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000" windowHeight="6840" tabRatio="923" activeTab="0"/>
  </bookViews>
  <sheets>
    <sheet name="Mielies 2003-2004" sheetId="1" r:id="rId1"/>
    <sheet name="Mielies 2004-2005" sheetId="2" r:id="rId2"/>
    <sheet name="Mielies 2005-2006" sheetId="3" r:id="rId3"/>
    <sheet name="Mielies 2006-2007" sheetId="4" r:id="rId4"/>
    <sheet name="Mielies 2007-2008" sheetId="5" r:id="rId5"/>
    <sheet name="Mielies 2008-2009" sheetId="6" r:id="rId6"/>
    <sheet name="Mielies 2009-2010" sheetId="7" r:id="rId7"/>
    <sheet name="Mielies 2010-2011" sheetId="8" r:id="rId8"/>
    <sheet name="Mielies 2011-2012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<sst xmlns="http://schemas.openxmlformats.org/spreadsheetml/2006/main" count="6725" uniqueCount="865">
  <si>
    <t>03/05/03 -</t>
  </si>
  <si>
    <t>09/05/03</t>
  </si>
  <si>
    <t>Botswana</t>
  </si>
  <si>
    <t>Lesotho</t>
  </si>
  <si>
    <t>Namibia</t>
  </si>
  <si>
    <t>Swaziland</t>
  </si>
  <si>
    <t>Zambia</t>
  </si>
  <si>
    <t>Zimbabwe</t>
  </si>
  <si>
    <t>10/05/03 -</t>
  </si>
  <si>
    <t>16/05/03</t>
  </si>
  <si>
    <t>Angola</t>
  </si>
  <si>
    <t>Mosambiek</t>
  </si>
  <si>
    <t>17/05/03 -</t>
  </si>
  <si>
    <t>23/05/03</t>
  </si>
  <si>
    <t>Cape Verdic</t>
  </si>
  <si>
    <t>Madagaskar</t>
  </si>
  <si>
    <t>24/05/03 -</t>
  </si>
  <si>
    <t>30/05/03</t>
  </si>
  <si>
    <t>31/05/03 -</t>
  </si>
  <si>
    <t>06/06/03</t>
  </si>
  <si>
    <t>07/06/03 -</t>
  </si>
  <si>
    <t>13/06/03</t>
  </si>
  <si>
    <t>14/06/03 -</t>
  </si>
  <si>
    <t>20/06/03</t>
  </si>
  <si>
    <t>21/06/03 -</t>
  </si>
  <si>
    <t>27/06/03</t>
  </si>
  <si>
    <t>28/06/03 -</t>
  </si>
  <si>
    <t>04/07/03</t>
  </si>
  <si>
    <t>05/07/03 -</t>
  </si>
  <si>
    <t>11/07/03</t>
  </si>
  <si>
    <t>12/07/03 -</t>
  </si>
  <si>
    <t>18/07/03</t>
  </si>
  <si>
    <t>Kenia</t>
  </si>
  <si>
    <t>19/07/03 -</t>
  </si>
  <si>
    <t>25/07/03</t>
  </si>
  <si>
    <t>26/07/01 -</t>
  </si>
  <si>
    <t>01/08/03</t>
  </si>
  <si>
    <t>02/08/03 -</t>
  </si>
  <si>
    <t>08/08/03</t>
  </si>
  <si>
    <t>Kongo</t>
  </si>
  <si>
    <t>09/08/03 -</t>
  </si>
  <si>
    <t>15/08/03</t>
  </si>
  <si>
    <t>16/08/03 -</t>
  </si>
  <si>
    <t>22/08/03</t>
  </si>
  <si>
    <t>23/08/03 -</t>
  </si>
  <si>
    <t>29/08/03</t>
  </si>
  <si>
    <t>30/08/03 -</t>
  </si>
  <si>
    <t>05/09/03</t>
  </si>
  <si>
    <t>Totaal</t>
  </si>
  <si>
    <t>06/09/03 -</t>
  </si>
  <si>
    <t>12/09/03</t>
  </si>
  <si>
    <t>13/09/03 -</t>
  </si>
  <si>
    <t>19/09/03</t>
  </si>
  <si>
    <t>20/09/03 -</t>
  </si>
  <si>
    <t>26/09/03</t>
  </si>
  <si>
    <t>27/09/03 -</t>
  </si>
  <si>
    <t>03/10/03</t>
  </si>
  <si>
    <t>Japan</t>
  </si>
  <si>
    <t>04/10/03 -</t>
  </si>
  <si>
    <t>10/10/03</t>
  </si>
  <si>
    <t>11/10/03 -</t>
  </si>
  <si>
    <t>17/10/03</t>
  </si>
  <si>
    <t>Mauritius</t>
  </si>
  <si>
    <t>18/10/03 -</t>
  </si>
  <si>
    <t>24/10/03</t>
  </si>
  <si>
    <t>25/10/03 -</t>
  </si>
  <si>
    <t>31/10/03</t>
  </si>
  <si>
    <t>01/11/03 -</t>
  </si>
  <si>
    <t>07/11/03</t>
  </si>
  <si>
    <t>08/11/03 -</t>
  </si>
  <si>
    <t>14/11/03</t>
  </si>
  <si>
    <t>15/11/03 -</t>
  </si>
  <si>
    <t>21/11/03</t>
  </si>
  <si>
    <t>Comores</t>
  </si>
  <si>
    <t>22/11/03 -</t>
  </si>
  <si>
    <t>28/11/03</t>
  </si>
  <si>
    <t>Cape Verde</t>
  </si>
  <si>
    <t>29/11/03 -</t>
  </si>
  <si>
    <t>05/12/03</t>
  </si>
  <si>
    <t>06/12/03 -</t>
  </si>
  <si>
    <t>12/12/03</t>
  </si>
  <si>
    <t>13/12/03 -</t>
  </si>
  <si>
    <t>19/12/03</t>
  </si>
  <si>
    <t>20/12/03 -</t>
  </si>
  <si>
    <t>26/12/03</t>
  </si>
  <si>
    <t>27/12/03 -</t>
  </si>
  <si>
    <t>02/01/04</t>
  </si>
  <si>
    <t>03/01/04 -</t>
  </si>
  <si>
    <t>09/01/04</t>
  </si>
  <si>
    <t>10/01/04 -</t>
  </si>
  <si>
    <t>16/01/04</t>
  </si>
  <si>
    <t>17/01/04 -</t>
  </si>
  <si>
    <t>23/01/04</t>
  </si>
  <si>
    <t>Tanzania</t>
  </si>
  <si>
    <t>Senegal</t>
  </si>
  <si>
    <t>24/01/04 -</t>
  </si>
  <si>
    <t>30/01/04</t>
  </si>
  <si>
    <t>31/01/04 -</t>
  </si>
  <si>
    <t>06/02/04</t>
  </si>
  <si>
    <t>07/02/04 -</t>
  </si>
  <si>
    <t>13/02/04</t>
  </si>
  <si>
    <t>14/02/04 -</t>
  </si>
  <si>
    <t>20/02/04</t>
  </si>
  <si>
    <t>21/02/04 -</t>
  </si>
  <si>
    <t>27/02/04</t>
  </si>
  <si>
    <t xml:space="preserve">Witmielies uitvoere: </t>
  </si>
  <si>
    <t>Geelmielies uitvoere:</t>
  </si>
  <si>
    <t>Geelmielie Invoere vir RSA:</t>
  </si>
  <si>
    <t>Witmielie Invoere vir RSA:</t>
  </si>
  <si>
    <t>Witmielie Invoere vir Afrika:</t>
  </si>
  <si>
    <t>Geelmielie Invoere vir Afrika:</t>
  </si>
  <si>
    <t>Witmielie Deurvoer:</t>
  </si>
  <si>
    <t>Geelmielie Deurvoer:</t>
  </si>
  <si>
    <t>28/02/04 -</t>
  </si>
  <si>
    <t>05/03/04</t>
  </si>
  <si>
    <t>12/03/04</t>
  </si>
  <si>
    <t>13/03/04-</t>
  </si>
  <si>
    <t>19/03/04</t>
  </si>
  <si>
    <t xml:space="preserve">20/03/04 - </t>
  </si>
  <si>
    <t>26/03/04</t>
  </si>
  <si>
    <t>02/04/04</t>
  </si>
  <si>
    <t>03/04/04 -</t>
  </si>
  <si>
    <t>09/04/04</t>
  </si>
  <si>
    <t>10/04/04 -</t>
  </si>
  <si>
    <t>16/04/04</t>
  </si>
  <si>
    <t>17/04/04 -</t>
  </si>
  <si>
    <t>23/04/04</t>
  </si>
  <si>
    <t>24/04/04 -</t>
  </si>
  <si>
    <t>30/04/04</t>
  </si>
  <si>
    <t>01/05/04 -</t>
  </si>
  <si>
    <t>07/05/04</t>
  </si>
  <si>
    <t>08/05/04 -</t>
  </si>
  <si>
    <t>14/05/04</t>
  </si>
  <si>
    <t>15/05/04 -</t>
  </si>
  <si>
    <t>21/05/04</t>
  </si>
  <si>
    <t>22/05/04 -</t>
  </si>
  <si>
    <t>28/05/04</t>
  </si>
  <si>
    <t>29/05/04 -</t>
  </si>
  <si>
    <t>04/06/04</t>
  </si>
  <si>
    <t>05/06/04 -</t>
  </si>
  <si>
    <t>11/06/04</t>
  </si>
  <si>
    <t>12/06/04 -</t>
  </si>
  <si>
    <t>18/06/04</t>
  </si>
  <si>
    <t>19/06/04 -</t>
  </si>
  <si>
    <t>25/06/04</t>
  </si>
  <si>
    <t>26/06/04 -</t>
  </si>
  <si>
    <t>02/07/04</t>
  </si>
  <si>
    <t>03/07/04 -</t>
  </si>
  <si>
    <t>09/07/04</t>
  </si>
  <si>
    <t>06/03/04</t>
  </si>
  <si>
    <t>13/03/04</t>
  </si>
  <si>
    <t>20/03/04</t>
  </si>
  <si>
    <t>27/03/04</t>
  </si>
  <si>
    <t>03/04/04</t>
  </si>
  <si>
    <t>10/04/04</t>
  </si>
  <si>
    <t>17/04/04</t>
  </si>
  <si>
    <t>24/04/04</t>
  </si>
  <si>
    <t>28/02/04</t>
  </si>
  <si>
    <t>10/07/04</t>
  </si>
  <si>
    <t>16/07/04</t>
  </si>
  <si>
    <t>10/07/04 -</t>
  </si>
  <si>
    <t>17/07/07</t>
  </si>
  <si>
    <t>23/07/04</t>
  </si>
  <si>
    <t>24/07/04</t>
  </si>
  <si>
    <t>30/07/04</t>
  </si>
  <si>
    <t>31/07/04</t>
  </si>
  <si>
    <t>06/08/04</t>
  </si>
  <si>
    <t>13/08/04</t>
  </si>
  <si>
    <t>07/08/04</t>
  </si>
  <si>
    <t>14/08/04</t>
  </si>
  <si>
    <t>20/08/04</t>
  </si>
  <si>
    <t>21/08/04</t>
  </si>
  <si>
    <t>27/08/04</t>
  </si>
  <si>
    <t>28/08/04</t>
  </si>
  <si>
    <t>03/09/04</t>
  </si>
  <si>
    <t>Kenya</t>
  </si>
  <si>
    <t>04/09/04</t>
  </si>
  <si>
    <t>10/09/04</t>
  </si>
  <si>
    <t>11/09/04</t>
  </si>
  <si>
    <t>17/09/04</t>
  </si>
  <si>
    <t>18/09/04</t>
  </si>
  <si>
    <t>24/09/04</t>
  </si>
  <si>
    <t>25/09/04</t>
  </si>
  <si>
    <t>01/10/04</t>
  </si>
  <si>
    <t>02/10/04</t>
  </si>
  <si>
    <t>08/10/04</t>
  </si>
  <si>
    <t>09/10/04</t>
  </si>
  <si>
    <t>15/10/04</t>
  </si>
  <si>
    <t>16/10/01</t>
  </si>
  <si>
    <t>22/10/04</t>
  </si>
  <si>
    <t>23/10/04</t>
  </si>
  <si>
    <t>29/10/04</t>
  </si>
  <si>
    <t>30/10/04</t>
  </si>
  <si>
    <t>05/11/04</t>
  </si>
  <si>
    <t>06/11/04</t>
  </si>
  <si>
    <t>12/11/04</t>
  </si>
  <si>
    <t>13/11/04</t>
  </si>
  <si>
    <t>19/11/04</t>
  </si>
  <si>
    <t>20/11/04</t>
  </si>
  <si>
    <t>26/11/04</t>
  </si>
  <si>
    <t>27/11/04</t>
  </si>
  <si>
    <t>03/12/04</t>
  </si>
  <si>
    <t>04/12/04</t>
  </si>
  <si>
    <t>10/12/04</t>
  </si>
  <si>
    <t>11/12/04</t>
  </si>
  <si>
    <t>17/12/04</t>
  </si>
  <si>
    <t>18/12/04</t>
  </si>
  <si>
    <t>24/12/04</t>
  </si>
  <si>
    <t>25/12/04</t>
  </si>
  <si>
    <t>31/12/04</t>
  </si>
  <si>
    <t>01/01/05</t>
  </si>
  <si>
    <t>07/01/05</t>
  </si>
  <si>
    <t>08/01/05</t>
  </si>
  <si>
    <t>14/01/05</t>
  </si>
  <si>
    <t>15/01/05</t>
  </si>
  <si>
    <t>21/01/05</t>
  </si>
  <si>
    <t>22/01/05</t>
  </si>
  <si>
    <t>28/01/05</t>
  </si>
  <si>
    <t>29/01/05</t>
  </si>
  <si>
    <t>04/02/05</t>
  </si>
  <si>
    <t>05/02/05</t>
  </si>
  <si>
    <t>11/02/05</t>
  </si>
  <si>
    <t>12/02/05</t>
  </si>
  <si>
    <t>18/02/05</t>
  </si>
  <si>
    <t>19/02/05</t>
  </si>
  <si>
    <t>25/02/05</t>
  </si>
  <si>
    <t>26/02/05</t>
  </si>
  <si>
    <t>04/03/05</t>
  </si>
  <si>
    <t>05/03/05</t>
  </si>
  <si>
    <t>11/03/05</t>
  </si>
  <si>
    <t>12/03/05</t>
  </si>
  <si>
    <t>18/03/05</t>
  </si>
  <si>
    <t>19/03/05</t>
  </si>
  <si>
    <t>25/03/05</t>
  </si>
  <si>
    <t>26/03/05</t>
  </si>
  <si>
    <t>01/04/05</t>
  </si>
  <si>
    <t>02/04/05</t>
  </si>
  <si>
    <t>08/04/05</t>
  </si>
  <si>
    <t>09/04/05</t>
  </si>
  <si>
    <t>15/04/05</t>
  </si>
  <si>
    <t>16/04/05</t>
  </si>
  <si>
    <t>22/04/05</t>
  </si>
  <si>
    <t>23/04/05</t>
  </si>
  <si>
    <t>29/04/05</t>
  </si>
  <si>
    <t>30/04/05</t>
  </si>
  <si>
    <t>06/05/05</t>
  </si>
  <si>
    <t>07/05/05</t>
  </si>
  <si>
    <t>13/05/05</t>
  </si>
  <si>
    <t>14/05/05</t>
  </si>
  <si>
    <t>20/05/05</t>
  </si>
  <si>
    <t>21/05/05</t>
  </si>
  <si>
    <t>27/05/05</t>
  </si>
  <si>
    <t>28/05/05</t>
  </si>
  <si>
    <t>03/06/05</t>
  </si>
  <si>
    <t>Ghana</t>
  </si>
  <si>
    <t>Iran</t>
  </si>
  <si>
    <t>04/06/05</t>
  </si>
  <si>
    <t>10/06/05</t>
  </si>
  <si>
    <t>11/06/05</t>
  </si>
  <si>
    <t>17/06/05</t>
  </si>
  <si>
    <t>18/06/05</t>
  </si>
  <si>
    <t>24/06/05</t>
  </si>
  <si>
    <t>Malawi</t>
  </si>
  <si>
    <t>25/06/05</t>
  </si>
  <si>
    <t>01/07/05</t>
  </si>
  <si>
    <t>02/07/05</t>
  </si>
  <si>
    <t>08/07/05</t>
  </si>
  <si>
    <t>Benin</t>
  </si>
  <si>
    <t>Cameroon</t>
  </si>
  <si>
    <t>09/07/05</t>
  </si>
  <si>
    <t>15/07/05</t>
  </si>
  <si>
    <t>Sudan</t>
  </si>
  <si>
    <t>16/07/05</t>
  </si>
  <si>
    <t>22/07/05</t>
  </si>
  <si>
    <t>23/07/05</t>
  </si>
  <si>
    <t>29/07/05</t>
  </si>
  <si>
    <t>30/07/05</t>
  </si>
  <si>
    <t>05/08/05</t>
  </si>
  <si>
    <t>06/08/05</t>
  </si>
  <si>
    <t>12/08/05</t>
  </si>
  <si>
    <t>13/08/05</t>
  </si>
  <si>
    <t>19/08/05</t>
  </si>
  <si>
    <t>20/08/05</t>
  </si>
  <si>
    <t>26/08/05</t>
  </si>
  <si>
    <t>27/08/05</t>
  </si>
  <si>
    <t>02/09/05</t>
  </si>
  <si>
    <t>03/09/05</t>
  </si>
  <si>
    <t>09/09/05</t>
  </si>
  <si>
    <t>Indonesia</t>
  </si>
  <si>
    <t>10/09/05</t>
  </si>
  <si>
    <t>16/09/05</t>
  </si>
  <si>
    <t>17/09/05</t>
  </si>
  <si>
    <t>23/09/05</t>
  </si>
  <si>
    <t>24/09/05</t>
  </si>
  <si>
    <t>30/09/05</t>
  </si>
  <si>
    <t>01/10/05</t>
  </si>
  <si>
    <t>07/10/05</t>
  </si>
  <si>
    <t>Mali</t>
  </si>
  <si>
    <t>08/10/05</t>
  </si>
  <si>
    <t>14/10/05</t>
  </si>
  <si>
    <t>15/10/05</t>
  </si>
  <si>
    <t>21/10/05</t>
  </si>
  <si>
    <t>22/10/05</t>
  </si>
  <si>
    <t>28/10/05</t>
  </si>
  <si>
    <t>29/10/05</t>
  </si>
  <si>
    <t>04/11/05</t>
  </si>
  <si>
    <t>05/11/05</t>
  </si>
  <si>
    <t>11/11/05</t>
  </si>
  <si>
    <t>12/11/05</t>
  </si>
  <si>
    <t>18/11/05</t>
  </si>
  <si>
    <t>19/11/05</t>
  </si>
  <si>
    <t>25/11/05</t>
  </si>
  <si>
    <t>26/11/05</t>
  </si>
  <si>
    <t>02/12/05</t>
  </si>
  <si>
    <t>03/12/05</t>
  </si>
  <si>
    <t>09/12/05</t>
  </si>
  <si>
    <t>10/12/05</t>
  </si>
  <si>
    <t>16/12/05</t>
  </si>
  <si>
    <t>Dar-es-Salaam</t>
  </si>
  <si>
    <t>17/12/05</t>
  </si>
  <si>
    <t>23/12/05</t>
  </si>
  <si>
    <t>24/12/05</t>
  </si>
  <si>
    <t>30/12/05</t>
  </si>
  <si>
    <t>31/12/05</t>
  </si>
  <si>
    <t>06/01/06</t>
  </si>
  <si>
    <t>07/01/06</t>
  </si>
  <si>
    <t>13/01/06</t>
  </si>
  <si>
    <t>14/01/06</t>
  </si>
  <si>
    <t>20/01/06</t>
  </si>
  <si>
    <t>21/01/06</t>
  </si>
  <si>
    <t>27/01/06</t>
  </si>
  <si>
    <t>28/01/06</t>
  </si>
  <si>
    <t>03/02/06</t>
  </si>
  <si>
    <t>04/02/06</t>
  </si>
  <si>
    <t>10/02/06</t>
  </si>
  <si>
    <t>11/02/06</t>
  </si>
  <si>
    <t>17/02/06</t>
  </si>
  <si>
    <t>Chad</t>
  </si>
  <si>
    <t>24/02/06</t>
  </si>
  <si>
    <t>18/02/06</t>
  </si>
  <si>
    <t>25/02/06</t>
  </si>
  <si>
    <t>03/03/06</t>
  </si>
  <si>
    <t>04/03/06</t>
  </si>
  <si>
    <t>10/03/06</t>
  </si>
  <si>
    <t>11/03/06</t>
  </si>
  <si>
    <t>17/03/06</t>
  </si>
  <si>
    <t>18/03/06</t>
  </si>
  <si>
    <t>24/03/06</t>
  </si>
  <si>
    <t>25/03/06</t>
  </si>
  <si>
    <t>31/03/06</t>
  </si>
  <si>
    <t>01/04/06</t>
  </si>
  <si>
    <t>07/04/06</t>
  </si>
  <si>
    <t>08/04/06</t>
  </si>
  <si>
    <t>14/04/06</t>
  </si>
  <si>
    <t>Somalia</t>
  </si>
  <si>
    <t>15/04/06</t>
  </si>
  <si>
    <t>21/04/06</t>
  </si>
  <si>
    <t>22/04/06</t>
  </si>
  <si>
    <t>28/04/06</t>
  </si>
  <si>
    <t>29/04/06</t>
  </si>
  <si>
    <t>05/05/06</t>
  </si>
  <si>
    <t>06/05/06</t>
  </si>
  <si>
    <t>12/05/06</t>
  </si>
  <si>
    <t>13/05/06</t>
  </si>
  <si>
    <t>19/05/06</t>
  </si>
  <si>
    <t>Dem Rep Congo</t>
  </si>
  <si>
    <t>20/05/06</t>
  </si>
  <si>
    <t>26/05/06</t>
  </si>
  <si>
    <t>27/05/06</t>
  </si>
  <si>
    <t>02/06/06</t>
  </si>
  <si>
    <t>03/06/06</t>
  </si>
  <si>
    <t>09/06/06</t>
  </si>
  <si>
    <t>10/06/06</t>
  </si>
  <si>
    <t>16/06/06</t>
  </si>
  <si>
    <t>17/06/06</t>
  </si>
  <si>
    <t>23/06/06</t>
  </si>
  <si>
    <t>24/06/06</t>
  </si>
  <si>
    <t>30/06/06</t>
  </si>
  <si>
    <t>01/07/06</t>
  </si>
  <si>
    <t>07/07/06</t>
  </si>
  <si>
    <t>08/07/06</t>
  </si>
  <si>
    <t>14/07/06</t>
  </si>
  <si>
    <t>15/07/06</t>
  </si>
  <si>
    <t>21/07/06</t>
  </si>
  <si>
    <t>22/07/06</t>
  </si>
  <si>
    <t>28/07/06</t>
  </si>
  <si>
    <t>29/07/06</t>
  </si>
  <si>
    <t>04/08/06</t>
  </si>
  <si>
    <t>05/08/06</t>
  </si>
  <si>
    <t>11/08/06</t>
  </si>
  <si>
    <t>12/08/06</t>
  </si>
  <si>
    <t>18/08/06</t>
  </si>
  <si>
    <t>19/08/06</t>
  </si>
  <si>
    <t>25/08/06</t>
  </si>
  <si>
    <t>26/08/06</t>
  </si>
  <si>
    <t>01/09/06</t>
  </si>
  <si>
    <t>02/09/06</t>
  </si>
  <si>
    <t>08/09/06</t>
  </si>
  <si>
    <t>09/09/06</t>
  </si>
  <si>
    <t>15/09/06</t>
  </si>
  <si>
    <t>16/09/06</t>
  </si>
  <si>
    <t>22/09/06</t>
  </si>
  <si>
    <t>23/09/06</t>
  </si>
  <si>
    <t>29/09/06</t>
  </si>
  <si>
    <t>30/09/06</t>
  </si>
  <si>
    <t>06/10/06</t>
  </si>
  <si>
    <t>07/10/06</t>
  </si>
  <si>
    <t>13/10/06</t>
  </si>
  <si>
    <t>14/10/06</t>
  </si>
  <si>
    <t>20/10/06</t>
  </si>
  <si>
    <t>21/10/06</t>
  </si>
  <si>
    <t>27/10/06</t>
  </si>
  <si>
    <t>28/10/06</t>
  </si>
  <si>
    <t>03/11/06</t>
  </si>
  <si>
    <t>04/11/06</t>
  </si>
  <si>
    <t>10/11/06</t>
  </si>
  <si>
    <t>11/11/06</t>
  </si>
  <si>
    <t>17/11/06</t>
  </si>
  <si>
    <t>18/11/06</t>
  </si>
  <si>
    <t>24/11/06</t>
  </si>
  <si>
    <t>25/11/06</t>
  </si>
  <si>
    <t>01/12/06</t>
  </si>
  <si>
    <t>02/12/06</t>
  </si>
  <si>
    <t>08/12/06</t>
  </si>
  <si>
    <t>09/12/06</t>
  </si>
  <si>
    <t>15/12/06</t>
  </si>
  <si>
    <t>16/12/06</t>
  </si>
  <si>
    <t>22/12/06</t>
  </si>
  <si>
    <t>23/12/06</t>
  </si>
  <si>
    <t>29/12/06</t>
  </si>
  <si>
    <t>30/12/06</t>
  </si>
  <si>
    <t>05/01/07</t>
  </si>
  <si>
    <t>06/01/07</t>
  </si>
  <si>
    <t>12/01/07</t>
  </si>
  <si>
    <t>Argentinië</t>
  </si>
  <si>
    <t>13/01/07</t>
  </si>
  <si>
    <t>19/01/07</t>
  </si>
  <si>
    <t>20/01/07</t>
  </si>
  <si>
    <t>26/01/07</t>
  </si>
  <si>
    <t>27/01/07</t>
  </si>
  <si>
    <t>02/02/07</t>
  </si>
  <si>
    <t>03/02/07</t>
  </si>
  <si>
    <t>09/02/07</t>
  </si>
  <si>
    <t>10/02/07</t>
  </si>
  <si>
    <t>16/02/07</t>
  </si>
  <si>
    <t>17/02/07</t>
  </si>
  <si>
    <t>23/02/07</t>
  </si>
  <si>
    <t>24/02/07</t>
  </si>
  <si>
    <t>02/03/07</t>
  </si>
  <si>
    <t>03/03/07</t>
  </si>
  <si>
    <t>09/03/07</t>
  </si>
  <si>
    <t>10/03/07</t>
  </si>
  <si>
    <t>16/03/07</t>
  </si>
  <si>
    <t>Mexico</t>
  </si>
  <si>
    <t>17/03/07</t>
  </si>
  <si>
    <t>23/03/07</t>
  </si>
  <si>
    <t>24/03/07</t>
  </si>
  <si>
    <t>30/03/07</t>
  </si>
  <si>
    <t>31/03/07</t>
  </si>
  <si>
    <t>06/04/07</t>
  </si>
  <si>
    <t>07/04/07</t>
  </si>
  <si>
    <t>13/04/07</t>
  </si>
  <si>
    <t>14/04/07</t>
  </si>
  <si>
    <t>20/04/07</t>
  </si>
  <si>
    <t>21/04/07</t>
  </si>
  <si>
    <t>27/04/07</t>
  </si>
  <si>
    <t>28/04/07</t>
  </si>
  <si>
    <t>04/05/07</t>
  </si>
  <si>
    <t>05/05/07</t>
  </si>
  <si>
    <t>11/05/07</t>
  </si>
  <si>
    <t>12/05/07</t>
  </si>
  <si>
    <t>18/05/07</t>
  </si>
  <si>
    <t>19/05/07</t>
  </si>
  <si>
    <t>25/05/07</t>
  </si>
  <si>
    <t>26/05/07</t>
  </si>
  <si>
    <t>01/06/07</t>
  </si>
  <si>
    <t>02/06/07</t>
  </si>
  <si>
    <t>08/06/07</t>
  </si>
  <si>
    <t>09/06/07</t>
  </si>
  <si>
    <t>15/06/07</t>
  </si>
  <si>
    <t>Kameroen</t>
  </si>
  <si>
    <t>16/06/07</t>
  </si>
  <si>
    <t>22/06/07</t>
  </si>
  <si>
    <t>23/06/07</t>
  </si>
  <si>
    <t>29/06/07</t>
  </si>
  <si>
    <t>30/06/07</t>
  </si>
  <si>
    <t>06/07/07</t>
  </si>
  <si>
    <t>07/07/07</t>
  </si>
  <si>
    <t>13/07/07</t>
  </si>
  <si>
    <t>07/07/14</t>
  </si>
  <si>
    <t>07/07/20</t>
  </si>
  <si>
    <t>07/07/21</t>
  </si>
  <si>
    <t>07/07/27</t>
  </si>
  <si>
    <t>14/07/07</t>
  </si>
  <si>
    <t>20/07/07</t>
  </si>
  <si>
    <t>21/07/07</t>
  </si>
  <si>
    <t>27/07/07</t>
  </si>
  <si>
    <t>03/08/07</t>
  </si>
  <si>
    <t>10/08/07</t>
  </si>
  <si>
    <t>04/08/07</t>
  </si>
  <si>
    <t>11/08/07</t>
  </si>
  <si>
    <t>17/08/07</t>
  </si>
  <si>
    <t>18/08/07</t>
  </si>
  <si>
    <t>24/08/07</t>
  </si>
  <si>
    <t>25/08/07</t>
  </si>
  <si>
    <t>31/08/07</t>
  </si>
  <si>
    <t>01/09/07</t>
  </si>
  <si>
    <t>07/09/07</t>
  </si>
  <si>
    <t>08/09/07</t>
  </si>
  <si>
    <t>14/09/07</t>
  </si>
  <si>
    <t>15/09/07</t>
  </si>
  <si>
    <t>21/09/07</t>
  </si>
  <si>
    <t>22/09/07</t>
  </si>
  <si>
    <t>28/09/07</t>
  </si>
  <si>
    <t>29/09/07</t>
  </si>
  <si>
    <t>05/10/07</t>
  </si>
  <si>
    <t>06/10/07</t>
  </si>
  <si>
    <t>12/10/07</t>
  </si>
  <si>
    <t>13/10/07</t>
  </si>
  <si>
    <t>19/10/07</t>
  </si>
  <si>
    <t>20/10/07</t>
  </si>
  <si>
    <t>26/10/07</t>
  </si>
  <si>
    <t>27/10/07</t>
  </si>
  <si>
    <t>02/11/07</t>
  </si>
  <si>
    <t>03/11/07</t>
  </si>
  <si>
    <t>09/11/07</t>
  </si>
  <si>
    <t>10/11/07</t>
  </si>
  <si>
    <t>16/11/07</t>
  </si>
  <si>
    <t>17/11/07</t>
  </si>
  <si>
    <t>23/11/07</t>
  </si>
  <si>
    <t>.</t>
  </si>
  <si>
    <t>24/11/07</t>
  </si>
  <si>
    <t>30/11/07</t>
  </si>
  <si>
    <t>01/12/07</t>
  </si>
  <si>
    <t>07/12/07</t>
  </si>
  <si>
    <t>08/12/07</t>
  </si>
  <si>
    <t>14/12/07</t>
  </si>
  <si>
    <t>15/12/07</t>
  </si>
  <si>
    <t>28/12/07</t>
  </si>
  <si>
    <t>29/12/07</t>
  </si>
  <si>
    <t>04/01/08</t>
  </si>
  <si>
    <t>11/01/08</t>
  </si>
  <si>
    <t>05/01/08</t>
  </si>
  <si>
    <t>12/01/08</t>
  </si>
  <si>
    <t>18/01/08</t>
  </si>
  <si>
    <t>19/01/08</t>
  </si>
  <si>
    <t>25/01/08</t>
  </si>
  <si>
    <t>26/01/08</t>
  </si>
  <si>
    <t>01/02/08</t>
  </si>
  <si>
    <t>02/02/08</t>
  </si>
  <si>
    <t>08/02/08</t>
  </si>
  <si>
    <t>09/02/08</t>
  </si>
  <si>
    <t>15/02/08</t>
  </si>
  <si>
    <t>16/02/08</t>
  </si>
  <si>
    <t>22/02/08</t>
  </si>
  <si>
    <t>23/02/08</t>
  </si>
  <si>
    <t>29/02/08</t>
  </si>
  <si>
    <t>01/03/08</t>
  </si>
  <si>
    <t>07/03/08</t>
  </si>
  <si>
    <t>08/03/08</t>
  </si>
  <si>
    <t>14/03/08</t>
  </si>
  <si>
    <t>21/03/08</t>
  </si>
  <si>
    <t>15/03/08</t>
  </si>
  <si>
    <t>22/03/08</t>
  </si>
  <si>
    <t>28/03/08</t>
  </si>
  <si>
    <t>29/03/08</t>
  </si>
  <si>
    <t>04/04/08</t>
  </si>
  <si>
    <t>05/04/08</t>
  </si>
  <si>
    <t>11/04/08</t>
  </si>
  <si>
    <t>12/04/08</t>
  </si>
  <si>
    <t>18/04/08</t>
  </si>
  <si>
    <t>19/04/08</t>
  </si>
  <si>
    <t>25/04/08</t>
  </si>
  <si>
    <t>26/04/08</t>
  </si>
  <si>
    <t>02/05/08</t>
  </si>
  <si>
    <t>03/05/08</t>
  </si>
  <si>
    <t>09/05/08</t>
  </si>
  <si>
    <t>10/05/08</t>
  </si>
  <si>
    <t>16/05/08</t>
  </si>
  <si>
    <t>13/06/08</t>
  </si>
  <si>
    <t>14/06/08</t>
  </si>
  <si>
    <t>20/06/08</t>
  </si>
  <si>
    <t>21/06/08</t>
  </si>
  <si>
    <t>27/06/08</t>
  </si>
  <si>
    <t>17/05/23</t>
  </si>
  <si>
    <t>23/05/08</t>
  </si>
  <si>
    <t>24/05/08</t>
  </si>
  <si>
    <t>30/05/08</t>
  </si>
  <si>
    <t>31/05/08</t>
  </si>
  <si>
    <t>06/06/08</t>
  </si>
  <si>
    <t>07/06/08</t>
  </si>
  <si>
    <t>Totaal:</t>
  </si>
  <si>
    <t>Ethiopia</t>
  </si>
  <si>
    <t>28/06/08</t>
  </si>
  <si>
    <t>04/07/08</t>
  </si>
  <si>
    <t>05/07/08</t>
  </si>
  <si>
    <t>11/07/08</t>
  </si>
  <si>
    <t>12/07/08</t>
  </si>
  <si>
    <t>18/0708</t>
  </si>
  <si>
    <t>19/07/08</t>
  </si>
  <si>
    <t>25/07/08</t>
  </si>
  <si>
    <t>26/07/08</t>
  </si>
  <si>
    <t>01/08/8</t>
  </si>
  <si>
    <t>02/08/08</t>
  </si>
  <si>
    <t>08/08/08</t>
  </si>
  <si>
    <t>Malaysia</t>
  </si>
  <si>
    <t>09/08/08</t>
  </si>
  <si>
    <t>15/08/08</t>
  </si>
  <si>
    <t>16/08/08</t>
  </si>
  <si>
    <t>22/08/08</t>
  </si>
  <si>
    <t>23/08/08</t>
  </si>
  <si>
    <t>29/08/08</t>
  </si>
  <si>
    <t>30/08/08</t>
  </si>
  <si>
    <t>05/09/08</t>
  </si>
  <si>
    <t>06/09/08</t>
  </si>
  <si>
    <t>12/09/08</t>
  </si>
  <si>
    <t>13/09/08</t>
  </si>
  <si>
    <t>19/09/08</t>
  </si>
  <si>
    <t>20/09/08</t>
  </si>
  <si>
    <t>26/09/08</t>
  </si>
  <si>
    <t>27/09/08</t>
  </si>
  <si>
    <t>03/10/08</t>
  </si>
  <si>
    <t>Togo</t>
  </si>
  <si>
    <t>Guinea</t>
  </si>
  <si>
    <t>17/05/08</t>
  </si>
  <si>
    <t>Total</t>
  </si>
  <si>
    <t>18/07/08</t>
  </si>
  <si>
    <t>01/08/08</t>
  </si>
  <si>
    <t>Mozambique</t>
  </si>
  <si>
    <t>Madagascar</t>
  </si>
  <si>
    <t>RSA Wit Milies uitvoere</t>
  </si>
  <si>
    <t>04/10/08</t>
  </si>
  <si>
    <t>11/10/08</t>
  </si>
  <si>
    <t>18/10/08</t>
  </si>
  <si>
    <t>25/10/08</t>
  </si>
  <si>
    <t>10/10/08</t>
  </si>
  <si>
    <t>17/10/08</t>
  </si>
  <si>
    <t>24/10/08</t>
  </si>
  <si>
    <t>31/10/08</t>
  </si>
  <si>
    <t>01/11/08</t>
  </si>
  <si>
    <t>07/11/08</t>
  </si>
  <si>
    <t>08/11/08</t>
  </si>
  <si>
    <t>14/11/08</t>
  </si>
  <si>
    <t>15/11/08</t>
  </si>
  <si>
    <t>21/11/08</t>
  </si>
  <si>
    <t>22/11/08</t>
  </si>
  <si>
    <t>28/11/08</t>
  </si>
  <si>
    <t>29/11/08</t>
  </si>
  <si>
    <t>05/12/08</t>
  </si>
  <si>
    <t>06/12/08</t>
  </si>
  <si>
    <t>12/12/08</t>
  </si>
  <si>
    <t>13/12/08</t>
  </si>
  <si>
    <t>02/01/09</t>
  </si>
  <si>
    <t>03/01/09</t>
  </si>
  <si>
    <t>09/01/09</t>
  </si>
  <si>
    <t>10/01/09</t>
  </si>
  <si>
    <t>16/01/09</t>
  </si>
  <si>
    <t>17/01/09</t>
  </si>
  <si>
    <t>23/01/09</t>
  </si>
  <si>
    <t>Brazil</t>
  </si>
  <si>
    <t>24/01/09</t>
  </si>
  <si>
    <t>31/01/09</t>
  </si>
  <si>
    <t>06/02/09</t>
  </si>
  <si>
    <t>07/02/09</t>
  </si>
  <si>
    <t>13/02/09</t>
  </si>
  <si>
    <t>Congo</t>
  </si>
  <si>
    <t>14/02/09</t>
  </si>
  <si>
    <t>20/02/09</t>
  </si>
  <si>
    <t>21/02/09</t>
  </si>
  <si>
    <t>27/02/09</t>
  </si>
  <si>
    <t>28/02/09</t>
  </si>
  <si>
    <t>06/03/09</t>
  </si>
  <si>
    <t>07/03/09</t>
  </si>
  <si>
    <t>13/03/09</t>
  </si>
  <si>
    <t>28/03/09</t>
  </si>
  <si>
    <t>14/03/09</t>
  </si>
  <si>
    <t>20/03/09</t>
  </si>
  <si>
    <t>21/03/09</t>
  </si>
  <si>
    <t>27/03/09</t>
  </si>
  <si>
    <t>03/04/09</t>
  </si>
  <si>
    <t>04/04/09</t>
  </si>
  <si>
    <t>10/04/09</t>
  </si>
  <si>
    <t>11/07/09</t>
  </si>
  <si>
    <t>17/04/09</t>
  </si>
  <si>
    <t>18/04/09</t>
  </si>
  <si>
    <t>24/04/09</t>
  </si>
  <si>
    <t>25/04/09</t>
  </si>
  <si>
    <t>01/05/09</t>
  </si>
  <si>
    <t>08/05/09</t>
  </si>
  <si>
    <t>02/05/09</t>
  </si>
  <si>
    <t>09/05/09</t>
  </si>
  <si>
    <t>15/05/09</t>
  </si>
  <si>
    <t>16/05/09</t>
  </si>
  <si>
    <t>22/05/09</t>
  </si>
  <si>
    <t>23/05/09</t>
  </si>
  <si>
    <t>29/05/09</t>
  </si>
  <si>
    <t>30/05/09</t>
  </si>
  <si>
    <t>05/06/09</t>
  </si>
  <si>
    <t>06/06/09</t>
  </si>
  <si>
    <t>12/06/09</t>
  </si>
  <si>
    <t>13/06/09</t>
  </si>
  <si>
    <t>19/06/09</t>
  </si>
  <si>
    <t>20/06/09</t>
  </si>
  <si>
    <t>26/06/09</t>
  </si>
  <si>
    <t>27/06/09</t>
  </si>
  <si>
    <t>03/07/09</t>
  </si>
  <si>
    <t>04/07/2009</t>
  </si>
  <si>
    <t>10/07/2009</t>
  </si>
  <si>
    <t>11/07/2009</t>
  </si>
  <si>
    <t>17/07/2009</t>
  </si>
  <si>
    <t>08/07/2009</t>
  </si>
  <si>
    <t>24/07/2009</t>
  </si>
  <si>
    <t>25/07/2009</t>
  </si>
  <si>
    <t>31/07/2009</t>
  </si>
  <si>
    <t>07/08/2009</t>
  </si>
  <si>
    <t>08/08/2009</t>
  </si>
  <si>
    <t>14/08/2009</t>
  </si>
  <si>
    <t>15/08/2009</t>
  </si>
  <si>
    <t>21/08/2009</t>
  </si>
  <si>
    <t>22/08/2009</t>
  </si>
  <si>
    <t>28/08/2009</t>
  </si>
  <si>
    <t>29/08/2009</t>
  </si>
  <si>
    <t>04/09/2009</t>
  </si>
  <si>
    <t>05/09/2009</t>
  </si>
  <si>
    <t>11/09/2009</t>
  </si>
  <si>
    <t>12/09/2009</t>
  </si>
  <si>
    <t>18/09/2009</t>
  </si>
  <si>
    <t>19/09/2009</t>
  </si>
  <si>
    <t>25/09/2009</t>
  </si>
  <si>
    <t>26/09/2009</t>
  </si>
  <si>
    <t>02/10/2009</t>
  </si>
  <si>
    <t>03/10/2009</t>
  </si>
  <si>
    <t>09/10/2009</t>
  </si>
  <si>
    <t>10/10/2009</t>
  </si>
  <si>
    <t>16/10/2009</t>
  </si>
  <si>
    <t>17/10/2009</t>
  </si>
  <si>
    <t>23/10/2009</t>
  </si>
  <si>
    <t>24/10/2009</t>
  </si>
  <si>
    <t>30/10/2009</t>
  </si>
  <si>
    <t>31/10/2009</t>
  </si>
  <si>
    <t>06/11/2009</t>
  </si>
  <si>
    <t>07/11/2009</t>
  </si>
  <si>
    <t>14/11/2009</t>
  </si>
  <si>
    <t>21/11/2009</t>
  </si>
  <si>
    <t>28/11/2009</t>
  </si>
  <si>
    <t>05/12/2009</t>
  </si>
  <si>
    <t>12/12/2009</t>
  </si>
  <si>
    <t>02/01/2010</t>
  </si>
  <si>
    <t>09/01/2010</t>
  </si>
  <si>
    <t>13/11/2009</t>
  </si>
  <si>
    <t>20/11/2009</t>
  </si>
  <si>
    <t>27/11/2009</t>
  </si>
  <si>
    <t>04/12/2009</t>
  </si>
  <si>
    <t>11/12/2009</t>
  </si>
  <si>
    <t>01/01/2010</t>
  </si>
  <si>
    <t>08/01/2010</t>
  </si>
  <si>
    <t>15/01/2010</t>
  </si>
  <si>
    <t>Seychelles</t>
  </si>
  <si>
    <t>16/01/2010</t>
  </si>
  <si>
    <t>22/01/2010</t>
  </si>
  <si>
    <t>23/01/2010</t>
  </si>
  <si>
    <t>29/01/2010</t>
  </si>
  <si>
    <t>30/01/2010</t>
  </si>
  <si>
    <t>05/02/2010</t>
  </si>
  <si>
    <t>06/02/2010</t>
  </si>
  <si>
    <t>12/02/2010</t>
  </si>
  <si>
    <t>13/02/2010</t>
  </si>
  <si>
    <t>19/02/2010</t>
  </si>
  <si>
    <t>20/02/2010</t>
  </si>
  <si>
    <t>26/02/2010</t>
  </si>
  <si>
    <t>27/02/2010</t>
  </si>
  <si>
    <t>05/03/2010</t>
  </si>
  <si>
    <t>06/03/2010</t>
  </si>
  <si>
    <t>12/03/2010</t>
  </si>
  <si>
    <t>13/03/2010</t>
  </si>
  <si>
    <t>19/03/2010</t>
  </si>
  <si>
    <t>20/03/2010</t>
  </si>
  <si>
    <t>26/03/2010</t>
  </si>
  <si>
    <t>27/03/2010</t>
  </si>
  <si>
    <t>02/04/2010</t>
  </si>
  <si>
    <t>03/04/2010</t>
  </si>
  <si>
    <t>09/04/2010</t>
  </si>
  <si>
    <t>10/04/2010</t>
  </si>
  <si>
    <t>16/04/2010</t>
  </si>
  <si>
    <t>17/04/2010</t>
  </si>
  <si>
    <t>23/04/2010</t>
  </si>
  <si>
    <t>24/04/2010</t>
  </si>
  <si>
    <t>30/04/2010</t>
  </si>
  <si>
    <t>Kuwait</t>
  </si>
  <si>
    <t>01/05/2010</t>
  </si>
  <si>
    <t>07/05/2010</t>
  </si>
  <si>
    <t>08/05/2010</t>
  </si>
  <si>
    <t>14/05/2010</t>
  </si>
  <si>
    <t>15/05/2010</t>
  </si>
  <si>
    <t>21/05/2010</t>
  </si>
  <si>
    <t>22/05/2010</t>
  </si>
  <si>
    <t>28/05/2010</t>
  </si>
  <si>
    <t>29/05/2010</t>
  </si>
  <si>
    <t>04/06/2010</t>
  </si>
  <si>
    <t>05/06/2010</t>
  </si>
  <si>
    <t>11/06/2010</t>
  </si>
  <si>
    <t>12/06/2010</t>
  </si>
  <si>
    <t>18/06/2010</t>
  </si>
  <si>
    <t>19/06/2010</t>
  </si>
  <si>
    <t>25/06/2010</t>
  </si>
  <si>
    <t>26/06/2010</t>
  </si>
  <si>
    <t>02/07/2010</t>
  </si>
  <si>
    <t>03/07/2010</t>
  </si>
  <si>
    <t>09/07/2010</t>
  </si>
  <si>
    <t>10/07/2010</t>
  </si>
  <si>
    <t>16/07/2010</t>
  </si>
  <si>
    <t>17/07/2010</t>
  </si>
  <si>
    <t>23/07/2010</t>
  </si>
  <si>
    <t>Korea</t>
  </si>
  <si>
    <t>24/07/2010</t>
  </si>
  <si>
    <t>30/07/2010</t>
  </si>
  <si>
    <t>31/07/2010</t>
  </si>
  <si>
    <t>06/08/2010</t>
  </si>
  <si>
    <t>07/08/2010</t>
  </si>
  <si>
    <t>13/08/2010</t>
  </si>
  <si>
    <t>14/08/2010</t>
  </si>
  <si>
    <t>20/08/2010</t>
  </si>
  <si>
    <t>21/08/2010</t>
  </si>
  <si>
    <t>27/08/2010</t>
  </si>
  <si>
    <t>Guiniea</t>
  </si>
  <si>
    <t>28/08/2010</t>
  </si>
  <si>
    <t>03/09/2010</t>
  </si>
  <si>
    <t>04/09/2010</t>
  </si>
  <si>
    <t>10/09/2010</t>
  </si>
  <si>
    <t>11/09/2010</t>
  </si>
  <si>
    <t>17/09/2010</t>
  </si>
  <si>
    <t>18/09/2010</t>
  </si>
  <si>
    <t>25/09/2010</t>
  </si>
  <si>
    <t>24/09/2010</t>
  </si>
  <si>
    <t>01/10/2010</t>
  </si>
  <si>
    <t>Spain</t>
  </si>
  <si>
    <t>Taiwan</t>
  </si>
  <si>
    <t>Nigeria</t>
  </si>
  <si>
    <t>Italy</t>
  </si>
  <si>
    <t>Prog Totaal</t>
  </si>
  <si>
    <t>Prog totaal</t>
  </si>
  <si>
    <t>RSA Wit Mielie Uitvoere / RSA White Maize Exports:</t>
  </si>
  <si>
    <t>RSA Geel Mielie Uitvoere / RSA Yellow Maize Exports:</t>
  </si>
  <si>
    <t>Wit Mielie Invoere vir RSA / White Maize Imports for RSA:</t>
  </si>
  <si>
    <t>Geel Mielie Invoere vir RSA / Yellow Maize Imports for RSA:</t>
  </si>
  <si>
    <t>Wit Mielie Invoere vir Afrika / White Maize Exports for Africa:</t>
  </si>
  <si>
    <t>Geel Mielie Invoere vir Afrika / Yellow Maize Imports for Africa:</t>
  </si>
  <si>
    <t>Ingevoerde Wit Mielies uitgevoer na Ander Lande / Imported White Maize exported to Other Countries :</t>
  </si>
  <si>
    <t>Ingevoerde Geel Mielies uitgevoer na Ander Lande / Imported Yellow Maize exported to Other Countries :</t>
  </si>
  <si>
    <t>Mexiko</t>
  </si>
  <si>
    <t>Prog Oorsee</t>
  </si>
  <si>
    <t>Prog Afrika</t>
  </si>
  <si>
    <t>Week Oorsee</t>
  </si>
  <si>
    <t>Week Afrika</t>
  </si>
  <si>
    <t>Portugal</t>
  </si>
  <si>
    <t>Afrika</t>
  </si>
  <si>
    <t>Oorsee</t>
  </si>
  <si>
    <t>Prog Africa</t>
  </si>
  <si>
    <t>Prog Overseas</t>
  </si>
  <si>
    <t>Yemen</t>
  </si>
  <si>
    <t>Egypt</t>
  </si>
  <si>
    <t>Venezuela</t>
  </si>
  <si>
    <t>Romania</t>
  </si>
  <si>
    <t>Ukraine</t>
  </si>
  <si>
    <t>India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</si>
</sst>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yyyy/mm/dd;@"/>
    <numFmt numFmtId="166" formatCode="#\ ##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Palatino"/>
      <family val="1"/>
    </font>
    <font>
      <b/>
      <sz val="11"/>
      <name val="Palatino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Palatino"/>
      <family val="1"/>
    </font>
    <font>
      <b/>
      <sz val="10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quotePrefix="1">
      <alignment/>
    </xf>
    <xf numFmtId="0" fontId="0" fillId="0" borderId="20" xfId="0" applyBorder="1" applyAlignment="1" quotePrefix="1">
      <alignment/>
    </xf>
    <xf numFmtId="14" fontId="0" fillId="0" borderId="16" xfId="0" applyNumberFormat="1" applyBorder="1" applyAlignment="1" quotePrefix="1">
      <alignment/>
    </xf>
    <xf numFmtId="0" fontId="0" fillId="0" borderId="21" xfId="0" applyBorder="1" applyAlignment="1">
      <alignment/>
    </xf>
    <xf numFmtId="0" fontId="0" fillId="0" borderId="0" xfId="0" applyBorder="1" applyAlignment="1" quotePrefix="1">
      <alignment/>
    </xf>
    <xf numFmtId="14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 quotePrefix="1">
      <alignment/>
    </xf>
    <xf numFmtId="14" fontId="0" fillId="0" borderId="11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 quotePrefix="1">
      <alignment/>
    </xf>
    <xf numFmtId="0" fontId="0" fillId="0" borderId="14" xfId="0" applyBorder="1" applyAlignment="1" quotePrefix="1">
      <alignment horizontal="center"/>
    </xf>
    <xf numFmtId="14" fontId="0" fillId="0" borderId="16" xfId="0" applyNumberFormat="1" applyBorder="1" applyAlignment="1" quotePrefix="1">
      <alignment horizontal="center"/>
    </xf>
    <xf numFmtId="0" fontId="0" fillId="0" borderId="14" xfId="0" applyBorder="1" applyAlignment="1">
      <alignment horizontal="center"/>
    </xf>
    <xf numFmtId="14" fontId="0" fillId="0" borderId="11" xfId="0" applyNumberFormat="1" applyBorder="1" applyAlignment="1" quotePrefix="1">
      <alignment horizontal="right"/>
    </xf>
    <xf numFmtId="0" fontId="0" fillId="0" borderId="14" xfId="0" applyBorder="1" applyAlignment="1" quotePrefix="1">
      <alignment horizontal="left"/>
    </xf>
    <xf numFmtId="14" fontId="0" fillId="0" borderId="17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17" xfId="0" applyBorder="1" applyAlignment="1" quotePrefix="1">
      <alignment/>
    </xf>
    <xf numFmtId="0" fontId="3" fillId="0" borderId="14" xfId="0" applyFont="1" applyBorder="1" applyAlignment="1" quotePrefix="1">
      <alignment/>
    </xf>
    <xf numFmtId="14" fontId="3" fillId="0" borderId="16" xfId="0" applyNumberFormat="1" applyFont="1" applyBorder="1" applyAlignment="1" quotePrefix="1">
      <alignment/>
    </xf>
    <xf numFmtId="14" fontId="3" fillId="0" borderId="14" xfId="0" applyNumberFormat="1" applyFont="1" applyBorder="1" applyAlignment="1" quotePrefix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4" xfId="0" applyFont="1" applyFill="1" applyBorder="1" applyAlignment="1" quotePrefix="1">
      <alignment/>
    </xf>
    <xf numFmtId="14" fontId="3" fillId="0" borderId="16" xfId="0" applyNumberFormat="1" applyFont="1" applyBorder="1" applyAlignment="1" quotePrefix="1">
      <alignment horizontal="center"/>
    </xf>
    <xf numFmtId="14" fontId="3" fillId="0" borderId="16" xfId="0" applyNumberFormat="1" applyFont="1" applyFill="1" applyBorder="1" applyAlignment="1" quotePrefix="1">
      <alignment/>
    </xf>
    <xf numFmtId="0" fontId="3" fillId="0" borderId="16" xfId="0" applyFont="1" applyFill="1" applyBorder="1" applyAlignment="1">
      <alignment/>
    </xf>
    <xf numFmtId="14" fontId="3" fillId="0" borderId="11" xfId="0" applyNumberFormat="1" applyFont="1" applyBorder="1" applyAlignment="1" quotePrefix="1">
      <alignment horizontal="right"/>
    </xf>
    <xf numFmtId="14" fontId="3" fillId="0" borderId="11" xfId="0" applyNumberFormat="1" applyFont="1" applyBorder="1" applyAlignment="1" quotePrefix="1">
      <alignment/>
    </xf>
    <xf numFmtId="14" fontId="3" fillId="0" borderId="11" xfId="0" applyNumberFormat="1" applyFont="1" applyFill="1" applyBorder="1" applyAlignment="1" quotePrefix="1">
      <alignment/>
    </xf>
    <xf numFmtId="0" fontId="3" fillId="0" borderId="11" xfId="0" applyNumberFormat="1" applyFont="1" applyBorder="1" applyAlignment="1" quotePrefix="1">
      <alignment/>
    </xf>
    <xf numFmtId="0" fontId="3" fillId="0" borderId="11" xfId="0" applyNumberFormat="1" applyFont="1" applyFill="1" applyBorder="1" applyAlignment="1" quotePrefix="1">
      <alignment/>
    </xf>
    <xf numFmtId="0" fontId="3" fillId="0" borderId="16" xfId="0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3" fillId="0" borderId="16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1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6" fillId="0" borderId="0" xfId="0" applyFont="1" applyAlignment="1">
      <alignment/>
    </xf>
    <xf numFmtId="165" fontId="3" fillId="0" borderId="14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5" borderId="12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/>
    </xf>
    <xf numFmtId="14" fontId="7" fillId="0" borderId="14" xfId="0" applyNumberFormat="1" applyFont="1" applyFill="1" applyBorder="1" applyAlignment="1">
      <alignment/>
    </xf>
    <xf numFmtId="14" fontId="7" fillId="0" borderId="16" xfId="0" applyNumberFormat="1" applyFont="1" applyFill="1" applyBorder="1" applyAlignment="1">
      <alignment/>
    </xf>
    <xf numFmtId="14" fontId="7" fillId="0" borderId="14" xfId="0" applyNumberFormat="1" applyFont="1" applyBorder="1" applyAlignment="1">
      <alignment/>
    </xf>
    <xf numFmtId="14" fontId="7" fillId="0" borderId="16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14" fontId="3" fillId="0" borderId="1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0" borderId="12" xfId="0" applyNumberFormat="1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v%20Uitv\A\2.Mielies%202010-11%20Seisoen\Werksdokumente\Klop%20van%20weekliks%20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eklikse%20Inligting\Inv%20Uitv\1%20Weekliks%20-%20Invoere%20en%20Uitvoere%20per%20seisoen\Mielies\Werksdokument\2011-2012\Klop%20van%20weekliks%20Miel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eklikse%20Inligting\Inv%20Uitv\1%20Weekliks%20-%20Invoere%20en%20Uitvoere%20per%20seisoen\Mielies\Werksdokument\2010-2011\Klop%20van%20weekliks%20Miel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7 Mei 2010"/>
      <sheetName val="8 - 14 Mei 2010"/>
      <sheetName val="15 - 21 Mei 2010"/>
      <sheetName val="22 - 28 Mei 2010"/>
      <sheetName val="29 Mei - 4 Jun 2010"/>
      <sheetName val="5 - 11 Jun 2010"/>
      <sheetName val="12-18 Jun 2010"/>
      <sheetName val="19 - 25 Jun 2010"/>
      <sheetName val="26 Jun - 2 Jul 2010"/>
      <sheetName val="3 - 9 Jul 2010"/>
      <sheetName val="10-16 Jul 2010"/>
      <sheetName val="17 - 23 Jul 2010"/>
      <sheetName val="24 - 30 Jul 2010"/>
      <sheetName val="31 Jul - 6 Aug 2010"/>
      <sheetName val="7 - 13 Aug 2010"/>
      <sheetName val="14 - 20 Aug 2010"/>
      <sheetName val="21 - 27 Aug 2010"/>
      <sheetName val="28 Aug - 3 Sep 2010"/>
      <sheetName val="4 - 10 Sep 2010"/>
      <sheetName val="11 - 17 Sep 2010"/>
      <sheetName val="18 - 24 Sep 2010"/>
      <sheetName val="25 Sep - 1 Okt 2010"/>
      <sheetName val="2 Okt - 8 Okt 2010"/>
      <sheetName val="9 Okt - 15 Okt 2010"/>
      <sheetName val="16 Okt - 22 Okt 2010"/>
      <sheetName val="23 Okt - 29 Okt 2010"/>
      <sheetName val="30 Okt - 5 Nov 2010"/>
      <sheetName val="6 Nov - 12 Nov 2010"/>
      <sheetName val="13 Nov - 19 Nov 2010"/>
      <sheetName val="20 Nov - 26 Nov 2010"/>
      <sheetName val="27 Nov - 3 Des 2010"/>
      <sheetName val="4 Des - 10 Des 2010"/>
      <sheetName val="11 Des - 31 Des 2010"/>
      <sheetName val="1 Jan - 7 Jan 2011"/>
      <sheetName val="8 Jan - 14 Jan 2011"/>
      <sheetName val="15 Jan - 21 Jan 2011"/>
      <sheetName val="22 Jan - 28 Jan 2011"/>
      <sheetName val="29 Jan - 4 Feb 2011"/>
      <sheetName val="5 Feb - 11 Feb 2011"/>
      <sheetName val="12 Feb - 18 Feb 2011"/>
      <sheetName val="19 Feb - 25 Feb 2011"/>
      <sheetName val="26 Feb - 4 Mar 2011"/>
      <sheetName val="5 Mar - 11 Mar 2011"/>
      <sheetName val="12 Mar - 18 Mar 2011"/>
      <sheetName val="19 Mar - 25 Mar 2011"/>
      <sheetName val="26 Mar - 1 Apr 2011"/>
      <sheetName val="2 Apr - 8 Apr 2011 "/>
      <sheetName val="9 Apr - 15 Apr 2011"/>
      <sheetName val="16 Apr - 29 Apr 2011"/>
      <sheetName val="30 Apr - 6 Mei 2011"/>
      <sheetName val="7 - 13 Mei 2011"/>
    </sheetNames>
    <sheetDataSet>
      <sheetData sheetId="22">
        <row r="8">
          <cell r="O8">
            <v>3292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588</v>
          </cell>
        </row>
        <row r="15">
          <cell r="O15">
            <v>0</v>
          </cell>
        </row>
        <row r="16">
          <cell r="O16">
            <v>551</v>
          </cell>
        </row>
        <row r="17">
          <cell r="O17">
            <v>112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460</v>
          </cell>
        </row>
        <row r="21">
          <cell r="O21">
            <v>578</v>
          </cell>
        </row>
        <row r="47">
          <cell r="O47">
            <v>642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169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307</v>
          </cell>
        </row>
        <row r="58">
          <cell r="O58">
            <v>517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1334</v>
          </cell>
        </row>
        <row r="63">
          <cell r="O63">
            <v>0</v>
          </cell>
        </row>
      </sheetData>
      <sheetData sheetId="23">
        <row r="8">
          <cell r="O8">
            <v>4225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1881</v>
          </cell>
        </row>
        <row r="15">
          <cell r="O15">
            <v>0</v>
          </cell>
        </row>
        <row r="16">
          <cell r="O16">
            <v>2571</v>
          </cell>
        </row>
        <row r="17">
          <cell r="O17">
            <v>1176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820</v>
          </cell>
        </row>
        <row r="21">
          <cell r="O21">
            <v>1408</v>
          </cell>
        </row>
        <row r="65">
          <cell r="O65">
            <v>35</v>
          </cell>
        </row>
        <row r="66">
          <cell r="O66">
            <v>774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1000</v>
          </cell>
        </row>
        <row r="76">
          <cell r="O76">
            <v>639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1241</v>
          </cell>
        </row>
        <row r="81">
          <cell r="O81">
            <v>0</v>
          </cell>
        </row>
      </sheetData>
      <sheetData sheetId="24">
        <row r="8">
          <cell r="O8">
            <v>4447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2599</v>
          </cell>
        </row>
        <row r="15">
          <cell r="O15">
            <v>0</v>
          </cell>
        </row>
        <row r="16">
          <cell r="O16">
            <v>1289</v>
          </cell>
        </row>
        <row r="17">
          <cell r="O17">
            <v>3438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1708</v>
          </cell>
        </row>
        <row r="21">
          <cell r="O21">
            <v>1528</v>
          </cell>
        </row>
        <row r="65">
          <cell r="O65">
            <v>69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50251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9585</v>
          </cell>
        </row>
        <row r="74">
          <cell r="O74">
            <v>0</v>
          </cell>
        </row>
        <row r="75">
          <cell r="O75">
            <v>781</v>
          </cell>
        </row>
        <row r="76">
          <cell r="O76">
            <v>371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1202</v>
          </cell>
        </row>
        <row r="81">
          <cell r="O81">
            <v>520</v>
          </cell>
        </row>
      </sheetData>
      <sheetData sheetId="25">
        <row r="8">
          <cell r="O8">
            <v>786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4193</v>
          </cell>
        </row>
        <row r="15">
          <cell r="O15">
            <v>0</v>
          </cell>
        </row>
        <row r="16">
          <cell r="O16">
            <v>1583</v>
          </cell>
        </row>
        <row r="17">
          <cell r="O17">
            <v>3254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2641</v>
          </cell>
        </row>
        <row r="21">
          <cell r="O21">
            <v>352</v>
          </cell>
        </row>
        <row r="65">
          <cell r="O65">
            <v>69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396</v>
          </cell>
        </row>
        <row r="76">
          <cell r="O76">
            <v>385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881</v>
          </cell>
        </row>
        <row r="82">
          <cell r="O82">
            <v>0</v>
          </cell>
        </row>
        <row r="83">
          <cell r="O83">
            <v>49780</v>
          </cell>
        </row>
      </sheetData>
      <sheetData sheetId="26">
        <row r="8">
          <cell r="O8">
            <v>4055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632</v>
          </cell>
        </row>
        <row r="15">
          <cell r="O15">
            <v>0</v>
          </cell>
        </row>
        <row r="16">
          <cell r="O16">
            <v>35</v>
          </cell>
        </row>
        <row r="17">
          <cell r="O17">
            <v>1697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272</v>
          </cell>
        </row>
        <row r="21">
          <cell r="O21">
            <v>0</v>
          </cell>
        </row>
        <row r="65">
          <cell r="O65">
            <v>70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236</v>
          </cell>
        </row>
        <row r="72">
          <cell r="O72">
            <v>129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499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148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27">
        <row r="8">
          <cell r="O8">
            <v>2747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2616</v>
          </cell>
        </row>
        <row r="15">
          <cell r="O15">
            <v>0</v>
          </cell>
        </row>
        <row r="16">
          <cell r="O16">
            <v>3003</v>
          </cell>
        </row>
        <row r="17">
          <cell r="O17">
            <v>1617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2043</v>
          </cell>
        </row>
        <row r="21">
          <cell r="O21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1490</v>
          </cell>
        </row>
        <row r="76">
          <cell r="O76">
            <v>228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2375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28">
        <row r="8">
          <cell r="O8">
            <v>3584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2618</v>
          </cell>
        </row>
        <row r="15">
          <cell r="O15">
            <v>0</v>
          </cell>
        </row>
        <row r="16">
          <cell r="O16">
            <v>2389</v>
          </cell>
        </row>
        <row r="17">
          <cell r="O17">
            <v>2136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1580</v>
          </cell>
        </row>
        <row r="21">
          <cell r="O21">
            <v>0</v>
          </cell>
        </row>
        <row r="65">
          <cell r="O65">
            <v>63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44</v>
          </cell>
        </row>
        <row r="72">
          <cell r="O72">
            <v>323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665</v>
          </cell>
        </row>
        <row r="76">
          <cell r="O76">
            <v>638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1489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29">
        <row r="8">
          <cell r="O8">
            <v>3806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3218</v>
          </cell>
        </row>
        <row r="15">
          <cell r="O15">
            <v>0</v>
          </cell>
        </row>
        <row r="16">
          <cell r="O16">
            <v>820</v>
          </cell>
        </row>
        <row r="17">
          <cell r="O17">
            <v>2321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1712</v>
          </cell>
        </row>
        <row r="21">
          <cell r="O21">
            <v>0</v>
          </cell>
        </row>
        <row r="65">
          <cell r="O65">
            <v>102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41022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331</v>
          </cell>
        </row>
        <row r="76">
          <cell r="O76">
            <v>445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863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30">
        <row r="8">
          <cell r="O8">
            <v>3069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2118</v>
          </cell>
        </row>
        <row r="15">
          <cell r="O15">
            <v>0</v>
          </cell>
        </row>
        <row r="16">
          <cell r="O16">
            <v>2255</v>
          </cell>
        </row>
        <row r="17">
          <cell r="O17">
            <v>4022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1069</v>
          </cell>
        </row>
        <row r="21">
          <cell r="O21">
            <v>0</v>
          </cell>
        </row>
        <row r="65">
          <cell r="O65">
            <v>69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10708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417</v>
          </cell>
        </row>
        <row r="76">
          <cell r="O76">
            <v>143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878</v>
          </cell>
        </row>
        <row r="82">
          <cell r="O82">
            <v>50400</v>
          </cell>
        </row>
        <row r="83">
          <cell r="O83">
            <v>0</v>
          </cell>
        </row>
      </sheetData>
      <sheetData sheetId="31">
        <row r="8">
          <cell r="O8">
            <v>2930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4573</v>
          </cell>
        </row>
        <row r="15">
          <cell r="O15">
            <v>0</v>
          </cell>
        </row>
        <row r="16">
          <cell r="O16">
            <v>1640</v>
          </cell>
        </row>
        <row r="17">
          <cell r="O17">
            <v>3965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1959</v>
          </cell>
        </row>
        <row r="21">
          <cell r="O21">
            <v>0</v>
          </cell>
        </row>
        <row r="65">
          <cell r="O65">
            <v>37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48895</v>
          </cell>
        </row>
        <row r="70">
          <cell r="O70">
            <v>0</v>
          </cell>
        </row>
        <row r="71">
          <cell r="O71">
            <v>221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1489</v>
          </cell>
        </row>
        <row r="76">
          <cell r="O76">
            <v>411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984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32">
        <row r="8">
          <cell r="O8">
            <v>5729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3547</v>
          </cell>
        </row>
        <row r="15">
          <cell r="O15">
            <v>0</v>
          </cell>
        </row>
        <row r="16">
          <cell r="O16">
            <v>2308</v>
          </cell>
        </row>
        <row r="17">
          <cell r="O17">
            <v>4962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5739</v>
          </cell>
        </row>
        <row r="21">
          <cell r="O21">
            <v>895</v>
          </cell>
        </row>
        <row r="22">
          <cell r="O22">
            <v>24407</v>
          </cell>
        </row>
        <row r="65">
          <cell r="O65">
            <v>234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528</v>
          </cell>
        </row>
        <row r="76">
          <cell r="O76">
            <v>1195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4933</v>
          </cell>
        </row>
        <row r="81">
          <cell r="O81">
            <v>180</v>
          </cell>
        </row>
        <row r="82">
          <cell r="O82">
            <v>0</v>
          </cell>
        </row>
        <row r="83">
          <cell r="O83">
            <v>48100</v>
          </cell>
        </row>
      </sheetData>
      <sheetData sheetId="33">
        <row r="8">
          <cell r="O8">
            <v>2441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1058</v>
          </cell>
        </row>
        <row r="15">
          <cell r="O15">
            <v>0</v>
          </cell>
        </row>
        <row r="16">
          <cell r="O16">
            <v>435</v>
          </cell>
        </row>
        <row r="17">
          <cell r="O17">
            <v>1704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1960</v>
          </cell>
        </row>
        <row r="21">
          <cell r="O21">
            <v>33</v>
          </cell>
        </row>
        <row r="22">
          <cell r="O22">
            <v>0</v>
          </cell>
        </row>
        <row r="65">
          <cell r="O65">
            <v>67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103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299</v>
          </cell>
        </row>
        <row r="76">
          <cell r="O76">
            <v>460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999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34">
        <row r="8">
          <cell r="O8">
            <v>2272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2120</v>
          </cell>
        </row>
        <row r="15">
          <cell r="O15">
            <v>0</v>
          </cell>
        </row>
        <row r="16">
          <cell r="O16">
            <v>988</v>
          </cell>
        </row>
        <row r="17">
          <cell r="O17">
            <v>2281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1619</v>
          </cell>
        </row>
        <row r="21">
          <cell r="O21">
            <v>35</v>
          </cell>
        </row>
        <row r="22">
          <cell r="O22">
            <v>0</v>
          </cell>
        </row>
        <row r="65">
          <cell r="O65">
            <v>952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431</v>
          </cell>
        </row>
        <row r="76">
          <cell r="O76">
            <v>157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827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35">
        <row r="8">
          <cell r="O8">
            <v>2755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1966</v>
          </cell>
        </row>
        <row r="15">
          <cell r="O15">
            <v>0</v>
          </cell>
        </row>
        <row r="16">
          <cell r="O16">
            <v>1004</v>
          </cell>
        </row>
        <row r="17">
          <cell r="O17">
            <v>2342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2623</v>
          </cell>
        </row>
        <row r="21">
          <cell r="O21">
            <v>0</v>
          </cell>
        </row>
        <row r="22">
          <cell r="O22">
            <v>0</v>
          </cell>
        </row>
        <row r="65">
          <cell r="O65">
            <v>109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48583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421</v>
          </cell>
        </row>
        <row r="76">
          <cell r="O76">
            <v>237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1409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36">
        <row r="8">
          <cell r="O8">
            <v>2203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2781</v>
          </cell>
        </row>
        <row r="15">
          <cell r="O15">
            <v>0</v>
          </cell>
        </row>
        <row r="16">
          <cell r="O16">
            <v>2082</v>
          </cell>
        </row>
        <row r="17">
          <cell r="O17">
            <v>3339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4816</v>
          </cell>
        </row>
        <row r="21">
          <cell r="O21">
            <v>0</v>
          </cell>
        </row>
        <row r="22">
          <cell r="O22">
            <v>0</v>
          </cell>
        </row>
        <row r="65">
          <cell r="O65">
            <v>107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43617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473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596</v>
          </cell>
        </row>
        <row r="76">
          <cell r="O76">
            <v>30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703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37">
        <row r="8">
          <cell r="O8">
            <v>4589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2815</v>
          </cell>
        </row>
        <row r="15">
          <cell r="O15">
            <v>0</v>
          </cell>
        </row>
        <row r="16">
          <cell r="O16">
            <v>1451</v>
          </cell>
        </row>
        <row r="17">
          <cell r="O17">
            <v>1855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1509</v>
          </cell>
        </row>
        <row r="21">
          <cell r="O21">
            <v>1195</v>
          </cell>
        </row>
        <row r="22">
          <cell r="O22">
            <v>0</v>
          </cell>
        </row>
        <row r="23">
          <cell r="O23">
            <v>0</v>
          </cell>
        </row>
        <row r="64">
          <cell r="O64">
            <v>105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58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4">
          <cell r="O74">
            <v>473</v>
          </cell>
        </row>
        <row r="75">
          <cell r="O75">
            <v>258</v>
          </cell>
        </row>
        <row r="76">
          <cell r="O76">
            <v>0</v>
          </cell>
        </row>
        <row r="78">
          <cell r="O78">
            <v>0</v>
          </cell>
        </row>
        <row r="80">
          <cell r="O80">
            <v>869</v>
          </cell>
        </row>
        <row r="81">
          <cell r="O81">
            <v>0</v>
          </cell>
        </row>
        <row r="82">
          <cell r="O82">
            <v>0</v>
          </cell>
        </row>
      </sheetData>
      <sheetData sheetId="38">
        <row r="8">
          <cell r="O8">
            <v>2867</v>
          </cell>
        </row>
        <row r="9">
          <cell r="O9">
            <v>1075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1775</v>
          </cell>
        </row>
        <row r="15">
          <cell r="O15">
            <v>0</v>
          </cell>
        </row>
        <row r="16">
          <cell r="O16">
            <v>1497</v>
          </cell>
        </row>
        <row r="17">
          <cell r="O17">
            <v>3112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2229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89679</v>
          </cell>
        </row>
        <row r="65">
          <cell r="O65">
            <v>174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14625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2601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912</v>
          </cell>
        </row>
        <row r="76">
          <cell r="O76">
            <v>365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905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39">
        <row r="8">
          <cell r="O8">
            <v>2464</v>
          </cell>
        </row>
        <row r="9">
          <cell r="O9">
            <v>1010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2737</v>
          </cell>
        </row>
        <row r="15">
          <cell r="O15">
            <v>0</v>
          </cell>
        </row>
        <row r="16">
          <cell r="O16">
            <v>1859</v>
          </cell>
        </row>
        <row r="17">
          <cell r="O17">
            <v>2250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637</v>
          </cell>
        </row>
        <row r="21">
          <cell r="O21">
            <v>1320</v>
          </cell>
        </row>
        <row r="22">
          <cell r="O22">
            <v>12020</v>
          </cell>
        </row>
        <row r="23">
          <cell r="O23">
            <v>0</v>
          </cell>
        </row>
        <row r="65">
          <cell r="O65">
            <v>233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65</v>
          </cell>
        </row>
        <row r="72">
          <cell r="O72">
            <v>365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405</v>
          </cell>
        </row>
        <row r="76">
          <cell r="O76">
            <v>226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979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40">
        <row r="8">
          <cell r="O8">
            <v>1028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2966</v>
          </cell>
        </row>
        <row r="15">
          <cell r="O15">
            <v>0</v>
          </cell>
        </row>
        <row r="16">
          <cell r="O16">
            <v>1560</v>
          </cell>
        </row>
        <row r="17">
          <cell r="O17">
            <v>2907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2445</v>
          </cell>
        </row>
        <row r="21">
          <cell r="O21">
            <v>1146</v>
          </cell>
        </row>
        <row r="22">
          <cell r="O22">
            <v>0</v>
          </cell>
        </row>
        <row r="23">
          <cell r="O23">
            <v>0</v>
          </cell>
        </row>
        <row r="65">
          <cell r="O65">
            <v>717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47700</v>
          </cell>
        </row>
        <row r="70">
          <cell r="O70">
            <v>0</v>
          </cell>
        </row>
        <row r="71">
          <cell r="O71">
            <v>178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104</v>
          </cell>
        </row>
        <row r="76">
          <cell r="O76">
            <v>308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41">
        <row r="8">
          <cell r="O8">
            <v>2803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6">
          <cell r="O16">
            <v>1344</v>
          </cell>
        </row>
        <row r="17">
          <cell r="O17">
            <v>0</v>
          </cell>
        </row>
        <row r="18">
          <cell r="O18">
            <v>1909</v>
          </cell>
        </row>
        <row r="19">
          <cell r="O19">
            <v>1992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2230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67">
          <cell r="O67">
            <v>526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263</v>
          </cell>
        </row>
        <row r="74">
          <cell r="O74">
            <v>903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351</v>
          </cell>
        </row>
        <row r="78">
          <cell r="O78">
            <v>455</v>
          </cell>
        </row>
        <row r="79">
          <cell r="O79">
            <v>0</v>
          </cell>
        </row>
        <row r="81">
          <cell r="O81">
            <v>0</v>
          </cell>
        </row>
        <row r="82">
          <cell r="O82">
            <v>769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42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737</v>
          </cell>
        </row>
        <row r="15">
          <cell r="O15">
            <v>0</v>
          </cell>
        </row>
        <row r="16">
          <cell r="O16">
            <v>1652</v>
          </cell>
        </row>
        <row r="17">
          <cell r="O17">
            <v>2017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1374</v>
          </cell>
        </row>
        <row r="21">
          <cell r="O21">
            <v>660</v>
          </cell>
        </row>
        <row r="22">
          <cell r="O22">
            <v>0</v>
          </cell>
        </row>
        <row r="23">
          <cell r="O23">
            <v>35200</v>
          </cell>
        </row>
        <row r="63">
          <cell r="O63">
            <v>368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172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328</v>
          </cell>
        </row>
        <row r="74">
          <cell r="O74">
            <v>68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767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</sheetData>
      <sheetData sheetId="43">
        <row r="8">
          <cell r="O8">
            <v>3891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1269</v>
          </cell>
        </row>
        <row r="15">
          <cell r="O15">
            <v>0</v>
          </cell>
        </row>
        <row r="16">
          <cell r="O16">
            <v>465</v>
          </cell>
        </row>
        <row r="17">
          <cell r="O17">
            <v>2184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2129</v>
          </cell>
        </row>
        <row r="21">
          <cell r="O21">
            <v>167</v>
          </cell>
        </row>
        <row r="22">
          <cell r="O22">
            <v>0</v>
          </cell>
        </row>
        <row r="23">
          <cell r="O23">
            <v>0</v>
          </cell>
        </row>
        <row r="46">
          <cell r="O46">
            <v>160</v>
          </cell>
        </row>
        <row r="47">
          <cell r="O47">
            <v>0</v>
          </cell>
        </row>
        <row r="48">
          <cell r="O48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101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456</v>
          </cell>
        </row>
        <row r="57">
          <cell r="O57">
            <v>897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1011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</sheetData>
      <sheetData sheetId="44">
        <row r="8">
          <cell r="O8">
            <v>2749</v>
          </cell>
        </row>
        <row r="9">
          <cell r="O9">
            <v>0</v>
          </cell>
        </row>
        <row r="10">
          <cell r="O10">
            <v>0</v>
          </cell>
        </row>
        <row r="13">
          <cell r="O13">
            <v>0</v>
          </cell>
        </row>
        <row r="14">
          <cell r="O14">
            <v>1516</v>
          </cell>
        </row>
        <row r="15">
          <cell r="O15">
            <v>0</v>
          </cell>
        </row>
        <row r="16">
          <cell r="O16">
            <v>399</v>
          </cell>
        </row>
        <row r="17">
          <cell r="O17">
            <v>2763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1168</v>
          </cell>
        </row>
        <row r="21">
          <cell r="O21">
            <v>660</v>
          </cell>
        </row>
        <row r="22">
          <cell r="O22">
            <v>50619</v>
          </cell>
        </row>
        <row r="23">
          <cell r="O23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70">
          <cell r="O70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45"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5">
          <cell r="O15">
            <v>0</v>
          </cell>
        </row>
        <row r="18">
          <cell r="O18">
            <v>0</v>
          </cell>
        </row>
        <row r="19">
          <cell r="O19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70">
          <cell r="O70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47"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2">
          <cell r="O72">
            <v>0</v>
          </cell>
        </row>
        <row r="73">
          <cell r="O73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  <sheetData sheetId="48"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 Apr - 6 Mei 2011"/>
      <sheetName val="7 - 13 Mei 2011"/>
      <sheetName val="14 - 20 Mei 2011"/>
      <sheetName val="21 - 27 Mei 2011"/>
      <sheetName val="28 Mei - 3 Jun 2011"/>
      <sheetName val="4 - 10 Jun 2011"/>
      <sheetName val="11-17 Jun 2011"/>
      <sheetName val="18 - 24 Jun 2011"/>
      <sheetName val="25 Jun - 1 Jul 2011"/>
      <sheetName val="2 - 8 Jul 2011"/>
      <sheetName val="9-15 Jul 2011"/>
      <sheetName val="16 - 22 Jul 2011"/>
      <sheetName val="23 - 29 Jul 2011"/>
      <sheetName val="30 Jul - 5 Aug 2011"/>
      <sheetName val="6 - 12 Aug 2011"/>
      <sheetName val="13 - 19 Aug 2011"/>
      <sheetName val="20 - 26 Aug 2011"/>
      <sheetName val="27 Aug - 2 Sep 2011"/>
      <sheetName val="3 - 9 Sep 2011"/>
      <sheetName val="10 - 16 Sep 2011"/>
      <sheetName val="17 - 23 Sep 2011"/>
      <sheetName val="24 - 30 Sep 2011"/>
      <sheetName val="1 - 7 Okt 2011"/>
      <sheetName val="8 - 14 Okt 2011"/>
      <sheetName val="15 - 21 Okt 2011"/>
      <sheetName val="22 Okt - 28 Okt 2011"/>
      <sheetName val="29 Okt - 4 Nov 2011"/>
      <sheetName val="5 Nov - 11 Nov 2011"/>
      <sheetName val="12 Nov - 18 Nov 2011"/>
      <sheetName val="19 Nov - 25 Nov 2011"/>
      <sheetName val="26 Nov - 2 Des 2011"/>
      <sheetName val="3 Des - 9 Des 2011"/>
      <sheetName val="10 Des - 30 Des 2011"/>
      <sheetName val="31 Des - 6 Jan 2012"/>
      <sheetName val="7 Jan - 13 Jan 2012"/>
      <sheetName val="14 Jan - 20 Jan 2012"/>
      <sheetName val="21 Jan - 27 Jan 2012"/>
      <sheetName val="28 Jan - 3 Feb 2012"/>
      <sheetName val="4 Feb - 10 Feb 2012"/>
      <sheetName val="11 Feb - 17 Feb 2012"/>
      <sheetName val="18 Feb - 24 Feb 2012"/>
      <sheetName val="25 Feb - 2 Mar 2012"/>
      <sheetName val="3 Mar - 9 Mar 2012"/>
      <sheetName val="10 Mar - 16 Mar 2012"/>
      <sheetName val="17 Mar - 23 Mar 2012"/>
      <sheetName val="24 Mar - 30 Mar 2012"/>
      <sheetName val="31 Mar - 6 Apr 2012 "/>
      <sheetName val="7 Apr - 13 Apr 2012"/>
      <sheetName val="14 Apr - 20 Apr 2012"/>
      <sheetName val="21 Apr - 27 Apr 2012"/>
      <sheetName val="18 - 24 Aug 2012"/>
      <sheetName val="257 Aug - 2 Sep 2011"/>
      <sheetName val="25 Aug - 2 Sep 2011"/>
      <sheetName val="25  Aug - 2 Sep 2011"/>
      <sheetName val="25 - Aug - 2 Sep 2011"/>
      <sheetName val="25 -  Aug - 2 Sep 2011"/>
      <sheetName val="25 - 3 Aug - 2 Sep 2011"/>
      <sheetName val="25 - 31 Aug - 2 Sep 2011"/>
      <sheetName val="25 - 31 Aug- 2 Sep 2011"/>
      <sheetName val="25 - 31 Aug 2 Sep 2011"/>
      <sheetName val="25 - 31 Aug2 Sep 2011"/>
      <sheetName val="25 - 31 Aug Sep 2011"/>
      <sheetName val="25 - 31 AugSep 2011"/>
      <sheetName val="25 - 31 Augep 2011"/>
      <sheetName val="25 - 31 Augp 2011"/>
      <sheetName val="25 - 31 Aug 2011"/>
      <sheetName val="25 - 31 Aug 201"/>
      <sheetName val="25 - 31 Aug 2012"/>
    </sheetNames>
    <sheetDataSet>
      <sheetData sheetId="0">
        <row r="7">
          <cell r="O7">
            <v>1989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572</v>
          </cell>
        </row>
        <row r="14">
          <cell r="O14">
            <v>707</v>
          </cell>
        </row>
        <row r="15">
          <cell r="O15">
            <v>221</v>
          </cell>
        </row>
        <row r="16">
          <cell r="O16">
            <v>0</v>
          </cell>
        </row>
        <row r="17">
          <cell r="O17">
            <v>258</v>
          </cell>
        </row>
        <row r="18">
          <cell r="O18">
            <v>10884</v>
          </cell>
        </row>
        <row r="19">
          <cell r="O19">
            <v>251</v>
          </cell>
        </row>
        <row r="20">
          <cell r="O20">
            <v>352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22342</v>
          </cell>
        </row>
        <row r="28">
          <cell r="O28">
            <v>0</v>
          </cell>
        </row>
        <row r="64">
          <cell r="O64">
            <v>307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178</v>
          </cell>
        </row>
        <row r="68">
          <cell r="O68">
            <v>82</v>
          </cell>
        </row>
        <row r="69">
          <cell r="O69">
            <v>431</v>
          </cell>
        </row>
        <row r="70">
          <cell r="O70">
            <v>0</v>
          </cell>
        </row>
        <row r="71">
          <cell r="O71">
            <v>858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40963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1">
        <row r="7">
          <cell r="O7">
            <v>4277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1905</v>
          </cell>
        </row>
        <row r="14">
          <cell r="O14">
            <v>846</v>
          </cell>
        </row>
        <row r="15">
          <cell r="O15">
            <v>1910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295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37729</v>
          </cell>
        </row>
        <row r="28">
          <cell r="O28">
            <v>0</v>
          </cell>
        </row>
        <row r="64">
          <cell r="O64">
            <v>318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235</v>
          </cell>
        </row>
        <row r="68">
          <cell r="O68">
            <v>172</v>
          </cell>
        </row>
        <row r="69">
          <cell r="O69">
            <v>409</v>
          </cell>
        </row>
        <row r="70">
          <cell r="O70">
            <v>0</v>
          </cell>
        </row>
        <row r="71">
          <cell r="O71">
            <v>1790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9539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">
        <row r="7">
          <cell r="O7">
            <v>3204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1252</v>
          </cell>
        </row>
        <row r="14">
          <cell r="O14">
            <v>1595</v>
          </cell>
        </row>
        <row r="15">
          <cell r="O15">
            <v>1203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33000</v>
          </cell>
        </row>
        <row r="26">
          <cell r="O26">
            <v>0</v>
          </cell>
        </row>
        <row r="27">
          <cell r="O27">
            <v>49404</v>
          </cell>
        </row>
        <row r="28">
          <cell r="O28">
            <v>0</v>
          </cell>
        </row>
        <row r="64">
          <cell r="O64">
            <v>497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56</v>
          </cell>
        </row>
        <row r="69">
          <cell r="O69">
            <v>445</v>
          </cell>
        </row>
        <row r="70">
          <cell r="O70">
            <v>0</v>
          </cell>
        </row>
        <row r="71">
          <cell r="O71">
            <v>866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3">
        <row r="7">
          <cell r="O7">
            <v>3607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1474</v>
          </cell>
        </row>
        <row r="14">
          <cell r="O14">
            <v>877</v>
          </cell>
        </row>
        <row r="15">
          <cell r="O15">
            <v>390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84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25632</v>
          </cell>
        </row>
        <row r="28">
          <cell r="O28">
            <v>0</v>
          </cell>
        </row>
        <row r="64">
          <cell r="O64">
            <v>481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294</v>
          </cell>
        </row>
        <row r="69">
          <cell r="O69">
            <v>263</v>
          </cell>
        </row>
        <row r="70">
          <cell r="O70">
            <v>1290</v>
          </cell>
        </row>
        <row r="71">
          <cell r="O71">
            <v>1002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4">
        <row r="7">
          <cell r="O7">
            <v>5196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1480</v>
          </cell>
        </row>
        <row r="14">
          <cell r="O14">
            <v>943</v>
          </cell>
        </row>
        <row r="15">
          <cell r="O15">
            <v>176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28823</v>
          </cell>
        </row>
        <row r="28">
          <cell r="O28">
            <v>0</v>
          </cell>
        </row>
        <row r="64">
          <cell r="O64">
            <v>385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213</v>
          </cell>
        </row>
        <row r="69">
          <cell r="O69">
            <v>324</v>
          </cell>
        </row>
        <row r="70">
          <cell r="O70">
            <v>1247</v>
          </cell>
        </row>
        <row r="71">
          <cell r="O71">
            <v>1367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5">
        <row r="7">
          <cell r="O7">
            <v>3343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1047</v>
          </cell>
        </row>
        <row r="14">
          <cell r="O14">
            <v>330</v>
          </cell>
        </row>
        <row r="15">
          <cell r="O15">
            <v>345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30800</v>
          </cell>
        </row>
        <row r="28">
          <cell r="O28">
            <v>0</v>
          </cell>
        </row>
        <row r="64">
          <cell r="O64">
            <v>151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20</v>
          </cell>
        </row>
        <row r="68">
          <cell r="O68">
            <v>415</v>
          </cell>
        </row>
        <row r="69">
          <cell r="O69">
            <v>290</v>
          </cell>
        </row>
        <row r="70">
          <cell r="O70">
            <v>0</v>
          </cell>
        </row>
        <row r="71">
          <cell r="O71">
            <v>855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6">
        <row r="7">
          <cell r="O7">
            <v>2283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1199</v>
          </cell>
        </row>
        <row r="14">
          <cell r="O14">
            <v>539</v>
          </cell>
        </row>
        <row r="15">
          <cell r="O15">
            <v>369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3920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31700</v>
          </cell>
        </row>
        <row r="28">
          <cell r="O28">
            <v>0</v>
          </cell>
        </row>
        <row r="64">
          <cell r="O64">
            <v>35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48</v>
          </cell>
        </row>
        <row r="68">
          <cell r="O68">
            <v>158</v>
          </cell>
        </row>
        <row r="69">
          <cell r="O69">
            <v>36</v>
          </cell>
        </row>
        <row r="70">
          <cell r="O70">
            <v>0</v>
          </cell>
        </row>
        <row r="71">
          <cell r="O71">
            <v>558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1118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7">
        <row r="7">
          <cell r="O7">
            <v>2355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1172</v>
          </cell>
        </row>
        <row r="14">
          <cell r="O14">
            <v>489</v>
          </cell>
        </row>
        <row r="15">
          <cell r="O15">
            <v>151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4616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28891</v>
          </cell>
        </row>
        <row r="27">
          <cell r="O27">
            <v>49500</v>
          </cell>
        </row>
        <row r="28">
          <cell r="O28">
            <v>0</v>
          </cell>
        </row>
        <row r="64">
          <cell r="O64">
            <v>231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194</v>
          </cell>
        </row>
        <row r="69">
          <cell r="O69">
            <v>30</v>
          </cell>
        </row>
        <row r="70">
          <cell r="O70">
            <v>0</v>
          </cell>
        </row>
        <row r="71">
          <cell r="O71">
            <v>823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10485</v>
          </cell>
        </row>
        <row r="79">
          <cell r="O79">
            <v>0</v>
          </cell>
        </row>
        <row r="80">
          <cell r="O80">
            <v>280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229</v>
          </cell>
        </row>
      </sheetData>
      <sheetData sheetId="8">
        <row r="7">
          <cell r="O7">
            <v>1482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904</v>
          </cell>
        </row>
        <row r="14">
          <cell r="O14">
            <v>153</v>
          </cell>
        </row>
        <row r="15">
          <cell r="O15">
            <v>105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9892</v>
          </cell>
        </row>
        <row r="27">
          <cell r="O27">
            <v>0</v>
          </cell>
        </row>
        <row r="28">
          <cell r="O28">
            <v>0</v>
          </cell>
        </row>
        <row r="64">
          <cell r="O64">
            <v>248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240</v>
          </cell>
        </row>
        <row r="68">
          <cell r="O68">
            <v>469</v>
          </cell>
        </row>
        <row r="69">
          <cell r="O69">
            <v>121</v>
          </cell>
        </row>
        <row r="70">
          <cell r="O70">
            <v>0</v>
          </cell>
        </row>
        <row r="71">
          <cell r="O71">
            <v>592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9">
        <row r="7">
          <cell r="O7">
            <v>1284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1506</v>
          </cell>
        </row>
        <row r="14">
          <cell r="O14">
            <v>337</v>
          </cell>
        </row>
        <row r="15">
          <cell r="O15">
            <v>99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30218</v>
          </cell>
        </row>
        <row r="28">
          <cell r="O28">
            <v>0</v>
          </cell>
        </row>
        <row r="64">
          <cell r="O64">
            <v>149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1</v>
          </cell>
        </row>
        <row r="68">
          <cell r="O68">
            <v>277</v>
          </cell>
        </row>
        <row r="69">
          <cell r="O69">
            <v>117</v>
          </cell>
        </row>
        <row r="70">
          <cell r="O70">
            <v>0</v>
          </cell>
        </row>
        <row r="71">
          <cell r="O71">
            <v>492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688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10">
        <row r="7">
          <cell r="O7">
            <v>2227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3827</v>
          </cell>
        </row>
        <row r="14">
          <cell r="O14">
            <v>425</v>
          </cell>
        </row>
        <row r="15">
          <cell r="O15">
            <v>59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35000</v>
          </cell>
        </row>
        <row r="28">
          <cell r="O28">
            <v>0</v>
          </cell>
        </row>
        <row r="64">
          <cell r="O64">
            <v>155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130</v>
          </cell>
        </row>
        <row r="69">
          <cell r="O69">
            <v>200</v>
          </cell>
        </row>
        <row r="70">
          <cell r="O70">
            <v>0</v>
          </cell>
        </row>
        <row r="71">
          <cell r="O71">
            <v>393</v>
          </cell>
        </row>
        <row r="72">
          <cell r="O72">
            <v>0</v>
          </cell>
        </row>
        <row r="73">
          <cell r="O73">
            <v>7044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795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59800</v>
          </cell>
        </row>
      </sheetData>
      <sheetData sheetId="11">
        <row r="7">
          <cell r="O7">
            <v>1873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2905</v>
          </cell>
        </row>
        <row r="14">
          <cell r="O14">
            <v>1007</v>
          </cell>
        </row>
        <row r="15">
          <cell r="O15">
            <v>60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22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64">
          <cell r="O64">
            <v>216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34</v>
          </cell>
        </row>
        <row r="68">
          <cell r="O68">
            <v>783</v>
          </cell>
        </row>
        <row r="69">
          <cell r="O69">
            <v>196</v>
          </cell>
        </row>
        <row r="70">
          <cell r="O70">
            <v>0</v>
          </cell>
        </row>
        <row r="71">
          <cell r="O71">
            <v>936</v>
          </cell>
        </row>
        <row r="72">
          <cell r="O72">
            <v>0</v>
          </cell>
        </row>
        <row r="73">
          <cell r="O73">
            <v>656</v>
          </cell>
        </row>
        <row r="77">
          <cell r="O77">
            <v>0</v>
          </cell>
        </row>
        <row r="78">
          <cell r="O78">
            <v>50498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12">
        <row r="7">
          <cell r="O7">
            <v>3689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5316</v>
          </cell>
        </row>
        <row r="14">
          <cell r="O14">
            <v>2356</v>
          </cell>
        </row>
        <row r="15">
          <cell r="O15">
            <v>60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26876</v>
          </cell>
        </row>
        <row r="28">
          <cell r="O28">
            <v>0</v>
          </cell>
        </row>
        <row r="64">
          <cell r="O64">
            <v>477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201</v>
          </cell>
        </row>
        <row r="69">
          <cell r="O69">
            <v>781</v>
          </cell>
        </row>
        <row r="70">
          <cell r="O70">
            <v>0</v>
          </cell>
        </row>
        <row r="71">
          <cell r="O71">
            <v>882</v>
          </cell>
        </row>
        <row r="72">
          <cell r="O72">
            <v>0</v>
          </cell>
        </row>
        <row r="73">
          <cell r="O73">
            <v>0</v>
          </cell>
        </row>
        <row r="77">
          <cell r="O77">
            <v>48880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13">
        <row r="7">
          <cell r="O7">
            <v>3196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2076</v>
          </cell>
        </row>
        <row r="14">
          <cell r="O14">
            <v>1229</v>
          </cell>
        </row>
        <row r="15">
          <cell r="O15">
            <v>31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64">
          <cell r="O64">
            <v>128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450</v>
          </cell>
        </row>
        <row r="68">
          <cell r="O68">
            <v>235</v>
          </cell>
        </row>
        <row r="69">
          <cell r="O69">
            <v>131</v>
          </cell>
        </row>
        <row r="70">
          <cell r="O70">
            <v>0</v>
          </cell>
        </row>
        <row r="71">
          <cell r="O71">
            <v>959</v>
          </cell>
        </row>
        <row r="72">
          <cell r="O72">
            <v>0</v>
          </cell>
        </row>
        <row r="73">
          <cell r="O73">
            <v>0</v>
          </cell>
        </row>
        <row r="77">
          <cell r="O77">
            <v>0</v>
          </cell>
        </row>
        <row r="78">
          <cell r="O78">
            <v>19424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49500</v>
          </cell>
        </row>
      </sheetData>
      <sheetData sheetId="14">
        <row r="7">
          <cell r="O7">
            <v>2535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2229</v>
          </cell>
        </row>
        <row r="14">
          <cell r="O14">
            <v>941</v>
          </cell>
        </row>
        <row r="15">
          <cell r="O15">
            <v>32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103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66401</v>
          </cell>
        </row>
        <row r="28">
          <cell r="O28">
            <v>0</v>
          </cell>
        </row>
        <row r="64">
          <cell r="O64">
            <v>256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273</v>
          </cell>
        </row>
        <row r="68">
          <cell r="O68">
            <v>68</v>
          </cell>
        </row>
        <row r="69">
          <cell r="O69">
            <v>299</v>
          </cell>
        </row>
        <row r="70">
          <cell r="O70">
            <v>0</v>
          </cell>
        </row>
        <row r="71">
          <cell r="O71">
            <v>1002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5339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11160</v>
          </cell>
        </row>
      </sheetData>
      <sheetData sheetId="15">
        <row r="7">
          <cell r="O7">
            <v>2779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1482</v>
          </cell>
        </row>
        <row r="14">
          <cell r="O14">
            <v>1123</v>
          </cell>
        </row>
        <row r="15">
          <cell r="O15">
            <v>89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170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8">
          <cell r="O28">
            <v>0</v>
          </cell>
        </row>
        <row r="64">
          <cell r="O64">
            <v>290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432</v>
          </cell>
        </row>
        <row r="69">
          <cell r="O69">
            <v>265</v>
          </cell>
        </row>
        <row r="70">
          <cell r="O70">
            <v>0</v>
          </cell>
        </row>
        <row r="71">
          <cell r="O71">
            <v>977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44395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29640</v>
          </cell>
        </row>
      </sheetData>
      <sheetData sheetId="16">
        <row r="7">
          <cell r="O7">
            <v>3378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9470</v>
          </cell>
        </row>
        <row r="14">
          <cell r="O14">
            <v>3585</v>
          </cell>
        </row>
        <row r="15">
          <cell r="O15">
            <v>53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29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56000</v>
          </cell>
        </row>
        <row r="28">
          <cell r="O28">
            <v>0</v>
          </cell>
        </row>
        <row r="64">
          <cell r="O64">
            <v>117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42</v>
          </cell>
        </row>
        <row r="68">
          <cell r="O68">
            <v>240</v>
          </cell>
        </row>
        <row r="69">
          <cell r="O69">
            <v>311</v>
          </cell>
        </row>
        <row r="70">
          <cell r="O70">
            <v>0</v>
          </cell>
        </row>
        <row r="71">
          <cell r="O71">
            <v>845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27816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52250</v>
          </cell>
        </row>
      </sheetData>
      <sheetData sheetId="17">
        <row r="7">
          <cell r="O7">
            <v>3547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5159</v>
          </cell>
        </row>
        <row r="14">
          <cell r="O14">
            <v>928</v>
          </cell>
        </row>
        <row r="15">
          <cell r="O15">
            <v>13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12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64">
          <cell r="O64">
            <v>604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244</v>
          </cell>
        </row>
        <row r="69">
          <cell r="O69">
            <v>276</v>
          </cell>
        </row>
        <row r="70">
          <cell r="O70">
            <v>0</v>
          </cell>
        </row>
        <row r="71">
          <cell r="O71">
            <v>550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20619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18">
        <row r="7">
          <cell r="O7">
            <v>3996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3530</v>
          </cell>
        </row>
        <row r="14">
          <cell r="O14">
            <v>1530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64">
          <cell r="O64">
            <v>420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98</v>
          </cell>
        </row>
        <row r="68">
          <cell r="O68">
            <v>593</v>
          </cell>
        </row>
        <row r="69">
          <cell r="O69">
            <v>310</v>
          </cell>
        </row>
        <row r="70">
          <cell r="O70">
            <v>0</v>
          </cell>
        </row>
        <row r="71">
          <cell r="O71">
            <v>1228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3213</v>
          </cell>
        </row>
        <row r="79">
          <cell r="O79">
            <v>28100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19">
        <row r="7">
          <cell r="O7">
            <v>2850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3436</v>
          </cell>
        </row>
        <row r="14">
          <cell r="O14">
            <v>660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22446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5">
          <cell r="O55">
            <v>92</v>
          </cell>
        </row>
        <row r="56">
          <cell r="M56">
            <v>0</v>
          </cell>
        </row>
        <row r="64">
          <cell r="O64">
            <v>889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925</v>
          </cell>
        </row>
        <row r="69">
          <cell r="O69">
            <v>320</v>
          </cell>
        </row>
        <row r="70">
          <cell r="O70">
            <v>0</v>
          </cell>
        </row>
        <row r="71">
          <cell r="O71">
            <v>1093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14339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0">
        <row r="7">
          <cell r="O7">
            <v>1950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4783</v>
          </cell>
        </row>
        <row r="14">
          <cell r="O14">
            <v>879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12559</v>
          </cell>
        </row>
        <row r="26">
          <cell r="O26">
            <v>0</v>
          </cell>
        </row>
        <row r="27">
          <cell r="O27">
            <v>22170</v>
          </cell>
        </row>
        <row r="28">
          <cell r="O28">
            <v>0</v>
          </cell>
        </row>
        <row r="57">
          <cell r="O57">
            <v>59</v>
          </cell>
        </row>
        <row r="64">
          <cell r="O64">
            <v>582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79</v>
          </cell>
        </row>
        <row r="68">
          <cell r="O68">
            <v>267</v>
          </cell>
        </row>
        <row r="69">
          <cell r="O69">
            <v>318</v>
          </cell>
        </row>
        <row r="70">
          <cell r="O70">
            <v>0</v>
          </cell>
        </row>
        <row r="71">
          <cell r="O71">
            <v>1302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36519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1">
        <row r="7">
          <cell r="O7">
            <v>2482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8189</v>
          </cell>
        </row>
        <row r="14">
          <cell r="O14">
            <v>1927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288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7567</v>
          </cell>
        </row>
        <row r="28">
          <cell r="O28">
            <v>0</v>
          </cell>
        </row>
        <row r="55">
          <cell r="O55">
            <v>7941</v>
          </cell>
        </row>
        <row r="64">
          <cell r="O64">
            <v>308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1190</v>
          </cell>
        </row>
        <row r="69">
          <cell r="O69">
            <v>104</v>
          </cell>
        </row>
        <row r="70">
          <cell r="O70">
            <v>0</v>
          </cell>
        </row>
        <row r="71">
          <cell r="O71">
            <v>2056</v>
          </cell>
        </row>
        <row r="72">
          <cell r="O72">
            <v>263</v>
          </cell>
        </row>
        <row r="77">
          <cell r="O77">
            <v>0</v>
          </cell>
        </row>
        <row r="78">
          <cell r="O78">
            <v>18830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2">
        <row r="7">
          <cell r="O7">
            <v>3174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3674</v>
          </cell>
        </row>
        <row r="14">
          <cell r="O14">
            <v>959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137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32260</v>
          </cell>
        </row>
        <row r="28">
          <cell r="O28">
            <v>0</v>
          </cell>
        </row>
        <row r="64">
          <cell r="O64">
            <v>511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434</v>
          </cell>
        </row>
        <row r="69">
          <cell r="O69">
            <v>494</v>
          </cell>
        </row>
        <row r="70">
          <cell r="O70">
            <v>0</v>
          </cell>
        </row>
        <row r="71">
          <cell r="O71">
            <v>973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3">
        <row r="7">
          <cell r="O7">
            <v>3101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837</v>
          </cell>
        </row>
        <row r="14">
          <cell r="O14">
            <v>1310</v>
          </cell>
        </row>
        <row r="15">
          <cell r="O15">
            <v>2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23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55707</v>
          </cell>
        </row>
        <row r="28">
          <cell r="O28">
            <v>0</v>
          </cell>
        </row>
        <row r="29">
          <cell r="O29">
            <v>25587</v>
          </cell>
        </row>
        <row r="64">
          <cell r="O64">
            <v>964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616</v>
          </cell>
        </row>
        <row r="68">
          <cell r="O68">
            <v>590</v>
          </cell>
        </row>
        <row r="69">
          <cell r="O69">
            <v>268</v>
          </cell>
        </row>
        <row r="70">
          <cell r="O70">
            <v>0</v>
          </cell>
        </row>
        <row r="71">
          <cell r="O71">
            <v>1124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4">
        <row r="7">
          <cell r="O7">
            <v>2800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2420</v>
          </cell>
        </row>
        <row r="14">
          <cell r="O14">
            <v>2429</v>
          </cell>
        </row>
        <row r="15">
          <cell r="O15">
            <v>36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5413</v>
          </cell>
        </row>
        <row r="64">
          <cell r="O64">
            <v>790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71</v>
          </cell>
        </row>
        <row r="68">
          <cell r="O68">
            <v>241</v>
          </cell>
        </row>
        <row r="69">
          <cell r="O69">
            <v>287</v>
          </cell>
        </row>
        <row r="70">
          <cell r="O70">
            <v>0</v>
          </cell>
        </row>
        <row r="71">
          <cell r="O71">
            <v>1402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5">
        <row r="7">
          <cell r="O7">
            <v>3541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4178</v>
          </cell>
        </row>
        <row r="14">
          <cell r="O14">
            <v>2061</v>
          </cell>
        </row>
        <row r="15">
          <cell r="O15">
            <v>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93150</v>
          </cell>
        </row>
        <row r="28">
          <cell r="O28">
            <v>0</v>
          </cell>
        </row>
        <row r="52">
          <cell r="O52">
            <v>10074</v>
          </cell>
        </row>
        <row r="64">
          <cell r="O64">
            <v>372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129</v>
          </cell>
        </row>
        <row r="69">
          <cell r="O69">
            <v>456</v>
          </cell>
        </row>
        <row r="70">
          <cell r="O70">
            <v>0</v>
          </cell>
        </row>
        <row r="71">
          <cell r="O71">
            <v>1538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6">
        <row r="7">
          <cell r="O7">
            <v>2125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1903</v>
          </cell>
        </row>
        <row r="14">
          <cell r="O14">
            <v>1553</v>
          </cell>
        </row>
        <row r="15">
          <cell r="O15">
            <v>10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237</v>
          </cell>
        </row>
        <row r="27">
          <cell r="O27">
            <v>28879</v>
          </cell>
        </row>
        <row r="28">
          <cell r="O28">
            <v>0</v>
          </cell>
        </row>
        <row r="53">
          <cell r="O53">
            <v>614</v>
          </cell>
        </row>
        <row r="64">
          <cell r="O64">
            <v>564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705</v>
          </cell>
        </row>
        <row r="68">
          <cell r="O68">
            <v>0</v>
          </cell>
        </row>
        <row r="69">
          <cell r="O69">
            <v>368</v>
          </cell>
        </row>
        <row r="70">
          <cell r="O70">
            <v>0</v>
          </cell>
        </row>
        <row r="71">
          <cell r="O71">
            <v>1128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43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7">
        <row r="7">
          <cell r="O7">
            <v>1486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2620</v>
          </cell>
        </row>
        <row r="14">
          <cell r="O14">
            <v>1108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1290</v>
          </cell>
        </row>
        <row r="27">
          <cell r="O27">
            <v>62015</v>
          </cell>
        </row>
        <row r="28">
          <cell r="O28">
            <v>0</v>
          </cell>
        </row>
        <row r="53">
          <cell r="O53">
            <v>748</v>
          </cell>
        </row>
        <row r="64">
          <cell r="O64">
            <v>897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133</v>
          </cell>
        </row>
        <row r="68">
          <cell r="O68">
            <v>0</v>
          </cell>
        </row>
        <row r="69">
          <cell r="O69">
            <v>458</v>
          </cell>
        </row>
        <row r="70">
          <cell r="O70">
            <v>0</v>
          </cell>
        </row>
        <row r="71">
          <cell r="O71">
            <v>1292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8">
        <row r="7">
          <cell r="O7">
            <v>1255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2576</v>
          </cell>
        </row>
        <row r="14">
          <cell r="O14">
            <v>394</v>
          </cell>
        </row>
        <row r="15">
          <cell r="O15">
            <v>1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1290</v>
          </cell>
        </row>
        <row r="27">
          <cell r="O27">
            <v>0</v>
          </cell>
        </row>
        <row r="28">
          <cell r="O28">
            <v>0</v>
          </cell>
        </row>
        <row r="51">
          <cell r="O51">
            <v>976</v>
          </cell>
        </row>
        <row r="64">
          <cell r="O64">
            <v>1403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693</v>
          </cell>
        </row>
        <row r="69">
          <cell r="O69">
            <v>490</v>
          </cell>
        </row>
        <row r="70">
          <cell r="O70">
            <v>0</v>
          </cell>
        </row>
        <row r="71">
          <cell r="O71">
            <v>1242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29">
        <row r="7">
          <cell r="O7">
            <v>3928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5475</v>
          </cell>
        </row>
        <row r="14">
          <cell r="O14">
            <v>404</v>
          </cell>
        </row>
        <row r="15">
          <cell r="O15">
            <v>2238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173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1290</v>
          </cell>
        </row>
        <row r="27">
          <cell r="O27">
            <v>48007</v>
          </cell>
        </row>
        <row r="28">
          <cell r="O28">
            <v>0</v>
          </cell>
        </row>
        <row r="53">
          <cell r="O53">
            <v>7721</v>
          </cell>
        </row>
        <row r="64">
          <cell r="O64">
            <v>962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753</v>
          </cell>
        </row>
        <row r="68">
          <cell r="O68">
            <v>0</v>
          </cell>
        </row>
        <row r="69">
          <cell r="O69">
            <v>414</v>
          </cell>
        </row>
        <row r="70">
          <cell r="O70">
            <v>0</v>
          </cell>
        </row>
        <row r="71">
          <cell r="O71">
            <v>1390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30">
        <row r="7">
          <cell r="O7">
            <v>1512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2029</v>
          </cell>
        </row>
        <row r="14">
          <cell r="O14">
            <v>929</v>
          </cell>
        </row>
        <row r="15">
          <cell r="O15">
            <v>1406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210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1290</v>
          </cell>
        </row>
        <row r="27">
          <cell r="O27">
            <v>27482</v>
          </cell>
        </row>
        <row r="28">
          <cell r="O28">
            <v>0</v>
          </cell>
        </row>
        <row r="52">
          <cell r="O52">
            <v>11997</v>
          </cell>
        </row>
        <row r="64">
          <cell r="O64">
            <v>974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159</v>
          </cell>
        </row>
        <row r="68">
          <cell r="O68">
            <v>910</v>
          </cell>
        </row>
        <row r="69">
          <cell r="O69">
            <v>543</v>
          </cell>
        </row>
        <row r="70">
          <cell r="O70">
            <v>0</v>
          </cell>
        </row>
        <row r="71">
          <cell r="O71">
            <v>637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31">
        <row r="7">
          <cell r="O7">
            <v>2658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1309</v>
          </cell>
        </row>
        <row r="14">
          <cell r="O14">
            <v>772</v>
          </cell>
        </row>
        <row r="15">
          <cell r="O15">
            <v>2237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875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1054</v>
          </cell>
        </row>
        <row r="27">
          <cell r="O27">
            <v>32300</v>
          </cell>
        </row>
        <row r="28">
          <cell r="O28">
            <v>0</v>
          </cell>
        </row>
        <row r="52">
          <cell r="O52">
            <v>1422</v>
          </cell>
        </row>
        <row r="64">
          <cell r="O64">
            <v>721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446</v>
          </cell>
        </row>
        <row r="69">
          <cell r="O69">
            <v>339</v>
          </cell>
        </row>
        <row r="70">
          <cell r="O70">
            <v>0</v>
          </cell>
        </row>
        <row r="71">
          <cell r="O71">
            <v>1517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32">
        <row r="7">
          <cell r="O7">
            <v>9669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5511</v>
          </cell>
        </row>
        <row r="14">
          <cell r="O14">
            <v>5479</v>
          </cell>
        </row>
        <row r="15">
          <cell r="O15">
            <v>1034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1412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91369</v>
          </cell>
        </row>
        <row r="28">
          <cell r="O28">
            <v>0</v>
          </cell>
        </row>
        <row r="49">
          <cell r="O49">
            <v>6983</v>
          </cell>
        </row>
        <row r="64">
          <cell r="O64">
            <v>1008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133</v>
          </cell>
        </row>
        <row r="68">
          <cell r="O68">
            <v>811</v>
          </cell>
        </row>
        <row r="69">
          <cell r="O69">
            <v>1092</v>
          </cell>
        </row>
        <row r="70">
          <cell r="O70">
            <v>0</v>
          </cell>
        </row>
        <row r="71">
          <cell r="O71">
            <v>4000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5">
          <cell r="O125">
            <v>28790</v>
          </cell>
        </row>
      </sheetData>
      <sheetData sheetId="33">
        <row r="7">
          <cell r="O7">
            <v>2853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1553</v>
          </cell>
        </row>
        <row r="14">
          <cell r="O14">
            <v>2021</v>
          </cell>
        </row>
        <row r="15">
          <cell r="O15">
            <v>768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759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1">
          <cell r="O51">
            <v>1849</v>
          </cell>
        </row>
        <row r="64">
          <cell r="O64">
            <v>404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153</v>
          </cell>
        </row>
        <row r="69">
          <cell r="O69">
            <v>340</v>
          </cell>
        </row>
        <row r="70">
          <cell r="O70">
            <v>0</v>
          </cell>
        </row>
        <row r="71">
          <cell r="O71">
            <v>851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5">
          <cell r="O125">
            <v>14248</v>
          </cell>
        </row>
      </sheetData>
      <sheetData sheetId="34">
        <row r="7">
          <cell r="O7">
            <v>3602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1779</v>
          </cell>
        </row>
        <row r="14">
          <cell r="O14">
            <v>1373</v>
          </cell>
        </row>
        <row r="15">
          <cell r="O15">
            <v>1482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270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29500</v>
          </cell>
        </row>
        <row r="28">
          <cell r="O28">
            <v>0</v>
          </cell>
        </row>
        <row r="62">
          <cell r="O62">
            <v>11663</v>
          </cell>
        </row>
        <row r="75">
          <cell r="O75">
            <v>846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234</v>
          </cell>
        </row>
        <row r="79">
          <cell r="O79">
            <v>324</v>
          </cell>
        </row>
        <row r="80">
          <cell r="O80">
            <v>506</v>
          </cell>
        </row>
        <row r="81">
          <cell r="O81">
            <v>0</v>
          </cell>
        </row>
        <row r="82">
          <cell r="O82">
            <v>1135</v>
          </cell>
        </row>
        <row r="83">
          <cell r="O83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135">
          <cell r="O135">
            <v>38847</v>
          </cell>
        </row>
      </sheetData>
      <sheetData sheetId="35">
        <row r="7">
          <cell r="O7">
            <v>4588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4026</v>
          </cell>
        </row>
        <row r="14">
          <cell r="O14">
            <v>1292</v>
          </cell>
        </row>
        <row r="15">
          <cell r="O15">
            <v>1123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1">
          <cell r="O51">
            <v>1542</v>
          </cell>
        </row>
        <row r="64">
          <cell r="O64">
            <v>260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34</v>
          </cell>
        </row>
        <row r="68">
          <cell r="O68">
            <v>189</v>
          </cell>
        </row>
        <row r="69">
          <cell r="O69">
            <v>1075</v>
          </cell>
        </row>
        <row r="70">
          <cell r="O70">
            <v>0</v>
          </cell>
        </row>
        <row r="71">
          <cell r="O71">
            <v>997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32">
          <cell r="O132">
            <v>10381</v>
          </cell>
        </row>
        <row r="133">
          <cell r="O133">
            <v>0</v>
          </cell>
        </row>
      </sheetData>
      <sheetData sheetId="36">
        <row r="7">
          <cell r="O7">
            <v>5943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1253</v>
          </cell>
        </row>
        <row r="14">
          <cell r="O14">
            <v>2194</v>
          </cell>
        </row>
        <row r="15">
          <cell r="O15">
            <v>1180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14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33000</v>
          </cell>
        </row>
        <row r="28">
          <cell r="O28">
            <v>0</v>
          </cell>
        </row>
        <row r="50">
          <cell r="O50">
            <v>153</v>
          </cell>
        </row>
        <row r="64">
          <cell r="O64">
            <v>439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210</v>
          </cell>
        </row>
        <row r="68">
          <cell r="O68">
            <v>467</v>
          </cell>
        </row>
        <row r="69">
          <cell r="O69">
            <v>746</v>
          </cell>
        </row>
        <row r="70">
          <cell r="O70">
            <v>0</v>
          </cell>
        </row>
        <row r="71">
          <cell r="O71">
            <v>1168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5">
          <cell r="O125">
            <v>10328</v>
          </cell>
        </row>
      </sheetData>
      <sheetData sheetId="37">
        <row r="7">
          <cell r="O7">
            <v>2522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2764</v>
          </cell>
        </row>
        <row r="14">
          <cell r="O14">
            <v>454</v>
          </cell>
        </row>
        <row r="15">
          <cell r="O15">
            <v>1573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305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0">
          <cell r="O50">
            <v>1153</v>
          </cell>
        </row>
        <row r="64">
          <cell r="O64">
            <v>246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303</v>
          </cell>
        </row>
        <row r="69">
          <cell r="O69">
            <v>66</v>
          </cell>
        </row>
        <row r="70">
          <cell r="O70">
            <v>0</v>
          </cell>
        </row>
        <row r="71">
          <cell r="O71">
            <v>1178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25">
          <cell r="O125">
            <v>15175</v>
          </cell>
        </row>
      </sheetData>
      <sheetData sheetId="38">
        <row r="7">
          <cell r="O7">
            <v>2272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5569</v>
          </cell>
        </row>
        <row r="14">
          <cell r="O14">
            <v>697</v>
          </cell>
        </row>
        <row r="15">
          <cell r="O15">
            <v>1457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146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0">
          <cell r="O50">
            <v>2450</v>
          </cell>
        </row>
        <row r="64">
          <cell r="O64">
            <v>330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440</v>
          </cell>
        </row>
        <row r="68">
          <cell r="O68">
            <v>0</v>
          </cell>
        </row>
        <row r="69">
          <cell r="O69">
            <v>63</v>
          </cell>
        </row>
        <row r="70">
          <cell r="O70">
            <v>0</v>
          </cell>
        </row>
        <row r="71">
          <cell r="O71">
            <v>1478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39">
        <row r="7">
          <cell r="O7">
            <v>3481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4421</v>
          </cell>
        </row>
        <row r="14">
          <cell r="O14">
            <v>1848</v>
          </cell>
        </row>
        <row r="15">
          <cell r="O15">
            <v>952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728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0">
          <cell r="O50">
            <v>2324</v>
          </cell>
        </row>
        <row r="64">
          <cell r="O64">
            <v>511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416</v>
          </cell>
        </row>
        <row r="68">
          <cell r="O68">
            <v>249</v>
          </cell>
        </row>
        <row r="69">
          <cell r="O69">
            <v>60</v>
          </cell>
        </row>
        <row r="70">
          <cell r="O70">
            <v>0</v>
          </cell>
        </row>
        <row r="71">
          <cell r="O71">
            <v>892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40">
        <row r="7">
          <cell r="O7">
            <v>2674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4257</v>
          </cell>
        </row>
        <row r="14">
          <cell r="O14">
            <v>4650</v>
          </cell>
        </row>
        <row r="15">
          <cell r="O15">
            <v>1244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431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45">
          <cell r="O45">
            <v>14450</v>
          </cell>
        </row>
        <row r="64">
          <cell r="O64">
            <v>415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422</v>
          </cell>
        </row>
        <row r="68">
          <cell r="O68">
            <v>631</v>
          </cell>
        </row>
        <row r="69">
          <cell r="O69">
            <v>407</v>
          </cell>
        </row>
        <row r="70">
          <cell r="O70">
            <v>0</v>
          </cell>
        </row>
        <row r="71">
          <cell r="O71">
            <v>992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25">
          <cell r="O125">
            <v>32731</v>
          </cell>
        </row>
      </sheetData>
      <sheetData sheetId="41">
        <row r="7">
          <cell r="O7">
            <v>2341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3821</v>
          </cell>
        </row>
        <row r="14">
          <cell r="O14">
            <v>1056</v>
          </cell>
        </row>
        <row r="15">
          <cell r="O15">
            <v>1790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755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37670</v>
          </cell>
        </row>
        <row r="28">
          <cell r="O28">
            <v>0</v>
          </cell>
        </row>
        <row r="50">
          <cell r="O50">
            <v>2422</v>
          </cell>
        </row>
        <row r="64">
          <cell r="O64">
            <v>176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135</v>
          </cell>
        </row>
        <row r="68">
          <cell r="O68">
            <v>450</v>
          </cell>
        </row>
        <row r="69">
          <cell r="O69">
            <v>142</v>
          </cell>
        </row>
        <row r="70">
          <cell r="O70">
            <v>0</v>
          </cell>
        </row>
        <row r="71">
          <cell r="O71">
            <v>1004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42">
        <row r="7">
          <cell r="O7">
            <v>3196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2085</v>
          </cell>
        </row>
        <row r="14">
          <cell r="O14">
            <v>1909</v>
          </cell>
        </row>
        <row r="15">
          <cell r="O15">
            <v>2051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860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0">
          <cell r="O50">
            <v>3005</v>
          </cell>
        </row>
        <row r="64">
          <cell r="O64">
            <v>297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408</v>
          </cell>
        </row>
        <row r="68">
          <cell r="O68">
            <v>175</v>
          </cell>
        </row>
        <row r="69">
          <cell r="O69">
            <v>100</v>
          </cell>
        </row>
        <row r="70">
          <cell r="O70">
            <v>0</v>
          </cell>
        </row>
        <row r="71">
          <cell r="O71">
            <v>1059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25">
          <cell r="O125">
            <v>13246</v>
          </cell>
        </row>
      </sheetData>
      <sheetData sheetId="43">
        <row r="7">
          <cell r="O7">
            <v>2486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702</v>
          </cell>
        </row>
        <row r="14">
          <cell r="O14">
            <v>1655</v>
          </cell>
        </row>
        <row r="15">
          <cell r="O15">
            <v>1681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663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0">
          <cell r="O50">
            <v>3390</v>
          </cell>
        </row>
        <row r="64">
          <cell r="O64">
            <v>248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94</v>
          </cell>
        </row>
        <row r="70">
          <cell r="O70">
            <v>0</v>
          </cell>
        </row>
        <row r="71">
          <cell r="O71">
            <v>1042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25">
          <cell r="O125">
            <v>34060</v>
          </cell>
        </row>
      </sheetData>
      <sheetData sheetId="44">
        <row r="7">
          <cell r="O7">
            <v>4795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692</v>
          </cell>
        </row>
        <row r="14">
          <cell r="O14">
            <v>1877</v>
          </cell>
        </row>
        <row r="15">
          <cell r="O15">
            <v>791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693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10670</v>
          </cell>
        </row>
        <row r="28">
          <cell r="O28">
            <v>0</v>
          </cell>
        </row>
        <row r="50">
          <cell r="O50">
            <v>3391</v>
          </cell>
        </row>
        <row r="64">
          <cell r="O64">
            <v>355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66</v>
          </cell>
        </row>
        <row r="70">
          <cell r="O70">
            <v>0</v>
          </cell>
        </row>
        <row r="71">
          <cell r="O71">
            <v>1109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45">
        <row r="7">
          <cell r="O7">
            <v>259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895</v>
          </cell>
        </row>
        <row r="14">
          <cell r="O14">
            <v>3266</v>
          </cell>
        </row>
        <row r="15">
          <cell r="O15">
            <v>1164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1262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28329</v>
          </cell>
        </row>
        <row r="28">
          <cell r="O28">
            <v>0</v>
          </cell>
        </row>
        <row r="50">
          <cell r="O50">
            <v>17609</v>
          </cell>
        </row>
        <row r="64">
          <cell r="O64">
            <v>289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168</v>
          </cell>
        </row>
        <row r="70">
          <cell r="O70">
            <v>0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18290</v>
          </cell>
        </row>
        <row r="125">
          <cell r="O125">
            <v>0</v>
          </cell>
        </row>
      </sheetData>
      <sheetData sheetId="46">
        <row r="7">
          <cell r="O7">
            <v>1994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2877</v>
          </cell>
        </row>
        <row r="14">
          <cell r="O14">
            <v>55</v>
          </cell>
        </row>
        <row r="15">
          <cell r="O15">
            <v>768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362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64">
          <cell r="O64">
            <v>172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160</v>
          </cell>
        </row>
        <row r="70">
          <cell r="O70">
            <v>0</v>
          </cell>
        </row>
        <row r="71">
          <cell r="O71">
            <v>974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1185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</sheetData>
      <sheetData sheetId="47">
        <row r="7">
          <cell r="O7">
            <v>2439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1050</v>
          </cell>
        </row>
        <row r="14">
          <cell r="O14">
            <v>150</v>
          </cell>
        </row>
        <row r="15">
          <cell r="O15">
            <v>1826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530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0">
          <cell r="O50">
            <v>2782</v>
          </cell>
        </row>
        <row r="64">
          <cell r="O64">
            <v>236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144</v>
          </cell>
        </row>
        <row r="70">
          <cell r="O70">
            <v>0</v>
          </cell>
        </row>
        <row r="71">
          <cell r="O71">
            <v>995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25">
          <cell r="O125">
            <v>20666</v>
          </cell>
        </row>
      </sheetData>
      <sheetData sheetId="48">
        <row r="7">
          <cell r="O7">
            <v>3196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1655</v>
          </cell>
        </row>
        <row r="14">
          <cell r="O14">
            <v>0</v>
          </cell>
        </row>
        <row r="15">
          <cell r="O15">
            <v>2468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536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50">
          <cell r="O50">
            <v>1185</v>
          </cell>
        </row>
        <row r="64">
          <cell r="O64">
            <v>264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131</v>
          </cell>
        </row>
        <row r="70">
          <cell r="O70">
            <v>0</v>
          </cell>
        </row>
        <row r="71">
          <cell r="O71">
            <v>1198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25">
          <cell r="O125">
            <v>7200</v>
          </cell>
        </row>
      </sheetData>
      <sheetData sheetId="49">
        <row r="7">
          <cell r="O7">
            <v>2755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2927</v>
          </cell>
        </row>
        <row r="14">
          <cell r="O14">
            <v>0</v>
          </cell>
        </row>
        <row r="15">
          <cell r="O15">
            <v>3108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1946</v>
          </cell>
        </row>
        <row r="20">
          <cell r="O20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31600</v>
          </cell>
        </row>
        <row r="28">
          <cell r="O28">
            <v>0</v>
          </cell>
        </row>
        <row r="50">
          <cell r="O50">
            <v>6247</v>
          </cell>
        </row>
        <row r="64">
          <cell r="O64">
            <v>255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20</v>
          </cell>
        </row>
        <row r="68">
          <cell r="O68">
            <v>0</v>
          </cell>
        </row>
        <row r="69">
          <cell r="O69">
            <v>659</v>
          </cell>
        </row>
        <row r="70">
          <cell r="O70">
            <v>0</v>
          </cell>
        </row>
        <row r="71">
          <cell r="O71">
            <v>1372</v>
          </cell>
        </row>
        <row r="72">
          <cell r="O72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1249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- 7 Mei 2010"/>
      <sheetName val="8 - 14 Mei 2010"/>
      <sheetName val="15 - 21 Mei 2010"/>
      <sheetName val="22 - 28 Mei 2010"/>
      <sheetName val="29 Mei - 4 Jun 2010"/>
      <sheetName val="5 - 11 Jun 2010"/>
      <sheetName val="12-18 Jun 2010"/>
      <sheetName val="19 - 25 Jun 2010"/>
      <sheetName val="26 Jun - 2 Jul 2010"/>
      <sheetName val="3 - 9 Jul 2010"/>
      <sheetName val="10-16 Jul 2010"/>
      <sheetName val="17 - 23 Jul 2010"/>
      <sheetName val="24 - 30 Jul 2010"/>
      <sheetName val="31 Jul - 6 Aug 2010"/>
      <sheetName val="7 - 13 Aug 2010"/>
      <sheetName val="14 - 20 Aug 2010"/>
      <sheetName val="21 - 27 Aug 2010"/>
      <sheetName val="28 Aug - 3 Sep 2010"/>
      <sheetName val="4 - 10 Sep 2010"/>
      <sheetName val="11 - 17 Sep 2010"/>
      <sheetName val="18 - 24 Sep 2010"/>
      <sheetName val="25 Sep - 1 Okt 2010"/>
      <sheetName val="2 Okt - 8 Okt 2010"/>
      <sheetName val="9 Okt - 15 Okt 2010"/>
      <sheetName val="16 Okt - 22 Okt 2010"/>
      <sheetName val="23 Okt - 29 Okt 2010"/>
      <sheetName val="30 Okt - 5 Nov 2010"/>
      <sheetName val="6 Nov - 12 Nov 2010"/>
      <sheetName val="13 Nov - 19 Nov 2010"/>
      <sheetName val="20 Nov - 26 Nov 2010"/>
      <sheetName val="27 Nov - 3 Des 2010"/>
      <sheetName val="4 Des - 10 Des 2010"/>
      <sheetName val="11 Des - 31 Des 2010"/>
      <sheetName val="1 Jan - 7 Jan 2011"/>
      <sheetName val="8 Jan - 14 Jan 2011"/>
      <sheetName val="15 Jan - 21 Jan 2011"/>
      <sheetName val="22 Jan - 28 Jan 2011"/>
      <sheetName val="29 Jan - 4 Feb 2011"/>
      <sheetName val="5 Feb - 11 Feb 2011"/>
      <sheetName val="12 Feb - 18 Feb 2011"/>
      <sheetName val="19 Feb - 25 Feb 2011"/>
      <sheetName val="26 Feb - 4 Mar 2011"/>
      <sheetName val="5 Mar - 11 Mar 2011"/>
      <sheetName val="12 Mar - 18 Mar 2011"/>
      <sheetName val="19 Mar - 25 Mar 2011"/>
      <sheetName val="26 Mar - 1 Apr 2011"/>
      <sheetName val="2 Apr - 8 Apr 2011 "/>
      <sheetName val="9 Apr - 15 Apr 2011"/>
      <sheetName val="16 Apr - 29 Apr 2011"/>
    </sheetNames>
    <sheetDataSet>
      <sheetData sheetId="40">
        <row r="80">
          <cell r="O80">
            <v>1461</v>
          </cell>
        </row>
      </sheetData>
      <sheetData sheetId="42">
        <row r="8">
          <cell r="O8">
            <v>3178</v>
          </cell>
        </row>
      </sheetData>
      <sheetData sheetId="44">
        <row r="12">
          <cell r="O12">
            <v>0</v>
          </cell>
        </row>
        <row r="65">
          <cell r="O65">
            <v>163</v>
          </cell>
        </row>
        <row r="69">
          <cell r="O69">
            <v>25826</v>
          </cell>
        </row>
        <row r="71">
          <cell r="O71">
            <v>30</v>
          </cell>
        </row>
        <row r="75">
          <cell r="O75">
            <v>399</v>
          </cell>
        </row>
        <row r="76">
          <cell r="O76">
            <v>208</v>
          </cell>
        </row>
        <row r="80">
          <cell r="O80">
            <v>1148</v>
          </cell>
        </row>
      </sheetData>
      <sheetData sheetId="45">
        <row r="8">
          <cell r="O8">
            <v>4829</v>
          </cell>
        </row>
        <row r="10">
          <cell r="O10">
            <v>0</v>
          </cell>
        </row>
        <row r="14">
          <cell r="O14">
            <v>581</v>
          </cell>
        </row>
        <row r="16">
          <cell r="O16">
            <v>2445</v>
          </cell>
        </row>
        <row r="17">
          <cell r="O17">
            <v>5812</v>
          </cell>
        </row>
        <row r="20">
          <cell r="O20">
            <v>1850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28800</v>
          </cell>
        </row>
        <row r="65">
          <cell r="O65">
            <v>373</v>
          </cell>
        </row>
        <row r="69">
          <cell r="O69">
            <v>70396</v>
          </cell>
        </row>
        <row r="71">
          <cell r="O71">
            <v>637</v>
          </cell>
        </row>
        <row r="75">
          <cell r="O75">
            <v>777</v>
          </cell>
        </row>
        <row r="76">
          <cell r="O76">
            <v>0</v>
          </cell>
        </row>
        <row r="80">
          <cell r="O80">
            <v>1933</v>
          </cell>
        </row>
      </sheetData>
      <sheetData sheetId="46">
        <row r="8">
          <cell r="O8">
            <v>5061</v>
          </cell>
        </row>
        <row r="14">
          <cell r="O14">
            <v>916</v>
          </cell>
        </row>
        <row r="16">
          <cell r="O16">
            <v>2167</v>
          </cell>
        </row>
        <row r="17">
          <cell r="O17">
            <v>2684</v>
          </cell>
        </row>
        <row r="20">
          <cell r="O20">
            <v>683</v>
          </cell>
        </row>
        <row r="21">
          <cell r="O21">
            <v>0</v>
          </cell>
        </row>
        <row r="22">
          <cell r="O22">
            <v>774</v>
          </cell>
        </row>
        <row r="23">
          <cell r="O23">
            <v>35199</v>
          </cell>
        </row>
        <row r="25">
          <cell r="O25">
            <v>0</v>
          </cell>
        </row>
        <row r="60">
          <cell r="O60">
            <v>300</v>
          </cell>
        </row>
        <row r="70">
          <cell r="O70">
            <v>323</v>
          </cell>
        </row>
        <row r="71">
          <cell r="O71">
            <v>356</v>
          </cell>
        </row>
        <row r="75">
          <cell r="O75">
            <v>977</v>
          </cell>
        </row>
      </sheetData>
      <sheetData sheetId="47">
        <row r="8">
          <cell r="O8">
            <v>5225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965</v>
          </cell>
        </row>
        <row r="15">
          <cell r="O15">
            <v>0</v>
          </cell>
        </row>
        <row r="16">
          <cell r="O16">
            <v>2201</v>
          </cell>
        </row>
        <row r="17">
          <cell r="O17">
            <v>4156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587</v>
          </cell>
        </row>
        <row r="21">
          <cell r="O21">
            <v>660</v>
          </cell>
        </row>
        <row r="22">
          <cell r="O22">
            <v>795</v>
          </cell>
        </row>
        <row r="23">
          <cell r="O23">
            <v>0</v>
          </cell>
        </row>
        <row r="25">
          <cell r="O25">
            <v>0</v>
          </cell>
        </row>
        <row r="26">
          <cell r="O26">
            <v>30289</v>
          </cell>
        </row>
        <row r="60">
          <cell r="O60">
            <v>72</v>
          </cell>
        </row>
        <row r="66">
          <cell r="O66">
            <v>10</v>
          </cell>
        </row>
        <row r="70">
          <cell r="O70">
            <v>896</v>
          </cell>
        </row>
        <row r="71">
          <cell r="O71">
            <v>338</v>
          </cell>
        </row>
        <row r="75">
          <cell r="O75">
            <v>2371</v>
          </cell>
        </row>
        <row r="79">
          <cell r="O79">
            <v>5250</v>
          </cell>
        </row>
      </sheetData>
      <sheetData sheetId="48">
        <row r="9">
          <cell r="O9">
            <v>2587</v>
          </cell>
        </row>
        <row r="11">
          <cell r="O11">
            <v>0</v>
          </cell>
        </row>
        <row r="12">
          <cell r="O12">
            <v>0</v>
          </cell>
        </row>
        <row r="14">
          <cell r="O14">
            <v>0</v>
          </cell>
        </row>
        <row r="15">
          <cell r="O15">
            <v>1286</v>
          </cell>
        </row>
        <row r="16">
          <cell r="O16">
            <v>0</v>
          </cell>
        </row>
        <row r="17">
          <cell r="O17">
            <v>950</v>
          </cell>
        </row>
        <row r="18">
          <cell r="O18">
            <v>2962</v>
          </cell>
        </row>
        <row r="21">
          <cell r="O21">
            <v>741</v>
          </cell>
        </row>
        <row r="22">
          <cell r="O22">
            <v>660</v>
          </cell>
        </row>
        <row r="23">
          <cell r="O23">
            <v>49200</v>
          </cell>
        </row>
        <row r="24">
          <cell r="O24">
            <v>36301</v>
          </cell>
        </row>
        <row r="25">
          <cell r="O25">
            <v>1468</v>
          </cell>
        </row>
        <row r="26">
          <cell r="O26">
            <v>42755</v>
          </cell>
        </row>
        <row r="27">
          <cell r="O27">
            <v>0</v>
          </cell>
        </row>
        <row r="56">
          <cell r="O56">
            <v>1010</v>
          </cell>
        </row>
        <row r="67">
          <cell r="O67">
            <v>737</v>
          </cell>
        </row>
        <row r="68">
          <cell r="O68">
            <v>93</v>
          </cell>
        </row>
        <row r="72">
          <cell r="O72">
            <v>1004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7"/>
  <sheetViews>
    <sheetView tabSelected="1" zoomScalePageLayoutView="0" workbookViewId="0" topLeftCell="A1">
      <pane xSplit="1" ySplit="4" topLeftCell="A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E40" sqref="BE40"/>
    </sheetView>
  </sheetViews>
  <sheetFormatPr defaultColWidth="9.140625" defaultRowHeight="12.75"/>
  <cols>
    <col min="1" max="1" width="10.7109375" style="0" customWidth="1"/>
    <col min="23" max="23" width="8.8515625" style="0" customWidth="1"/>
    <col min="25" max="25" width="8.8515625" style="0" customWidth="1"/>
    <col min="26" max="54" width="9.28125" style="0" customWidth="1"/>
    <col min="55" max="55" width="7.8515625" style="0" customWidth="1"/>
  </cols>
  <sheetData>
    <row r="1" ht="12.75">
      <c r="A1" t="s">
        <v>105</v>
      </c>
    </row>
    <row r="3" spans="1:55" ht="12.75">
      <c r="A3" s="6"/>
      <c r="B3" s="5" t="s">
        <v>0</v>
      </c>
      <c r="C3" s="5" t="s">
        <v>8</v>
      </c>
      <c r="D3" s="4" t="s">
        <v>12</v>
      </c>
      <c r="E3" s="5" t="s">
        <v>16</v>
      </c>
      <c r="F3" s="4" t="s">
        <v>18</v>
      </c>
      <c r="G3" s="5" t="s">
        <v>20</v>
      </c>
      <c r="H3" s="4" t="s">
        <v>22</v>
      </c>
      <c r="I3" s="5" t="s">
        <v>24</v>
      </c>
      <c r="J3" s="4" t="s">
        <v>26</v>
      </c>
      <c r="K3" s="5" t="s">
        <v>28</v>
      </c>
      <c r="L3" s="4" t="s">
        <v>30</v>
      </c>
      <c r="M3" s="5" t="s">
        <v>33</v>
      </c>
      <c r="N3" s="4" t="s">
        <v>35</v>
      </c>
      <c r="O3" s="5" t="s">
        <v>37</v>
      </c>
      <c r="P3" s="4" t="s">
        <v>40</v>
      </c>
      <c r="Q3" s="5" t="s">
        <v>42</v>
      </c>
      <c r="R3" s="4" t="s">
        <v>44</v>
      </c>
      <c r="S3" s="5" t="s">
        <v>46</v>
      </c>
      <c r="T3" s="5" t="s">
        <v>49</v>
      </c>
      <c r="U3" s="5" t="s">
        <v>51</v>
      </c>
      <c r="V3" s="5" t="s">
        <v>53</v>
      </c>
      <c r="W3" s="5" t="s">
        <v>55</v>
      </c>
      <c r="X3" s="5" t="s">
        <v>58</v>
      </c>
      <c r="Y3" s="5" t="s">
        <v>60</v>
      </c>
      <c r="Z3" s="5" t="s">
        <v>63</v>
      </c>
      <c r="AA3" s="5" t="s">
        <v>65</v>
      </c>
      <c r="AB3" s="5" t="s">
        <v>67</v>
      </c>
      <c r="AC3" s="5" t="s">
        <v>69</v>
      </c>
      <c r="AD3" s="5" t="s">
        <v>71</v>
      </c>
      <c r="AE3" s="5" t="s">
        <v>74</v>
      </c>
      <c r="AF3" s="5" t="s">
        <v>77</v>
      </c>
      <c r="AG3" s="5" t="s">
        <v>79</v>
      </c>
      <c r="AH3" s="5" t="s">
        <v>81</v>
      </c>
      <c r="AI3" s="5" t="s">
        <v>83</v>
      </c>
      <c r="AJ3" s="5" t="s">
        <v>85</v>
      </c>
      <c r="AK3" s="5" t="s">
        <v>87</v>
      </c>
      <c r="AL3" s="5" t="s">
        <v>89</v>
      </c>
      <c r="AM3" s="5" t="s">
        <v>91</v>
      </c>
      <c r="AN3" s="5" t="s">
        <v>95</v>
      </c>
      <c r="AO3" s="5" t="s">
        <v>97</v>
      </c>
      <c r="AP3" s="5" t="s">
        <v>99</v>
      </c>
      <c r="AQ3" s="5" t="s">
        <v>101</v>
      </c>
      <c r="AR3" s="5" t="s">
        <v>103</v>
      </c>
      <c r="AS3" s="5" t="s">
        <v>113</v>
      </c>
      <c r="AT3" s="5" t="s">
        <v>149</v>
      </c>
      <c r="AU3" s="5" t="s">
        <v>116</v>
      </c>
      <c r="AV3" s="5" t="s">
        <v>151</v>
      </c>
      <c r="AW3" s="5" t="s">
        <v>152</v>
      </c>
      <c r="AX3" s="5" t="s">
        <v>121</v>
      </c>
      <c r="AY3" s="5" t="s">
        <v>123</v>
      </c>
      <c r="AZ3" s="5" t="s">
        <v>125</v>
      </c>
      <c r="BA3" s="5" t="s">
        <v>127</v>
      </c>
      <c r="BB3" s="5"/>
      <c r="BC3" s="6" t="s">
        <v>48</v>
      </c>
    </row>
    <row r="4" spans="1:55" ht="12.75">
      <c r="A4" s="2"/>
      <c r="B4" s="8" t="s">
        <v>1</v>
      </c>
      <c r="C4" s="8" t="s">
        <v>9</v>
      </c>
      <c r="D4" s="7" t="s">
        <v>13</v>
      </c>
      <c r="E4" s="8" t="s">
        <v>17</v>
      </c>
      <c r="F4" s="7" t="s">
        <v>19</v>
      </c>
      <c r="G4" s="8" t="s">
        <v>21</v>
      </c>
      <c r="H4" s="7" t="s">
        <v>23</v>
      </c>
      <c r="I4" s="8" t="s">
        <v>25</v>
      </c>
      <c r="J4" s="7" t="s">
        <v>27</v>
      </c>
      <c r="K4" s="8" t="s">
        <v>29</v>
      </c>
      <c r="L4" s="7" t="s">
        <v>31</v>
      </c>
      <c r="M4" s="8" t="s">
        <v>34</v>
      </c>
      <c r="N4" s="7" t="s">
        <v>36</v>
      </c>
      <c r="O4" s="8" t="s">
        <v>38</v>
      </c>
      <c r="P4" s="7" t="s">
        <v>41</v>
      </c>
      <c r="Q4" s="8" t="s">
        <v>43</v>
      </c>
      <c r="R4" s="7" t="s">
        <v>45</v>
      </c>
      <c r="S4" s="8" t="s">
        <v>47</v>
      </c>
      <c r="T4" s="8" t="s">
        <v>50</v>
      </c>
      <c r="U4" s="8" t="s">
        <v>52</v>
      </c>
      <c r="V4" s="8" t="s">
        <v>54</v>
      </c>
      <c r="W4" s="14" t="s">
        <v>56</v>
      </c>
      <c r="X4" s="14" t="s">
        <v>59</v>
      </c>
      <c r="Y4" s="14" t="s">
        <v>61</v>
      </c>
      <c r="Z4" s="14" t="s">
        <v>64</v>
      </c>
      <c r="AA4" s="14" t="s">
        <v>66</v>
      </c>
      <c r="AB4" s="14" t="s">
        <v>68</v>
      </c>
      <c r="AC4" s="14" t="s">
        <v>70</v>
      </c>
      <c r="AD4" s="14" t="s">
        <v>72</v>
      </c>
      <c r="AE4" s="14" t="s">
        <v>75</v>
      </c>
      <c r="AF4" s="14" t="s">
        <v>78</v>
      </c>
      <c r="AG4" s="14" t="s">
        <v>80</v>
      </c>
      <c r="AH4" s="14" t="s">
        <v>82</v>
      </c>
      <c r="AI4" s="14" t="s">
        <v>84</v>
      </c>
      <c r="AJ4" s="14" t="s">
        <v>86</v>
      </c>
      <c r="AK4" s="14" t="s">
        <v>88</v>
      </c>
      <c r="AL4" s="14" t="s">
        <v>90</v>
      </c>
      <c r="AM4" s="14" t="s">
        <v>92</v>
      </c>
      <c r="AN4" s="14" t="s">
        <v>96</v>
      </c>
      <c r="AO4" s="14" t="s">
        <v>98</v>
      </c>
      <c r="AP4" s="14" t="s">
        <v>100</v>
      </c>
      <c r="AQ4" s="14" t="s">
        <v>102</v>
      </c>
      <c r="AR4" s="14" t="s">
        <v>104</v>
      </c>
      <c r="AS4" s="14" t="s">
        <v>114</v>
      </c>
      <c r="AT4" s="14" t="s">
        <v>115</v>
      </c>
      <c r="AU4" s="14" t="s">
        <v>117</v>
      </c>
      <c r="AV4" s="14" t="s">
        <v>119</v>
      </c>
      <c r="AW4" s="14" t="s">
        <v>120</v>
      </c>
      <c r="AX4" s="14" t="s">
        <v>122</v>
      </c>
      <c r="AY4" s="14" t="s">
        <v>124</v>
      </c>
      <c r="AZ4" s="14" t="s">
        <v>126</v>
      </c>
      <c r="BA4" s="14" t="s">
        <v>128</v>
      </c>
      <c r="BB4" s="14"/>
      <c r="BC4" s="9"/>
    </row>
    <row r="5" spans="1:55" ht="12.75">
      <c r="A5" s="2" t="s">
        <v>2</v>
      </c>
      <c r="B5" s="2">
        <v>1917</v>
      </c>
      <c r="C5" s="2">
        <v>3537</v>
      </c>
      <c r="D5">
        <v>4324</v>
      </c>
      <c r="E5" s="2">
        <v>3241</v>
      </c>
      <c r="F5">
        <v>2744</v>
      </c>
      <c r="G5" s="2">
        <v>2992</v>
      </c>
      <c r="H5">
        <v>2867</v>
      </c>
      <c r="I5" s="2">
        <v>3302</v>
      </c>
      <c r="J5">
        <v>3352</v>
      </c>
      <c r="K5" s="2">
        <v>4241</v>
      </c>
      <c r="L5">
        <v>5724</v>
      </c>
      <c r="M5" s="2">
        <v>3205</v>
      </c>
      <c r="N5">
        <v>2453</v>
      </c>
      <c r="O5" s="2">
        <v>5901</v>
      </c>
      <c r="P5">
        <v>1103</v>
      </c>
      <c r="Q5" s="2">
        <v>2463</v>
      </c>
      <c r="R5">
        <v>4714</v>
      </c>
      <c r="S5" s="2">
        <v>4616</v>
      </c>
      <c r="T5" s="2">
        <v>1015</v>
      </c>
      <c r="U5" s="2">
        <v>3058</v>
      </c>
      <c r="V5" s="2">
        <v>2970</v>
      </c>
      <c r="W5" s="2">
        <v>3250</v>
      </c>
      <c r="X5" s="2">
        <v>3797</v>
      </c>
      <c r="Y5" s="2">
        <v>3772</v>
      </c>
      <c r="Z5" s="2">
        <v>3657</v>
      </c>
      <c r="AA5" s="2">
        <v>4081</v>
      </c>
      <c r="AB5" s="2">
        <v>3053</v>
      </c>
      <c r="AC5" s="2">
        <v>1263</v>
      </c>
      <c r="AD5" s="2">
        <v>3740</v>
      </c>
      <c r="AE5" s="2">
        <v>2361</v>
      </c>
      <c r="AF5" s="2">
        <v>3399</v>
      </c>
      <c r="AG5" s="2">
        <v>2072</v>
      </c>
      <c r="AH5" s="2">
        <v>2039</v>
      </c>
      <c r="AI5" s="2">
        <v>2143</v>
      </c>
      <c r="AJ5" s="2">
        <v>1575</v>
      </c>
      <c r="AK5" s="2">
        <v>2004</v>
      </c>
      <c r="AL5" s="2">
        <v>1715</v>
      </c>
      <c r="AM5" s="2">
        <v>1900</v>
      </c>
      <c r="AN5" s="2">
        <v>457</v>
      </c>
      <c r="AO5" s="2">
        <v>1904</v>
      </c>
      <c r="AP5" s="2">
        <v>63</v>
      </c>
      <c r="AQ5" s="2">
        <v>2863</v>
      </c>
      <c r="AR5" s="2">
        <v>1315</v>
      </c>
      <c r="AS5" s="2">
        <v>642</v>
      </c>
      <c r="AT5" s="2">
        <v>1331</v>
      </c>
      <c r="AU5" s="2">
        <v>1726</v>
      </c>
      <c r="AV5" s="2">
        <v>1593</v>
      </c>
      <c r="AW5" s="2">
        <v>3316</v>
      </c>
      <c r="AX5" s="2">
        <v>1261</v>
      </c>
      <c r="AY5" s="2">
        <v>1441</v>
      </c>
      <c r="AZ5" s="2">
        <v>3163</v>
      </c>
      <c r="BA5" s="2">
        <v>2995</v>
      </c>
      <c r="BB5" s="2"/>
      <c r="BC5" s="2">
        <f>SUM(B5:BA5)</f>
        <v>139630</v>
      </c>
    </row>
    <row r="6" spans="1:55" ht="12.75">
      <c r="A6" s="2" t="s">
        <v>3</v>
      </c>
      <c r="B6" s="2">
        <v>2628</v>
      </c>
      <c r="C6" s="2">
        <v>2200</v>
      </c>
      <c r="D6">
        <v>2352</v>
      </c>
      <c r="E6" s="2">
        <v>2105</v>
      </c>
      <c r="F6">
        <v>342</v>
      </c>
      <c r="G6" s="2">
        <v>436</v>
      </c>
      <c r="H6">
        <v>3827</v>
      </c>
      <c r="I6" s="2">
        <v>5832</v>
      </c>
      <c r="J6">
        <v>1913</v>
      </c>
      <c r="K6" s="2">
        <v>679</v>
      </c>
      <c r="L6">
        <v>908</v>
      </c>
      <c r="M6" s="2">
        <v>3320</v>
      </c>
      <c r="N6">
        <v>2770</v>
      </c>
      <c r="O6" s="2">
        <v>1277</v>
      </c>
      <c r="P6">
        <v>3729</v>
      </c>
      <c r="Q6" s="2">
        <v>2889</v>
      </c>
      <c r="R6">
        <v>1235</v>
      </c>
      <c r="S6" s="2">
        <v>1332</v>
      </c>
      <c r="T6" s="2">
        <v>3080</v>
      </c>
      <c r="U6" s="2">
        <v>3616</v>
      </c>
      <c r="V6" s="2">
        <v>3140</v>
      </c>
      <c r="W6" s="2">
        <v>3265</v>
      </c>
      <c r="X6" s="2">
        <v>1969</v>
      </c>
      <c r="Y6" s="2">
        <v>969</v>
      </c>
      <c r="Z6" s="2">
        <v>2293</v>
      </c>
      <c r="AA6" s="2">
        <v>5309</v>
      </c>
      <c r="AB6" s="2">
        <v>3578</v>
      </c>
      <c r="AC6" s="2">
        <v>2395</v>
      </c>
      <c r="AD6" s="2">
        <v>2195</v>
      </c>
      <c r="AE6" s="2">
        <v>1597</v>
      </c>
      <c r="AF6" s="2">
        <v>3165</v>
      </c>
      <c r="AG6" s="2">
        <v>3332</v>
      </c>
      <c r="AH6" s="2">
        <v>541</v>
      </c>
      <c r="AI6" s="2"/>
      <c r="AJ6" s="2"/>
      <c r="AK6" s="2"/>
      <c r="AL6" s="2">
        <v>350</v>
      </c>
      <c r="AM6" s="2">
        <v>1496</v>
      </c>
      <c r="AN6" s="2">
        <v>1144</v>
      </c>
      <c r="AO6" s="2">
        <v>3564</v>
      </c>
      <c r="AP6" s="2">
        <v>3917</v>
      </c>
      <c r="AQ6" s="2">
        <v>1848</v>
      </c>
      <c r="AR6" s="2">
        <v>44</v>
      </c>
      <c r="AS6" s="2">
        <v>1534</v>
      </c>
      <c r="AT6" s="2">
        <v>2720</v>
      </c>
      <c r="AU6" s="2">
        <v>4628</v>
      </c>
      <c r="AV6" s="2">
        <v>3127</v>
      </c>
      <c r="AW6" s="2">
        <v>4704</v>
      </c>
      <c r="AX6" s="2">
        <v>6836</v>
      </c>
      <c r="AY6" s="2">
        <v>3697</v>
      </c>
      <c r="AZ6" s="2">
        <v>2331</v>
      </c>
      <c r="BA6" s="2">
        <v>2259</v>
      </c>
      <c r="BB6" s="2"/>
      <c r="BC6" s="2">
        <f>SUM(B6:BA6)</f>
        <v>124417</v>
      </c>
    </row>
    <row r="7" spans="1:55" ht="12.75">
      <c r="A7" s="2" t="s">
        <v>4</v>
      </c>
      <c r="B7" s="2">
        <v>1441</v>
      </c>
      <c r="C7" s="2">
        <v>861</v>
      </c>
      <c r="E7" s="2">
        <v>54</v>
      </c>
      <c r="G7" s="2"/>
      <c r="I7" s="2"/>
      <c r="K7" s="2"/>
      <c r="M7" s="2"/>
      <c r="O7" s="2"/>
      <c r="Q7" s="2"/>
      <c r="S7" s="2">
        <v>446</v>
      </c>
      <c r="T7" s="2">
        <v>2607</v>
      </c>
      <c r="U7" s="2">
        <v>1568</v>
      </c>
      <c r="V7" s="2">
        <v>1098</v>
      </c>
      <c r="W7" s="2">
        <v>2884</v>
      </c>
      <c r="X7" s="2">
        <v>1973</v>
      </c>
      <c r="Y7" s="2">
        <v>3283</v>
      </c>
      <c r="Z7" s="2">
        <v>2673</v>
      </c>
      <c r="AA7" s="2">
        <v>6932</v>
      </c>
      <c r="AB7" s="2">
        <v>3932</v>
      </c>
      <c r="AC7" s="2">
        <v>976</v>
      </c>
      <c r="AD7" s="2">
        <v>373</v>
      </c>
      <c r="AE7" s="2">
        <v>5172</v>
      </c>
      <c r="AF7" s="2">
        <v>2829</v>
      </c>
      <c r="AG7" s="2">
        <v>2314</v>
      </c>
      <c r="AH7" s="2">
        <v>1902</v>
      </c>
      <c r="AI7" s="2">
        <v>596</v>
      </c>
      <c r="AJ7" s="2">
        <v>2786</v>
      </c>
      <c r="AK7" s="2">
        <v>3888</v>
      </c>
      <c r="AL7" s="2">
        <v>8052</v>
      </c>
      <c r="AM7" s="2">
        <v>2930</v>
      </c>
      <c r="AN7" s="2">
        <v>5679</v>
      </c>
      <c r="AO7" s="2">
        <v>4456</v>
      </c>
      <c r="AP7" s="2">
        <v>3017</v>
      </c>
      <c r="AQ7" s="2">
        <v>5013</v>
      </c>
      <c r="AR7" s="2">
        <v>6145</v>
      </c>
      <c r="AS7" s="2">
        <v>1980</v>
      </c>
      <c r="AT7" s="2">
        <v>2060</v>
      </c>
      <c r="AU7" s="2">
        <v>2943</v>
      </c>
      <c r="AV7" s="2">
        <v>2546</v>
      </c>
      <c r="AW7" s="2">
        <v>2354</v>
      </c>
      <c r="AX7" s="2">
        <v>1417</v>
      </c>
      <c r="AY7" s="2">
        <v>1040</v>
      </c>
      <c r="AZ7" s="2">
        <v>733</v>
      </c>
      <c r="BA7" s="2">
        <v>2282</v>
      </c>
      <c r="BB7" s="2"/>
      <c r="BC7" s="2">
        <f>SUM(B7:BA7)</f>
        <v>103235</v>
      </c>
    </row>
    <row r="8" spans="1:55" ht="12.75">
      <c r="A8" s="2" t="s">
        <v>5</v>
      </c>
      <c r="B8" s="2">
        <v>686</v>
      </c>
      <c r="C8" s="2">
        <v>519</v>
      </c>
      <c r="D8">
        <v>915</v>
      </c>
      <c r="E8" s="2">
        <v>1069</v>
      </c>
      <c r="F8">
        <v>180</v>
      </c>
      <c r="G8" s="2">
        <v>684</v>
      </c>
      <c r="H8">
        <v>572</v>
      </c>
      <c r="I8" s="2">
        <v>253</v>
      </c>
      <c r="J8">
        <v>714</v>
      </c>
      <c r="K8" s="2">
        <v>1480</v>
      </c>
      <c r="L8">
        <v>3422</v>
      </c>
      <c r="M8" s="2">
        <v>1553</v>
      </c>
      <c r="N8">
        <v>1401</v>
      </c>
      <c r="O8" s="2">
        <v>1068</v>
      </c>
      <c r="P8">
        <v>267</v>
      </c>
      <c r="Q8" s="2"/>
      <c r="S8" s="2"/>
      <c r="T8" s="2"/>
      <c r="U8" s="2">
        <v>117</v>
      </c>
      <c r="V8" s="2">
        <v>94</v>
      </c>
      <c r="W8" s="2">
        <v>184</v>
      </c>
      <c r="X8" s="2"/>
      <c r="Y8" s="2"/>
      <c r="Z8" s="2">
        <v>176</v>
      </c>
      <c r="AA8" s="2"/>
      <c r="AB8" s="2">
        <v>98</v>
      </c>
      <c r="AC8" s="2">
        <v>95</v>
      </c>
      <c r="AD8" s="2">
        <v>122</v>
      </c>
      <c r="AE8" s="2">
        <v>64</v>
      </c>
      <c r="AF8" s="2"/>
      <c r="AG8" s="2"/>
      <c r="AH8" s="2"/>
      <c r="AI8" s="2"/>
      <c r="AJ8" s="2"/>
      <c r="AK8" s="2">
        <v>87</v>
      </c>
      <c r="AL8" s="2">
        <v>221</v>
      </c>
      <c r="AM8" s="2">
        <v>1121</v>
      </c>
      <c r="AN8" s="2">
        <v>1392</v>
      </c>
      <c r="AO8" s="2">
        <v>664</v>
      </c>
      <c r="AP8" s="2">
        <v>749</v>
      </c>
      <c r="AQ8" s="2">
        <v>485</v>
      </c>
      <c r="AR8" s="2">
        <v>385</v>
      </c>
      <c r="AS8" s="2">
        <v>242</v>
      </c>
      <c r="AT8" s="2">
        <v>723</v>
      </c>
      <c r="AU8" s="2">
        <v>324</v>
      </c>
      <c r="AV8" s="2">
        <v>3017</v>
      </c>
      <c r="AW8" s="2">
        <v>185</v>
      </c>
      <c r="AX8" s="2">
        <v>1096</v>
      </c>
      <c r="AY8" s="2">
        <v>1108</v>
      </c>
      <c r="AZ8" s="2">
        <v>562</v>
      </c>
      <c r="BA8" s="2">
        <v>1502</v>
      </c>
      <c r="BB8" s="2"/>
      <c r="BC8" s="2">
        <f>SUM(B8:BA8)</f>
        <v>29596</v>
      </c>
    </row>
    <row r="9" spans="1:55" ht="12.75">
      <c r="A9" s="2" t="s">
        <v>6</v>
      </c>
      <c r="B9" s="2">
        <v>928</v>
      </c>
      <c r="C9" s="2">
        <v>674</v>
      </c>
      <c r="D9">
        <v>175</v>
      </c>
      <c r="E9" s="2">
        <v>1055</v>
      </c>
      <c r="F9">
        <v>454</v>
      </c>
      <c r="G9" s="2">
        <v>1165</v>
      </c>
      <c r="H9">
        <v>773</v>
      </c>
      <c r="I9" s="2">
        <v>1102</v>
      </c>
      <c r="J9">
        <v>503</v>
      </c>
      <c r="K9" s="2"/>
      <c r="M9" s="2"/>
      <c r="O9" s="2"/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>
        <f aca="true" t="shared" si="0" ref="BC9:BC18">SUM(B9:BA9)</f>
        <v>6829</v>
      </c>
    </row>
    <row r="10" spans="1:56" ht="12.75">
      <c r="A10" s="2" t="s">
        <v>7</v>
      </c>
      <c r="B10" s="2">
        <v>3467</v>
      </c>
      <c r="C10" s="2">
        <v>6375</v>
      </c>
      <c r="D10">
        <v>4210</v>
      </c>
      <c r="E10" s="2">
        <v>14080</v>
      </c>
      <c r="F10">
        <v>2896</v>
      </c>
      <c r="G10" s="2">
        <v>3129</v>
      </c>
      <c r="H10">
        <v>2615</v>
      </c>
      <c r="I10" s="2">
        <v>5987</v>
      </c>
      <c r="J10">
        <v>7975</v>
      </c>
      <c r="K10" s="2">
        <v>3654</v>
      </c>
      <c r="L10">
        <v>6045</v>
      </c>
      <c r="M10" s="2">
        <v>13866</v>
      </c>
      <c r="N10">
        <v>10603</v>
      </c>
      <c r="O10" s="2">
        <v>16249</v>
      </c>
      <c r="P10">
        <v>13382</v>
      </c>
      <c r="Q10" s="2">
        <v>5772</v>
      </c>
      <c r="R10">
        <v>12346</v>
      </c>
      <c r="S10" s="2">
        <v>7982</v>
      </c>
      <c r="T10" s="2">
        <v>12825</v>
      </c>
      <c r="U10" s="2">
        <v>14517</v>
      </c>
      <c r="V10" s="2">
        <v>14888</v>
      </c>
      <c r="W10" s="2">
        <v>14579</v>
      </c>
      <c r="X10" s="2">
        <v>10665</v>
      </c>
      <c r="Y10" s="2">
        <v>6186</v>
      </c>
      <c r="Z10" s="2">
        <v>6721</v>
      </c>
      <c r="AA10" s="2">
        <v>6675</v>
      </c>
      <c r="AB10" s="2">
        <v>3282</v>
      </c>
      <c r="AC10" s="2">
        <v>6787</v>
      </c>
      <c r="AD10" s="2">
        <v>7754</v>
      </c>
      <c r="AE10" s="2">
        <v>7441</v>
      </c>
      <c r="AF10" s="2">
        <v>8311</v>
      </c>
      <c r="AG10" s="2">
        <v>8745</v>
      </c>
      <c r="AH10" s="2">
        <v>8258</v>
      </c>
      <c r="AI10" s="2">
        <v>6263</v>
      </c>
      <c r="AJ10" s="2">
        <v>5232</v>
      </c>
      <c r="AK10" s="2">
        <v>9371</v>
      </c>
      <c r="AL10" s="2">
        <v>12416</v>
      </c>
      <c r="AM10" s="2">
        <v>8920</v>
      </c>
      <c r="AN10" s="2">
        <v>9950</v>
      </c>
      <c r="AO10" s="2">
        <v>4960</v>
      </c>
      <c r="AP10" s="2">
        <v>3529</v>
      </c>
      <c r="AQ10" s="2">
        <v>5197</v>
      </c>
      <c r="AR10" s="2">
        <v>5943</v>
      </c>
      <c r="AS10" s="2">
        <v>7731</v>
      </c>
      <c r="AT10" s="2">
        <v>6139</v>
      </c>
      <c r="AU10" s="2">
        <v>1648</v>
      </c>
      <c r="AV10" s="2">
        <v>5135</v>
      </c>
      <c r="AW10" s="2">
        <v>673</v>
      </c>
      <c r="AX10" s="2">
        <v>2678</v>
      </c>
      <c r="AY10" s="2">
        <v>2484</v>
      </c>
      <c r="AZ10" s="2">
        <v>6288</v>
      </c>
      <c r="BA10" s="2">
        <v>5369</v>
      </c>
      <c r="BB10" s="2"/>
      <c r="BC10" s="2">
        <f t="shared" si="0"/>
        <v>388193</v>
      </c>
      <c r="BD10" s="2"/>
    </row>
    <row r="11" spans="1:55" ht="12.75">
      <c r="A11" s="2" t="s">
        <v>10</v>
      </c>
      <c r="B11" s="2"/>
      <c r="C11" s="2">
        <v>17</v>
      </c>
      <c r="E11" s="2"/>
      <c r="G11" s="2"/>
      <c r="I11" s="2">
        <v>2024</v>
      </c>
      <c r="K11" s="2">
        <v>1386</v>
      </c>
      <c r="M11" s="2"/>
      <c r="O11" s="2"/>
      <c r="Q11" s="2"/>
      <c r="S11" s="2"/>
      <c r="T11" s="2"/>
      <c r="U11" s="2"/>
      <c r="V11" s="2"/>
      <c r="W11" s="2"/>
      <c r="X11" s="2"/>
      <c r="Y11" s="2"/>
      <c r="Z11" s="2">
        <v>1034</v>
      </c>
      <c r="AA11" s="2">
        <v>836</v>
      </c>
      <c r="AB11" s="2">
        <v>6662</v>
      </c>
      <c r="AC11" s="2">
        <v>2275</v>
      </c>
      <c r="AD11" s="2">
        <v>600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>
        <v>700</v>
      </c>
      <c r="BB11" s="2"/>
      <c r="BC11" s="2">
        <f t="shared" si="0"/>
        <v>15534</v>
      </c>
    </row>
    <row r="12" spans="1:55" ht="12.75">
      <c r="A12" s="2" t="s">
        <v>11</v>
      </c>
      <c r="B12" s="2"/>
      <c r="C12" s="2">
        <v>728</v>
      </c>
      <c r="D12">
        <v>614</v>
      </c>
      <c r="E12" s="2">
        <v>701</v>
      </c>
      <c r="F12">
        <v>1290</v>
      </c>
      <c r="G12" s="2">
        <v>979</v>
      </c>
      <c r="H12">
        <v>1014</v>
      </c>
      <c r="I12" s="2">
        <v>2066</v>
      </c>
      <c r="J12">
        <v>2473</v>
      </c>
      <c r="K12" s="2">
        <v>2064</v>
      </c>
      <c r="L12">
        <v>2077</v>
      </c>
      <c r="M12" s="2">
        <v>2464</v>
      </c>
      <c r="N12">
        <v>2042</v>
      </c>
      <c r="O12" s="2">
        <v>1365</v>
      </c>
      <c r="P12">
        <v>3635</v>
      </c>
      <c r="Q12" s="2">
        <v>2354</v>
      </c>
      <c r="R12">
        <v>3033</v>
      </c>
      <c r="S12" s="2">
        <v>3303</v>
      </c>
      <c r="T12" s="2">
        <v>1606</v>
      </c>
      <c r="U12" s="2">
        <v>1364</v>
      </c>
      <c r="V12" s="2">
        <v>1292</v>
      </c>
      <c r="W12" s="2">
        <v>430</v>
      </c>
      <c r="X12" s="2">
        <v>664</v>
      </c>
      <c r="Y12" s="2">
        <v>4499</v>
      </c>
      <c r="Z12" s="2">
        <v>4063</v>
      </c>
      <c r="AA12" s="2">
        <v>8997</v>
      </c>
      <c r="AB12" s="2">
        <v>4210</v>
      </c>
      <c r="AC12" s="2">
        <v>1768</v>
      </c>
      <c r="AD12" s="2">
        <v>2028</v>
      </c>
      <c r="AE12" s="2">
        <v>1087</v>
      </c>
      <c r="AF12" s="2">
        <v>847</v>
      </c>
      <c r="AG12" s="2">
        <v>875</v>
      </c>
      <c r="AH12" s="2">
        <v>875</v>
      </c>
      <c r="AI12" s="2"/>
      <c r="AJ12" s="2"/>
      <c r="AK12" s="2"/>
      <c r="AL12" s="2"/>
      <c r="AM12" s="2"/>
      <c r="AN12" s="2"/>
      <c r="AO12" s="2"/>
      <c r="AP12" s="2">
        <v>308</v>
      </c>
      <c r="AQ12" s="2"/>
      <c r="AR12" s="2">
        <v>1055</v>
      </c>
      <c r="AS12" s="2">
        <v>1589</v>
      </c>
      <c r="AT12" s="2">
        <v>1826</v>
      </c>
      <c r="AU12" s="2">
        <v>2228</v>
      </c>
      <c r="AV12" s="2">
        <v>2400</v>
      </c>
      <c r="AW12" s="2">
        <v>2185</v>
      </c>
      <c r="AX12" s="2">
        <v>1099</v>
      </c>
      <c r="AY12" s="2">
        <v>480</v>
      </c>
      <c r="AZ12" s="2">
        <v>2372</v>
      </c>
      <c r="BA12" s="2">
        <v>2307</v>
      </c>
      <c r="BB12" s="2"/>
      <c r="BC12" s="2">
        <f t="shared" si="0"/>
        <v>84656</v>
      </c>
    </row>
    <row r="13" spans="1:55" ht="12.75">
      <c r="A13" s="2" t="s">
        <v>14</v>
      </c>
      <c r="B13" s="2"/>
      <c r="C13" s="2"/>
      <c r="D13">
        <v>2024</v>
      </c>
      <c r="E13" s="2"/>
      <c r="G13" s="2"/>
      <c r="I13" s="2"/>
      <c r="K13" s="2"/>
      <c r="M13" s="2"/>
      <c r="O13" s="2"/>
      <c r="Q13" s="2"/>
      <c r="S13" s="2"/>
      <c r="T13" s="2"/>
      <c r="U13" s="2"/>
      <c r="V13" s="2">
        <v>3029</v>
      </c>
      <c r="W13" s="2"/>
      <c r="X13" s="2"/>
      <c r="Y13" s="2"/>
      <c r="Z13" s="2"/>
      <c r="AA13" s="2">
        <v>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>
        <f t="shared" si="0"/>
        <v>5053</v>
      </c>
    </row>
    <row r="14" spans="1:55" ht="12.75">
      <c r="A14" s="2" t="s">
        <v>15</v>
      </c>
      <c r="B14" s="2"/>
      <c r="C14" s="2"/>
      <c r="D14">
        <v>1610</v>
      </c>
      <c r="E14" s="2"/>
      <c r="F14">
        <v>1628</v>
      </c>
      <c r="G14" s="2"/>
      <c r="I14" s="2">
        <v>3584</v>
      </c>
      <c r="K14" s="2"/>
      <c r="L14">
        <v>440</v>
      </c>
      <c r="M14" s="2"/>
      <c r="O14" s="2"/>
      <c r="Q14" s="2"/>
      <c r="S14" s="2"/>
      <c r="T14" s="2"/>
      <c r="U14" s="2"/>
      <c r="V14" s="2"/>
      <c r="W14" s="2">
        <v>1012</v>
      </c>
      <c r="X14" s="2">
        <v>1122</v>
      </c>
      <c r="Y14" s="2"/>
      <c r="Z14" s="2"/>
      <c r="AA14" s="2"/>
      <c r="AB14" s="2"/>
      <c r="AC14" s="2"/>
      <c r="AD14" s="2"/>
      <c r="AE14" s="2">
        <v>961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>
        <f t="shared" si="0"/>
        <v>10357</v>
      </c>
    </row>
    <row r="15" spans="1:55" ht="12.75">
      <c r="A15" s="2" t="s">
        <v>93</v>
      </c>
      <c r="B15" s="2"/>
      <c r="C15" s="2"/>
      <c r="E15" s="2"/>
      <c r="G15" s="2"/>
      <c r="I15" s="2"/>
      <c r="K15" s="2"/>
      <c r="M15" s="2"/>
      <c r="O15" s="2"/>
      <c r="Q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22912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11869</v>
      </c>
      <c r="AT15" s="2"/>
      <c r="AU15" s="2"/>
      <c r="AV15" s="2"/>
      <c r="AW15" s="2"/>
      <c r="AX15" s="2"/>
      <c r="AY15" s="2"/>
      <c r="AZ15" s="2"/>
      <c r="BA15" s="2"/>
      <c r="BB15" s="2"/>
      <c r="BC15" s="2">
        <f t="shared" si="0"/>
        <v>34781</v>
      </c>
    </row>
    <row r="16" spans="1:55" ht="12.75">
      <c r="A16" s="2" t="s">
        <v>39</v>
      </c>
      <c r="B16" s="2"/>
      <c r="C16" s="2"/>
      <c r="E16" s="2"/>
      <c r="G16" s="2"/>
      <c r="I16" s="2"/>
      <c r="K16" s="2"/>
      <c r="M16" s="2"/>
      <c r="O16" s="2">
        <v>95</v>
      </c>
      <c r="P16">
        <v>130</v>
      </c>
      <c r="Q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>
        <f t="shared" si="0"/>
        <v>225</v>
      </c>
    </row>
    <row r="17" spans="1:55" ht="12.75">
      <c r="A17" s="2" t="s">
        <v>32</v>
      </c>
      <c r="B17" s="2"/>
      <c r="C17" s="2"/>
      <c r="E17" s="2"/>
      <c r="G17" s="2"/>
      <c r="I17" s="2"/>
      <c r="K17" s="2"/>
      <c r="L17">
        <v>25650</v>
      </c>
      <c r="M17" s="2">
        <v>5459</v>
      </c>
      <c r="N17">
        <v>17041</v>
      </c>
      <c r="O17" s="2"/>
      <c r="Q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f t="shared" si="0"/>
        <v>48150</v>
      </c>
    </row>
    <row r="18" spans="1:55" ht="12.75">
      <c r="A18" s="3" t="s">
        <v>48</v>
      </c>
      <c r="B18" s="3">
        <f>SUM(B5:B10)</f>
        <v>11067</v>
      </c>
      <c r="C18" s="3">
        <f>SUM(C5:C12)</f>
        <v>14911</v>
      </c>
      <c r="D18" s="1">
        <f aca="true" t="shared" si="1" ref="D18:K18">SUM(D5:D14)</f>
        <v>16224</v>
      </c>
      <c r="E18" s="3">
        <f t="shared" si="1"/>
        <v>22305</v>
      </c>
      <c r="F18" s="1">
        <f t="shared" si="1"/>
        <v>9534</v>
      </c>
      <c r="G18" s="3">
        <f t="shared" si="1"/>
        <v>9385</v>
      </c>
      <c r="H18" s="1">
        <f t="shared" si="1"/>
        <v>11668</v>
      </c>
      <c r="I18" s="3">
        <f t="shared" si="1"/>
        <v>24150</v>
      </c>
      <c r="J18" s="1">
        <f t="shared" si="1"/>
        <v>16930</v>
      </c>
      <c r="K18" s="3">
        <f t="shared" si="1"/>
        <v>13504</v>
      </c>
      <c r="L18" s="1">
        <f aca="true" t="shared" si="2" ref="L18:AT18">SUM(L5:L17)</f>
        <v>44266</v>
      </c>
      <c r="M18" s="3">
        <f t="shared" si="2"/>
        <v>29867</v>
      </c>
      <c r="N18" s="1">
        <f t="shared" si="2"/>
        <v>36310</v>
      </c>
      <c r="O18" s="3">
        <f t="shared" si="2"/>
        <v>25955</v>
      </c>
      <c r="P18" s="1">
        <f t="shared" si="2"/>
        <v>22246</v>
      </c>
      <c r="Q18" s="3">
        <f t="shared" si="2"/>
        <v>13478</v>
      </c>
      <c r="R18" s="1">
        <f t="shared" si="2"/>
        <v>21328</v>
      </c>
      <c r="S18" s="3">
        <f t="shared" si="2"/>
        <v>17679</v>
      </c>
      <c r="T18" s="3">
        <f t="shared" si="2"/>
        <v>21133</v>
      </c>
      <c r="U18" s="3">
        <f t="shared" si="2"/>
        <v>24240</v>
      </c>
      <c r="V18" s="3">
        <f t="shared" si="2"/>
        <v>26511</v>
      </c>
      <c r="W18" s="3">
        <f t="shared" si="2"/>
        <v>25604</v>
      </c>
      <c r="X18" s="3">
        <f t="shared" si="2"/>
        <v>20190</v>
      </c>
      <c r="Y18" s="3">
        <f t="shared" si="2"/>
        <v>18709</v>
      </c>
      <c r="Z18" s="3">
        <f t="shared" si="2"/>
        <v>20617</v>
      </c>
      <c r="AA18" s="3">
        <f t="shared" si="2"/>
        <v>32830</v>
      </c>
      <c r="AB18" s="3">
        <f t="shared" si="2"/>
        <v>24815</v>
      </c>
      <c r="AC18" s="3">
        <f t="shared" si="2"/>
        <v>15559</v>
      </c>
      <c r="AD18" s="3">
        <f t="shared" si="2"/>
        <v>16812</v>
      </c>
      <c r="AE18" s="3">
        <f t="shared" si="2"/>
        <v>18683</v>
      </c>
      <c r="AF18" s="3">
        <f t="shared" si="2"/>
        <v>18551</v>
      </c>
      <c r="AG18" s="3">
        <f t="shared" si="2"/>
        <v>40250</v>
      </c>
      <c r="AH18" s="3">
        <f t="shared" si="2"/>
        <v>13615</v>
      </c>
      <c r="AI18" s="3">
        <f t="shared" si="2"/>
        <v>9002</v>
      </c>
      <c r="AJ18" s="3">
        <f t="shared" si="2"/>
        <v>9593</v>
      </c>
      <c r="AK18" s="3">
        <f t="shared" si="2"/>
        <v>15350</v>
      </c>
      <c r="AL18" s="3">
        <f t="shared" si="2"/>
        <v>22754</v>
      </c>
      <c r="AM18" s="3">
        <f t="shared" si="2"/>
        <v>16367</v>
      </c>
      <c r="AN18" s="3">
        <f t="shared" si="2"/>
        <v>18622</v>
      </c>
      <c r="AO18" s="3">
        <f t="shared" si="2"/>
        <v>15548</v>
      </c>
      <c r="AP18" s="3">
        <f t="shared" si="2"/>
        <v>11583</v>
      </c>
      <c r="AQ18" s="3">
        <f t="shared" si="2"/>
        <v>15406</v>
      </c>
      <c r="AR18" s="3">
        <f t="shared" si="2"/>
        <v>14887</v>
      </c>
      <c r="AS18" s="3">
        <f t="shared" si="2"/>
        <v>25587</v>
      </c>
      <c r="AT18" s="3">
        <f t="shared" si="2"/>
        <v>14799</v>
      </c>
      <c r="AU18" s="3">
        <f aca="true" t="shared" si="3" ref="AU18:BA18">SUM(AU5:AU17)</f>
        <v>13497</v>
      </c>
      <c r="AV18" s="3">
        <f t="shared" si="3"/>
        <v>17818</v>
      </c>
      <c r="AW18" s="3">
        <f t="shared" si="3"/>
        <v>13417</v>
      </c>
      <c r="AX18" s="3">
        <f t="shared" si="3"/>
        <v>14387</v>
      </c>
      <c r="AY18" s="3">
        <f t="shared" si="3"/>
        <v>10250</v>
      </c>
      <c r="AZ18" s="3">
        <f t="shared" si="3"/>
        <v>15449</v>
      </c>
      <c r="BA18" s="3">
        <f t="shared" si="3"/>
        <v>17414</v>
      </c>
      <c r="BB18" s="3"/>
      <c r="BC18" s="3">
        <f t="shared" si="0"/>
        <v>990656</v>
      </c>
    </row>
    <row r="23" ht="12.75">
      <c r="A23" t="s">
        <v>106</v>
      </c>
    </row>
    <row r="25" spans="1:55" ht="12.75">
      <c r="A25" s="6"/>
      <c r="B25" s="12" t="s">
        <v>0</v>
      </c>
      <c r="C25" s="5" t="s">
        <v>8</v>
      </c>
      <c r="D25" s="5" t="s">
        <v>12</v>
      </c>
      <c r="E25" s="4" t="s">
        <v>16</v>
      </c>
      <c r="F25" s="5" t="s">
        <v>18</v>
      </c>
      <c r="G25" s="4" t="s">
        <v>20</v>
      </c>
      <c r="H25" s="5" t="s">
        <v>22</v>
      </c>
      <c r="I25" s="4" t="s">
        <v>24</v>
      </c>
      <c r="J25" s="5" t="s">
        <v>26</v>
      </c>
      <c r="K25" s="4" t="s">
        <v>28</v>
      </c>
      <c r="L25" s="12" t="s">
        <v>30</v>
      </c>
      <c r="M25" s="5" t="s">
        <v>33</v>
      </c>
      <c r="N25" s="4" t="s">
        <v>35</v>
      </c>
      <c r="O25" s="5" t="s">
        <v>37</v>
      </c>
      <c r="P25" s="4" t="s">
        <v>40</v>
      </c>
      <c r="Q25" s="5" t="s">
        <v>42</v>
      </c>
      <c r="R25" s="4" t="s">
        <v>44</v>
      </c>
      <c r="S25" s="5" t="s">
        <v>46</v>
      </c>
      <c r="T25" s="5" t="s">
        <v>49</v>
      </c>
      <c r="U25" s="5" t="s">
        <v>51</v>
      </c>
      <c r="V25" s="5" t="s">
        <v>53</v>
      </c>
      <c r="W25" s="5" t="s">
        <v>55</v>
      </c>
      <c r="X25" s="5" t="s">
        <v>58</v>
      </c>
      <c r="Y25" s="5" t="s">
        <v>60</v>
      </c>
      <c r="Z25" s="5" t="s">
        <v>63</v>
      </c>
      <c r="AA25" s="5" t="s">
        <v>65</v>
      </c>
      <c r="AB25" s="5" t="s">
        <v>67</v>
      </c>
      <c r="AC25" s="5" t="s">
        <v>69</v>
      </c>
      <c r="AD25" s="5" t="s">
        <v>71</v>
      </c>
      <c r="AE25" s="5" t="s">
        <v>74</v>
      </c>
      <c r="AF25" s="5" t="s">
        <v>77</v>
      </c>
      <c r="AG25" s="5" t="s">
        <v>79</v>
      </c>
      <c r="AH25" s="5" t="s">
        <v>81</v>
      </c>
      <c r="AI25" s="5" t="s">
        <v>83</v>
      </c>
      <c r="AJ25" s="5" t="s">
        <v>85</v>
      </c>
      <c r="AK25" s="5" t="s">
        <v>87</v>
      </c>
      <c r="AL25" s="5" t="s">
        <v>89</v>
      </c>
      <c r="AM25" s="5" t="s">
        <v>91</v>
      </c>
      <c r="AN25" s="5" t="s">
        <v>95</v>
      </c>
      <c r="AO25" s="5" t="s">
        <v>97</v>
      </c>
      <c r="AP25" s="5" t="s">
        <v>99</v>
      </c>
      <c r="AQ25" s="5" t="s">
        <v>101</v>
      </c>
      <c r="AR25" s="5" t="s">
        <v>103</v>
      </c>
      <c r="AS25" s="5" t="s">
        <v>113</v>
      </c>
      <c r="AT25" s="5" t="s">
        <v>149</v>
      </c>
      <c r="AU25" s="5" t="s">
        <v>150</v>
      </c>
      <c r="AV25" s="5" t="s">
        <v>151</v>
      </c>
      <c r="AW25" s="5" t="s">
        <v>152</v>
      </c>
      <c r="AX25" s="5" t="s">
        <v>153</v>
      </c>
      <c r="AY25" s="5" t="s">
        <v>154</v>
      </c>
      <c r="AZ25" s="5" t="s">
        <v>155</v>
      </c>
      <c r="BA25" s="5" t="s">
        <v>156</v>
      </c>
      <c r="BB25" s="5"/>
      <c r="BC25" s="6" t="s">
        <v>48</v>
      </c>
    </row>
    <row r="26" spans="1:55" ht="12.75">
      <c r="A26" s="2"/>
      <c r="B26" s="13" t="s">
        <v>1</v>
      </c>
      <c r="C26" s="8" t="s">
        <v>9</v>
      </c>
      <c r="D26" s="8" t="s">
        <v>13</v>
      </c>
      <c r="E26" s="7" t="s">
        <v>17</v>
      </c>
      <c r="F26" s="8" t="s">
        <v>19</v>
      </c>
      <c r="G26" s="7" t="s">
        <v>21</v>
      </c>
      <c r="H26" s="8" t="s">
        <v>23</v>
      </c>
      <c r="I26" s="7" t="s">
        <v>25</v>
      </c>
      <c r="J26" s="8" t="s">
        <v>27</v>
      </c>
      <c r="K26" s="7" t="s">
        <v>29</v>
      </c>
      <c r="L26" s="13" t="s">
        <v>31</v>
      </c>
      <c r="M26" s="8" t="s">
        <v>34</v>
      </c>
      <c r="N26" s="7" t="s">
        <v>36</v>
      </c>
      <c r="O26" s="8" t="s">
        <v>38</v>
      </c>
      <c r="P26" s="7" t="s">
        <v>41</v>
      </c>
      <c r="Q26" s="8" t="s">
        <v>43</v>
      </c>
      <c r="R26" s="7" t="s">
        <v>45</v>
      </c>
      <c r="S26" s="8" t="s">
        <v>47</v>
      </c>
      <c r="T26" s="8" t="s">
        <v>50</v>
      </c>
      <c r="U26" s="8" t="s">
        <v>52</v>
      </c>
      <c r="V26" s="8" t="s">
        <v>54</v>
      </c>
      <c r="W26" s="14" t="s">
        <v>56</v>
      </c>
      <c r="X26" s="14" t="s">
        <v>59</v>
      </c>
      <c r="Y26" s="14" t="s">
        <v>61</v>
      </c>
      <c r="Z26" s="14" t="s">
        <v>64</v>
      </c>
      <c r="AA26" s="14" t="s">
        <v>66</v>
      </c>
      <c r="AB26" s="14" t="s">
        <v>68</v>
      </c>
      <c r="AC26" s="14" t="s">
        <v>70</v>
      </c>
      <c r="AD26" s="14" t="s">
        <v>72</v>
      </c>
      <c r="AE26" s="14" t="s">
        <v>75</v>
      </c>
      <c r="AF26" s="14" t="s">
        <v>78</v>
      </c>
      <c r="AG26" s="14" t="s">
        <v>80</v>
      </c>
      <c r="AH26" s="14" t="s">
        <v>82</v>
      </c>
      <c r="AI26" s="14" t="s">
        <v>84</v>
      </c>
      <c r="AJ26" s="14" t="s">
        <v>86</v>
      </c>
      <c r="AK26" s="14" t="s">
        <v>88</v>
      </c>
      <c r="AL26" s="14" t="s">
        <v>90</v>
      </c>
      <c r="AM26" s="14" t="s">
        <v>92</v>
      </c>
      <c r="AN26" s="14" t="s">
        <v>96</v>
      </c>
      <c r="AO26" s="14" t="s">
        <v>98</v>
      </c>
      <c r="AP26" s="14" t="s">
        <v>100</v>
      </c>
      <c r="AQ26" s="14" t="s">
        <v>102</v>
      </c>
      <c r="AR26" s="14" t="s">
        <v>104</v>
      </c>
      <c r="AS26" s="14" t="s">
        <v>114</v>
      </c>
      <c r="AT26" s="14" t="s">
        <v>115</v>
      </c>
      <c r="AU26" s="14" t="s">
        <v>117</v>
      </c>
      <c r="AV26" s="14" t="s">
        <v>119</v>
      </c>
      <c r="AW26" s="14" t="s">
        <v>120</v>
      </c>
      <c r="AX26" s="14" t="s">
        <v>122</v>
      </c>
      <c r="AY26" s="14" t="s">
        <v>124</v>
      </c>
      <c r="AZ26" s="14" t="s">
        <v>126</v>
      </c>
      <c r="BA26" s="14" t="s">
        <v>128</v>
      </c>
      <c r="BB26" s="14"/>
      <c r="BC26" s="9"/>
    </row>
    <row r="27" spans="1:55" ht="12.75">
      <c r="A27" s="2" t="s">
        <v>4</v>
      </c>
      <c r="B27" s="10">
        <v>671</v>
      </c>
      <c r="C27" s="2">
        <v>804</v>
      </c>
      <c r="D27" s="2">
        <v>796</v>
      </c>
      <c r="E27">
        <v>1277</v>
      </c>
      <c r="F27" s="2">
        <v>122</v>
      </c>
      <c r="G27">
        <v>100</v>
      </c>
      <c r="H27" s="2">
        <v>327</v>
      </c>
      <c r="I27">
        <v>221</v>
      </c>
      <c r="J27" s="2">
        <v>317</v>
      </c>
      <c r="K27">
        <v>312</v>
      </c>
      <c r="L27" s="10">
        <v>171</v>
      </c>
      <c r="M27" s="2">
        <v>119</v>
      </c>
      <c r="N27">
        <v>310</v>
      </c>
      <c r="O27" s="2">
        <v>36</v>
      </c>
      <c r="P27">
        <v>492</v>
      </c>
      <c r="Q27" s="2">
        <v>583</v>
      </c>
      <c r="R27">
        <v>745</v>
      </c>
      <c r="S27" s="2">
        <v>509</v>
      </c>
      <c r="T27" s="2">
        <v>30</v>
      </c>
      <c r="U27" s="2">
        <v>391</v>
      </c>
      <c r="V27" s="2">
        <v>30</v>
      </c>
      <c r="W27" s="2">
        <v>427</v>
      </c>
      <c r="X27" s="2">
        <v>343</v>
      </c>
      <c r="Y27" s="2">
        <v>125</v>
      </c>
      <c r="Z27" s="2">
        <v>481</v>
      </c>
      <c r="AA27" s="2">
        <v>1509</v>
      </c>
      <c r="AB27" s="2">
        <v>264</v>
      </c>
      <c r="AC27" s="2">
        <v>127</v>
      </c>
      <c r="AD27" s="2">
        <v>86</v>
      </c>
      <c r="AE27" s="2">
        <v>378</v>
      </c>
      <c r="AF27" s="2">
        <v>64</v>
      </c>
      <c r="AG27" s="2">
        <v>148</v>
      </c>
      <c r="AH27" s="2">
        <v>1129</v>
      </c>
      <c r="AI27" s="2">
        <v>53</v>
      </c>
      <c r="AJ27" s="2">
        <v>92</v>
      </c>
      <c r="AK27" s="2">
        <v>122</v>
      </c>
      <c r="AL27" s="2">
        <v>399</v>
      </c>
      <c r="AM27" s="2">
        <v>425</v>
      </c>
      <c r="AN27" s="2">
        <v>277</v>
      </c>
      <c r="AO27" s="2">
        <v>274</v>
      </c>
      <c r="AP27" s="2">
        <v>234</v>
      </c>
      <c r="AQ27" s="2">
        <v>365</v>
      </c>
      <c r="AR27" s="2">
        <v>458</v>
      </c>
      <c r="AS27" s="2">
        <v>383</v>
      </c>
      <c r="AT27" s="2">
        <v>361</v>
      </c>
      <c r="AU27" s="2">
        <v>480</v>
      </c>
      <c r="AV27" s="2"/>
      <c r="AW27" s="2">
        <v>484</v>
      </c>
      <c r="AX27" s="2">
        <v>370</v>
      </c>
      <c r="AY27" s="2">
        <v>34</v>
      </c>
      <c r="AZ27" s="2">
        <v>15</v>
      </c>
      <c r="BA27" s="2">
        <v>1216</v>
      </c>
      <c r="BB27" s="2"/>
      <c r="BC27" s="2">
        <f aca="true" t="shared" si="4" ref="BC27:BC40">SUM(B27:BA27)</f>
        <v>19486</v>
      </c>
    </row>
    <row r="28" spans="1:55" ht="12.75">
      <c r="A28" s="2" t="s">
        <v>6</v>
      </c>
      <c r="B28" s="10">
        <v>2461</v>
      </c>
      <c r="C28" s="2">
        <v>2539</v>
      </c>
      <c r="D28" s="2"/>
      <c r="F28" s="2"/>
      <c r="H28" s="2"/>
      <c r="J28" s="2"/>
      <c r="L28" s="10"/>
      <c r="M28" s="2"/>
      <c r="O28" s="2"/>
      <c r="Q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>
        <f t="shared" si="4"/>
        <v>5000</v>
      </c>
    </row>
    <row r="29" spans="1:55" ht="12.75">
      <c r="A29" s="2" t="s">
        <v>2</v>
      </c>
      <c r="B29" s="10"/>
      <c r="C29" s="2">
        <v>10</v>
      </c>
      <c r="D29" s="2">
        <v>55</v>
      </c>
      <c r="F29" s="2">
        <v>284</v>
      </c>
      <c r="H29" s="2"/>
      <c r="I29">
        <v>109</v>
      </c>
      <c r="J29" s="2"/>
      <c r="L29" s="10"/>
      <c r="M29" s="2"/>
      <c r="O29" s="2"/>
      <c r="P29">
        <v>20</v>
      </c>
      <c r="Q29" s="2"/>
      <c r="R29">
        <v>3</v>
      </c>
      <c r="S29" s="2"/>
      <c r="T29" s="2"/>
      <c r="U29" s="2"/>
      <c r="V29" s="2"/>
      <c r="W29" s="2">
        <v>12</v>
      </c>
      <c r="X29" s="2">
        <v>28</v>
      </c>
      <c r="Y29" s="2"/>
      <c r="Z29" s="2"/>
      <c r="AA29" s="2">
        <v>260</v>
      </c>
      <c r="AB29" s="2">
        <v>24</v>
      </c>
      <c r="AC29" s="2"/>
      <c r="AD29" s="2"/>
      <c r="AE29" s="2"/>
      <c r="AF29" s="2"/>
      <c r="AG29" s="2"/>
      <c r="AH29" s="2"/>
      <c r="AI29" s="2"/>
      <c r="AJ29" s="2">
        <v>91</v>
      </c>
      <c r="AK29" s="2">
        <v>152</v>
      </c>
      <c r="AL29" s="2">
        <v>91</v>
      </c>
      <c r="AM29" s="2">
        <v>123</v>
      </c>
      <c r="AN29" s="2">
        <v>539</v>
      </c>
      <c r="AO29" s="2"/>
      <c r="AP29" s="2">
        <v>29</v>
      </c>
      <c r="AQ29" s="2"/>
      <c r="AR29" s="2">
        <v>143</v>
      </c>
      <c r="AS29" s="2"/>
      <c r="AT29" s="2"/>
      <c r="AU29" s="2"/>
      <c r="AV29" s="2">
        <v>8</v>
      </c>
      <c r="AW29" s="2">
        <v>4</v>
      </c>
      <c r="AX29" s="2"/>
      <c r="AY29" s="2"/>
      <c r="AZ29" s="2"/>
      <c r="BA29" s="2">
        <v>100</v>
      </c>
      <c r="BB29" s="2"/>
      <c r="BC29" s="2">
        <f t="shared" si="4"/>
        <v>2085</v>
      </c>
    </row>
    <row r="30" spans="1:55" ht="12.75">
      <c r="A30" s="2" t="s">
        <v>5</v>
      </c>
      <c r="B30" s="10"/>
      <c r="C30" s="2"/>
      <c r="D30" s="2"/>
      <c r="E30">
        <v>2516</v>
      </c>
      <c r="F30" s="2">
        <v>375</v>
      </c>
      <c r="G30">
        <v>591</v>
      </c>
      <c r="H30" s="2">
        <v>346</v>
      </c>
      <c r="I30">
        <v>339</v>
      </c>
      <c r="J30" s="2">
        <v>621</v>
      </c>
      <c r="K30">
        <v>627</v>
      </c>
      <c r="L30" s="10">
        <v>770</v>
      </c>
      <c r="M30" s="2">
        <v>571</v>
      </c>
      <c r="N30">
        <v>321</v>
      </c>
      <c r="O30" s="2">
        <v>240</v>
      </c>
      <c r="P30">
        <v>538</v>
      </c>
      <c r="Q30" s="2">
        <v>486</v>
      </c>
      <c r="R30">
        <v>524</v>
      </c>
      <c r="S30" s="2">
        <v>600</v>
      </c>
      <c r="T30" s="2">
        <v>515</v>
      </c>
      <c r="U30" s="2">
        <v>654</v>
      </c>
      <c r="V30" s="2">
        <v>504</v>
      </c>
      <c r="W30" s="2">
        <v>693</v>
      </c>
      <c r="X30" s="2">
        <v>780</v>
      </c>
      <c r="Y30" s="2">
        <v>639</v>
      </c>
      <c r="Z30" s="2">
        <v>692</v>
      </c>
      <c r="AA30" s="2">
        <v>1344</v>
      </c>
      <c r="AB30" s="2">
        <v>665</v>
      </c>
      <c r="AC30" s="2">
        <v>142</v>
      </c>
      <c r="AD30" s="2">
        <v>402</v>
      </c>
      <c r="AE30" s="2">
        <v>127</v>
      </c>
      <c r="AF30" s="2">
        <v>493</v>
      </c>
      <c r="AG30" s="2">
        <v>924</v>
      </c>
      <c r="AH30" s="2">
        <v>781</v>
      </c>
      <c r="AI30" s="2">
        <v>219</v>
      </c>
      <c r="AJ30" s="2">
        <v>261</v>
      </c>
      <c r="AK30" s="2">
        <v>440</v>
      </c>
      <c r="AL30" s="2">
        <v>295</v>
      </c>
      <c r="AM30" s="2">
        <v>595</v>
      </c>
      <c r="AN30" s="2">
        <v>880</v>
      </c>
      <c r="AO30" s="2">
        <v>806</v>
      </c>
      <c r="AP30" s="2">
        <v>447</v>
      </c>
      <c r="AQ30" s="2">
        <v>449</v>
      </c>
      <c r="AR30" s="2">
        <v>604</v>
      </c>
      <c r="AS30" s="2">
        <v>622</v>
      </c>
      <c r="AT30" s="2">
        <v>364</v>
      </c>
      <c r="AU30" s="2">
        <v>121</v>
      </c>
      <c r="AV30" s="2">
        <v>61</v>
      </c>
      <c r="AW30" s="2">
        <v>415</v>
      </c>
      <c r="AX30" s="2">
        <v>136</v>
      </c>
      <c r="AY30" s="2">
        <v>270</v>
      </c>
      <c r="AZ30" s="2">
        <v>160</v>
      </c>
      <c r="BA30" s="2">
        <v>503</v>
      </c>
      <c r="BB30" s="2"/>
      <c r="BC30" s="2">
        <f t="shared" si="4"/>
        <v>26468</v>
      </c>
    </row>
    <row r="31" spans="1:55" ht="12.75">
      <c r="A31" s="2" t="s">
        <v>11</v>
      </c>
      <c r="B31" s="10"/>
      <c r="C31" s="2"/>
      <c r="D31" s="2"/>
      <c r="F31" s="2"/>
      <c r="H31" s="2">
        <v>508</v>
      </c>
      <c r="I31">
        <v>247</v>
      </c>
      <c r="J31" s="2">
        <v>153</v>
      </c>
      <c r="L31" s="10"/>
      <c r="M31" s="2"/>
      <c r="O31" s="2">
        <v>591</v>
      </c>
      <c r="Q31" s="2"/>
      <c r="S31" s="2"/>
      <c r="T31" s="2"/>
      <c r="U31" s="2">
        <v>344</v>
      </c>
      <c r="V31" s="2">
        <v>676</v>
      </c>
      <c r="W31" s="2"/>
      <c r="X31" s="2">
        <v>932</v>
      </c>
      <c r="Y31" s="2">
        <v>85</v>
      </c>
      <c r="Z31" s="2">
        <v>751</v>
      </c>
      <c r="AA31" s="2">
        <v>64</v>
      </c>
      <c r="AB31" s="2">
        <v>467</v>
      </c>
      <c r="AC31" s="2"/>
      <c r="AD31" s="2">
        <v>472</v>
      </c>
      <c r="AE31" s="2">
        <v>528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>
        <v>498</v>
      </c>
      <c r="AQ31" s="2">
        <v>79</v>
      </c>
      <c r="AR31" s="2"/>
      <c r="AS31" s="2"/>
      <c r="AT31" s="2"/>
      <c r="AU31" s="2"/>
      <c r="AV31" s="2"/>
      <c r="AW31" s="2">
        <v>60</v>
      </c>
      <c r="AX31" s="2"/>
      <c r="AY31" s="2"/>
      <c r="AZ31" s="2"/>
      <c r="BA31" s="2"/>
      <c r="BB31" s="2"/>
      <c r="BC31" s="2">
        <f t="shared" si="4"/>
        <v>6455</v>
      </c>
    </row>
    <row r="32" spans="1:55" ht="12.75">
      <c r="A32" s="2" t="s">
        <v>3</v>
      </c>
      <c r="B32" s="10"/>
      <c r="C32" s="2"/>
      <c r="D32" s="2"/>
      <c r="E32">
        <v>336</v>
      </c>
      <c r="F32" s="2"/>
      <c r="H32" s="2"/>
      <c r="J32" s="2"/>
      <c r="K32">
        <v>1012</v>
      </c>
      <c r="L32" s="10"/>
      <c r="M32" s="2"/>
      <c r="O32" s="2"/>
      <c r="Q32" s="2"/>
      <c r="S32" s="2"/>
      <c r="T32" s="2"/>
      <c r="U32" s="2"/>
      <c r="V32" s="2"/>
      <c r="W32" s="2"/>
      <c r="X32" s="2"/>
      <c r="Y32" s="2"/>
      <c r="Z32" s="2">
        <v>528</v>
      </c>
      <c r="AA32" s="2"/>
      <c r="AB32" s="2"/>
      <c r="AC32" s="2"/>
      <c r="AD32" s="2">
        <v>132</v>
      </c>
      <c r="AE32" s="2">
        <v>308</v>
      </c>
      <c r="AF32" s="2">
        <v>1100</v>
      </c>
      <c r="AG32" s="2">
        <v>440</v>
      </c>
      <c r="AH32" s="2">
        <v>220</v>
      </c>
      <c r="AI32" s="2"/>
      <c r="AJ32" s="2"/>
      <c r="AK32" s="2">
        <v>1367</v>
      </c>
      <c r="AL32" s="2">
        <v>88</v>
      </c>
      <c r="AM32" s="2"/>
      <c r="AN32" s="2"/>
      <c r="AO32" s="2"/>
      <c r="AP32" s="2">
        <v>45</v>
      </c>
      <c r="AQ32" s="2"/>
      <c r="AR32" s="2"/>
      <c r="AS32" s="2"/>
      <c r="AT32" s="2"/>
      <c r="AU32" s="2"/>
      <c r="AV32" s="2"/>
      <c r="AW32" s="2"/>
      <c r="AX32" s="2"/>
      <c r="AY32" s="2">
        <v>9</v>
      </c>
      <c r="AZ32" s="2"/>
      <c r="BA32" s="2"/>
      <c r="BB32" s="2"/>
      <c r="BC32" s="2">
        <f t="shared" si="4"/>
        <v>5585</v>
      </c>
    </row>
    <row r="33" spans="1:55" ht="12.75">
      <c r="A33" s="2" t="s">
        <v>7</v>
      </c>
      <c r="B33" s="10"/>
      <c r="C33" s="2"/>
      <c r="D33" s="2"/>
      <c r="E33">
        <v>0</v>
      </c>
      <c r="F33" s="2">
        <v>7</v>
      </c>
      <c r="G33">
        <v>49</v>
      </c>
      <c r="H33" s="2">
        <v>692</v>
      </c>
      <c r="I33">
        <v>183</v>
      </c>
      <c r="J33" s="2">
        <v>103</v>
      </c>
      <c r="K33">
        <v>34</v>
      </c>
      <c r="L33" s="10"/>
      <c r="M33" s="2">
        <v>0</v>
      </c>
      <c r="O33" s="2"/>
      <c r="Q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10"/>
      <c r="AW33" s="2"/>
      <c r="AX33" s="15"/>
      <c r="AY33" s="2"/>
      <c r="AZ33" s="2"/>
      <c r="BA33" s="2"/>
      <c r="BB33" s="2"/>
      <c r="BC33" s="2">
        <f t="shared" si="4"/>
        <v>1068</v>
      </c>
    </row>
    <row r="34" spans="1:55" ht="12.75">
      <c r="A34" s="2" t="s">
        <v>57</v>
      </c>
      <c r="B34" s="10"/>
      <c r="C34" s="2"/>
      <c r="D34" s="2"/>
      <c r="F34" s="2"/>
      <c r="H34" s="2"/>
      <c r="J34" s="2"/>
      <c r="L34" s="10"/>
      <c r="M34" s="2"/>
      <c r="O34" s="2"/>
      <c r="Q34" s="2"/>
      <c r="S34" s="2"/>
      <c r="T34" s="2"/>
      <c r="U34" s="2"/>
      <c r="V34" s="2"/>
      <c r="W34" s="2">
        <v>10374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>
        <f t="shared" si="4"/>
        <v>10374</v>
      </c>
    </row>
    <row r="35" spans="1:55" ht="12.75">
      <c r="A35" s="2" t="s">
        <v>62</v>
      </c>
      <c r="B35" s="10"/>
      <c r="C35" s="2"/>
      <c r="D35" s="2"/>
      <c r="F35" s="2"/>
      <c r="H35" s="2"/>
      <c r="J35" s="2"/>
      <c r="L35" s="10"/>
      <c r="M35" s="2"/>
      <c r="O35" s="2"/>
      <c r="Q35" s="2"/>
      <c r="S35" s="2"/>
      <c r="T35" s="2"/>
      <c r="U35" s="2"/>
      <c r="V35" s="2"/>
      <c r="W35" s="2"/>
      <c r="X35" s="2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>
        <f t="shared" si="4"/>
        <v>0</v>
      </c>
    </row>
    <row r="36" spans="1:55" ht="12.75">
      <c r="A36" s="2" t="s">
        <v>76</v>
      </c>
      <c r="B36" s="10"/>
      <c r="C36" s="2"/>
      <c r="D36" s="2"/>
      <c r="F36" s="2"/>
      <c r="H36" s="2"/>
      <c r="J36" s="2"/>
      <c r="L36" s="10"/>
      <c r="M36" s="2"/>
      <c r="O36" s="2"/>
      <c r="Q36" s="2"/>
      <c r="S36" s="2"/>
      <c r="T36" s="2"/>
      <c r="U36" s="2"/>
      <c r="V36" s="2"/>
      <c r="W36" s="2"/>
      <c r="X36" s="2"/>
      <c r="Y36" s="2"/>
      <c r="Z36" s="2"/>
      <c r="AA36" s="2">
        <v>0</v>
      </c>
      <c r="AB36" s="2"/>
      <c r="AC36" s="2"/>
      <c r="AD36" s="2"/>
      <c r="AE36" s="2">
        <v>1788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>
        <f t="shared" si="4"/>
        <v>1788</v>
      </c>
    </row>
    <row r="37" spans="1:55" ht="12.75">
      <c r="A37" s="2" t="s">
        <v>94</v>
      </c>
      <c r="B37" s="10"/>
      <c r="C37" s="2"/>
      <c r="D37" s="2"/>
      <c r="F37" s="2"/>
      <c r="H37" s="2"/>
      <c r="J37" s="2"/>
      <c r="L37" s="10"/>
      <c r="M37" s="2"/>
      <c r="O37" s="2"/>
      <c r="Q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>
        <v>2600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>
        <f t="shared" si="4"/>
        <v>2600</v>
      </c>
    </row>
    <row r="38" spans="1:55" ht="12.75">
      <c r="A38" s="2" t="s">
        <v>73</v>
      </c>
      <c r="B38" s="10"/>
      <c r="C38" s="2"/>
      <c r="D38" s="2"/>
      <c r="F38" s="2"/>
      <c r="H38" s="2"/>
      <c r="J38" s="2"/>
      <c r="L38" s="10"/>
      <c r="M38" s="2"/>
      <c r="O38" s="2"/>
      <c r="Q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15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>
        <f t="shared" si="4"/>
        <v>15</v>
      </c>
    </row>
    <row r="39" spans="1:55" ht="12.75">
      <c r="A39" s="2" t="s">
        <v>15</v>
      </c>
      <c r="B39" s="10"/>
      <c r="C39" s="2"/>
      <c r="D39" s="2"/>
      <c r="F39" s="2"/>
      <c r="H39" s="2"/>
      <c r="J39" s="2"/>
      <c r="L39" s="10"/>
      <c r="M39" s="2">
        <v>528</v>
      </c>
      <c r="O39" s="2"/>
      <c r="Q39" s="2"/>
      <c r="S39" s="2"/>
      <c r="T39" s="2"/>
      <c r="U39" s="2"/>
      <c r="V39" s="2"/>
      <c r="W39" s="2"/>
      <c r="X39" s="2"/>
      <c r="Y39" s="2"/>
      <c r="Z39" s="2"/>
      <c r="AA39" s="2">
        <v>1496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>
        <f t="shared" si="4"/>
        <v>2024</v>
      </c>
    </row>
    <row r="40" spans="1:57" ht="12.75">
      <c r="A40" s="9" t="s">
        <v>48</v>
      </c>
      <c r="B40" s="11">
        <f>SUM(B27:B28)</f>
        <v>3132</v>
      </c>
      <c r="C40" s="3">
        <f>SUM(C27:C29)</f>
        <v>3353</v>
      </c>
      <c r="D40" s="3">
        <f>SUM(D27:D29)</f>
        <v>851</v>
      </c>
      <c r="E40" s="1">
        <f aca="true" t="shared" si="5" ref="E40:J40">SUM(E27:E33)</f>
        <v>4129</v>
      </c>
      <c r="F40" s="3">
        <f t="shared" si="5"/>
        <v>788</v>
      </c>
      <c r="G40" s="1">
        <f t="shared" si="5"/>
        <v>740</v>
      </c>
      <c r="H40" s="3">
        <f t="shared" si="5"/>
        <v>1873</v>
      </c>
      <c r="I40" s="1">
        <f t="shared" si="5"/>
        <v>1099</v>
      </c>
      <c r="J40" s="3">
        <f t="shared" si="5"/>
        <v>1194</v>
      </c>
      <c r="K40" s="1">
        <f>SUM(K27:K39)</f>
        <v>1985</v>
      </c>
      <c r="L40" s="11">
        <f>SUM(L27:L33)</f>
        <v>941</v>
      </c>
      <c r="M40" s="3">
        <f aca="true" t="shared" si="6" ref="M40:AS40">SUM(M27:M39)</f>
        <v>1218</v>
      </c>
      <c r="N40" s="1">
        <f t="shared" si="6"/>
        <v>631</v>
      </c>
      <c r="O40" s="3">
        <f t="shared" si="6"/>
        <v>867</v>
      </c>
      <c r="P40" s="1">
        <f t="shared" si="6"/>
        <v>1050</v>
      </c>
      <c r="Q40" s="3">
        <f t="shared" si="6"/>
        <v>1069</v>
      </c>
      <c r="R40" s="1">
        <f t="shared" si="6"/>
        <v>1272</v>
      </c>
      <c r="S40" s="3">
        <f t="shared" si="6"/>
        <v>1109</v>
      </c>
      <c r="T40" s="3">
        <f t="shared" si="6"/>
        <v>545</v>
      </c>
      <c r="U40" s="3">
        <f t="shared" si="6"/>
        <v>1389</v>
      </c>
      <c r="V40" s="3">
        <f t="shared" si="6"/>
        <v>1210</v>
      </c>
      <c r="W40" s="3">
        <f t="shared" si="6"/>
        <v>11506</v>
      </c>
      <c r="X40" s="3">
        <f t="shared" si="6"/>
        <v>2083</v>
      </c>
      <c r="Y40" s="3">
        <f t="shared" si="6"/>
        <v>849</v>
      </c>
      <c r="Z40" s="3">
        <f t="shared" si="6"/>
        <v>2452</v>
      </c>
      <c r="AA40" s="3">
        <f t="shared" si="6"/>
        <v>4673</v>
      </c>
      <c r="AB40" s="3">
        <f t="shared" si="6"/>
        <v>1420</v>
      </c>
      <c r="AC40" s="3">
        <f t="shared" si="6"/>
        <v>269</v>
      </c>
      <c r="AD40" s="3">
        <f t="shared" si="6"/>
        <v>1107</v>
      </c>
      <c r="AE40" s="3">
        <f t="shared" si="6"/>
        <v>3129</v>
      </c>
      <c r="AF40" s="3">
        <f t="shared" si="6"/>
        <v>1657</v>
      </c>
      <c r="AG40" s="3">
        <f t="shared" si="6"/>
        <v>1512</v>
      </c>
      <c r="AH40" s="3">
        <f t="shared" si="6"/>
        <v>2130</v>
      </c>
      <c r="AI40" s="3">
        <f t="shared" si="6"/>
        <v>272</v>
      </c>
      <c r="AJ40" s="3">
        <f t="shared" si="6"/>
        <v>444</v>
      </c>
      <c r="AK40" s="3">
        <f t="shared" si="6"/>
        <v>2081</v>
      </c>
      <c r="AL40" s="3">
        <f t="shared" si="6"/>
        <v>3473</v>
      </c>
      <c r="AM40" s="3">
        <f t="shared" si="6"/>
        <v>1143</v>
      </c>
      <c r="AN40" s="3">
        <f t="shared" si="6"/>
        <v>1696</v>
      </c>
      <c r="AO40" s="3">
        <f t="shared" si="6"/>
        <v>1080</v>
      </c>
      <c r="AP40" s="3">
        <f t="shared" si="6"/>
        <v>1253</v>
      </c>
      <c r="AQ40" s="3">
        <f t="shared" si="6"/>
        <v>893</v>
      </c>
      <c r="AR40" s="3">
        <f t="shared" si="6"/>
        <v>1205</v>
      </c>
      <c r="AS40" s="3">
        <f t="shared" si="6"/>
        <v>1005</v>
      </c>
      <c r="AT40" s="3">
        <f aca="true" t="shared" si="7" ref="AT40:BA40">SUM(AT27:AT39)</f>
        <v>725</v>
      </c>
      <c r="AU40" s="3">
        <f t="shared" si="7"/>
        <v>601</v>
      </c>
      <c r="AV40" s="3">
        <f t="shared" si="7"/>
        <v>69</v>
      </c>
      <c r="AW40" s="3">
        <f t="shared" si="7"/>
        <v>963</v>
      </c>
      <c r="AX40" s="3">
        <f t="shared" si="7"/>
        <v>506</v>
      </c>
      <c r="AY40" s="3">
        <f t="shared" si="7"/>
        <v>313</v>
      </c>
      <c r="AZ40" s="3">
        <f t="shared" si="7"/>
        <v>175</v>
      </c>
      <c r="BA40" s="3">
        <f t="shared" si="7"/>
        <v>1819</v>
      </c>
      <c r="BB40" s="3"/>
      <c r="BC40" s="3">
        <f t="shared" si="4"/>
        <v>82948</v>
      </c>
      <c r="BE40" s="18"/>
    </row>
    <row r="42" ht="12.75">
      <c r="A42" t="s">
        <v>108</v>
      </c>
    </row>
    <row r="44" spans="1:55" ht="12.75">
      <c r="A44" s="6"/>
      <c r="B44" s="5" t="s">
        <v>0</v>
      </c>
      <c r="C44" s="5" t="s">
        <v>8</v>
      </c>
      <c r="D44" s="4" t="s">
        <v>12</v>
      </c>
      <c r="E44" s="5" t="s">
        <v>16</v>
      </c>
      <c r="F44" s="4" t="s">
        <v>18</v>
      </c>
      <c r="G44" s="5" t="s">
        <v>20</v>
      </c>
      <c r="H44" s="4" t="s">
        <v>22</v>
      </c>
      <c r="I44" s="5" t="s">
        <v>24</v>
      </c>
      <c r="J44" s="4" t="s">
        <v>26</v>
      </c>
      <c r="K44" s="5" t="s">
        <v>28</v>
      </c>
      <c r="L44" s="4" t="s">
        <v>30</v>
      </c>
      <c r="M44" s="5" t="s">
        <v>33</v>
      </c>
      <c r="N44" s="4" t="s">
        <v>35</v>
      </c>
      <c r="O44" s="5" t="s">
        <v>37</v>
      </c>
      <c r="P44" s="4" t="s">
        <v>40</v>
      </c>
      <c r="Q44" s="5" t="s">
        <v>42</v>
      </c>
      <c r="R44" s="4" t="s">
        <v>44</v>
      </c>
      <c r="S44" s="5" t="s">
        <v>46</v>
      </c>
      <c r="T44" s="5" t="s">
        <v>49</v>
      </c>
      <c r="U44" s="5" t="s">
        <v>51</v>
      </c>
      <c r="V44" s="5" t="s">
        <v>53</v>
      </c>
      <c r="W44" s="5" t="s">
        <v>55</v>
      </c>
      <c r="X44" s="5" t="s">
        <v>58</v>
      </c>
      <c r="Y44" s="5" t="s">
        <v>60</v>
      </c>
      <c r="Z44" s="5" t="s">
        <v>63</v>
      </c>
      <c r="AA44" s="5" t="s">
        <v>65</v>
      </c>
      <c r="AB44" s="5" t="s">
        <v>67</v>
      </c>
      <c r="AC44" s="5" t="s">
        <v>69</v>
      </c>
      <c r="AD44" s="5" t="s">
        <v>71</v>
      </c>
      <c r="AE44" s="5" t="s">
        <v>74</v>
      </c>
      <c r="AF44" s="5" t="s">
        <v>77</v>
      </c>
      <c r="AG44" s="5" t="s">
        <v>79</v>
      </c>
      <c r="AH44" s="5" t="s">
        <v>81</v>
      </c>
      <c r="AI44" s="5" t="s">
        <v>83</v>
      </c>
      <c r="AJ44" s="5" t="s">
        <v>85</v>
      </c>
      <c r="AK44" s="5" t="s">
        <v>87</v>
      </c>
      <c r="AL44" s="5" t="s">
        <v>89</v>
      </c>
      <c r="AM44" s="5" t="s">
        <v>91</v>
      </c>
      <c r="AN44" s="5" t="s">
        <v>95</v>
      </c>
      <c r="AO44" s="5" t="s">
        <v>97</v>
      </c>
      <c r="AP44" s="5" t="s">
        <v>99</v>
      </c>
      <c r="AQ44" s="5" t="s">
        <v>101</v>
      </c>
      <c r="AR44" s="5" t="s">
        <v>103</v>
      </c>
      <c r="AS44" s="5" t="s">
        <v>113</v>
      </c>
      <c r="AT44" s="5" t="s">
        <v>149</v>
      </c>
      <c r="AU44" s="5" t="s">
        <v>116</v>
      </c>
      <c r="AV44" s="5" t="s">
        <v>118</v>
      </c>
      <c r="AW44" s="5" t="s">
        <v>152</v>
      </c>
      <c r="AX44" s="5" t="s">
        <v>121</v>
      </c>
      <c r="AY44" s="5" t="s">
        <v>123</v>
      </c>
      <c r="AZ44" s="5" t="s">
        <v>125</v>
      </c>
      <c r="BA44" s="5" t="s">
        <v>127</v>
      </c>
      <c r="BB44" s="5"/>
      <c r="BC44" s="6" t="s">
        <v>48</v>
      </c>
    </row>
    <row r="45" spans="1:55" ht="12.75">
      <c r="A45" s="2"/>
      <c r="B45" s="8" t="s">
        <v>1</v>
      </c>
      <c r="C45" s="8" t="s">
        <v>9</v>
      </c>
      <c r="D45" s="7" t="s">
        <v>13</v>
      </c>
      <c r="E45" s="8" t="s">
        <v>17</v>
      </c>
      <c r="F45" s="7" t="s">
        <v>19</v>
      </c>
      <c r="G45" s="8" t="s">
        <v>21</v>
      </c>
      <c r="H45" s="7" t="s">
        <v>23</v>
      </c>
      <c r="I45" s="8" t="s">
        <v>25</v>
      </c>
      <c r="J45" s="7" t="s">
        <v>27</v>
      </c>
      <c r="K45" s="8" t="s">
        <v>29</v>
      </c>
      <c r="L45" s="7" t="s">
        <v>31</v>
      </c>
      <c r="M45" s="8" t="s">
        <v>34</v>
      </c>
      <c r="N45" s="7" t="s">
        <v>36</v>
      </c>
      <c r="O45" s="8" t="s">
        <v>38</v>
      </c>
      <c r="P45" s="7" t="s">
        <v>41</v>
      </c>
      <c r="Q45" s="8" t="s">
        <v>43</v>
      </c>
      <c r="R45" s="7" t="s">
        <v>45</v>
      </c>
      <c r="S45" s="8" t="s">
        <v>47</v>
      </c>
      <c r="T45" s="8" t="s">
        <v>50</v>
      </c>
      <c r="U45" s="8" t="s">
        <v>52</v>
      </c>
      <c r="V45" s="8" t="s">
        <v>54</v>
      </c>
      <c r="W45" s="14" t="s">
        <v>56</v>
      </c>
      <c r="X45" s="14" t="s">
        <v>59</v>
      </c>
      <c r="Y45" s="14" t="s">
        <v>61</v>
      </c>
      <c r="Z45" s="14" t="s">
        <v>64</v>
      </c>
      <c r="AA45" s="14" t="s">
        <v>66</v>
      </c>
      <c r="AB45" s="14" t="s">
        <v>68</v>
      </c>
      <c r="AC45" s="14" t="s">
        <v>70</v>
      </c>
      <c r="AD45" s="14" t="s">
        <v>72</v>
      </c>
      <c r="AE45" s="14" t="s">
        <v>75</v>
      </c>
      <c r="AF45" s="14" t="s">
        <v>78</v>
      </c>
      <c r="AG45" s="14" t="s">
        <v>80</v>
      </c>
      <c r="AH45" s="14" t="s">
        <v>82</v>
      </c>
      <c r="AI45" s="14" t="s">
        <v>84</v>
      </c>
      <c r="AJ45" s="14" t="s">
        <v>86</v>
      </c>
      <c r="AK45" s="14" t="s">
        <v>88</v>
      </c>
      <c r="AL45" s="14" t="s">
        <v>90</v>
      </c>
      <c r="AM45" s="14" t="s">
        <v>92</v>
      </c>
      <c r="AN45" s="14" t="s">
        <v>96</v>
      </c>
      <c r="AO45" s="14" t="s">
        <v>98</v>
      </c>
      <c r="AP45" s="14" t="s">
        <v>100</v>
      </c>
      <c r="AQ45" s="14" t="s">
        <v>102</v>
      </c>
      <c r="AR45" s="14" t="s">
        <v>104</v>
      </c>
      <c r="AS45" s="14" t="s">
        <v>114</v>
      </c>
      <c r="AT45" s="14" t="s">
        <v>115</v>
      </c>
      <c r="AU45" s="14" t="s">
        <v>117</v>
      </c>
      <c r="AV45" s="14" t="s">
        <v>119</v>
      </c>
      <c r="AW45" s="14" t="s">
        <v>120</v>
      </c>
      <c r="AX45" s="14" t="s">
        <v>122</v>
      </c>
      <c r="AY45" s="14" t="s">
        <v>124</v>
      </c>
      <c r="AZ45" s="14" t="s">
        <v>126</v>
      </c>
      <c r="BA45" s="14" t="s">
        <v>128</v>
      </c>
      <c r="BB45" s="14"/>
      <c r="BC45" s="9"/>
    </row>
    <row r="46" spans="1:55" ht="12.75">
      <c r="A46" s="2"/>
      <c r="B46" s="2">
        <v>0</v>
      </c>
      <c r="C46" s="2">
        <v>0</v>
      </c>
      <c r="D46">
        <v>0</v>
      </c>
      <c r="E46" s="2">
        <v>0</v>
      </c>
      <c r="F46">
        <v>0</v>
      </c>
      <c r="G46" s="2">
        <v>0</v>
      </c>
      <c r="H46">
        <v>0</v>
      </c>
      <c r="I46" s="2">
        <v>0</v>
      </c>
      <c r="J46">
        <v>0</v>
      </c>
      <c r="K46" s="2">
        <v>0</v>
      </c>
      <c r="L46">
        <v>0</v>
      </c>
      <c r="M46" s="2">
        <v>0</v>
      </c>
      <c r="N46">
        <v>0</v>
      </c>
      <c r="O46" s="2">
        <v>0</v>
      </c>
      <c r="P46">
        <v>0</v>
      </c>
      <c r="Q46" s="2">
        <v>0</v>
      </c>
      <c r="R46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/>
      <c r="AP46" s="2"/>
      <c r="AQ46" s="2"/>
      <c r="AR46" s="2"/>
      <c r="AS46" s="2"/>
      <c r="AT46" s="2"/>
      <c r="AU46" s="2"/>
      <c r="AV46" s="2"/>
      <c r="AW46" s="2">
        <v>17781</v>
      </c>
      <c r="AX46" s="2">
        <v>15156</v>
      </c>
      <c r="AY46" s="2"/>
      <c r="AZ46" s="2"/>
      <c r="BA46" s="2"/>
      <c r="BB46" s="2"/>
      <c r="BC46" s="2">
        <f>SUM(B46:BA46)</f>
        <v>32937</v>
      </c>
    </row>
    <row r="47" spans="1:55" ht="12.75">
      <c r="A47" s="2"/>
      <c r="B47" s="2"/>
      <c r="C47" s="2"/>
      <c r="D47">
        <v>0</v>
      </c>
      <c r="E47" s="2"/>
      <c r="G47" s="2"/>
      <c r="I47" s="2"/>
      <c r="K47" s="2"/>
      <c r="M47" s="2"/>
      <c r="O47" s="2"/>
      <c r="Q47" s="2"/>
      <c r="S47" s="2"/>
      <c r="T47" s="2"/>
      <c r="U47" s="2"/>
      <c r="V47" s="2">
        <v>0</v>
      </c>
      <c r="W47" s="2"/>
      <c r="X47" s="2"/>
      <c r="Y47" s="2"/>
      <c r="Z47" s="2"/>
      <c r="AA47" s="2">
        <v>0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>
        <f>SUM(B47:AR47)</f>
        <v>0</v>
      </c>
    </row>
    <row r="48" spans="1:55" ht="12.75">
      <c r="A48" s="3" t="s">
        <v>48</v>
      </c>
      <c r="B48" s="3">
        <f>SUM(B46:B46)</f>
        <v>0</v>
      </c>
      <c r="C48" s="3">
        <f>SUM(C46:C46)</f>
        <v>0</v>
      </c>
      <c r="D48" s="1">
        <f aca="true" t="shared" si="8" ref="D48:BC48">SUM(D46:D47)</f>
        <v>0</v>
      </c>
      <c r="E48" s="3">
        <f t="shared" si="8"/>
        <v>0</v>
      </c>
      <c r="F48" s="1">
        <f t="shared" si="8"/>
        <v>0</v>
      </c>
      <c r="G48" s="3">
        <f t="shared" si="8"/>
        <v>0</v>
      </c>
      <c r="H48" s="1">
        <f t="shared" si="8"/>
        <v>0</v>
      </c>
      <c r="I48" s="3">
        <f t="shared" si="8"/>
        <v>0</v>
      </c>
      <c r="J48" s="1">
        <f t="shared" si="8"/>
        <v>0</v>
      </c>
      <c r="K48" s="3">
        <f t="shared" si="8"/>
        <v>0</v>
      </c>
      <c r="L48" s="1">
        <f t="shared" si="8"/>
        <v>0</v>
      </c>
      <c r="M48" s="3">
        <f t="shared" si="8"/>
        <v>0</v>
      </c>
      <c r="N48" s="1">
        <f t="shared" si="8"/>
        <v>0</v>
      </c>
      <c r="O48" s="3">
        <f t="shared" si="8"/>
        <v>0</v>
      </c>
      <c r="P48" s="1">
        <f t="shared" si="8"/>
        <v>0</v>
      </c>
      <c r="Q48" s="3">
        <f t="shared" si="8"/>
        <v>0</v>
      </c>
      <c r="R48" s="1">
        <f t="shared" si="8"/>
        <v>0</v>
      </c>
      <c r="S48" s="3">
        <f t="shared" si="8"/>
        <v>0</v>
      </c>
      <c r="T48" s="3">
        <f t="shared" si="8"/>
        <v>0</v>
      </c>
      <c r="U48" s="3">
        <f t="shared" si="8"/>
        <v>0</v>
      </c>
      <c r="V48" s="3">
        <f t="shared" si="8"/>
        <v>0</v>
      </c>
      <c r="W48" s="3">
        <f t="shared" si="8"/>
        <v>0</v>
      </c>
      <c r="X48" s="3">
        <f t="shared" si="8"/>
        <v>0</v>
      </c>
      <c r="Y48" s="3">
        <f t="shared" si="8"/>
        <v>0</v>
      </c>
      <c r="Z48" s="3">
        <f t="shared" si="8"/>
        <v>0</v>
      </c>
      <c r="AA48" s="3">
        <f t="shared" si="8"/>
        <v>0</v>
      </c>
      <c r="AB48" s="3">
        <f t="shared" si="8"/>
        <v>0</v>
      </c>
      <c r="AC48" s="3">
        <f t="shared" si="8"/>
        <v>0</v>
      </c>
      <c r="AD48" s="3">
        <f t="shared" si="8"/>
        <v>0</v>
      </c>
      <c r="AE48" s="3">
        <f t="shared" si="8"/>
        <v>0</v>
      </c>
      <c r="AF48" s="3">
        <f t="shared" si="8"/>
        <v>0</v>
      </c>
      <c r="AG48" s="3">
        <f t="shared" si="8"/>
        <v>0</v>
      </c>
      <c r="AH48" s="3">
        <f t="shared" si="8"/>
        <v>0</v>
      </c>
      <c r="AI48" s="3">
        <f t="shared" si="8"/>
        <v>0</v>
      </c>
      <c r="AJ48" s="3">
        <f t="shared" si="8"/>
        <v>0</v>
      </c>
      <c r="AK48" s="3">
        <f t="shared" si="8"/>
        <v>0</v>
      </c>
      <c r="AL48" s="3">
        <f t="shared" si="8"/>
        <v>0</v>
      </c>
      <c r="AM48" s="3">
        <f t="shared" si="8"/>
        <v>0</v>
      </c>
      <c r="AN48" s="3">
        <f t="shared" si="8"/>
        <v>0</v>
      </c>
      <c r="AO48" s="3">
        <f t="shared" si="8"/>
        <v>0</v>
      </c>
      <c r="AP48" s="3">
        <f t="shared" si="8"/>
        <v>0</v>
      </c>
      <c r="AQ48" s="3">
        <f t="shared" si="8"/>
        <v>0</v>
      </c>
      <c r="AR48" s="3">
        <f t="shared" si="8"/>
        <v>0</v>
      </c>
      <c r="AS48" s="3">
        <f t="shared" si="8"/>
        <v>0</v>
      </c>
      <c r="AT48" s="3">
        <f t="shared" si="8"/>
        <v>0</v>
      </c>
      <c r="AU48" s="3">
        <f t="shared" si="8"/>
        <v>0</v>
      </c>
      <c r="AV48" s="3">
        <f t="shared" si="8"/>
        <v>0</v>
      </c>
      <c r="AW48" s="3">
        <f t="shared" si="8"/>
        <v>17781</v>
      </c>
      <c r="AX48" s="3">
        <f t="shared" si="8"/>
        <v>15156</v>
      </c>
      <c r="AY48" s="3">
        <f t="shared" si="8"/>
        <v>0</v>
      </c>
      <c r="AZ48" s="3">
        <f t="shared" si="8"/>
        <v>0</v>
      </c>
      <c r="BA48" s="3">
        <f t="shared" si="8"/>
        <v>0</v>
      </c>
      <c r="BB48" s="3"/>
      <c r="BC48" s="3">
        <f t="shared" si="8"/>
        <v>32937</v>
      </c>
    </row>
    <row r="51" ht="12.75">
      <c r="A51" t="s">
        <v>107</v>
      </c>
    </row>
    <row r="53" spans="1:55" ht="12.75">
      <c r="A53" s="6"/>
      <c r="B53" s="5" t="s">
        <v>0</v>
      </c>
      <c r="C53" s="5" t="s">
        <v>8</v>
      </c>
      <c r="D53" s="4" t="s">
        <v>12</v>
      </c>
      <c r="E53" s="5" t="s">
        <v>16</v>
      </c>
      <c r="F53" s="4" t="s">
        <v>18</v>
      </c>
      <c r="G53" s="5" t="s">
        <v>20</v>
      </c>
      <c r="H53" s="4" t="s">
        <v>22</v>
      </c>
      <c r="I53" s="5" t="s">
        <v>24</v>
      </c>
      <c r="J53" s="4" t="s">
        <v>26</v>
      </c>
      <c r="K53" s="5" t="s">
        <v>28</v>
      </c>
      <c r="L53" s="4" t="s">
        <v>30</v>
      </c>
      <c r="M53" s="5" t="s">
        <v>33</v>
      </c>
      <c r="N53" s="4" t="s">
        <v>35</v>
      </c>
      <c r="O53" s="5" t="s">
        <v>37</v>
      </c>
      <c r="P53" s="4" t="s">
        <v>40</v>
      </c>
      <c r="Q53" s="5" t="s">
        <v>42</v>
      </c>
      <c r="R53" s="4" t="s">
        <v>44</v>
      </c>
      <c r="S53" s="5" t="s">
        <v>46</v>
      </c>
      <c r="T53" s="5" t="s">
        <v>49</v>
      </c>
      <c r="U53" s="5" t="s">
        <v>51</v>
      </c>
      <c r="V53" s="5" t="s">
        <v>53</v>
      </c>
      <c r="W53" s="5" t="s">
        <v>55</v>
      </c>
      <c r="X53" s="5" t="s">
        <v>58</v>
      </c>
      <c r="Y53" s="5" t="s">
        <v>60</v>
      </c>
      <c r="Z53" s="5" t="s">
        <v>63</v>
      </c>
      <c r="AA53" s="5" t="s">
        <v>65</v>
      </c>
      <c r="AB53" s="5" t="s">
        <v>67</v>
      </c>
      <c r="AC53" s="5" t="s">
        <v>69</v>
      </c>
      <c r="AD53" s="5" t="s">
        <v>71</v>
      </c>
      <c r="AE53" s="5" t="s">
        <v>74</v>
      </c>
      <c r="AF53" s="5" t="s">
        <v>77</v>
      </c>
      <c r="AG53" s="5" t="s">
        <v>79</v>
      </c>
      <c r="AH53" s="5" t="s">
        <v>81</v>
      </c>
      <c r="AI53" s="5" t="s">
        <v>83</v>
      </c>
      <c r="AJ53" s="5" t="s">
        <v>85</v>
      </c>
      <c r="AK53" s="5" t="s">
        <v>87</v>
      </c>
      <c r="AL53" s="5" t="s">
        <v>89</v>
      </c>
      <c r="AM53" s="5" t="s">
        <v>91</v>
      </c>
      <c r="AN53" s="5" t="s">
        <v>95</v>
      </c>
      <c r="AO53" s="5" t="s">
        <v>97</v>
      </c>
      <c r="AP53" s="5" t="s">
        <v>99</v>
      </c>
      <c r="AQ53" s="5" t="s">
        <v>101</v>
      </c>
      <c r="AR53" s="5" t="s">
        <v>103</v>
      </c>
      <c r="AS53" s="5" t="s">
        <v>113</v>
      </c>
      <c r="AT53" s="5" t="s">
        <v>149</v>
      </c>
      <c r="AU53" s="5" t="s">
        <v>116</v>
      </c>
      <c r="AV53" s="5" t="s">
        <v>118</v>
      </c>
      <c r="AW53" s="5" t="s">
        <v>152</v>
      </c>
      <c r="AX53" s="5" t="s">
        <v>121</v>
      </c>
      <c r="AY53" s="5" t="s">
        <v>123</v>
      </c>
      <c r="AZ53" s="5" t="s">
        <v>125</v>
      </c>
      <c r="BA53" s="5" t="s">
        <v>127</v>
      </c>
      <c r="BB53" s="5"/>
      <c r="BC53" s="6" t="s">
        <v>48</v>
      </c>
    </row>
    <row r="54" spans="1:55" ht="12.75">
      <c r="A54" s="2"/>
      <c r="B54" s="8" t="s">
        <v>1</v>
      </c>
      <c r="C54" s="8" t="s">
        <v>9</v>
      </c>
      <c r="D54" s="7" t="s">
        <v>13</v>
      </c>
      <c r="E54" s="8" t="s">
        <v>17</v>
      </c>
      <c r="F54" s="7" t="s">
        <v>19</v>
      </c>
      <c r="G54" s="8" t="s">
        <v>21</v>
      </c>
      <c r="H54" s="7" t="s">
        <v>23</v>
      </c>
      <c r="I54" s="8" t="s">
        <v>25</v>
      </c>
      <c r="J54" s="7" t="s">
        <v>27</v>
      </c>
      <c r="K54" s="8" t="s">
        <v>29</v>
      </c>
      <c r="L54" s="7" t="s">
        <v>31</v>
      </c>
      <c r="M54" s="8" t="s">
        <v>34</v>
      </c>
      <c r="N54" s="7" t="s">
        <v>36</v>
      </c>
      <c r="O54" s="8" t="s">
        <v>38</v>
      </c>
      <c r="P54" s="7" t="s">
        <v>41</v>
      </c>
      <c r="Q54" s="8" t="s">
        <v>43</v>
      </c>
      <c r="R54" s="7" t="s">
        <v>45</v>
      </c>
      <c r="S54" s="8" t="s">
        <v>47</v>
      </c>
      <c r="T54" s="8" t="s">
        <v>50</v>
      </c>
      <c r="U54" s="8" t="s">
        <v>52</v>
      </c>
      <c r="V54" s="8" t="s">
        <v>54</v>
      </c>
      <c r="W54" s="14" t="s">
        <v>56</v>
      </c>
      <c r="X54" s="14" t="s">
        <v>59</v>
      </c>
      <c r="Y54" s="14" t="s">
        <v>61</v>
      </c>
      <c r="Z54" s="14" t="s">
        <v>64</v>
      </c>
      <c r="AA54" s="14" t="s">
        <v>66</v>
      </c>
      <c r="AB54" s="14" t="s">
        <v>68</v>
      </c>
      <c r="AC54" s="14" t="s">
        <v>70</v>
      </c>
      <c r="AD54" s="14" t="s">
        <v>72</v>
      </c>
      <c r="AE54" s="14" t="s">
        <v>75</v>
      </c>
      <c r="AF54" s="14" t="s">
        <v>78</v>
      </c>
      <c r="AG54" s="14" t="s">
        <v>80</v>
      </c>
      <c r="AH54" s="14" t="s">
        <v>82</v>
      </c>
      <c r="AI54" s="14" t="s">
        <v>84</v>
      </c>
      <c r="AJ54" s="14" t="s">
        <v>86</v>
      </c>
      <c r="AK54" s="14" t="s">
        <v>88</v>
      </c>
      <c r="AL54" s="14" t="s">
        <v>90</v>
      </c>
      <c r="AM54" s="14" t="s">
        <v>92</v>
      </c>
      <c r="AN54" s="14" t="s">
        <v>96</v>
      </c>
      <c r="AO54" s="14" t="s">
        <v>98</v>
      </c>
      <c r="AP54" s="14" t="s">
        <v>100</v>
      </c>
      <c r="AQ54" s="14" t="s">
        <v>102</v>
      </c>
      <c r="AR54" s="14" t="s">
        <v>104</v>
      </c>
      <c r="AS54" s="14" t="s">
        <v>114</v>
      </c>
      <c r="AT54" s="14" t="s">
        <v>115</v>
      </c>
      <c r="AU54" s="14" t="s">
        <v>117</v>
      </c>
      <c r="AV54" s="14" t="s">
        <v>119</v>
      </c>
      <c r="AW54" s="14" t="s">
        <v>120</v>
      </c>
      <c r="AX54" s="14" t="s">
        <v>122</v>
      </c>
      <c r="AY54" s="14" t="s">
        <v>124</v>
      </c>
      <c r="AZ54" s="14" t="s">
        <v>126</v>
      </c>
      <c r="BA54" s="14" t="s">
        <v>128</v>
      </c>
      <c r="BB54" s="14"/>
      <c r="BC54" s="9"/>
    </row>
    <row r="55" spans="1:55" ht="12.75">
      <c r="A55" s="2"/>
      <c r="B55" s="2">
        <v>7884</v>
      </c>
      <c r="C55" s="2">
        <v>274</v>
      </c>
      <c r="D55">
        <v>0</v>
      </c>
      <c r="E55" s="2">
        <v>0</v>
      </c>
      <c r="F55">
        <v>0</v>
      </c>
      <c r="G55" s="2">
        <v>0</v>
      </c>
      <c r="H55">
        <v>0</v>
      </c>
      <c r="I55" s="2">
        <v>0</v>
      </c>
      <c r="J55">
        <v>8500</v>
      </c>
      <c r="K55" s="2">
        <v>3000</v>
      </c>
      <c r="L55">
        <v>0</v>
      </c>
      <c r="M55" s="2">
        <v>0</v>
      </c>
      <c r="N55">
        <v>0</v>
      </c>
      <c r="O55" s="2">
        <v>0</v>
      </c>
      <c r="P55">
        <v>0</v>
      </c>
      <c r="Q55" s="2">
        <v>0</v>
      </c>
      <c r="R55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20570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12827</v>
      </c>
      <c r="AO55" s="2"/>
      <c r="AP55" s="2">
        <v>8670</v>
      </c>
      <c r="AQ55" s="2">
        <v>5724</v>
      </c>
      <c r="AR55" s="2">
        <v>29716</v>
      </c>
      <c r="AS55" s="2">
        <v>25707</v>
      </c>
      <c r="AT55" s="2">
        <v>25219</v>
      </c>
      <c r="AU55" s="2">
        <v>4224</v>
      </c>
      <c r="AV55" s="2">
        <v>4686</v>
      </c>
      <c r="AW55" s="2">
        <v>20989</v>
      </c>
      <c r="AX55" s="2">
        <v>15968</v>
      </c>
      <c r="AY55" s="2">
        <v>41048</v>
      </c>
      <c r="AZ55" s="2"/>
      <c r="BA55" s="2"/>
      <c r="BB55" s="2"/>
      <c r="BC55" s="2">
        <f>SUM(B55:BA55)</f>
        <v>235006</v>
      </c>
    </row>
    <row r="56" spans="1:55" ht="12.75">
      <c r="A56" s="2"/>
      <c r="B56" s="2">
        <v>3946</v>
      </c>
      <c r="C56" s="2">
        <v>4411</v>
      </c>
      <c r="E56" s="2"/>
      <c r="G56" s="2"/>
      <c r="I56" s="2"/>
      <c r="K56" s="2"/>
      <c r="M56" s="2"/>
      <c r="O56" s="2"/>
      <c r="Q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v>13242</v>
      </c>
      <c r="AR56" s="2"/>
      <c r="AS56" s="2"/>
      <c r="AT56" s="2">
        <v>20850</v>
      </c>
      <c r="AU56" s="2">
        <v>22282</v>
      </c>
      <c r="AV56" s="2">
        <v>6636</v>
      </c>
      <c r="AW56" s="2">
        <v>18151</v>
      </c>
      <c r="AX56" s="2">
        <v>27184</v>
      </c>
      <c r="AY56" s="2"/>
      <c r="AZ56" s="2"/>
      <c r="BA56" s="2"/>
      <c r="BB56" s="2"/>
      <c r="BC56" s="2">
        <f>SUM(B56:BA56)</f>
        <v>116702</v>
      </c>
    </row>
    <row r="57" spans="1:55" ht="12.75">
      <c r="A57" s="2"/>
      <c r="B57" s="2"/>
      <c r="C57" s="2"/>
      <c r="E57" s="2"/>
      <c r="G57" s="2"/>
      <c r="I57" s="2"/>
      <c r="K57" s="2"/>
      <c r="M57" s="2"/>
      <c r="O57" s="2"/>
      <c r="Q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v>27196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>
        <f>SUM(B57:BA57)</f>
        <v>27196</v>
      </c>
    </row>
    <row r="58" spans="1:55" ht="12.75">
      <c r="A58" s="2"/>
      <c r="B58" s="2"/>
      <c r="C58" s="2"/>
      <c r="D58">
        <v>0</v>
      </c>
      <c r="E58" s="2"/>
      <c r="G58" s="2"/>
      <c r="I58" s="2"/>
      <c r="K58" s="2"/>
      <c r="M58" s="2"/>
      <c r="O58" s="2"/>
      <c r="Q58" s="2"/>
      <c r="S58" s="2"/>
      <c r="T58" s="2"/>
      <c r="U58" s="2"/>
      <c r="V58" s="2">
        <v>0</v>
      </c>
      <c r="W58" s="2"/>
      <c r="X58" s="2"/>
      <c r="Y58" s="2"/>
      <c r="Z58" s="2"/>
      <c r="AA58" s="2">
        <v>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v>25535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>
        <f>SUM(B58:BA58)</f>
        <v>25535</v>
      </c>
    </row>
    <row r="59" spans="1:55" ht="12.75">
      <c r="A59" s="3" t="s">
        <v>48</v>
      </c>
      <c r="B59" s="3">
        <f>SUM(B55:B57)</f>
        <v>11830</v>
      </c>
      <c r="C59" s="3">
        <f>SUM(C55:C57)</f>
        <v>4685</v>
      </c>
      <c r="D59" s="1">
        <f aca="true" t="shared" si="9" ref="D59:AN59">SUM(D55:D58)</f>
        <v>0</v>
      </c>
      <c r="E59" s="3">
        <f t="shared" si="9"/>
        <v>0</v>
      </c>
      <c r="F59" s="1">
        <f t="shared" si="9"/>
        <v>0</v>
      </c>
      <c r="G59" s="3">
        <f t="shared" si="9"/>
        <v>0</v>
      </c>
      <c r="H59" s="1">
        <f t="shared" si="9"/>
        <v>0</v>
      </c>
      <c r="I59" s="3">
        <f t="shared" si="9"/>
        <v>0</v>
      </c>
      <c r="J59" s="1">
        <f t="shared" si="9"/>
        <v>8500</v>
      </c>
      <c r="K59" s="3">
        <f t="shared" si="9"/>
        <v>3000</v>
      </c>
      <c r="L59" s="1">
        <f t="shared" si="9"/>
        <v>0</v>
      </c>
      <c r="M59" s="3">
        <f t="shared" si="9"/>
        <v>0</v>
      </c>
      <c r="N59" s="1">
        <f t="shared" si="9"/>
        <v>0</v>
      </c>
      <c r="O59" s="3">
        <f t="shared" si="9"/>
        <v>0</v>
      </c>
      <c r="P59" s="1">
        <f t="shared" si="9"/>
        <v>0</v>
      </c>
      <c r="Q59" s="3">
        <f t="shared" si="9"/>
        <v>0</v>
      </c>
      <c r="R59" s="1">
        <f t="shared" si="9"/>
        <v>0</v>
      </c>
      <c r="S59" s="3">
        <f t="shared" si="9"/>
        <v>0</v>
      </c>
      <c r="T59" s="3">
        <f t="shared" si="9"/>
        <v>0</v>
      </c>
      <c r="U59" s="3">
        <f t="shared" si="9"/>
        <v>0</v>
      </c>
      <c r="V59" s="3">
        <f t="shared" si="9"/>
        <v>0</v>
      </c>
      <c r="W59" s="3">
        <f t="shared" si="9"/>
        <v>0</v>
      </c>
      <c r="X59" s="3">
        <f t="shared" si="9"/>
        <v>0</v>
      </c>
      <c r="Y59" s="3">
        <f t="shared" si="9"/>
        <v>0</v>
      </c>
      <c r="Z59" s="3">
        <f t="shared" si="9"/>
        <v>0</v>
      </c>
      <c r="AA59" s="3">
        <f t="shared" si="9"/>
        <v>0</v>
      </c>
      <c r="AB59" s="3">
        <f t="shared" si="9"/>
        <v>0</v>
      </c>
      <c r="AC59" s="3">
        <f t="shared" si="9"/>
        <v>0</v>
      </c>
      <c r="AD59" s="3">
        <f t="shared" si="9"/>
        <v>20570</v>
      </c>
      <c r="AE59" s="3">
        <f t="shared" si="9"/>
        <v>0</v>
      </c>
      <c r="AF59" s="3">
        <f t="shared" si="9"/>
        <v>0</v>
      </c>
      <c r="AG59" s="3">
        <f t="shared" si="9"/>
        <v>0</v>
      </c>
      <c r="AH59" s="3">
        <f t="shared" si="9"/>
        <v>0</v>
      </c>
      <c r="AI59" s="3">
        <f t="shared" si="9"/>
        <v>0</v>
      </c>
      <c r="AJ59" s="3">
        <f t="shared" si="9"/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12827</v>
      </c>
      <c r="AO59" s="3"/>
      <c r="AP59" s="3">
        <f aca="true" t="shared" si="10" ref="AP59:BA59">SUM(AP55:AP58)</f>
        <v>8670</v>
      </c>
      <c r="AQ59" s="3">
        <f t="shared" si="10"/>
        <v>71697</v>
      </c>
      <c r="AR59" s="3">
        <f t="shared" si="10"/>
        <v>29716</v>
      </c>
      <c r="AS59" s="3">
        <f t="shared" si="10"/>
        <v>25707</v>
      </c>
      <c r="AT59" s="3">
        <f t="shared" si="10"/>
        <v>46069</v>
      </c>
      <c r="AU59" s="3">
        <f t="shared" si="10"/>
        <v>26506</v>
      </c>
      <c r="AV59" s="3">
        <f t="shared" si="10"/>
        <v>11322</v>
      </c>
      <c r="AW59" s="3">
        <f t="shared" si="10"/>
        <v>39140</v>
      </c>
      <c r="AX59" s="3">
        <f t="shared" si="10"/>
        <v>43152</v>
      </c>
      <c r="AY59" s="3">
        <f t="shared" si="10"/>
        <v>41048</v>
      </c>
      <c r="AZ59" s="3">
        <f t="shared" si="10"/>
        <v>0</v>
      </c>
      <c r="BA59" s="3">
        <f t="shared" si="10"/>
        <v>0</v>
      </c>
      <c r="BB59" s="3"/>
      <c r="BC59" s="3">
        <f>SUM(B59:BA59)</f>
        <v>404439</v>
      </c>
    </row>
    <row r="62" ht="12.75">
      <c r="A62" t="s">
        <v>109</v>
      </c>
    </row>
    <row r="64" spans="1:55" ht="12.75">
      <c r="A64" s="6"/>
      <c r="B64" s="5" t="s">
        <v>0</v>
      </c>
      <c r="C64" s="5" t="s">
        <v>8</v>
      </c>
      <c r="D64" s="4" t="s">
        <v>12</v>
      </c>
      <c r="E64" s="5" t="s">
        <v>16</v>
      </c>
      <c r="F64" s="4" t="s">
        <v>18</v>
      </c>
      <c r="G64" s="5" t="s">
        <v>20</v>
      </c>
      <c r="H64" s="4" t="s">
        <v>22</v>
      </c>
      <c r="I64" s="5" t="s">
        <v>24</v>
      </c>
      <c r="J64" s="4" t="s">
        <v>26</v>
      </c>
      <c r="K64" s="5" t="s">
        <v>28</v>
      </c>
      <c r="L64" s="4" t="s">
        <v>30</v>
      </c>
      <c r="M64" s="5" t="s">
        <v>33</v>
      </c>
      <c r="N64" s="4" t="s">
        <v>35</v>
      </c>
      <c r="O64" s="5" t="s">
        <v>37</v>
      </c>
      <c r="P64" s="4" t="s">
        <v>40</v>
      </c>
      <c r="Q64" s="5" t="s">
        <v>42</v>
      </c>
      <c r="R64" s="4" t="s">
        <v>44</v>
      </c>
      <c r="S64" s="5" t="s">
        <v>46</v>
      </c>
      <c r="T64" s="5" t="s">
        <v>49</v>
      </c>
      <c r="U64" s="5" t="s">
        <v>51</v>
      </c>
      <c r="V64" s="5" t="s">
        <v>53</v>
      </c>
      <c r="W64" s="5" t="s">
        <v>55</v>
      </c>
      <c r="X64" s="5" t="s">
        <v>58</v>
      </c>
      <c r="Y64" s="5" t="s">
        <v>60</v>
      </c>
      <c r="Z64" s="5" t="s">
        <v>63</v>
      </c>
      <c r="AA64" s="5" t="s">
        <v>65</v>
      </c>
      <c r="AB64" s="5" t="s">
        <v>67</v>
      </c>
      <c r="AC64" s="5" t="s">
        <v>69</v>
      </c>
      <c r="AD64" s="5" t="s">
        <v>71</v>
      </c>
      <c r="AE64" s="5" t="s">
        <v>74</v>
      </c>
      <c r="AF64" s="5" t="s">
        <v>77</v>
      </c>
      <c r="AG64" s="5" t="s">
        <v>79</v>
      </c>
      <c r="AH64" s="5" t="s">
        <v>81</v>
      </c>
      <c r="AI64" s="5" t="s">
        <v>83</v>
      </c>
      <c r="AJ64" s="5" t="s">
        <v>85</v>
      </c>
      <c r="AK64" s="5" t="s">
        <v>87</v>
      </c>
      <c r="AL64" s="5" t="s">
        <v>89</v>
      </c>
      <c r="AM64" s="5" t="s">
        <v>91</v>
      </c>
      <c r="AN64" s="5" t="s">
        <v>95</v>
      </c>
      <c r="AO64" s="5" t="s">
        <v>97</v>
      </c>
      <c r="AP64" s="5" t="s">
        <v>99</v>
      </c>
      <c r="AQ64" s="5" t="s">
        <v>101</v>
      </c>
      <c r="AR64" s="5" t="s">
        <v>103</v>
      </c>
      <c r="AS64" s="5" t="s">
        <v>113</v>
      </c>
      <c r="AT64" s="5" t="s">
        <v>149</v>
      </c>
      <c r="AU64" s="5" t="s">
        <v>116</v>
      </c>
      <c r="AV64" s="5" t="s">
        <v>118</v>
      </c>
      <c r="AW64" s="5" t="s">
        <v>152</v>
      </c>
      <c r="AX64" s="5" t="s">
        <v>121</v>
      </c>
      <c r="AY64" s="5" t="s">
        <v>123</v>
      </c>
      <c r="AZ64" s="5" t="s">
        <v>125</v>
      </c>
      <c r="BA64" s="5" t="s">
        <v>127</v>
      </c>
      <c r="BB64" s="5"/>
      <c r="BC64" s="6" t="s">
        <v>48</v>
      </c>
    </row>
    <row r="65" spans="1:55" ht="12.75">
      <c r="A65" s="2"/>
      <c r="B65" s="8" t="s">
        <v>1</v>
      </c>
      <c r="C65" s="8" t="s">
        <v>9</v>
      </c>
      <c r="D65" s="7" t="s">
        <v>13</v>
      </c>
      <c r="E65" s="8" t="s">
        <v>17</v>
      </c>
      <c r="F65" s="7" t="s">
        <v>19</v>
      </c>
      <c r="G65" s="8" t="s">
        <v>21</v>
      </c>
      <c r="H65" s="7" t="s">
        <v>23</v>
      </c>
      <c r="I65" s="8" t="s">
        <v>25</v>
      </c>
      <c r="J65" s="7" t="s">
        <v>27</v>
      </c>
      <c r="K65" s="8" t="s">
        <v>29</v>
      </c>
      <c r="L65" s="7" t="s">
        <v>31</v>
      </c>
      <c r="M65" s="8" t="s">
        <v>34</v>
      </c>
      <c r="N65" s="7" t="s">
        <v>36</v>
      </c>
      <c r="O65" s="8" t="s">
        <v>38</v>
      </c>
      <c r="P65" s="7" t="s">
        <v>41</v>
      </c>
      <c r="Q65" s="8" t="s">
        <v>43</v>
      </c>
      <c r="R65" s="7" t="s">
        <v>45</v>
      </c>
      <c r="S65" s="8" t="s">
        <v>47</v>
      </c>
      <c r="T65" s="8" t="s">
        <v>50</v>
      </c>
      <c r="U65" s="8" t="s">
        <v>52</v>
      </c>
      <c r="V65" s="8" t="s">
        <v>54</v>
      </c>
      <c r="W65" s="14" t="s">
        <v>56</v>
      </c>
      <c r="X65" s="14" t="s">
        <v>59</v>
      </c>
      <c r="Y65" s="14" t="s">
        <v>61</v>
      </c>
      <c r="Z65" s="14" t="s">
        <v>64</v>
      </c>
      <c r="AA65" s="14" t="s">
        <v>66</v>
      </c>
      <c r="AB65" s="14" t="s">
        <v>68</v>
      </c>
      <c r="AC65" s="14" t="s">
        <v>70</v>
      </c>
      <c r="AD65" s="14" t="s">
        <v>72</v>
      </c>
      <c r="AE65" s="14" t="s">
        <v>75</v>
      </c>
      <c r="AF65" s="14" t="s">
        <v>78</v>
      </c>
      <c r="AG65" s="14" t="s">
        <v>80</v>
      </c>
      <c r="AH65" s="14" t="s">
        <v>82</v>
      </c>
      <c r="AI65" s="14" t="s">
        <v>84</v>
      </c>
      <c r="AJ65" s="14" t="s">
        <v>86</v>
      </c>
      <c r="AK65" s="14" t="s">
        <v>88</v>
      </c>
      <c r="AL65" s="14" t="s">
        <v>90</v>
      </c>
      <c r="AM65" s="14" t="s">
        <v>92</v>
      </c>
      <c r="AN65" s="14" t="s">
        <v>96</v>
      </c>
      <c r="AO65" s="14" t="s">
        <v>98</v>
      </c>
      <c r="AP65" s="14" t="s">
        <v>100</v>
      </c>
      <c r="AQ65" s="14" t="s">
        <v>102</v>
      </c>
      <c r="AR65" s="14" t="s">
        <v>104</v>
      </c>
      <c r="AS65" s="14" t="s">
        <v>114</v>
      </c>
      <c r="AT65" s="14" t="s">
        <v>115</v>
      </c>
      <c r="AU65" s="14" t="s">
        <v>117</v>
      </c>
      <c r="AV65" s="14" t="s">
        <v>119</v>
      </c>
      <c r="AW65" s="14" t="s">
        <v>120</v>
      </c>
      <c r="AX65" s="14" t="s">
        <v>122</v>
      </c>
      <c r="AY65" s="14" t="s">
        <v>124</v>
      </c>
      <c r="AZ65" s="14" t="s">
        <v>126</v>
      </c>
      <c r="BA65" s="14" t="s">
        <v>128</v>
      </c>
      <c r="BB65" s="14"/>
      <c r="BC65" s="9"/>
    </row>
    <row r="66" spans="1:55" ht="12.75">
      <c r="A66" s="2"/>
      <c r="B66" s="2">
        <v>0</v>
      </c>
      <c r="C66" s="2">
        <v>0</v>
      </c>
      <c r="D66">
        <v>0</v>
      </c>
      <c r="E66" s="2">
        <v>0</v>
      </c>
      <c r="F66">
        <v>0</v>
      </c>
      <c r="G66" s="2">
        <v>0</v>
      </c>
      <c r="H66">
        <v>0</v>
      </c>
      <c r="I66" s="2">
        <v>0</v>
      </c>
      <c r="J66">
        <v>0</v>
      </c>
      <c r="K66" s="2">
        <v>0</v>
      </c>
      <c r="L66">
        <v>0</v>
      </c>
      <c r="M66" s="2">
        <v>0</v>
      </c>
      <c r="N66">
        <v>0</v>
      </c>
      <c r="O66" s="2">
        <v>0</v>
      </c>
      <c r="P66">
        <v>0</v>
      </c>
      <c r="Q66" s="2">
        <v>0</v>
      </c>
      <c r="R66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27024</v>
      </c>
      <c r="AX66" s="2">
        <v>0</v>
      </c>
      <c r="AY66" s="2">
        <v>0</v>
      </c>
      <c r="AZ66" s="2">
        <v>0</v>
      </c>
      <c r="BA66" s="2">
        <v>0</v>
      </c>
      <c r="BB66" s="2"/>
      <c r="BC66" s="2">
        <f>SUM(B66:BA66)</f>
        <v>27024</v>
      </c>
    </row>
    <row r="67" spans="1:55" ht="12.75">
      <c r="A67" s="2"/>
      <c r="B67" s="2"/>
      <c r="C67" s="2"/>
      <c r="D67">
        <v>0</v>
      </c>
      <c r="E67" s="2"/>
      <c r="G67" s="2"/>
      <c r="I67" s="2"/>
      <c r="K67" s="2"/>
      <c r="M67" s="2"/>
      <c r="O67" s="2"/>
      <c r="Q67" s="2"/>
      <c r="S67" s="2"/>
      <c r="T67" s="2"/>
      <c r="U67" s="2"/>
      <c r="V67" s="2">
        <v>0</v>
      </c>
      <c r="W67" s="2"/>
      <c r="X67" s="2"/>
      <c r="Y67" s="2"/>
      <c r="Z67" s="2"/>
      <c r="AA67" s="2">
        <v>0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>
        <f>SUM(B67:AR67)</f>
        <v>0</v>
      </c>
    </row>
    <row r="68" spans="1:55" ht="12.75">
      <c r="A68" s="3" t="s">
        <v>48</v>
      </c>
      <c r="B68" s="3">
        <f>SUM(B66:B66)</f>
        <v>0</v>
      </c>
      <c r="C68" s="3">
        <f>SUM(C66:C66)</f>
        <v>0</v>
      </c>
      <c r="D68" s="1">
        <f aca="true" t="shared" si="11" ref="D68:BC68">SUM(D66:D67)</f>
        <v>0</v>
      </c>
      <c r="E68" s="3">
        <f t="shared" si="11"/>
        <v>0</v>
      </c>
      <c r="F68" s="1">
        <f t="shared" si="11"/>
        <v>0</v>
      </c>
      <c r="G68" s="3">
        <f t="shared" si="11"/>
        <v>0</v>
      </c>
      <c r="H68" s="1">
        <f t="shared" si="11"/>
        <v>0</v>
      </c>
      <c r="I68" s="3">
        <f t="shared" si="11"/>
        <v>0</v>
      </c>
      <c r="J68" s="1">
        <f t="shared" si="11"/>
        <v>0</v>
      </c>
      <c r="K68" s="3">
        <f t="shared" si="11"/>
        <v>0</v>
      </c>
      <c r="L68" s="1">
        <f t="shared" si="11"/>
        <v>0</v>
      </c>
      <c r="M68" s="3">
        <f t="shared" si="11"/>
        <v>0</v>
      </c>
      <c r="N68" s="1">
        <f t="shared" si="11"/>
        <v>0</v>
      </c>
      <c r="O68" s="3">
        <f t="shared" si="11"/>
        <v>0</v>
      </c>
      <c r="P68" s="1">
        <f t="shared" si="11"/>
        <v>0</v>
      </c>
      <c r="Q68" s="3">
        <f t="shared" si="11"/>
        <v>0</v>
      </c>
      <c r="R68" s="1">
        <f t="shared" si="11"/>
        <v>0</v>
      </c>
      <c r="S68" s="3">
        <f t="shared" si="11"/>
        <v>0</v>
      </c>
      <c r="T68" s="3">
        <f t="shared" si="11"/>
        <v>0</v>
      </c>
      <c r="U68" s="3">
        <f t="shared" si="11"/>
        <v>0</v>
      </c>
      <c r="V68" s="3">
        <f t="shared" si="11"/>
        <v>0</v>
      </c>
      <c r="W68" s="3">
        <f t="shared" si="11"/>
        <v>0</v>
      </c>
      <c r="X68" s="3">
        <f t="shared" si="11"/>
        <v>0</v>
      </c>
      <c r="Y68" s="3">
        <f t="shared" si="11"/>
        <v>0</v>
      </c>
      <c r="Z68" s="3">
        <f t="shared" si="11"/>
        <v>0</v>
      </c>
      <c r="AA68" s="3">
        <f t="shared" si="11"/>
        <v>0</v>
      </c>
      <c r="AB68" s="3">
        <f t="shared" si="11"/>
        <v>0</v>
      </c>
      <c r="AC68" s="3">
        <f t="shared" si="11"/>
        <v>0</v>
      </c>
      <c r="AD68" s="3">
        <f t="shared" si="11"/>
        <v>0</v>
      </c>
      <c r="AE68" s="3">
        <f t="shared" si="11"/>
        <v>0</v>
      </c>
      <c r="AF68" s="3">
        <f t="shared" si="11"/>
        <v>0</v>
      </c>
      <c r="AG68" s="3">
        <f t="shared" si="11"/>
        <v>0</v>
      </c>
      <c r="AH68" s="3">
        <f t="shared" si="11"/>
        <v>0</v>
      </c>
      <c r="AI68" s="3">
        <f t="shared" si="11"/>
        <v>0</v>
      </c>
      <c r="AJ68" s="3">
        <f t="shared" si="11"/>
        <v>0</v>
      </c>
      <c r="AK68" s="3">
        <f t="shared" si="11"/>
        <v>0</v>
      </c>
      <c r="AL68" s="3">
        <f t="shared" si="11"/>
        <v>0</v>
      </c>
      <c r="AM68" s="3">
        <f t="shared" si="11"/>
        <v>0</v>
      </c>
      <c r="AN68" s="3">
        <f t="shared" si="11"/>
        <v>0</v>
      </c>
      <c r="AO68" s="3">
        <f t="shared" si="11"/>
        <v>0</v>
      </c>
      <c r="AP68" s="3">
        <f t="shared" si="11"/>
        <v>0</v>
      </c>
      <c r="AQ68" s="3">
        <f t="shared" si="11"/>
        <v>0</v>
      </c>
      <c r="AR68" s="3">
        <f t="shared" si="11"/>
        <v>0</v>
      </c>
      <c r="AS68" s="3">
        <f t="shared" si="11"/>
        <v>0</v>
      </c>
      <c r="AT68" s="3">
        <f t="shared" si="11"/>
        <v>0</v>
      </c>
      <c r="AU68" s="3">
        <f t="shared" si="11"/>
        <v>0</v>
      </c>
      <c r="AV68" s="3">
        <f t="shared" si="11"/>
        <v>0</v>
      </c>
      <c r="AW68" s="3">
        <f>SUM(AW66:AW67)</f>
        <v>27024</v>
      </c>
      <c r="AX68" s="3">
        <f t="shared" si="11"/>
        <v>0</v>
      </c>
      <c r="AY68" s="3">
        <f t="shared" si="11"/>
        <v>0</v>
      </c>
      <c r="AZ68" s="3">
        <f t="shared" si="11"/>
        <v>0</v>
      </c>
      <c r="BA68" s="3">
        <f t="shared" si="11"/>
        <v>0</v>
      </c>
      <c r="BB68" s="3"/>
      <c r="BC68" s="3">
        <f t="shared" si="11"/>
        <v>27024</v>
      </c>
    </row>
    <row r="71" spans="1:57" ht="12.75">
      <c r="A71" t="s">
        <v>110</v>
      </c>
      <c r="BE71" s="16"/>
    </row>
    <row r="72" ht="12.75">
      <c r="BE72" s="17"/>
    </row>
    <row r="73" spans="1:55" ht="12.75">
      <c r="A73" s="6"/>
      <c r="B73" s="5" t="s">
        <v>0</v>
      </c>
      <c r="C73" s="5" t="s">
        <v>8</v>
      </c>
      <c r="D73" s="4" t="s">
        <v>12</v>
      </c>
      <c r="E73" s="5" t="s">
        <v>16</v>
      </c>
      <c r="F73" s="4" t="s">
        <v>18</v>
      </c>
      <c r="G73" s="5" t="s">
        <v>20</v>
      </c>
      <c r="H73" s="4" t="s">
        <v>22</v>
      </c>
      <c r="I73" s="5" t="s">
        <v>24</v>
      </c>
      <c r="J73" s="4" t="s">
        <v>26</v>
      </c>
      <c r="K73" s="5" t="s">
        <v>28</v>
      </c>
      <c r="L73" s="4" t="s">
        <v>30</v>
      </c>
      <c r="M73" s="5" t="s">
        <v>33</v>
      </c>
      <c r="N73" s="4" t="s">
        <v>35</v>
      </c>
      <c r="O73" s="5" t="s">
        <v>37</v>
      </c>
      <c r="P73" s="4" t="s">
        <v>40</v>
      </c>
      <c r="Q73" s="5" t="s">
        <v>42</v>
      </c>
      <c r="R73" s="4" t="s">
        <v>44</v>
      </c>
      <c r="S73" s="5" t="s">
        <v>46</v>
      </c>
      <c r="T73" s="5" t="s">
        <v>49</v>
      </c>
      <c r="U73" s="5" t="s">
        <v>51</v>
      </c>
      <c r="V73" s="5" t="s">
        <v>53</v>
      </c>
      <c r="W73" s="5" t="s">
        <v>55</v>
      </c>
      <c r="X73" s="5" t="s">
        <v>58</v>
      </c>
      <c r="Y73" s="5" t="s">
        <v>60</v>
      </c>
      <c r="Z73" s="5" t="s">
        <v>63</v>
      </c>
      <c r="AA73" s="5" t="s">
        <v>65</v>
      </c>
      <c r="AB73" s="5" t="s">
        <v>67</v>
      </c>
      <c r="AC73" s="5" t="s">
        <v>69</v>
      </c>
      <c r="AD73" s="5" t="s">
        <v>71</v>
      </c>
      <c r="AE73" s="5" t="s">
        <v>74</v>
      </c>
      <c r="AF73" s="5" t="s">
        <v>77</v>
      </c>
      <c r="AG73" s="5" t="s">
        <v>79</v>
      </c>
      <c r="AH73" s="5" t="s">
        <v>81</v>
      </c>
      <c r="AI73" s="5" t="s">
        <v>83</v>
      </c>
      <c r="AJ73" s="5" t="s">
        <v>85</v>
      </c>
      <c r="AK73" s="5" t="s">
        <v>87</v>
      </c>
      <c r="AL73" s="5" t="s">
        <v>89</v>
      </c>
      <c r="AM73" s="5" t="s">
        <v>91</v>
      </c>
      <c r="AN73" s="5" t="s">
        <v>95</v>
      </c>
      <c r="AO73" s="5" t="s">
        <v>97</v>
      </c>
      <c r="AP73" s="5" t="s">
        <v>99</v>
      </c>
      <c r="AQ73" s="5" t="s">
        <v>101</v>
      </c>
      <c r="AR73" s="5" t="s">
        <v>103</v>
      </c>
      <c r="AS73" s="5" t="s">
        <v>113</v>
      </c>
      <c r="AT73" s="5" t="s">
        <v>149</v>
      </c>
      <c r="AU73" s="5" t="s">
        <v>116</v>
      </c>
      <c r="AV73" s="5" t="s">
        <v>118</v>
      </c>
      <c r="AW73" s="5" t="s">
        <v>152</v>
      </c>
      <c r="AX73" s="5" t="s">
        <v>121</v>
      </c>
      <c r="AY73" s="5" t="s">
        <v>123</v>
      </c>
      <c r="AZ73" s="5" t="s">
        <v>125</v>
      </c>
      <c r="BA73" s="5" t="s">
        <v>127</v>
      </c>
      <c r="BB73" s="5"/>
      <c r="BC73" s="6" t="s">
        <v>48</v>
      </c>
    </row>
    <row r="74" spans="1:55" ht="12.75">
      <c r="A74" s="2"/>
      <c r="B74" s="8" t="s">
        <v>1</v>
      </c>
      <c r="C74" s="8" t="s">
        <v>9</v>
      </c>
      <c r="D74" s="7" t="s">
        <v>13</v>
      </c>
      <c r="E74" s="8" t="s">
        <v>17</v>
      </c>
      <c r="F74" s="7" t="s">
        <v>19</v>
      </c>
      <c r="G74" s="8" t="s">
        <v>21</v>
      </c>
      <c r="H74" s="7" t="s">
        <v>23</v>
      </c>
      <c r="I74" s="8" t="s">
        <v>25</v>
      </c>
      <c r="J74" s="7" t="s">
        <v>27</v>
      </c>
      <c r="K74" s="8" t="s">
        <v>29</v>
      </c>
      <c r="L74" s="7" t="s">
        <v>31</v>
      </c>
      <c r="M74" s="8" t="s">
        <v>34</v>
      </c>
      <c r="N74" s="7" t="s">
        <v>36</v>
      </c>
      <c r="O74" s="8" t="s">
        <v>38</v>
      </c>
      <c r="P74" s="7" t="s">
        <v>41</v>
      </c>
      <c r="Q74" s="8" t="s">
        <v>43</v>
      </c>
      <c r="R74" s="7" t="s">
        <v>45</v>
      </c>
      <c r="S74" s="8" t="s">
        <v>47</v>
      </c>
      <c r="T74" s="8" t="s">
        <v>50</v>
      </c>
      <c r="U74" s="8" t="s">
        <v>52</v>
      </c>
      <c r="V74" s="8" t="s">
        <v>54</v>
      </c>
      <c r="W74" s="14" t="s">
        <v>56</v>
      </c>
      <c r="X74" s="14" t="s">
        <v>59</v>
      </c>
      <c r="Y74" s="14" t="s">
        <v>61</v>
      </c>
      <c r="Z74" s="14" t="s">
        <v>64</v>
      </c>
      <c r="AA74" s="14" t="s">
        <v>66</v>
      </c>
      <c r="AB74" s="14" t="s">
        <v>68</v>
      </c>
      <c r="AC74" s="14" t="s">
        <v>70</v>
      </c>
      <c r="AD74" s="14" t="s">
        <v>72</v>
      </c>
      <c r="AE74" s="14" t="s">
        <v>75</v>
      </c>
      <c r="AF74" s="14" t="s">
        <v>78</v>
      </c>
      <c r="AG74" s="14" t="s">
        <v>80</v>
      </c>
      <c r="AH74" s="14" t="s">
        <v>82</v>
      </c>
      <c r="AI74" s="14" t="s">
        <v>84</v>
      </c>
      <c r="AJ74" s="14" t="s">
        <v>86</v>
      </c>
      <c r="AK74" s="14" t="s">
        <v>88</v>
      </c>
      <c r="AL74" s="14" t="s">
        <v>90</v>
      </c>
      <c r="AM74" s="14" t="s">
        <v>92</v>
      </c>
      <c r="AN74" s="14" t="s">
        <v>96</v>
      </c>
      <c r="AO74" s="14" t="s">
        <v>98</v>
      </c>
      <c r="AP74" s="14" t="s">
        <v>100</v>
      </c>
      <c r="AQ74" s="14" t="s">
        <v>102</v>
      </c>
      <c r="AR74" s="14" t="s">
        <v>104</v>
      </c>
      <c r="AS74" s="14" t="s">
        <v>114</v>
      </c>
      <c r="AT74" s="14" t="s">
        <v>115</v>
      </c>
      <c r="AU74" s="14" t="s">
        <v>117</v>
      </c>
      <c r="AV74" s="14" t="s">
        <v>119</v>
      </c>
      <c r="AW74" s="14" t="s">
        <v>120</v>
      </c>
      <c r="AX74" s="14" t="s">
        <v>122</v>
      </c>
      <c r="AY74" s="14" t="s">
        <v>124</v>
      </c>
      <c r="AZ74" s="14" t="s">
        <v>126</v>
      </c>
      <c r="BA74" s="14" t="s">
        <v>128</v>
      </c>
      <c r="BB74" s="14"/>
      <c r="BC74" s="9"/>
    </row>
    <row r="75" spans="1:55" ht="12.75">
      <c r="A75" s="2"/>
      <c r="B75" s="2">
        <v>0</v>
      </c>
      <c r="C75" s="2">
        <v>0</v>
      </c>
      <c r="D75">
        <v>0</v>
      </c>
      <c r="E75" s="2">
        <v>0</v>
      </c>
      <c r="F75">
        <v>0</v>
      </c>
      <c r="G75" s="2">
        <v>0</v>
      </c>
      <c r="H75">
        <v>0</v>
      </c>
      <c r="I75" s="2">
        <v>0</v>
      </c>
      <c r="J75">
        <v>0</v>
      </c>
      <c r="K75" s="2">
        <v>0</v>
      </c>
      <c r="L75">
        <v>0</v>
      </c>
      <c r="M75" s="2">
        <v>0</v>
      </c>
      <c r="N75">
        <v>0</v>
      </c>
      <c r="O75" s="2">
        <v>0</v>
      </c>
      <c r="P75">
        <v>0</v>
      </c>
      <c r="Q75" s="2">
        <v>0</v>
      </c>
      <c r="R75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/>
      <c r="BC75" s="2">
        <v>0</v>
      </c>
    </row>
    <row r="76" spans="1:55" ht="12.75">
      <c r="A76" s="2"/>
      <c r="B76" s="2"/>
      <c r="C76" s="2"/>
      <c r="D76">
        <v>0</v>
      </c>
      <c r="E76" s="2"/>
      <c r="G76" s="2"/>
      <c r="I76" s="2"/>
      <c r="K76" s="2"/>
      <c r="M76" s="2"/>
      <c r="O76" s="2"/>
      <c r="Q76" s="2"/>
      <c r="S76" s="2"/>
      <c r="T76" s="2"/>
      <c r="U76" s="2"/>
      <c r="V76" s="2">
        <v>0</v>
      </c>
      <c r="W76" s="2"/>
      <c r="X76" s="2"/>
      <c r="Y76" s="2"/>
      <c r="Z76" s="2"/>
      <c r="AA76" s="2">
        <v>0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>
        <f>SUM(B76:AR76)</f>
        <v>0</v>
      </c>
    </row>
    <row r="77" spans="1:55" ht="12.75">
      <c r="A77" s="3" t="s">
        <v>48</v>
      </c>
      <c r="B77" s="3">
        <f>SUM(B75:B75)</f>
        <v>0</v>
      </c>
      <c r="C77" s="3">
        <f>SUM(C75:C75)</f>
        <v>0</v>
      </c>
      <c r="D77" s="1">
        <f aca="true" t="shared" si="12" ref="D77:AN77">SUM(D75:D76)</f>
        <v>0</v>
      </c>
      <c r="E77" s="3">
        <f t="shared" si="12"/>
        <v>0</v>
      </c>
      <c r="F77" s="1">
        <f t="shared" si="12"/>
        <v>0</v>
      </c>
      <c r="G77" s="3">
        <f t="shared" si="12"/>
        <v>0</v>
      </c>
      <c r="H77" s="1">
        <f t="shared" si="12"/>
        <v>0</v>
      </c>
      <c r="I77" s="3">
        <f t="shared" si="12"/>
        <v>0</v>
      </c>
      <c r="J77" s="1">
        <f t="shared" si="12"/>
        <v>0</v>
      </c>
      <c r="K77" s="3">
        <f t="shared" si="12"/>
        <v>0</v>
      </c>
      <c r="L77" s="1">
        <f t="shared" si="12"/>
        <v>0</v>
      </c>
      <c r="M77" s="3">
        <f t="shared" si="12"/>
        <v>0</v>
      </c>
      <c r="N77" s="1">
        <f t="shared" si="12"/>
        <v>0</v>
      </c>
      <c r="O77" s="3">
        <f t="shared" si="12"/>
        <v>0</v>
      </c>
      <c r="P77" s="1">
        <f t="shared" si="12"/>
        <v>0</v>
      </c>
      <c r="Q77" s="3">
        <f t="shared" si="12"/>
        <v>0</v>
      </c>
      <c r="R77" s="1">
        <f t="shared" si="12"/>
        <v>0</v>
      </c>
      <c r="S77" s="3">
        <f t="shared" si="12"/>
        <v>0</v>
      </c>
      <c r="T77" s="3">
        <f t="shared" si="12"/>
        <v>0</v>
      </c>
      <c r="U77" s="3">
        <f t="shared" si="12"/>
        <v>0</v>
      </c>
      <c r="V77" s="3">
        <f t="shared" si="12"/>
        <v>0</v>
      </c>
      <c r="W77" s="3">
        <f t="shared" si="12"/>
        <v>0</v>
      </c>
      <c r="X77" s="3">
        <f t="shared" si="12"/>
        <v>0</v>
      </c>
      <c r="Y77" s="3">
        <f t="shared" si="12"/>
        <v>0</v>
      </c>
      <c r="Z77" s="3">
        <f t="shared" si="12"/>
        <v>0</v>
      </c>
      <c r="AA77" s="3">
        <f t="shared" si="12"/>
        <v>0</v>
      </c>
      <c r="AB77" s="3">
        <f t="shared" si="12"/>
        <v>0</v>
      </c>
      <c r="AC77" s="3">
        <f t="shared" si="12"/>
        <v>0</v>
      </c>
      <c r="AD77" s="3">
        <f t="shared" si="12"/>
        <v>0</v>
      </c>
      <c r="AE77" s="3">
        <f t="shared" si="12"/>
        <v>0</v>
      </c>
      <c r="AF77" s="3">
        <f t="shared" si="12"/>
        <v>0</v>
      </c>
      <c r="AG77" s="3">
        <f t="shared" si="12"/>
        <v>0</v>
      </c>
      <c r="AH77" s="3">
        <f t="shared" si="12"/>
        <v>0</v>
      </c>
      <c r="AI77" s="3">
        <f t="shared" si="12"/>
        <v>0</v>
      </c>
      <c r="AJ77" s="3">
        <f t="shared" si="12"/>
        <v>0</v>
      </c>
      <c r="AK77" s="3">
        <f t="shared" si="12"/>
        <v>0</v>
      </c>
      <c r="AL77" s="3">
        <f t="shared" si="12"/>
        <v>0</v>
      </c>
      <c r="AM77" s="3">
        <f t="shared" si="12"/>
        <v>0</v>
      </c>
      <c r="AN77" s="3">
        <f t="shared" si="12"/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/>
      <c r="BC77" s="3">
        <v>0</v>
      </c>
    </row>
    <row r="80" ht="12.75">
      <c r="A80" t="s">
        <v>111</v>
      </c>
    </row>
    <row r="82" spans="1:55" ht="12.75">
      <c r="A82" s="6"/>
      <c r="B82" s="5" t="s">
        <v>0</v>
      </c>
      <c r="C82" s="5" t="s">
        <v>8</v>
      </c>
      <c r="D82" s="4" t="s">
        <v>12</v>
      </c>
      <c r="E82" s="5" t="s">
        <v>16</v>
      </c>
      <c r="F82" s="4" t="s">
        <v>18</v>
      </c>
      <c r="G82" s="5" t="s">
        <v>20</v>
      </c>
      <c r="H82" s="4" t="s">
        <v>22</v>
      </c>
      <c r="I82" s="5" t="s">
        <v>24</v>
      </c>
      <c r="J82" s="4" t="s">
        <v>26</v>
      </c>
      <c r="K82" s="5" t="s">
        <v>28</v>
      </c>
      <c r="L82" s="4" t="s">
        <v>30</v>
      </c>
      <c r="M82" s="5" t="s">
        <v>33</v>
      </c>
      <c r="N82" s="4" t="s">
        <v>35</v>
      </c>
      <c r="O82" s="5" t="s">
        <v>37</v>
      </c>
      <c r="P82" s="4" t="s">
        <v>40</v>
      </c>
      <c r="Q82" s="5" t="s">
        <v>42</v>
      </c>
      <c r="R82" s="4" t="s">
        <v>44</v>
      </c>
      <c r="S82" s="5" t="s">
        <v>46</v>
      </c>
      <c r="T82" s="5" t="s">
        <v>49</v>
      </c>
      <c r="U82" s="5" t="s">
        <v>51</v>
      </c>
      <c r="V82" s="5" t="s">
        <v>53</v>
      </c>
      <c r="W82" s="5" t="s">
        <v>55</v>
      </c>
      <c r="X82" s="5" t="s">
        <v>58</v>
      </c>
      <c r="Y82" s="5" t="s">
        <v>60</v>
      </c>
      <c r="Z82" s="5" t="s">
        <v>63</v>
      </c>
      <c r="AA82" s="5" t="s">
        <v>65</v>
      </c>
      <c r="AB82" s="5" t="s">
        <v>67</v>
      </c>
      <c r="AC82" s="5" t="s">
        <v>69</v>
      </c>
      <c r="AD82" s="5" t="s">
        <v>71</v>
      </c>
      <c r="AE82" s="5" t="s">
        <v>74</v>
      </c>
      <c r="AF82" s="5" t="s">
        <v>77</v>
      </c>
      <c r="AG82" s="5" t="s">
        <v>79</v>
      </c>
      <c r="AH82" s="5" t="s">
        <v>81</v>
      </c>
      <c r="AI82" s="5" t="s">
        <v>83</v>
      </c>
      <c r="AJ82" s="5" t="s">
        <v>85</v>
      </c>
      <c r="AK82" s="5" t="s">
        <v>87</v>
      </c>
      <c r="AL82" s="5" t="s">
        <v>89</v>
      </c>
      <c r="AM82" s="5" t="s">
        <v>91</v>
      </c>
      <c r="AN82" s="5" t="s">
        <v>95</v>
      </c>
      <c r="AO82" s="5" t="s">
        <v>97</v>
      </c>
      <c r="AP82" s="5" t="s">
        <v>99</v>
      </c>
      <c r="AQ82" s="5" t="s">
        <v>101</v>
      </c>
      <c r="AR82" s="5" t="s">
        <v>103</v>
      </c>
      <c r="AS82" s="5" t="s">
        <v>113</v>
      </c>
      <c r="AT82" s="5" t="s">
        <v>149</v>
      </c>
      <c r="AU82" s="5" t="s">
        <v>116</v>
      </c>
      <c r="AV82" s="5" t="s">
        <v>118</v>
      </c>
      <c r="AW82" s="5" t="s">
        <v>152</v>
      </c>
      <c r="AX82" s="5" t="s">
        <v>121</v>
      </c>
      <c r="AY82" s="5" t="s">
        <v>123</v>
      </c>
      <c r="AZ82" s="5" t="s">
        <v>125</v>
      </c>
      <c r="BA82" s="5" t="s">
        <v>127</v>
      </c>
      <c r="BB82" s="5"/>
      <c r="BC82" s="6" t="s">
        <v>48</v>
      </c>
    </row>
    <row r="83" spans="1:55" ht="12.75">
      <c r="A83" s="2"/>
      <c r="B83" s="8" t="s">
        <v>1</v>
      </c>
      <c r="C83" s="8" t="s">
        <v>9</v>
      </c>
      <c r="D83" s="7" t="s">
        <v>13</v>
      </c>
      <c r="E83" s="8" t="s">
        <v>17</v>
      </c>
      <c r="F83" s="7" t="s">
        <v>19</v>
      </c>
      <c r="G83" s="8" t="s">
        <v>21</v>
      </c>
      <c r="H83" s="7" t="s">
        <v>23</v>
      </c>
      <c r="I83" s="8" t="s">
        <v>25</v>
      </c>
      <c r="J83" s="7" t="s">
        <v>27</v>
      </c>
      <c r="K83" s="8" t="s">
        <v>29</v>
      </c>
      <c r="L83" s="7" t="s">
        <v>31</v>
      </c>
      <c r="M83" s="8" t="s">
        <v>34</v>
      </c>
      <c r="N83" s="7" t="s">
        <v>36</v>
      </c>
      <c r="O83" s="8" t="s">
        <v>38</v>
      </c>
      <c r="P83" s="7" t="s">
        <v>41</v>
      </c>
      <c r="Q83" s="8" t="s">
        <v>43</v>
      </c>
      <c r="R83" s="7" t="s">
        <v>45</v>
      </c>
      <c r="S83" s="8" t="s">
        <v>47</v>
      </c>
      <c r="T83" s="8" t="s">
        <v>50</v>
      </c>
      <c r="U83" s="8" t="s">
        <v>52</v>
      </c>
      <c r="V83" s="8" t="s">
        <v>54</v>
      </c>
      <c r="W83" s="14" t="s">
        <v>56</v>
      </c>
      <c r="X83" s="14" t="s">
        <v>59</v>
      </c>
      <c r="Y83" s="14" t="s">
        <v>61</v>
      </c>
      <c r="Z83" s="14" t="s">
        <v>64</v>
      </c>
      <c r="AA83" s="14" t="s">
        <v>66</v>
      </c>
      <c r="AB83" s="14" t="s">
        <v>68</v>
      </c>
      <c r="AC83" s="14" t="s">
        <v>70</v>
      </c>
      <c r="AD83" s="14" t="s">
        <v>72</v>
      </c>
      <c r="AE83" s="14" t="s">
        <v>75</v>
      </c>
      <c r="AF83" s="14" t="s">
        <v>78</v>
      </c>
      <c r="AG83" s="14" t="s">
        <v>80</v>
      </c>
      <c r="AH83" s="14" t="s">
        <v>82</v>
      </c>
      <c r="AI83" s="14" t="s">
        <v>84</v>
      </c>
      <c r="AJ83" s="14" t="s">
        <v>86</v>
      </c>
      <c r="AK83" s="14" t="s">
        <v>88</v>
      </c>
      <c r="AL83" s="14" t="s">
        <v>90</v>
      </c>
      <c r="AM83" s="14" t="s">
        <v>92</v>
      </c>
      <c r="AN83" s="14" t="s">
        <v>96</v>
      </c>
      <c r="AO83" s="14" t="s">
        <v>98</v>
      </c>
      <c r="AP83" s="14" t="s">
        <v>100</v>
      </c>
      <c r="AQ83" s="14" t="s">
        <v>102</v>
      </c>
      <c r="AR83" s="14" t="s">
        <v>104</v>
      </c>
      <c r="AS83" s="14" t="s">
        <v>114</v>
      </c>
      <c r="AT83" s="14" t="s">
        <v>115</v>
      </c>
      <c r="AU83" s="14" t="s">
        <v>117</v>
      </c>
      <c r="AV83" s="14" t="s">
        <v>119</v>
      </c>
      <c r="AW83" s="14" t="s">
        <v>120</v>
      </c>
      <c r="AX83" s="14" t="s">
        <v>122</v>
      </c>
      <c r="AY83" s="14" t="s">
        <v>124</v>
      </c>
      <c r="AZ83" s="14" t="s">
        <v>126</v>
      </c>
      <c r="BA83" s="14" t="s">
        <v>128</v>
      </c>
      <c r="BB83" s="14"/>
      <c r="BC83" s="9"/>
    </row>
    <row r="84" spans="1:55" ht="12.75">
      <c r="A84" s="2" t="s">
        <v>76</v>
      </c>
      <c r="B84" s="2">
        <v>0</v>
      </c>
      <c r="C84" s="2">
        <v>0</v>
      </c>
      <c r="D84">
        <v>0</v>
      </c>
      <c r="E84" s="2">
        <v>0</v>
      </c>
      <c r="F84">
        <v>0</v>
      </c>
      <c r="G84" s="2">
        <v>0</v>
      </c>
      <c r="H84">
        <v>0</v>
      </c>
      <c r="I84" s="2">
        <v>0</v>
      </c>
      <c r="J84">
        <v>0</v>
      </c>
      <c r="K84" s="2">
        <v>0</v>
      </c>
      <c r="L84">
        <v>0</v>
      </c>
      <c r="M84" s="2">
        <v>0</v>
      </c>
      <c r="N84">
        <v>0</v>
      </c>
      <c r="O84" s="2">
        <v>0</v>
      </c>
      <c r="P84">
        <v>0</v>
      </c>
      <c r="Q84" s="2">
        <v>0</v>
      </c>
      <c r="R84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9100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/>
      <c r="BC84" s="2">
        <f>SUM(B84:BA84)</f>
        <v>9100</v>
      </c>
    </row>
    <row r="85" spans="1:55" ht="12.75">
      <c r="A85" s="2" t="s">
        <v>7</v>
      </c>
      <c r="B85" s="2"/>
      <c r="C85" s="2"/>
      <c r="D85">
        <v>0</v>
      </c>
      <c r="E85" s="2"/>
      <c r="G85" s="2"/>
      <c r="I85" s="2"/>
      <c r="K85" s="2"/>
      <c r="M85" s="2"/>
      <c r="O85" s="2"/>
      <c r="Q85" s="2"/>
      <c r="S85" s="2"/>
      <c r="T85" s="2"/>
      <c r="U85" s="2"/>
      <c r="V85" s="2">
        <v>0</v>
      </c>
      <c r="W85" s="2"/>
      <c r="X85" s="2"/>
      <c r="Y85" s="2"/>
      <c r="Z85" s="2"/>
      <c r="AA85" s="2">
        <v>0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>
        <v>3655</v>
      </c>
      <c r="BA85" s="2">
        <v>7612</v>
      </c>
      <c r="BB85" s="2"/>
      <c r="BC85" s="2">
        <f>SUM(B85:BA85)</f>
        <v>11267</v>
      </c>
    </row>
    <row r="86" spans="1:55" ht="12.75">
      <c r="A86" s="3" t="s">
        <v>48</v>
      </c>
      <c r="B86" s="3">
        <f>SUM(B84:B84)</f>
        <v>0</v>
      </c>
      <c r="C86" s="3">
        <f>SUM(C84:C84)</f>
        <v>0</v>
      </c>
      <c r="D86" s="1">
        <f aca="true" t="shared" si="13" ref="D86:AN86">SUM(D84:D85)</f>
        <v>0</v>
      </c>
      <c r="E86" s="3">
        <f t="shared" si="13"/>
        <v>0</v>
      </c>
      <c r="F86" s="1">
        <f t="shared" si="13"/>
        <v>0</v>
      </c>
      <c r="G86" s="3">
        <f t="shared" si="13"/>
        <v>0</v>
      </c>
      <c r="H86" s="1">
        <f t="shared" si="13"/>
        <v>0</v>
      </c>
      <c r="I86" s="3">
        <f t="shared" si="13"/>
        <v>0</v>
      </c>
      <c r="J86" s="1">
        <f t="shared" si="13"/>
        <v>0</v>
      </c>
      <c r="K86" s="3">
        <f t="shared" si="13"/>
        <v>0</v>
      </c>
      <c r="L86" s="1">
        <f t="shared" si="13"/>
        <v>0</v>
      </c>
      <c r="M86" s="3">
        <f t="shared" si="13"/>
        <v>0</v>
      </c>
      <c r="N86" s="1">
        <f t="shared" si="13"/>
        <v>0</v>
      </c>
      <c r="O86" s="3">
        <f t="shared" si="13"/>
        <v>0</v>
      </c>
      <c r="P86" s="1">
        <f t="shared" si="13"/>
        <v>0</v>
      </c>
      <c r="Q86" s="3">
        <f t="shared" si="13"/>
        <v>0</v>
      </c>
      <c r="R86" s="1">
        <f t="shared" si="13"/>
        <v>0</v>
      </c>
      <c r="S86" s="3">
        <f t="shared" si="13"/>
        <v>0</v>
      </c>
      <c r="T86" s="3">
        <f t="shared" si="13"/>
        <v>0</v>
      </c>
      <c r="U86" s="3">
        <f t="shared" si="13"/>
        <v>0</v>
      </c>
      <c r="V86" s="3">
        <f t="shared" si="13"/>
        <v>0</v>
      </c>
      <c r="W86" s="3">
        <f t="shared" si="13"/>
        <v>0</v>
      </c>
      <c r="X86" s="3">
        <f t="shared" si="13"/>
        <v>0</v>
      </c>
      <c r="Y86" s="3">
        <f t="shared" si="13"/>
        <v>0</v>
      </c>
      <c r="Z86" s="3">
        <f t="shared" si="13"/>
        <v>0</v>
      </c>
      <c r="AA86" s="3">
        <f t="shared" si="13"/>
        <v>9100</v>
      </c>
      <c r="AB86" s="3">
        <f t="shared" si="13"/>
        <v>0</v>
      </c>
      <c r="AC86" s="3">
        <f t="shared" si="13"/>
        <v>0</v>
      </c>
      <c r="AD86" s="3">
        <f t="shared" si="13"/>
        <v>0</v>
      </c>
      <c r="AE86" s="3">
        <f t="shared" si="13"/>
        <v>0</v>
      </c>
      <c r="AF86" s="3">
        <f t="shared" si="13"/>
        <v>0</v>
      </c>
      <c r="AG86" s="3">
        <f t="shared" si="13"/>
        <v>0</v>
      </c>
      <c r="AH86" s="3">
        <f t="shared" si="13"/>
        <v>0</v>
      </c>
      <c r="AI86" s="3">
        <f t="shared" si="13"/>
        <v>0</v>
      </c>
      <c r="AJ86" s="3">
        <f t="shared" si="13"/>
        <v>0</v>
      </c>
      <c r="AK86" s="3">
        <f t="shared" si="13"/>
        <v>0</v>
      </c>
      <c r="AL86" s="3">
        <f t="shared" si="13"/>
        <v>0</v>
      </c>
      <c r="AM86" s="3">
        <f t="shared" si="13"/>
        <v>0</v>
      </c>
      <c r="AN86" s="3">
        <f t="shared" si="13"/>
        <v>0</v>
      </c>
      <c r="AO86" s="3">
        <f aca="true" t="shared" si="14" ref="AO86:BC86">SUM(AO84:AO85)</f>
        <v>0</v>
      </c>
      <c r="AP86" s="3">
        <f t="shared" si="14"/>
        <v>0</v>
      </c>
      <c r="AQ86" s="3">
        <f t="shared" si="14"/>
        <v>0</v>
      </c>
      <c r="AR86" s="3">
        <f t="shared" si="14"/>
        <v>0</v>
      </c>
      <c r="AS86" s="3">
        <f t="shared" si="14"/>
        <v>0</v>
      </c>
      <c r="AT86" s="3">
        <f t="shared" si="14"/>
        <v>0</v>
      </c>
      <c r="AU86" s="3">
        <f t="shared" si="14"/>
        <v>0</v>
      </c>
      <c r="AV86" s="3">
        <f t="shared" si="14"/>
        <v>0</v>
      </c>
      <c r="AW86" s="3">
        <f t="shared" si="14"/>
        <v>0</v>
      </c>
      <c r="AX86" s="3">
        <f t="shared" si="14"/>
        <v>0</v>
      </c>
      <c r="AY86" s="3">
        <f t="shared" si="14"/>
        <v>0</v>
      </c>
      <c r="AZ86" s="3">
        <f t="shared" si="14"/>
        <v>3655</v>
      </c>
      <c r="BA86" s="3">
        <f t="shared" si="14"/>
        <v>7612</v>
      </c>
      <c r="BB86" s="3"/>
      <c r="BC86" s="3">
        <f t="shared" si="14"/>
        <v>20367</v>
      </c>
    </row>
    <row r="89" ht="12.75">
      <c r="A89" t="s">
        <v>112</v>
      </c>
    </row>
    <row r="91" spans="1:55" ht="12.75">
      <c r="A91" s="6"/>
      <c r="B91" s="5" t="s">
        <v>0</v>
      </c>
      <c r="C91" s="5" t="s">
        <v>8</v>
      </c>
      <c r="D91" s="4" t="s">
        <v>12</v>
      </c>
      <c r="E91" s="5" t="s">
        <v>16</v>
      </c>
      <c r="F91" s="4" t="s">
        <v>18</v>
      </c>
      <c r="G91" s="5" t="s">
        <v>20</v>
      </c>
      <c r="H91" s="4" t="s">
        <v>22</v>
      </c>
      <c r="I91" s="5" t="s">
        <v>24</v>
      </c>
      <c r="J91" s="4" t="s">
        <v>26</v>
      </c>
      <c r="K91" s="5" t="s">
        <v>28</v>
      </c>
      <c r="L91" s="4" t="s">
        <v>30</v>
      </c>
      <c r="M91" s="5" t="s">
        <v>33</v>
      </c>
      <c r="N91" s="4" t="s">
        <v>35</v>
      </c>
      <c r="O91" s="5" t="s">
        <v>37</v>
      </c>
      <c r="P91" s="4" t="s">
        <v>40</v>
      </c>
      <c r="Q91" s="5" t="s">
        <v>42</v>
      </c>
      <c r="R91" s="4" t="s">
        <v>44</v>
      </c>
      <c r="S91" s="5" t="s">
        <v>46</v>
      </c>
      <c r="T91" s="5" t="s">
        <v>49</v>
      </c>
      <c r="U91" s="5" t="s">
        <v>51</v>
      </c>
      <c r="V91" s="5" t="s">
        <v>53</v>
      </c>
      <c r="W91" s="5" t="s">
        <v>55</v>
      </c>
      <c r="X91" s="5" t="s">
        <v>58</v>
      </c>
      <c r="Y91" s="5" t="s">
        <v>60</v>
      </c>
      <c r="Z91" s="5" t="s">
        <v>63</v>
      </c>
      <c r="AA91" s="5" t="s">
        <v>65</v>
      </c>
      <c r="AB91" s="5" t="s">
        <v>67</v>
      </c>
      <c r="AC91" s="5" t="s">
        <v>69</v>
      </c>
      <c r="AD91" s="5" t="s">
        <v>71</v>
      </c>
      <c r="AE91" s="5" t="s">
        <v>74</v>
      </c>
      <c r="AF91" s="5" t="s">
        <v>77</v>
      </c>
      <c r="AG91" s="5" t="s">
        <v>79</v>
      </c>
      <c r="AH91" s="5" t="s">
        <v>81</v>
      </c>
      <c r="AI91" s="5" t="s">
        <v>83</v>
      </c>
      <c r="AJ91" s="5" t="s">
        <v>85</v>
      </c>
      <c r="AK91" s="5" t="s">
        <v>87</v>
      </c>
      <c r="AL91" s="5" t="s">
        <v>89</v>
      </c>
      <c r="AM91" s="5" t="s">
        <v>91</v>
      </c>
      <c r="AN91" s="5" t="s">
        <v>95</v>
      </c>
      <c r="AO91" s="5" t="s">
        <v>97</v>
      </c>
      <c r="AP91" s="5" t="s">
        <v>99</v>
      </c>
      <c r="AQ91" s="5" t="s">
        <v>101</v>
      </c>
      <c r="AR91" s="5" t="s">
        <v>103</v>
      </c>
      <c r="AS91" s="5" t="s">
        <v>157</v>
      </c>
      <c r="AT91" s="5" t="s">
        <v>149</v>
      </c>
      <c r="AU91" s="5" t="s">
        <v>150</v>
      </c>
      <c r="AV91" s="5" t="s">
        <v>151</v>
      </c>
      <c r="AW91" s="5" t="s">
        <v>152</v>
      </c>
      <c r="AX91" s="5" t="s">
        <v>153</v>
      </c>
      <c r="AY91" s="5" t="s">
        <v>154</v>
      </c>
      <c r="AZ91" s="5" t="s">
        <v>155</v>
      </c>
      <c r="BA91" s="5" t="s">
        <v>156</v>
      </c>
      <c r="BB91" s="5"/>
      <c r="BC91" s="6" t="s">
        <v>48</v>
      </c>
    </row>
    <row r="92" spans="1:55" ht="12.75">
      <c r="A92" s="2"/>
      <c r="B92" s="8" t="s">
        <v>1</v>
      </c>
      <c r="C92" s="8" t="s">
        <v>9</v>
      </c>
      <c r="D92" s="7" t="s">
        <v>13</v>
      </c>
      <c r="E92" s="8" t="s">
        <v>17</v>
      </c>
      <c r="F92" s="7" t="s">
        <v>19</v>
      </c>
      <c r="G92" s="8" t="s">
        <v>21</v>
      </c>
      <c r="H92" s="7" t="s">
        <v>23</v>
      </c>
      <c r="I92" s="8" t="s">
        <v>25</v>
      </c>
      <c r="J92" s="7" t="s">
        <v>27</v>
      </c>
      <c r="K92" s="8" t="s">
        <v>29</v>
      </c>
      <c r="L92" s="7" t="s">
        <v>31</v>
      </c>
      <c r="M92" s="8" t="s">
        <v>34</v>
      </c>
      <c r="N92" s="7" t="s">
        <v>36</v>
      </c>
      <c r="O92" s="8" t="s">
        <v>38</v>
      </c>
      <c r="P92" s="7" t="s">
        <v>41</v>
      </c>
      <c r="Q92" s="8" t="s">
        <v>43</v>
      </c>
      <c r="R92" s="7" t="s">
        <v>45</v>
      </c>
      <c r="S92" s="8" t="s">
        <v>47</v>
      </c>
      <c r="T92" s="8" t="s">
        <v>50</v>
      </c>
      <c r="U92" s="8" t="s">
        <v>52</v>
      </c>
      <c r="V92" s="8" t="s">
        <v>54</v>
      </c>
      <c r="W92" s="14" t="s">
        <v>56</v>
      </c>
      <c r="X92" s="14" t="s">
        <v>59</v>
      </c>
      <c r="Y92" s="14" t="s">
        <v>61</v>
      </c>
      <c r="Z92" s="14" t="s">
        <v>64</v>
      </c>
      <c r="AA92" s="14" t="s">
        <v>66</v>
      </c>
      <c r="AB92" s="14" t="s">
        <v>68</v>
      </c>
      <c r="AC92" s="14" t="s">
        <v>70</v>
      </c>
      <c r="AD92" s="14" t="s">
        <v>72</v>
      </c>
      <c r="AE92" s="14" t="s">
        <v>75</v>
      </c>
      <c r="AF92" s="14" t="s">
        <v>78</v>
      </c>
      <c r="AG92" s="14" t="s">
        <v>80</v>
      </c>
      <c r="AH92" s="14" t="s">
        <v>82</v>
      </c>
      <c r="AI92" s="14" t="s">
        <v>84</v>
      </c>
      <c r="AJ92" s="14" t="s">
        <v>86</v>
      </c>
      <c r="AK92" s="14" t="s">
        <v>88</v>
      </c>
      <c r="AL92" s="14" t="s">
        <v>90</v>
      </c>
      <c r="AM92" s="14" t="s">
        <v>92</v>
      </c>
      <c r="AN92" s="14" t="s">
        <v>96</v>
      </c>
      <c r="AO92" s="14" t="s">
        <v>98</v>
      </c>
      <c r="AP92" s="14" t="s">
        <v>100</v>
      </c>
      <c r="AQ92" s="14" t="s">
        <v>102</v>
      </c>
      <c r="AR92" s="14" t="s">
        <v>104</v>
      </c>
      <c r="AS92" s="14" t="s">
        <v>114</v>
      </c>
      <c r="AT92" s="14" t="s">
        <v>115</v>
      </c>
      <c r="AU92" s="14" t="s">
        <v>117</v>
      </c>
      <c r="AV92" s="14" t="s">
        <v>119</v>
      </c>
      <c r="AW92" s="14" t="s">
        <v>120</v>
      </c>
      <c r="AX92" s="14" t="s">
        <v>122</v>
      </c>
      <c r="AY92" s="14" t="s">
        <v>124</v>
      </c>
      <c r="AZ92" s="14" t="s">
        <v>126</v>
      </c>
      <c r="BA92" s="14" t="s">
        <v>128</v>
      </c>
      <c r="BB92" s="14"/>
      <c r="BC92" s="9"/>
    </row>
    <row r="93" spans="1:55" ht="12.75">
      <c r="A93" s="2"/>
      <c r="B93" s="2">
        <v>0</v>
      </c>
      <c r="C93" s="2">
        <v>0</v>
      </c>
      <c r="D93">
        <v>0</v>
      </c>
      <c r="E93" s="2"/>
      <c r="F93">
        <v>0</v>
      </c>
      <c r="G93" s="2">
        <v>0</v>
      </c>
      <c r="H93">
        <v>0</v>
      </c>
      <c r="I93" s="2">
        <v>0</v>
      </c>
      <c r="J93">
        <v>0</v>
      </c>
      <c r="K93" s="2">
        <v>0</v>
      </c>
      <c r="L93">
        <v>0</v>
      </c>
      <c r="M93" s="2">
        <v>0</v>
      </c>
      <c r="N93">
        <v>0</v>
      </c>
      <c r="O93" s="2">
        <v>0</v>
      </c>
      <c r="P93">
        <v>0</v>
      </c>
      <c r="Q93" s="2">
        <v>0</v>
      </c>
      <c r="R93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1333</v>
      </c>
      <c r="Y93" s="2">
        <v>0</v>
      </c>
      <c r="Z93" s="2">
        <v>0</v>
      </c>
      <c r="AA93" s="2">
        <v>12899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/>
      <c r="BC93" s="2">
        <f>SUM(B93:BA93)</f>
        <v>14232</v>
      </c>
    </row>
    <row r="94" spans="1:55" ht="12.75">
      <c r="A94" s="2" t="s">
        <v>7</v>
      </c>
      <c r="B94" s="2"/>
      <c r="C94" s="2"/>
      <c r="E94" s="2">
        <v>8188</v>
      </c>
      <c r="G94" s="2"/>
      <c r="I94" s="2">
        <v>1300</v>
      </c>
      <c r="K94" s="2"/>
      <c r="M94" s="2">
        <v>725</v>
      </c>
      <c r="O94" s="2"/>
      <c r="Q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>
        <f>SUM(B94:BA94)</f>
        <v>10213</v>
      </c>
    </row>
    <row r="95" spans="1:55" ht="12.75">
      <c r="A95" s="2" t="s">
        <v>5</v>
      </c>
      <c r="B95" s="2"/>
      <c r="C95" s="2"/>
      <c r="E95" s="2"/>
      <c r="G95" s="2"/>
      <c r="I95" s="2">
        <v>222</v>
      </c>
      <c r="K95" s="2"/>
      <c r="M95" s="2"/>
      <c r="O95" s="2"/>
      <c r="Q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>
        <f>SUM(B95:BA95)</f>
        <v>222</v>
      </c>
    </row>
    <row r="96" spans="1:55" ht="12.75">
      <c r="A96" s="2"/>
      <c r="B96" s="2"/>
      <c r="C96" s="2"/>
      <c r="D96">
        <v>0</v>
      </c>
      <c r="E96" s="2"/>
      <c r="G96" s="2"/>
      <c r="I96" s="2"/>
      <c r="K96" s="2"/>
      <c r="M96" s="2"/>
      <c r="O96" s="2"/>
      <c r="Q96" s="2"/>
      <c r="S96" s="2"/>
      <c r="T96" s="2"/>
      <c r="U96" s="2"/>
      <c r="V96" s="2">
        <v>0</v>
      </c>
      <c r="W96" s="2"/>
      <c r="X96" s="2"/>
      <c r="Y96" s="2"/>
      <c r="Z96" s="2"/>
      <c r="AA96" s="2">
        <v>0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>
        <f>SUM(B96:BA96)</f>
        <v>0</v>
      </c>
    </row>
    <row r="97" spans="1:55" ht="12.75">
      <c r="A97" s="3" t="s">
        <v>48</v>
      </c>
      <c r="B97" s="3">
        <f>SUM(B93:B93)</f>
        <v>0</v>
      </c>
      <c r="C97" s="3">
        <f>SUM(C93:C93)</f>
        <v>0</v>
      </c>
      <c r="D97" s="1">
        <f aca="true" t="shared" si="15" ref="D97:AN97">SUM(D93:D96)</f>
        <v>0</v>
      </c>
      <c r="E97" s="3">
        <f t="shared" si="15"/>
        <v>8188</v>
      </c>
      <c r="F97" s="1">
        <f t="shared" si="15"/>
        <v>0</v>
      </c>
      <c r="G97" s="3">
        <f t="shared" si="15"/>
        <v>0</v>
      </c>
      <c r="H97" s="1">
        <f t="shared" si="15"/>
        <v>0</v>
      </c>
      <c r="I97" s="3">
        <f t="shared" si="15"/>
        <v>1522</v>
      </c>
      <c r="J97" s="1">
        <f t="shared" si="15"/>
        <v>0</v>
      </c>
      <c r="K97" s="3">
        <f t="shared" si="15"/>
        <v>0</v>
      </c>
      <c r="L97" s="1">
        <f t="shared" si="15"/>
        <v>0</v>
      </c>
      <c r="M97" s="3">
        <f t="shared" si="15"/>
        <v>725</v>
      </c>
      <c r="N97" s="1">
        <f t="shared" si="15"/>
        <v>0</v>
      </c>
      <c r="O97" s="3">
        <f t="shared" si="15"/>
        <v>0</v>
      </c>
      <c r="P97" s="1">
        <f t="shared" si="15"/>
        <v>0</v>
      </c>
      <c r="Q97" s="3">
        <f t="shared" si="15"/>
        <v>0</v>
      </c>
      <c r="R97" s="1">
        <f t="shared" si="15"/>
        <v>0</v>
      </c>
      <c r="S97" s="3">
        <f t="shared" si="15"/>
        <v>0</v>
      </c>
      <c r="T97" s="3">
        <f t="shared" si="15"/>
        <v>0</v>
      </c>
      <c r="U97" s="3">
        <f t="shared" si="15"/>
        <v>0</v>
      </c>
      <c r="V97" s="3">
        <f t="shared" si="15"/>
        <v>0</v>
      </c>
      <c r="W97" s="3">
        <f t="shared" si="15"/>
        <v>0</v>
      </c>
      <c r="X97" s="3">
        <f t="shared" si="15"/>
        <v>1333</v>
      </c>
      <c r="Y97" s="3">
        <f t="shared" si="15"/>
        <v>0</v>
      </c>
      <c r="Z97" s="3">
        <f t="shared" si="15"/>
        <v>0</v>
      </c>
      <c r="AA97" s="3">
        <f t="shared" si="15"/>
        <v>12899</v>
      </c>
      <c r="AB97" s="3">
        <f t="shared" si="15"/>
        <v>0</v>
      </c>
      <c r="AC97" s="3">
        <f t="shared" si="15"/>
        <v>0</v>
      </c>
      <c r="AD97" s="3">
        <f t="shared" si="15"/>
        <v>0</v>
      </c>
      <c r="AE97" s="3">
        <f t="shared" si="15"/>
        <v>0</v>
      </c>
      <c r="AF97" s="3">
        <f t="shared" si="15"/>
        <v>0</v>
      </c>
      <c r="AG97" s="3">
        <f t="shared" si="15"/>
        <v>0</v>
      </c>
      <c r="AH97" s="3">
        <f t="shared" si="15"/>
        <v>0</v>
      </c>
      <c r="AI97" s="3">
        <f t="shared" si="15"/>
        <v>0</v>
      </c>
      <c r="AJ97" s="3">
        <f t="shared" si="15"/>
        <v>0</v>
      </c>
      <c r="AK97" s="3">
        <f t="shared" si="15"/>
        <v>0</v>
      </c>
      <c r="AL97" s="3">
        <f t="shared" si="15"/>
        <v>0</v>
      </c>
      <c r="AM97" s="3">
        <f t="shared" si="15"/>
        <v>0</v>
      </c>
      <c r="AN97" s="3">
        <f t="shared" si="15"/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/>
      <c r="BC97" s="3">
        <f>SUM(B97:BA97)</f>
        <v>24667</v>
      </c>
    </row>
  </sheetData>
  <sheetProtection/>
  <printOptions/>
  <pageMargins left="0" right="0" top="0" bottom="0" header="0" footer="0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95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83" sqref="A83"/>
    </sheetView>
  </sheetViews>
  <sheetFormatPr defaultColWidth="9.140625" defaultRowHeight="12.75"/>
  <cols>
    <col min="1" max="1" width="10.7109375" style="0" customWidth="1"/>
    <col min="2" max="54" width="9.28125" style="0" customWidth="1"/>
    <col min="55" max="55" width="10.140625" style="0" customWidth="1"/>
  </cols>
  <sheetData>
    <row r="1" ht="12.75">
      <c r="A1" t="s">
        <v>105</v>
      </c>
    </row>
    <row r="3" spans="1:55" ht="12.75">
      <c r="A3" s="6"/>
      <c r="B3" s="5" t="s">
        <v>129</v>
      </c>
      <c r="C3" s="5" t="s">
        <v>131</v>
      </c>
      <c r="D3" s="5" t="s">
        <v>133</v>
      </c>
      <c r="E3" s="5" t="s">
        <v>135</v>
      </c>
      <c r="F3" s="5" t="s">
        <v>137</v>
      </c>
      <c r="G3" s="5" t="s">
        <v>139</v>
      </c>
      <c r="H3" s="5" t="s">
        <v>141</v>
      </c>
      <c r="I3" s="5" t="s">
        <v>143</v>
      </c>
      <c r="J3" s="5" t="s">
        <v>145</v>
      </c>
      <c r="K3" s="5" t="s">
        <v>147</v>
      </c>
      <c r="L3" s="5" t="s">
        <v>158</v>
      </c>
      <c r="M3" s="5" t="s">
        <v>161</v>
      </c>
      <c r="N3" s="5" t="s">
        <v>163</v>
      </c>
      <c r="O3" s="5" t="s">
        <v>165</v>
      </c>
      <c r="P3" s="5" t="s">
        <v>168</v>
      </c>
      <c r="Q3" s="5" t="s">
        <v>169</v>
      </c>
      <c r="R3" s="5" t="s">
        <v>171</v>
      </c>
      <c r="S3" s="19" t="s">
        <v>173</v>
      </c>
      <c r="T3" s="19" t="s">
        <v>176</v>
      </c>
      <c r="U3" s="19" t="s">
        <v>178</v>
      </c>
      <c r="V3" s="19" t="s">
        <v>180</v>
      </c>
      <c r="W3" s="19" t="s">
        <v>182</v>
      </c>
      <c r="X3" s="19" t="s">
        <v>184</v>
      </c>
      <c r="Y3" s="19" t="s">
        <v>186</v>
      </c>
      <c r="Z3" s="19" t="s">
        <v>188</v>
      </c>
      <c r="AA3" s="19" t="s">
        <v>190</v>
      </c>
      <c r="AB3" s="19" t="s">
        <v>192</v>
      </c>
      <c r="AC3" s="19" t="s">
        <v>194</v>
      </c>
      <c r="AD3" s="19" t="s">
        <v>196</v>
      </c>
      <c r="AE3" s="19" t="s">
        <v>198</v>
      </c>
      <c r="AF3" s="19" t="s">
        <v>200</v>
      </c>
      <c r="AG3" s="19" t="s">
        <v>202</v>
      </c>
      <c r="AH3" s="19" t="s">
        <v>204</v>
      </c>
      <c r="AI3" s="19" t="s">
        <v>206</v>
      </c>
      <c r="AJ3" s="19" t="s">
        <v>208</v>
      </c>
      <c r="AK3" s="19" t="s">
        <v>210</v>
      </c>
      <c r="AL3" s="19" t="s">
        <v>212</v>
      </c>
      <c r="AM3" s="19" t="s">
        <v>214</v>
      </c>
      <c r="AN3" s="19" t="s">
        <v>216</v>
      </c>
      <c r="AO3" s="19" t="s">
        <v>218</v>
      </c>
      <c r="AP3" s="19" t="s">
        <v>220</v>
      </c>
      <c r="AQ3" s="19" t="s">
        <v>222</v>
      </c>
      <c r="AR3" s="19" t="s">
        <v>224</v>
      </c>
      <c r="AS3" s="19" t="s">
        <v>226</v>
      </c>
      <c r="AT3" s="19" t="s">
        <v>228</v>
      </c>
      <c r="AU3" s="19" t="s">
        <v>230</v>
      </c>
      <c r="AV3" s="19" t="s">
        <v>232</v>
      </c>
      <c r="AW3" s="19" t="s">
        <v>234</v>
      </c>
      <c r="AX3" s="19" t="s">
        <v>236</v>
      </c>
      <c r="AY3" s="19" t="s">
        <v>238</v>
      </c>
      <c r="AZ3" s="19" t="s">
        <v>240</v>
      </c>
      <c r="BA3" s="19" t="s">
        <v>242</v>
      </c>
      <c r="BB3" s="19"/>
      <c r="BC3" s="6" t="s">
        <v>48</v>
      </c>
    </row>
    <row r="4" spans="1:55" ht="12.75">
      <c r="A4" s="2"/>
      <c r="B4" s="14" t="s">
        <v>130</v>
      </c>
      <c r="C4" s="14" t="s">
        <v>132</v>
      </c>
      <c r="D4" s="14" t="s">
        <v>134</v>
      </c>
      <c r="E4" s="14" t="s">
        <v>136</v>
      </c>
      <c r="F4" s="14" t="s">
        <v>138</v>
      </c>
      <c r="G4" s="14" t="s">
        <v>140</v>
      </c>
      <c r="H4" s="14" t="s">
        <v>142</v>
      </c>
      <c r="I4" s="14" t="s">
        <v>144</v>
      </c>
      <c r="J4" s="14" t="s">
        <v>146</v>
      </c>
      <c r="K4" s="14" t="s">
        <v>148</v>
      </c>
      <c r="L4" s="14" t="s">
        <v>159</v>
      </c>
      <c r="M4" s="14" t="s">
        <v>162</v>
      </c>
      <c r="N4" s="14" t="s">
        <v>164</v>
      </c>
      <c r="O4" s="14" t="s">
        <v>166</v>
      </c>
      <c r="P4" s="14" t="s">
        <v>167</v>
      </c>
      <c r="Q4" s="14" t="s">
        <v>170</v>
      </c>
      <c r="R4" s="14" t="s">
        <v>172</v>
      </c>
      <c r="S4" s="14" t="s">
        <v>174</v>
      </c>
      <c r="T4" s="14" t="s">
        <v>177</v>
      </c>
      <c r="U4" s="14" t="s">
        <v>179</v>
      </c>
      <c r="V4" s="14" t="s">
        <v>181</v>
      </c>
      <c r="W4" s="14" t="s">
        <v>183</v>
      </c>
      <c r="X4" s="14" t="s">
        <v>185</v>
      </c>
      <c r="Y4" s="14" t="s">
        <v>187</v>
      </c>
      <c r="Z4" s="14" t="s">
        <v>189</v>
      </c>
      <c r="AA4" s="14" t="s">
        <v>191</v>
      </c>
      <c r="AB4" s="14" t="s">
        <v>193</v>
      </c>
      <c r="AC4" s="14" t="s">
        <v>195</v>
      </c>
      <c r="AD4" s="14" t="s">
        <v>197</v>
      </c>
      <c r="AE4" s="14" t="s">
        <v>199</v>
      </c>
      <c r="AF4" s="14" t="s">
        <v>201</v>
      </c>
      <c r="AG4" s="14" t="s">
        <v>203</v>
      </c>
      <c r="AH4" s="14" t="s">
        <v>205</v>
      </c>
      <c r="AI4" s="14" t="s">
        <v>207</v>
      </c>
      <c r="AJ4" s="14" t="s">
        <v>209</v>
      </c>
      <c r="AK4" s="14" t="s">
        <v>211</v>
      </c>
      <c r="AL4" s="14" t="s">
        <v>213</v>
      </c>
      <c r="AM4" s="14" t="s">
        <v>215</v>
      </c>
      <c r="AN4" s="14" t="s">
        <v>217</v>
      </c>
      <c r="AO4" s="14" t="s">
        <v>219</v>
      </c>
      <c r="AP4" s="14" t="s">
        <v>221</v>
      </c>
      <c r="AQ4" s="14" t="s">
        <v>223</v>
      </c>
      <c r="AR4" s="14" t="s">
        <v>225</v>
      </c>
      <c r="AS4" s="14" t="s">
        <v>227</v>
      </c>
      <c r="AT4" s="14" t="s">
        <v>229</v>
      </c>
      <c r="AU4" s="14" t="s">
        <v>231</v>
      </c>
      <c r="AV4" s="14" t="s">
        <v>233</v>
      </c>
      <c r="AW4" s="14" t="s">
        <v>235</v>
      </c>
      <c r="AX4" s="14" t="s">
        <v>237</v>
      </c>
      <c r="AY4" s="14" t="s">
        <v>239</v>
      </c>
      <c r="AZ4" s="14" t="s">
        <v>241</v>
      </c>
      <c r="BA4" s="14" t="s">
        <v>243</v>
      </c>
      <c r="BB4" s="14"/>
      <c r="BC4" s="9"/>
    </row>
    <row r="5" spans="1:55" ht="12.75">
      <c r="A5" s="2" t="s">
        <v>2</v>
      </c>
      <c r="B5" s="2">
        <v>2521</v>
      </c>
      <c r="C5" s="2">
        <v>3733</v>
      </c>
      <c r="D5" s="2">
        <v>1970</v>
      </c>
      <c r="E5" s="2">
        <v>1086</v>
      </c>
      <c r="F5" s="2">
        <v>2233</v>
      </c>
      <c r="G5" s="2">
        <v>2496</v>
      </c>
      <c r="H5" s="2">
        <v>783</v>
      </c>
      <c r="I5" s="2">
        <v>1126</v>
      </c>
      <c r="J5" s="2">
        <v>1968</v>
      </c>
      <c r="K5" s="2">
        <v>1624</v>
      </c>
      <c r="L5" s="2">
        <v>1338</v>
      </c>
      <c r="M5" s="2">
        <v>2292</v>
      </c>
      <c r="N5" s="2">
        <v>3606</v>
      </c>
      <c r="O5" s="2">
        <v>2145</v>
      </c>
      <c r="P5" s="2">
        <v>1289</v>
      </c>
      <c r="Q5" s="2">
        <v>3343</v>
      </c>
      <c r="R5" s="2">
        <v>2070</v>
      </c>
      <c r="S5" s="2">
        <v>2414</v>
      </c>
      <c r="T5" s="2">
        <v>861</v>
      </c>
      <c r="U5" s="2">
        <v>2468</v>
      </c>
      <c r="V5" s="2">
        <v>1528</v>
      </c>
      <c r="W5" s="2">
        <v>273</v>
      </c>
      <c r="X5" s="2">
        <v>914</v>
      </c>
      <c r="Y5" s="2">
        <v>120</v>
      </c>
      <c r="Z5" s="2">
        <v>3126</v>
      </c>
      <c r="AA5" s="2">
        <v>7681</v>
      </c>
      <c r="AB5" s="2">
        <v>2461</v>
      </c>
      <c r="AC5" s="2">
        <v>2179</v>
      </c>
      <c r="AD5" s="2">
        <v>1039</v>
      </c>
      <c r="AE5" s="2">
        <v>2629</v>
      </c>
      <c r="AF5" s="2">
        <v>1002</v>
      </c>
      <c r="AG5" s="2">
        <v>598</v>
      </c>
      <c r="AH5" s="2">
        <v>2028</v>
      </c>
      <c r="AI5" s="2"/>
      <c r="AJ5" s="2">
        <v>2093</v>
      </c>
      <c r="AK5" s="2">
        <v>2239</v>
      </c>
      <c r="AL5" s="2">
        <v>1270</v>
      </c>
      <c r="AM5" s="2">
        <v>2246</v>
      </c>
      <c r="AN5" s="2">
        <v>3084</v>
      </c>
      <c r="AO5" s="2">
        <v>2081</v>
      </c>
      <c r="AP5" s="2">
        <v>2419</v>
      </c>
      <c r="AQ5" s="2">
        <v>1701</v>
      </c>
      <c r="AR5" s="2">
        <v>5006</v>
      </c>
      <c r="AS5" s="2">
        <v>2138</v>
      </c>
      <c r="AT5" s="2">
        <v>3242</v>
      </c>
      <c r="AU5" s="2">
        <v>3676</v>
      </c>
      <c r="AV5" s="2">
        <v>1670</v>
      </c>
      <c r="AW5" s="2">
        <v>2646</v>
      </c>
      <c r="AX5" s="2">
        <v>1389</v>
      </c>
      <c r="AY5" s="2">
        <v>1185</v>
      </c>
      <c r="AZ5" s="2">
        <v>2972</v>
      </c>
      <c r="BA5" s="2">
        <v>4682</v>
      </c>
      <c r="BB5" s="2"/>
      <c r="BC5" s="2">
        <f>SUM(B5:BB5)</f>
        <v>112683</v>
      </c>
    </row>
    <row r="6" spans="1:55" ht="12.75">
      <c r="A6" s="2" t="s">
        <v>3</v>
      </c>
      <c r="B6" s="2">
        <v>4881</v>
      </c>
      <c r="C6" s="2">
        <v>2112</v>
      </c>
      <c r="D6" s="2">
        <v>698</v>
      </c>
      <c r="E6" s="2">
        <v>2188</v>
      </c>
      <c r="F6" s="2">
        <v>602</v>
      </c>
      <c r="G6" s="2">
        <v>1188</v>
      </c>
      <c r="H6" s="2">
        <v>1415</v>
      </c>
      <c r="I6" s="2">
        <v>1286</v>
      </c>
      <c r="J6" s="2">
        <v>1325</v>
      </c>
      <c r="K6" s="2">
        <v>2949</v>
      </c>
      <c r="L6" s="2">
        <v>3565</v>
      </c>
      <c r="M6" s="2">
        <v>4092</v>
      </c>
      <c r="N6" s="2">
        <v>6248</v>
      </c>
      <c r="O6" s="2">
        <v>968</v>
      </c>
      <c r="P6" s="2">
        <v>3824</v>
      </c>
      <c r="Q6" s="2">
        <v>2923</v>
      </c>
      <c r="R6" s="2">
        <v>3108</v>
      </c>
      <c r="S6" s="2">
        <v>529</v>
      </c>
      <c r="T6" s="2">
        <v>3080</v>
      </c>
      <c r="U6" s="2"/>
      <c r="V6" s="2">
        <v>707</v>
      </c>
      <c r="W6" s="2">
        <v>5283</v>
      </c>
      <c r="X6" s="2">
        <v>44</v>
      </c>
      <c r="Y6" s="2"/>
      <c r="Z6" s="2"/>
      <c r="AA6" s="2">
        <v>1144</v>
      </c>
      <c r="AB6" s="2">
        <v>528</v>
      </c>
      <c r="AC6" s="2"/>
      <c r="AD6" s="2">
        <v>1672</v>
      </c>
      <c r="AE6" s="2">
        <v>1100</v>
      </c>
      <c r="AF6" s="2">
        <v>3300</v>
      </c>
      <c r="AG6" s="2">
        <v>1160</v>
      </c>
      <c r="AH6" s="2">
        <v>3106</v>
      </c>
      <c r="AI6" s="2">
        <v>440</v>
      </c>
      <c r="AJ6" s="2">
        <v>2992</v>
      </c>
      <c r="AK6" s="2">
        <v>3961</v>
      </c>
      <c r="AL6" s="2">
        <v>1143</v>
      </c>
      <c r="AM6" s="2">
        <v>3756</v>
      </c>
      <c r="AN6" s="2">
        <v>4312</v>
      </c>
      <c r="AO6" s="2">
        <v>1364</v>
      </c>
      <c r="AP6" s="2">
        <v>924</v>
      </c>
      <c r="AQ6" s="2">
        <v>5012</v>
      </c>
      <c r="AR6" s="2">
        <v>5896</v>
      </c>
      <c r="AS6" s="2">
        <v>1979</v>
      </c>
      <c r="AT6" s="2">
        <v>2030</v>
      </c>
      <c r="AU6" s="2">
        <v>2650</v>
      </c>
      <c r="AV6" s="2">
        <v>2200</v>
      </c>
      <c r="AW6" s="2">
        <v>1978</v>
      </c>
      <c r="AX6" s="2">
        <v>484</v>
      </c>
      <c r="AY6" s="2">
        <v>741</v>
      </c>
      <c r="AZ6" s="2">
        <v>2650</v>
      </c>
      <c r="BA6" s="2">
        <v>2533</v>
      </c>
      <c r="BB6" s="2"/>
      <c r="BC6" s="2">
        <f>SUM(B6:BB6)</f>
        <v>112070</v>
      </c>
    </row>
    <row r="7" spans="1:55" ht="12.75">
      <c r="A7" s="2" t="s">
        <v>4</v>
      </c>
      <c r="B7" s="2">
        <v>0</v>
      </c>
      <c r="C7" s="2">
        <v>0</v>
      </c>
      <c r="D7" s="2">
        <v>0</v>
      </c>
      <c r="E7" s="2">
        <v>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35</v>
      </c>
      <c r="L7" s="2">
        <v>0</v>
      </c>
      <c r="M7" s="2">
        <v>71</v>
      </c>
      <c r="N7" s="2"/>
      <c r="O7" s="2">
        <v>94</v>
      </c>
      <c r="P7" s="2">
        <v>25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28</v>
      </c>
      <c r="AE7" s="2"/>
      <c r="AF7" s="2">
        <v>18</v>
      </c>
      <c r="AG7" s="2">
        <v>9</v>
      </c>
      <c r="AH7" s="2"/>
      <c r="AI7" s="2"/>
      <c r="AJ7" s="2"/>
      <c r="AK7" s="2">
        <v>1654</v>
      </c>
      <c r="AL7" s="2">
        <v>3339</v>
      </c>
      <c r="AM7" s="2">
        <v>2849</v>
      </c>
      <c r="AN7" s="2">
        <v>4488</v>
      </c>
      <c r="AO7" s="2">
        <v>3228</v>
      </c>
      <c r="AP7" s="2">
        <v>2541</v>
      </c>
      <c r="AQ7" s="2">
        <v>1424</v>
      </c>
      <c r="AR7" s="2">
        <v>1868</v>
      </c>
      <c r="AS7" s="2">
        <v>2678</v>
      </c>
      <c r="AT7" s="2">
        <v>2265</v>
      </c>
      <c r="AU7" s="2">
        <v>2628</v>
      </c>
      <c r="AV7" s="2">
        <v>1943</v>
      </c>
      <c r="AW7" s="2">
        <v>1837</v>
      </c>
      <c r="AX7" s="2">
        <v>2609</v>
      </c>
      <c r="AY7" s="2">
        <v>2578</v>
      </c>
      <c r="AZ7" s="2">
        <v>3153</v>
      </c>
      <c r="BA7" s="2">
        <v>2059</v>
      </c>
      <c r="BB7" s="2"/>
      <c r="BC7" s="2">
        <f>SUM(B7:BB7)</f>
        <v>43452</v>
      </c>
    </row>
    <row r="8" spans="1:55" ht="12.75">
      <c r="A8" s="2" t="s">
        <v>5</v>
      </c>
      <c r="B8" s="2">
        <v>1093</v>
      </c>
      <c r="C8" s="2">
        <v>659</v>
      </c>
      <c r="D8" s="2">
        <v>529</v>
      </c>
      <c r="E8" s="2">
        <v>1232</v>
      </c>
      <c r="F8" s="2">
        <v>403</v>
      </c>
      <c r="G8" s="2">
        <v>432</v>
      </c>
      <c r="H8" s="2">
        <v>339</v>
      </c>
      <c r="I8" s="2">
        <v>459</v>
      </c>
      <c r="J8" s="2">
        <v>203</v>
      </c>
      <c r="K8" s="2">
        <v>135</v>
      </c>
      <c r="L8" s="2">
        <v>96</v>
      </c>
      <c r="M8" s="2">
        <v>56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616</v>
      </c>
      <c r="AK8" s="2"/>
      <c r="AL8" s="2">
        <v>1021</v>
      </c>
      <c r="AM8" s="2">
        <v>194</v>
      </c>
      <c r="AN8" s="2">
        <v>799</v>
      </c>
      <c r="AO8" s="2">
        <v>1267</v>
      </c>
      <c r="AP8" s="2">
        <v>503</v>
      </c>
      <c r="AQ8" s="2">
        <v>1086</v>
      </c>
      <c r="AR8" s="2">
        <v>488</v>
      </c>
      <c r="AS8" s="2">
        <v>30</v>
      </c>
      <c r="AT8" s="2">
        <v>536</v>
      </c>
      <c r="AU8" s="2">
        <v>345</v>
      </c>
      <c r="AV8" s="2">
        <v>66</v>
      </c>
      <c r="AW8" s="2">
        <v>1298</v>
      </c>
      <c r="AX8" s="2">
        <v>614</v>
      </c>
      <c r="AY8" s="2">
        <v>1119</v>
      </c>
      <c r="AZ8" s="2">
        <v>1339</v>
      </c>
      <c r="BA8" s="2">
        <v>1011</v>
      </c>
      <c r="BB8" s="2"/>
      <c r="BC8" s="2">
        <f>SUM(B8:BB8)</f>
        <v>17968</v>
      </c>
    </row>
    <row r="9" spans="1:55" ht="12.75">
      <c r="A9" s="2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>
        <f aca="true" t="shared" si="0" ref="BC9:BC17">SUM(B9:AZ9)</f>
        <v>0</v>
      </c>
    </row>
    <row r="10" spans="1:55" ht="12.75">
      <c r="A10" s="2" t="s">
        <v>7</v>
      </c>
      <c r="B10" s="2">
        <v>4872</v>
      </c>
      <c r="C10" s="2">
        <v>2388</v>
      </c>
      <c r="D10" s="2">
        <v>3344</v>
      </c>
      <c r="E10" s="2">
        <v>3388</v>
      </c>
      <c r="F10" s="2">
        <v>2349</v>
      </c>
      <c r="G10" s="2">
        <v>2420</v>
      </c>
      <c r="H10" s="2">
        <v>2508</v>
      </c>
      <c r="I10" s="2">
        <v>2772</v>
      </c>
      <c r="J10" s="2">
        <v>4050</v>
      </c>
      <c r="K10" s="2">
        <v>0</v>
      </c>
      <c r="L10" s="2">
        <v>0</v>
      </c>
      <c r="M10" s="2"/>
      <c r="N10" s="2">
        <v>970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1808</v>
      </c>
      <c r="AD10" s="2"/>
      <c r="AE10" s="2"/>
      <c r="AF10" s="2">
        <v>1540</v>
      </c>
      <c r="AG10" s="2">
        <v>6530</v>
      </c>
      <c r="AH10" s="2">
        <v>5060</v>
      </c>
      <c r="AI10" s="2">
        <v>1842</v>
      </c>
      <c r="AJ10" s="2">
        <v>7336</v>
      </c>
      <c r="AK10" s="2">
        <v>1616</v>
      </c>
      <c r="AL10" s="2">
        <v>8682</v>
      </c>
      <c r="AM10" s="2">
        <v>8753</v>
      </c>
      <c r="AN10" s="2">
        <v>15642</v>
      </c>
      <c r="AO10" s="2">
        <v>11830</v>
      </c>
      <c r="AP10" s="2">
        <v>6014</v>
      </c>
      <c r="AQ10" s="2">
        <v>5191</v>
      </c>
      <c r="AR10" s="2">
        <v>10193</v>
      </c>
      <c r="AS10" s="2">
        <v>8270</v>
      </c>
      <c r="AT10" s="2">
        <v>8292</v>
      </c>
      <c r="AU10" s="2">
        <v>5401</v>
      </c>
      <c r="AV10" s="2">
        <v>4474</v>
      </c>
      <c r="AW10" s="2">
        <v>8512</v>
      </c>
      <c r="AX10" s="2">
        <v>7522</v>
      </c>
      <c r="AY10" s="2">
        <v>5877</v>
      </c>
      <c r="AZ10" s="2">
        <v>9430</v>
      </c>
      <c r="BA10" s="2">
        <v>13392</v>
      </c>
      <c r="BB10" s="2"/>
      <c r="BC10" s="2">
        <f>SUM(B10:BB10)</f>
        <v>192268</v>
      </c>
    </row>
    <row r="11" spans="1:186" ht="12.75">
      <c r="A11" s="15" t="s">
        <v>10</v>
      </c>
      <c r="B11" s="2">
        <v>0</v>
      </c>
      <c r="C11" s="2">
        <v>0</v>
      </c>
      <c r="D11" s="2">
        <v>0</v>
      </c>
      <c r="E11" s="2">
        <v>200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/>
      <c r="N11" s="2"/>
      <c r="O11" s="2"/>
      <c r="P11" s="2"/>
      <c r="Q11" s="2"/>
      <c r="R11" s="2"/>
      <c r="S11" s="2"/>
      <c r="T11" s="2"/>
      <c r="U11" s="2"/>
      <c r="V11" s="2">
        <v>105</v>
      </c>
      <c r="W11" s="2"/>
      <c r="X11" s="2"/>
      <c r="Y11" s="2"/>
      <c r="Z11" s="2"/>
      <c r="AA11" s="2"/>
      <c r="AB11" s="2"/>
      <c r="AC11" s="2"/>
      <c r="AD11" s="2">
        <v>15171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>
        <v>10099</v>
      </c>
      <c r="BA11" s="2"/>
      <c r="BB11" s="2"/>
      <c r="BC11" s="2">
        <f t="shared" si="0"/>
        <v>25575</v>
      </c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</row>
    <row r="12" spans="1:55" ht="12.75">
      <c r="A12" s="2" t="s">
        <v>11</v>
      </c>
      <c r="B12" s="2">
        <v>1418</v>
      </c>
      <c r="C12" s="2">
        <v>352</v>
      </c>
      <c r="D12" s="2">
        <v>220</v>
      </c>
      <c r="E12" s="2">
        <v>1600</v>
      </c>
      <c r="F12" s="2">
        <v>0</v>
      </c>
      <c r="G12" s="2">
        <v>0</v>
      </c>
      <c r="H12" s="2">
        <v>177</v>
      </c>
      <c r="I12" s="2">
        <v>1076</v>
      </c>
      <c r="J12" s="2">
        <v>0</v>
      </c>
      <c r="K12" s="2">
        <v>0</v>
      </c>
      <c r="L12" s="2">
        <v>0</v>
      </c>
      <c r="M12" s="2"/>
      <c r="N12" s="2">
        <v>2699</v>
      </c>
      <c r="O12" s="2"/>
      <c r="P12" s="2"/>
      <c r="Q12" s="2">
        <v>563</v>
      </c>
      <c r="R12" s="2">
        <v>1999</v>
      </c>
      <c r="S12" s="2">
        <v>1101</v>
      </c>
      <c r="T12" s="2"/>
      <c r="U12" s="2"/>
      <c r="V12" s="2">
        <v>704</v>
      </c>
      <c r="W12" s="2">
        <v>440</v>
      </c>
      <c r="X12" s="2">
        <v>482</v>
      </c>
      <c r="Y12" s="2">
        <v>747</v>
      </c>
      <c r="Z12" s="2">
        <v>879</v>
      </c>
      <c r="AA12" s="2">
        <v>879</v>
      </c>
      <c r="AB12" s="2">
        <v>1107</v>
      </c>
      <c r="AC12" s="2"/>
      <c r="AD12" s="2">
        <v>704</v>
      </c>
      <c r="AE12" s="2">
        <v>440</v>
      </c>
      <c r="AF12" s="2">
        <v>836</v>
      </c>
      <c r="AG12" s="2">
        <v>396</v>
      </c>
      <c r="AH12" s="2"/>
      <c r="AI12" s="2"/>
      <c r="AJ12" s="2">
        <v>2065</v>
      </c>
      <c r="AK12" s="2"/>
      <c r="AL12" s="2">
        <v>833</v>
      </c>
      <c r="AM12" s="2">
        <v>392</v>
      </c>
      <c r="AN12" s="2">
        <v>3861</v>
      </c>
      <c r="AO12" s="2">
        <v>1891</v>
      </c>
      <c r="AP12" s="2">
        <v>965</v>
      </c>
      <c r="AQ12" s="2">
        <v>964</v>
      </c>
      <c r="AR12" s="2">
        <v>1520</v>
      </c>
      <c r="AS12" s="2">
        <v>261</v>
      </c>
      <c r="AT12" s="2">
        <v>1419</v>
      </c>
      <c r="AU12" s="2">
        <v>2549</v>
      </c>
      <c r="AV12" s="2">
        <v>1639</v>
      </c>
      <c r="AW12" s="2">
        <v>3418</v>
      </c>
      <c r="AX12" s="2">
        <v>1113</v>
      </c>
      <c r="AY12" s="2">
        <v>1842</v>
      </c>
      <c r="AZ12" s="2">
        <v>2899</v>
      </c>
      <c r="BA12" s="2">
        <v>1946</v>
      </c>
      <c r="BB12" s="2"/>
      <c r="BC12" s="2">
        <f>SUM(B12:BB12)</f>
        <v>48396</v>
      </c>
    </row>
    <row r="13" spans="1:55" ht="12.75">
      <c r="A13" s="2" t="s">
        <v>14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>
        <v>0</v>
      </c>
      <c r="L13" s="2"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>
        <f t="shared" si="0"/>
        <v>0</v>
      </c>
    </row>
    <row r="14" spans="1:55" ht="12.75">
      <c r="A14" s="2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/>
      <c r="N14" s="2"/>
      <c r="O14" s="2"/>
      <c r="P14" s="2"/>
      <c r="Q14" s="2"/>
      <c r="R14" s="2"/>
      <c r="S14" s="2"/>
      <c r="T14" s="2"/>
      <c r="U14" s="2"/>
      <c r="V14" s="2">
        <v>1942</v>
      </c>
      <c r="W14" s="2"/>
      <c r="X14" s="2"/>
      <c r="Y14" s="2"/>
      <c r="Z14" s="2"/>
      <c r="AA14" s="2">
        <v>440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>
        <f t="shared" si="0"/>
        <v>2382</v>
      </c>
    </row>
    <row r="15" spans="1:55" ht="12.75">
      <c r="A15" s="2" t="s">
        <v>93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>
        <f t="shared" si="0"/>
        <v>0</v>
      </c>
    </row>
    <row r="16" spans="1:55" ht="12.75">
      <c r="A16" s="2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216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>
        <f t="shared" si="0"/>
        <v>216</v>
      </c>
    </row>
    <row r="17" spans="1:55" ht="12.75">
      <c r="A17" s="2" t="s">
        <v>32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/>
      <c r="N17" s="2"/>
      <c r="O17" s="2">
        <v>15417</v>
      </c>
      <c r="P17" s="2">
        <v>238</v>
      </c>
      <c r="Q17" s="2"/>
      <c r="R17" s="2"/>
      <c r="S17" s="2"/>
      <c r="T17" s="2">
        <v>18335</v>
      </c>
      <c r="U17" s="2"/>
      <c r="V17" s="2"/>
      <c r="W17" s="2"/>
      <c r="X17" s="2"/>
      <c r="Y17" s="2"/>
      <c r="Z17" s="2">
        <v>15021</v>
      </c>
      <c r="AA17" s="2">
        <v>29400</v>
      </c>
      <c r="AB17" s="2"/>
      <c r="AC17" s="2">
        <v>25355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>
        <v>8485</v>
      </c>
      <c r="AZ17" s="2"/>
      <c r="BA17" s="2"/>
      <c r="BB17" s="2"/>
      <c r="BC17" s="2">
        <f t="shared" si="0"/>
        <v>112251</v>
      </c>
    </row>
    <row r="18" spans="1:55" ht="12.75">
      <c r="A18" s="3" t="s">
        <v>48</v>
      </c>
      <c r="B18" s="3">
        <f aca="true" t="shared" si="1" ref="B18:BA18">SUM(B5:B17)</f>
        <v>14785</v>
      </c>
      <c r="C18" s="3">
        <f t="shared" si="1"/>
        <v>9244</v>
      </c>
      <c r="D18" s="3">
        <f t="shared" si="1"/>
        <v>6761</v>
      </c>
      <c r="E18" s="3">
        <f t="shared" si="1"/>
        <v>9725</v>
      </c>
      <c r="F18" s="3">
        <f t="shared" si="1"/>
        <v>5587</v>
      </c>
      <c r="G18" s="3">
        <f t="shared" si="1"/>
        <v>6536</v>
      </c>
      <c r="H18" s="3">
        <f t="shared" si="1"/>
        <v>5222</v>
      </c>
      <c r="I18" s="3">
        <f t="shared" si="1"/>
        <v>6719</v>
      </c>
      <c r="J18" s="3">
        <f t="shared" si="1"/>
        <v>7546</v>
      </c>
      <c r="K18" s="3">
        <f t="shared" si="1"/>
        <v>4743</v>
      </c>
      <c r="L18" s="3">
        <f t="shared" si="1"/>
        <v>4999</v>
      </c>
      <c r="M18" s="3">
        <f t="shared" si="1"/>
        <v>6511</v>
      </c>
      <c r="N18" s="3">
        <f>SUM(N5:N17)</f>
        <v>13523</v>
      </c>
      <c r="O18" s="3">
        <f t="shared" si="1"/>
        <v>18624</v>
      </c>
      <c r="P18" s="3">
        <f t="shared" si="1"/>
        <v>5376</v>
      </c>
      <c r="Q18" s="3">
        <f t="shared" si="1"/>
        <v>6829</v>
      </c>
      <c r="R18" s="3">
        <f t="shared" si="1"/>
        <v>7177</v>
      </c>
      <c r="S18" s="3">
        <f t="shared" si="1"/>
        <v>4044</v>
      </c>
      <c r="T18" s="3">
        <f t="shared" si="1"/>
        <v>22276</v>
      </c>
      <c r="U18" s="3">
        <f t="shared" si="1"/>
        <v>2468</v>
      </c>
      <c r="V18" s="3">
        <f t="shared" si="1"/>
        <v>4986</v>
      </c>
      <c r="W18" s="3">
        <f t="shared" si="1"/>
        <v>5996</v>
      </c>
      <c r="X18" s="3">
        <f t="shared" si="1"/>
        <v>1440</v>
      </c>
      <c r="Y18" s="3">
        <f t="shared" si="1"/>
        <v>867</v>
      </c>
      <c r="Z18" s="3">
        <f t="shared" si="1"/>
        <v>19026</v>
      </c>
      <c r="AA18" s="3">
        <f t="shared" si="1"/>
        <v>39544</v>
      </c>
      <c r="AB18" s="3">
        <f t="shared" si="1"/>
        <v>4096</v>
      </c>
      <c r="AC18" s="3">
        <f t="shared" si="1"/>
        <v>29342</v>
      </c>
      <c r="AD18" s="3">
        <f t="shared" si="1"/>
        <v>18614</v>
      </c>
      <c r="AE18" s="3">
        <f t="shared" si="1"/>
        <v>4169</v>
      </c>
      <c r="AF18" s="3">
        <f t="shared" si="1"/>
        <v>6696</v>
      </c>
      <c r="AG18" s="3">
        <f t="shared" si="1"/>
        <v>8909</v>
      </c>
      <c r="AH18" s="3">
        <f t="shared" si="1"/>
        <v>10194</v>
      </c>
      <c r="AI18" s="3">
        <f t="shared" si="1"/>
        <v>2282</v>
      </c>
      <c r="AJ18" s="3">
        <f t="shared" si="1"/>
        <v>15102</v>
      </c>
      <c r="AK18" s="3">
        <f t="shared" si="1"/>
        <v>9470</v>
      </c>
      <c r="AL18" s="3">
        <f t="shared" si="1"/>
        <v>16288</v>
      </c>
      <c r="AM18" s="3">
        <f t="shared" si="1"/>
        <v>18190</v>
      </c>
      <c r="AN18" s="3">
        <f t="shared" si="1"/>
        <v>32186</v>
      </c>
      <c r="AO18" s="3">
        <f t="shared" si="1"/>
        <v>21661</v>
      </c>
      <c r="AP18" s="3">
        <f t="shared" si="1"/>
        <v>13366</v>
      </c>
      <c r="AQ18" s="3">
        <f t="shared" si="1"/>
        <v>15378</v>
      </c>
      <c r="AR18" s="3">
        <f t="shared" si="1"/>
        <v>24971</v>
      </c>
      <c r="AS18" s="3">
        <f t="shared" si="1"/>
        <v>15356</v>
      </c>
      <c r="AT18" s="3">
        <f t="shared" si="1"/>
        <v>17784</v>
      </c>
      <c r="AU18" s="3">
        <f t="shared" si="1"/>
        <v>17249</v>
      </c>
      <c r="AV18" s="3">
        <f t="shared" si="1"/>
        <v>11992</v>
      </c>
      <c r="AW18" s="3">
        <f t="shared" si="1"/>
        <v>19689</v>
      </c>
      <c r="AX18" s="3">
        <f t="shared" si="1"/>
        <v>13731</v>
      </c>
      <c r="AY18" s="3">
        <f t="shared" si="1"/>
        <v>21827</v>
      </c>
      <c r="AZ18" s="3">
        <f t="shared" si="1"/>
        <v>32542</v>
      </c>
      <c r="BA18" s="3">
        <f t="shared" si="1"/>
        <v>25623</v>
      </c>
      <c r="BB18" s="3"/>
      <c r="BC18" s="3">
        <f>SUM(BC5:BC17)</f>
        <v>667261</v>
      </c>
    </row>
    <row r="19" spans="33:54" ht="12.75">
      <c r="AG19" s="2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1" ht="12.75">
      <c r="A21" t="s">
        <v>106</v>
      </c>
    </row>
    <row r="23" spans="1:55" ht="12.75">
      <c r="A23" s="6"/>
      <c r="B23" s="5" t="s">
        <v>129</v>
      </c>
      <c r="C23" s="5" t="s">
        <v>131</v>
      </c>
      <c r="D23" s="5" t="s">
        <v>133</v>
      </c>
      <c r="E23" s="5" t="s">
        <v>135</v>
      </c>
      <c r="F23" s="5" t="s">
        <v>137</v>
      </c>
      <c r="G23" s="5" t="s">
        <v>139</v>
      </c>
      <c r="H23" s="5" t="s">
        <v>141</v>
      </c>
      <c r="I23" s="5" t="s">
        <v>143</v>
      </c>
      <c r="J23" s="5" t="s">
        <v>145</v>
      </c>
      <c r="K23" s="5" t="s">
        <v>147</v>
      </c>
      <c r="L23" s="5" t="s">
        <v>160</v>
      </c>
      <c r="M23" s="5" t="s">
        <v>161</v>
      </c>
      <c r="N23" s="5" t="s">
        <v>163</v>
      </c>
      <c r="O23" s="5" t="s">
        <v>165</v>
      </c>
      <c r="P23" s="5" t="s">
        <v>168</v>
      </c>
      <c r="Q23" s="5" t="s">
        <v>169</v>
      </c>
      <c r="R23" s="5" t="s">
        <v>171</v>
      </c>
      <c r="S23" s="19" t="s">
        <v>173</v>
      </c>
      <c r="T23" s="19" t="s">
        <v>176</v>
      </c>
      <c r="U23" s="19" t="s">
        <v>178</v>
      </c>
      <c r="V23" s="19" t="s">
        <v>180</v>
      </c>
      <c r="W23" s="19" t="s">
        <v>182</v>
      </c>
      <c r="X23" s="19" t="s">
        <v>184</v>
      </c>
      <c r="Y23" s="19" t="s">
        <v>186</v>
      </c>
      <c r="Z23" s="19" t="s">
        <v>188</v>
      </c>
      <c r="AA23" s="19" t="s">
        <v>190</v>
      </c>
      <c r="AB23" s="19" t="s">
        <v>192</v>
      </c>
      <c r="AC23" s="19" t="s">
        <v>194</v>
      </c>
      <c r="AD23" s="19" t="s">
        <v>196</v>
      </c>
      <c r="AE23" s="19" t="s">
        <v>198</v>
      </c>
      <c r="AF23" s="19" t="s">
        <v>200</v>
      </c>
      <c r="AG23" s="19" t="s">
        <v>202</v>
      </c>
      <c r="AH23" s="19" t="s">
        <v>204</v>
      </c>
      <c r="AI23" s="19" t="s">
        <v>206</v>
      </c>
      <c r="AJ23" s="19" t="s">
        <v>208</v>
      </c>
      <c r="AK23" s="19" t="s">
        <v>210</v>
      </c>
      <c r="AL23" s="19" t="s">
        <v>212</v>
      </c>
      <c r="AM23" s="19" t="s">
        <v>214</v>
      </c>
      <c r="AN23" s="19" t="s">
        <v>216</v>
      </c>
      <c r="AO23" s="19" t="s">
        <v>218</v>
      </c>
      <c r="AP23" s="19" t="s">
        <v>220</v>
      </c>
      <c r="AQ23" s="19" t="s">
        <v>222</v>
      </c>
      <c r="AR23" s="19" t="s">
        <v>224</v>
      </c>
      <c r="AS23" s="19" t="s">
        <v>226</v>
      </c>
      <c r="AT23" s="19" t="s">
        <v>228</v>
      </c>
      <c r="AU23" s="19" t="s">
        <v>230</v>
      </c>
      <c r="AV23" s="19" t="s">
        <v>232</v>
      </c>
      <c r="AW23" s="19" t="s">
        <v>234</v>
      </c>
      <c r="AX23" s="19" t="s">
        <v>236</v>
      </c>
      <c r="AY23" s="19" t="s">
        <v>238</v>
      </c>
      <c r="AZ23" s="19" t="s">
        <v>240</v>
      </c>
      <c r="BA23" s="19" t="s">
        <v>242</v>
      </c>
      <c r="BB23" s="19"/>
      <c r="BC23" s="6" t="s">
        <v>48</v>
      </c>
    </row>
    <row r="24" spans="1:55" ht="12.75">
      <c r="A24" s="2"/>
      <c r="B24" s="14" t="s">
        <v>130</v>
      </c>
      <c r="C24" s="14" t="s">
        <v>132</v>
      </c>
      <c r="D24" s="14" t="s">
        <v>134</v>
      </c>
      <c r="E24" s="14" t="s">
        <v>136</v>
      </c>
      <c r="F24" s="14" t="s">
        <v>138</v>
      </c>
      <c r="G24" s="14" t="s">
        <v>140</v>
      </c>
      <c r="H24" s="14" t="s">
        <v>142</v>
      </c>
      <c r="I24" s="14" t="s">
        <v>144</v>
      </c>
      <c r="J24" s="14" t="s">
        <v>146</v>
      </c>
      <c r="K24" s="14" t="s">
        <v>148</v>
      </c>
      <c r="L24" s="14" t="s">
        <v>159</v>
      </c>
      <c r="M24" s="14" t="s">
        <v>162</v>
      </c>
      <c r="N24" s="14" t="s">
        <v>164</v>
      </c>
      <c r="O24" s="14" t="s">
        <v>166</v>
      </c>
      <c r="P24" s="14" t="s">
        <v>167</v>
      </c>
      <c r="Q24" s="14" t="s">
        <v>170</v>
      </c>
      <c r="R24" s="14" t="s">
        <v>172</v>
      </c>
      <c r="S24" s="14" t="s">
        <v>174</v>
      </c>
      <c r="T24" s="14" t="s">
        <v>177</v>
      </c>
      <c r="U24" s="14" t="s">
        <v>179</v>
      </c>
      <c r="V24" s="14" t="s">
        <v>181</v>
      </c>
      <c r="W24" s="14" t="s">
        <v>183</v>
      </c>
      <c r="X24" s="14" t="s">
        <v>185</v>
      </c>
      <c r="Y24" s="14" t="s">
        <v>187</v>
      </c>
      <c r="Z24" s="14" t="s">
        <v>189</v>
      </c>
      <c r="AA24" s="14" t="s">
        <v>191</v>
      </c>
      <c r="AB24" s="14" t="s">
        <v>193</v>
      </c>
      <c r="AC24" s="14" t="s">
        <v>195</v>
      </c>
      <c r="AD24" s="14" t="s">
        <v>197</v>
      </c>
      <c r="AE24" s="14" t="s">
        <v>199</v>
      </c>
      <c r="AF24" s="14" t="s">
        <v>201</v>
      </c>
      <c r="AG24" s="14" t="s">
        <v>203</v>
      </c>
      <c r="AH24" s="14" t="s">
        <v>205</v>
      </c>
      <c r="AI24" s="14" t="s">
        <v>207</v>
      </c>
      <c r="AJ24" s="14" t="s">
        <v>209</v>
      </c>
      <c r="AK24" s="14" t="s">
        <v>211</v>
      </c>
      <c r="AL24" s="14" t="s">
        <v>213</v>
      </c>
      <c r="AM24" s="14" t="s">
        <v>215</v>
      </c>
      <c r="AN24" s="14" t="s">
        <v>217</v>
      </c>
      <c r="AO24" s="14" t="s">
        <v>219</v>
      </c>
      <c r="AP24" s="14" t="s">
        <v>221</v>
      </c>
      <c r="AQ24" s="14" t="s">
        <v>223</v>
      </c>
      <c r="AR24" s="14" t="s">
        <v>225</v>
      </c>
      <c r="AS24" s="14" t="s">
        <v>227</v>
      </c>
      <c r="AT24" s="14" t="s">
        <v>229</v>
      </c>
      <c r="AU24" s="14" t="s">
        <v>231</v>
      </c>
      <c r="AV24" s="14" t="s">
        <v>233</v>
      </c>
      <c r="AW24" s="14" t="s">
        <v>235</v>
      </c>
      <c r="AX24" s="14" t="s">
        <v>237</v>
      </c>
      <c r="AY24" s="14" t="s">
        <v>239</v>
      </c>
      <c r="AZ24" s="14" t="s">
        <v>241</v>
      </c>
      <c r="BA24" s="14" t="s">
        <v>243</v>
      </c>
      <c r="BB24" s="14"/>
      <c r="BC24" s="9"/>
    </row>
    <row r="25" spans="1:55" ht="12.75">
      <c r="A25" s="2" t="s">
        <v>10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1">
        <v>215</v>
      </c>
      <c r="AS25" s="21"/>
      <c r="AT25" s="21"/>
      <c r="AU25" s="21"/>
      <c r="AV25" s="21">
        <v>215</v>
      </c>
      <c r="AW25" s="21"/>
      <c r="AX25" s="21"/>
      <c r="AY25" s="21"/>
      <c r="AZ25" s="21"/>
      <c r="BA25" s="21">
        <v>107</v>
      </c>
      <c r="BB25" s="21"/>
      <c r="BC25" s="22">
        <f>SUM(B25:BB25)</f>
        <v>537</v>
      </c>
    </row>
    <row r="26" spans="1:55" ht="12.75">
      <c r="A26" s="2" t="s">
        <v>4</v>
      </c>
      <c r="B26" s="2">
        <v>300</v>
      </c>
      <c r="C26" s="2">
        <v>220</v>
      </c>
      <c r="D26" s="2">
        <v>177</v>
      </c>
      <c r="E26" s="2">
        <v>274</v>
      </c>
      <c r="F26" s="2"/>
      <c r="G26" s="2">
        <v>454</v>
      </c>
      <c r="H26" s="2">
        <v>58</v>
      </c>
      <c r="I26" s="2">
        <v>706</v>
      </c>
      <c r="J26" s="2">
        <v>298</v>
      </c>
      <c r="K26" s="2">
        <v>296</v>
      </c>
      <c r="L26" s="2">
        <v>471</v>
      </c>
      <c r="M26" s="2">
        <v>123</v>
      </c>
      <c r="N26" s="2">
        <v>25</v>
      </c>
      <c r="O26" s="2">
        <v>84</v>
      </c>
      <c r="P26" s="2">
        <v>323</v>
      </c>
      <c r="Q26" s="2">
        <v>533</v>
      </c>
      <c r="R26" s="2">
        <v>372</v>
      </c>
      <c r="S26" s="2">
        <v>569</v>
      </c>
      <c r="T26" s="2">
        <v>579</v>
      </c>
      <c r="U26" s="2">
        <v>105</v>
      </c>
      <c r="V26" s="2">
        <v>616</v>
      </c>
      <c r="W26" s="2">
        <v>265</v>
      </c>
      <c r="X26" s="2">
        <v>88</v>
      </c>
      <c r="Y26" s="2">
        <v>69</v>
      </c>
      <c r="Z26" s="2">
        <v>657</v>
      </c>
      <c r="AA26" s="2">
        <v>332</v>
      </c>
      <c r="AB26" s="2">
        <v>67</v>
      </c>
      <c r="AC26" s="2"/>
      <c r="AD26" s="2">
        <v>265</v>
      </c>
      <c r="AE26" s="2">
        <v>301</v>
      </c>
      <c r="AF26" s="2"/>
      <c r="AG26" s="2">
        <v>265</v>
      </c>
      <c r="AH26" s="2">
        <v>222</v>
      </c>
      <c r="AI26" s="2">
        <v>0</v>
      </c>
      <c r="AJ26" s="2">
        <v>355</v>
      </c>
      <c r="AK26" s="2"/>
      <c r="AL26" s="2">
        <v>176</v>
      </c>
      <c r="AM26" s="2">
        <v>177</v>
      </c>
      <c r="AN26" s="2">
        <v>177</v>
      </c>
      <c r="AO26" s="2">
        <v>44</v>
      </c>
      <c r="AP26" s="2">
        <v>439</v>
      </c>
      <c r="AQ26" s="2">
        <v>348</v>
      </c>
      <c r="AR26" s="2">
        <v>55</v>
      </c>
      <c r="AS26" s="2"/>
      <c r="AT26" s="2">
        <v>455</v>
      </c>
      <c r="AU26" s="2">
        <v>499</v>
      </c>
      <c r="AV26" s="2">
        <v>85</v>
      </c>
      <c r="AW26" s="2">
        <v>25</v>
      </c>
      <c r="AX26" s="2">
        <v>88</v>
      </c>
      <c r="AY26" s="2">
        <v>32</v>
      </c>
      <c r="AZ26" s="2">
        <v>36</v>
      </c>
      <c r="BA26" s="2">
        <v>1016</v>
      </c>
      <c r="BB26" s="2"/>
      <c r="BC26" s="22">
        <f>SUM(B26:BB26)</f>
        <v>13121</v>
      </c>
    </row>
    <row r="27" spans="1:55" ht="12.75">
      <c r="A27" s="2" t="s">
        <v>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2">
        <f>SUM(B27:BB27)</f>
        <v>0</v>
      </c>
    </row>
    <row r="28" spans="1:55" ht="12.75">
      <c r="A28" s="2" t="s">
        <v>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84</v>
      </c>
      <c r="H28" s="2">
        <v>18</v>
      </c>
      <c r="I28" s="2">
        <v>100</v>
      </c>
      <c r="J28" s="2">
        <v>254</v>
      </c>
      <c r="K28" s="2">
        <v>35</v>
      </c>
      <c r="L28" s="2">
        <v>0</v>
      </c>
      <c r="M28" s="2">
        <v>35</v>
      </c>
      <c r="N28" s="2">
        <v>998</v>
      </c>
      <c r="O28" s="2"/>
      <c r="P28" s="2">
        <v>34</v>
      </c>
      <c r="Q28" s="2">
        <v>373</v>
      </c>
      <c r="R28" s="2">
        <v>230</v>
      </c>
      <c r="S28" s="2"/>
      <c r="T28" s="2">
        <v>80</v>
      </c>
      <c r="U28" s="2"/>
      <c r="V28" s="2">
        <v>611</v>
      </c>
      <c r="W28" s="2">
        <v>340</v>
      </c>
      <c r="X28" s="2">
        <v>205</v>
      </c>
      <c r="Y28" s="2">
        <v>833</v>
      </c>
      <c r="Z28" s="2">
        <v>392</v>
      </c>
      <c r="AA28" s="2">
        <v>463</v>
      </c>
      <c r="AB28" s="2">
        <v>96</v>
      </c>
      <c r="AC28" s="2">
        <v>317</v>
      </c>
      <c r="AD28" s="2">
        <v>215</v>
      </c>
      <c r="AE28" s="2">
        <v>335</v>
      </c>
      <c r="AF28" s="2">
        <v>34</v>
      </c>
      <c r="AG28" s="2">
        <v>519</v>
      </c>
      <c r="AH28" s="2">
        <v>38</v>
      </c>
      <c r="AI28" s="2"/>
      <c r="AJ28" s="2"/>
      <c r="AK28" s="2"/>
      <c r="AL28" s="2">
        <v>295</v>
      </c>
      <c r="AM28" s="2">
        <v>122</v>
      </c>
      <c r="AN28" s="2">
        <v>300</v>
      </c>
      <c r="AO28" s="2">
        <v>297</v>
      </c>
      <c r="AP28" s="2"/>
      <c r="AQ28" s="2">
        <v>34</v>
      </c>
      <c r="AR28" s="2"/>
      <c r="AS28" s="2"/>
      <c r="AT28" s="2"/>
      <c r="AU28" s="2"/>
      <c r="AV28" s="2"/>
      <c r="AW28" s="2"/>
      <c r="AX28" s="2">
        <v>116</v>
      </c>
      <c r="AY28" s="2">
        <v>402</v>
      </c>
      <c r="AZ28" s="2"/>
      <c r="BA28" s="2"/>
      <c r="BB28" s="2"/>
      <c r="BC28" s="22">
        <f>SUM(B28:BB28)</f>
        <v>8205</v>
      </c>
    </row>
    <row r="29" spans="1:55" ht="12.75">
      <c r="A29" s="2" t="s">
        <v>5</v>
      </c>
      <c r="B29" s="2">
        <v>420</v>
      </c>
      <c r="C29" s="2">
        <v>151</v>
      </c>
      <c r="D29" s="2">
        <v>122</v>
      </c>
      <c r="E29" s="2">
        <v>35</v>
      </c>
      <c r="F29" s="2">
        <v>35</v>
      </c>
      <c r="G29" s="2">
        <v>0</v>
      </c>
      <c r="H29" s="2">
        <v>0</v>
      </c>
      <c r="I29" s="2">
        <v>34</v>
      </c>
      <c r="J29" s="2">
        <v>347</v>
      </c>
      <c r="K29" s="2">
        <v>56</v>
      </c>
      <c r="L29" s="2">
        <v>87</v>
      </c>
      <c r="M29" s="2">
        <v>187</v>
      </c>
      <c r="N29" s="2">
        <v>258</v>
      </c>
      <c r="O29" s="2">
        <v>293</v>
      </c>
      <c r="P29" s="2">
        <v>444</v>
      </c>
      <c r="Q29" s="2">
        <v>183</v>
      </c>
      <c r="R29" s="2">
        <v>1323</v>
      </c>
      <c r="S29" s="2">
        <v>485</v>
      </c>
      <c r="T29" s="2">
        <v>325</v>
      </c>
      <c r="U29" s="2">
        <v>704</v>
      </c>
      <c r="V29" s="2">
        <v>743</v>
      </c>
      <c r="W29" s="2">
        <v>456</v>
      </c>
      <c r="X29" s="2">
        <v>516</v>
      </c>
      <c r="Y29" s="2">
        <v>594</v>
      </c>
      <c r="Z29" s="2">
        <v>798</v>
      </c>
      <c r="AA29" s="2">
        <v>768</v>
      </c>
      <c r="AB29" s="2">
        <v>767</v>
      </c>
      <c r="AC29" s="2">
        <v>314</v>
      </c>
      <c r="AD29" s="2">
        <v>1230</v>
      </c>
      <c r="AE29" s="2">
        <v>597</v>
      </c>
      <c r="AF29" s="2">
        <v>895</v>
      </c>
      <c r="AG29" s="2">
        <v>378</v>
      </c>
      <c r="AH29" s="2"/>
      <c r="AI29" s="2"/>
      <c r="AJ29" s="2">
        <v>3071</v>
      </c>
      <c r="AK29" s="2">
        <v>500</v>
      </c>
      <c r="AL29" s="2">
        <v>1012</v>
      </c>
      <c r="AM29" s="2">
        <v>864</v>
      </c>
      <c r="AN29" s="2">
        <v>1035</v>
      </c>
      <c r="AO29" s="2">
        <v>1016</v>
      </c>
      <c r="AP29" s="2">
        <v>528</v>
      </c>
      <c r="AQ29" s="2">
        <v>1021</v>
      </c>
      <c r="AR29" s="2">
        <v>379</v>
      </c>
      <c r="AS29" s="2">
        <v>318</v>
      </c>
      <c r="AT29" s="2">
        <v>358</v>
      </c>
      <c r="AU29" s="2">
        <v>690</v>
      </c>
      <c r="AV29" s="2">
        <v>895</v>
      </c>
      <c r="AW29" s="2">
        <v>438</v>
      </c>
      <c r="AX29" s="2">
        <v>841</v>
      </c>
      <c r="AY29" s="2">
        <v>732</v>
      </c>
      <c r="AZ29" s="2">
        <v>702</v>
      </c>
      <c r="BA29" s="2">
        <v>489</v>
      </c>
      <c r="BB29" s="2"/>
      <c r="BC29" s="22">
        <f>SUM(B29:BB29)</f>
        <v>28434</v>
      </c>
    </row>
    <row r="30" spans="1:55" ht="12.75">
      <c r="A30" s="2" t="s">
        <v>11</v>
      </c>
      <c r="B30" s="2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264</v>
      </c>
      <c r="AA30" s="2">
        <v>699</v>
      </c>
      <c r="AB30" s="2">
        <v>1833</v>
      </c>
      <c r="AC30" s="2">
        <v>33</v>
      </c>
      <c r="AD30" s="2">
        <v>792</v>
      </c>
      <c r="AE30" s="2">
        <v>62</v>
      </c>
      <c r="AF30" s="2">
        <v>61</v>
      </c>
      <c r="AG30" s="2">
        <v>29</v>
      </c>
      <c r="AH30" s="2"/>
      <c r="AI30" s="2"/>
      <c r="AJ30" s="2"/>
      <c r="AK30" s="2">
        <v>32</v>
      </c>
      <c r="AL30" s="2">
        <v>32</v>
      </c>
      <c r="AM30" s="2">
        <v>29</v>
      </c>
      <c r="AN30" s="2">
        <v>60</v>
      </c>
      <c r="AO30" s="2"/>
      <c r="AP30" s="2"/>
      <c r="AQ30" s="2"/>
      <c r="AR30" s="2">
        <v>480</v>
      </c>
      <c r="AS30" s="2">
        <v>60</v>
      </c>
      <c r="AT30" s="2">
        <v>62</v>
      </c>
      <c r="AU30" s="2">
        <v>149</v>
      </c>
      <c r="AV30" s="2">
        <v>63</v>
      </c>
      <c r="AW30" s="2">
        <v>62</v>
      </c>
      <c r="AX30" s="2">
        <v>373</v>
      </c>
      <c r="AY30" s="2">
        <v>73</v>
      </c>
      <c r="AZ30" s="2">
        <v>180</v>
      </c>
      <c r="BA30" s="2">
        <v>30</v>
      </c>
      <c r="BB30" s="2"/>
      <c r="BC30" s="22">
        <f aca="true" t="shared" si="2" ref="BC30:BC38">SUM(B30:BB30)</f>
        <v>5488</v>
      </c>
    </row>
    <row r="31" spans="1:55" ht="12.75">
      <c r="A31" s="2" t="s">
        <v>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968</v>
      </c>
      <c r="K31" s="2">
        <v>0</v>
      </c>
      <c r="L31" s="2">
        <v>0</v>
      </c>
      <c r="M31" s="2"/>
      <c r="N31" s="2"/>
      <c r="O31" s="2"/>
      <c r="P31" s="2">
        <v>572</v>
      </c>
      <c r="Q31" s="2"/>
      <c r="R31" s="2">
        <v>440</v>
      </c>
      <c r="S31" s="2"/>
      <c r="T31" s="2"/>
      <c r="U31" s="2"/>
      <c r="V31" s="2"/>
      <c r="W31" s="2"/>
      <c r="X31" s="2"/>
      <c r="Y31" s="2">
        <v>880</v>
      </c>
      <c r="Z31" s="2"/>
      <c r="AA31" s="2">
        <v>440</v>
      </c>
      <c r="AB31" s="2"/>
      <c r="AC31" s="2"/>
      <c r="AD31" s="2"/>
      <c r="AE31" s="2">
        <v>400</v>
      </c>
      <c r="AF31" s="2"/>
      <c r="AG31" s="2"/>
      <c r="AH31" s="2"/>
      <c r="AI31" s="2"/>
      <c r="AJ31" s="2"/>
      <c r="AK31" s="2"/>
      <c r="AL31" s="2">
        <v>20</v>
      </c>
      <c r="AM31" s="2">
        <v>440</v>
      </c>
      <c r="AN31" s="2">
        <v>1496</v>
      </c>
      <c r="AO31" s="2"/>
      <c r="AP31" s="2"/>
      <c r="AQ31" s="2"/>
      <c r="AR31" s="2">
        <v>528</v>
      </c>
      <c r="AS31" s="2">
        <v>528</v>
      </c>
      <c r="AT31" s="2"/>
      <c r="AU31" s="2"/>
      <c r="AV31" s="2"/>
      <c r="AW31" s="2"/>
      <c r="AX31" s="2"/>
      <c r="AY31" s="2"/>
      <c r="AZ31" s="2"/>
      <c r="BA31" s="2"/>
      <c r="BB31" s="2"/>
      <c r="BC31" s="22">
        <f t="shared" si="2"/>
        <v>6712</v>
      </c>
    </row>
    <row r="32" spans="1:55" ht="12.75">
      <c r="A32" s="2" t="s">
        <v>7</v>
      </c>
      <c r="B32" s="2">
        <v>63</v>
      </c>
      <c r="C32" s="2">
        <v>33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>
        <v>292</v>
      </c>
      <c r="AT32" s="2">
        <v>265</v>
      </c>
      <c r="AU32" s="2"/>
      <c r="AV32" s="2"/>
      <c r="AW32" s="2"/>
      <c r="AX32" s="2"/>
      <c r="AY32" s="2"/>
      <c r="AZ32" s="2"/>
      <c r="BA32" s="2"/>
      <c r="BB32" s="2"/>
      <c r="BC32" s="22">
        <f t="shared" si="2"/>
        <v>653</v>
      </c>
    </row>
    <row r="33" spans="1:55" ht="12.75">
      <c r="A33" s="2" t="s">
        <v>57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2">
        <f t="shared" si="2"/>
        <v>0</v>
      </c>
    </row>
    <row r="34" spans="1:55" ht="12.75">
      <c r="A34" s="2" t="s">
        <v>62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2">
        <f t="shared" si="2"/>
        <v>0</v>
      </c>
    </row>
    <row r="35" spans="1:55" ht="12.75">
      <c r="A35" s="2" t="s">
        <v>76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2">
        <f t="shared" si="2"/>
        <v>0</v>
      </c>
    </row>
    <row r="36" spans="1:55" ht="12.75">
      <c r="A36" s="2" t="s">
        <v>94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2">
        <f t="shared" si="2"/>
        <v>0</v>
      </c>
    </row>
    <row r="37" spans="1:56" ht="12.75">
      <c r="A37" s="2" t="s">
        <v>73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2">
        <f t="shared" si="2"/>
        <v>0</v>
      </c>
      <c r="BD37" s="18"/>
    </row>
    <row r="38" spans="1:55" ht="12.75">
      <c r="A38" s="2" t="s">
        <v>15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2">
        <f t="shared" si="2"/>
        <v>0</v>
      </c>
    </row>
    <row r="39" spans="1:57" ht="12.75">
      <c r="A39" s="9" t="s">
        <v>48</v>
      </c>
      <c r="B39" s="3">
        <f aca="true" t="shared" si="3" ref="B39:AQ39">SUM(B26:B38)</f>
        <v>813</v>
      </c>
      <c r="C39" s="3">
        <f t="shared" si="3"/>
        <v>404</v>
      </c>
      <c r="D39" s="3">
        <f t="shared" si="3"/>
        <v>299</v>
      </c>
      <c r="E39" s="3">
        <f t="shared" si="3"/>
        <v>309</v>
      </c>
      <c r="F39" s="3">
        <f t="shared" si="3"/>
        <v>35</v>
      </c>
      <c r="G39" s="3">
        <f t="shared" si="3"/>
        <v>538</v>
      </c>
      <c r="H39" s="3">
        <f t="shared" si="3"/>
        <v>76</v>
      </c>
      <c r="I39" s="3">
        <f t="shared" si="3"/>
        <v>840</v>
      </c>
      <c r="J39" s="3">
        <f t="shared" si="3"/>
        <v>1867</v>
      </c>
      <c r="K39" s="3">
        <f t="shared" si="3"/>
        <v>387</v>
      </c>
      <c r="L39" s="3">
        <f t="shared" si="3"/>
        <v>558</v>
      </c>
      <c r="M39" s="3">
        <f t="shared" si="3"/>
        <v>345</v>
      </c>
      <c r="N39" s="3">
        <f t="shared" si="3"/>
        <v>1281</v>
      </c>
      <c r="O39" s="3">
        <f t="shared" si="3"/>
        <v>377</v>
      </c>
      <c r="P39" s="3">
        <f t="shared" si="3"/>
        <v>1373</v>
      </c>
      <c r="Q39" s="3">
        <f t="shared" si="3"/>
        <v>1089</v>
      </c>
      <c r="R39" s="3">
        <f t="shared" si="3"/>
        <v>2365</v>
      </c>
      <c r="S39" s="3">
        <f t="shared" si="3"/>
        <v>1054</v>
      </c>
      <c r="T39" s="3">
        <f t="shared" si="3"/>
        <v>984</v>
      </c>
      <c r="U39" s="3">
        <f t="shared" si="3"/>
        <v>809</v>
      </c>
      <c r="V39" s="3">
        <f t="shared" si="3"/>
        <v>1970</v>
      </c>
      <c r="W39" s="3">
        <f t="shared" si="3"/>
        <v>1061</v>
      </c>
      <c r="X39" s="3">
        <f t="shared" si="3"/>
        <v>809</v>
      </c>
      <c r="Y39" s="3">
        <f t="shared" si="3"/>
        <v>2376</v>
      </c>
      <c r="Z39" s="3">
        <f t="shared" si="3"/>
        <v>2111</v>
      </c>
      <c r="AA39" s="3">
        <f t="shared" si="3"/>
        <v>2702</v>
      </c>
      <c r="AB39" s="3">
        <f t="shared" si="3"/>
        <v>2763</v>
      </c>
      <c r="AC39" s="3">
        <f t="shared" si="3"/>
        <v>664</v>
      </c>
      <c r="AD39" s="3">
        <f t="shared" si="3"/>
        <v>2502</v>
      </c>
      <c r="AE39" s="3">
        <f t="shared" si="3"/>
        <v>1695</v>
      </c>
      <c r="AF39" s="3">
        <f t="shared" si="3"/>
        <v>990</v>
      </c>
      <c r="AG39" s="3">
        <f t="shared" si="3"/>
        <v>1191</v>
      </c>
      <c r="AH39" s="3">
        <f t="shared" si="3"/>
        <v>260</v>
      </c>
      <c r="AI39" s="3">
        <f aca="true" t="shared" si="4" ref="AI39:AP39">SUM(AI26:AI38)</f>
        <v>0</v>
      </c>
      <c r="AJ39" s="3">
        <f t="shared" si="4"/>
        <v>3426</v>
      </c>
      <c r="AK39" s="3">
        <f t="shared" si="4"/>
        <v>532</v>
      </c>
      <c r="AL39" s="3">
        <f t="shared" si="4"/>
        <v>1535</v>
      </c>
      <c r="AM39" s="3">
        <f t="shared" si="4"/>
        <v>1632</v>
      </c>
      <c r="AN39" s="3">
        <f t="shared" si="4"/>
        <v>3068</v>
      </c>
      <c r="AO39" s="3">
        <f t="shared" si="4"/>
        <v>1357</v>
      </c>
      <c r="AP39" s="3">
        <f t="shared" si="4"/>
        <v>967</v>
      </c>
      <c r="AQ39" s="3">
        <f t="shared" si="3"/>
        <v>1403</v>
      </c>
      <c r="AR39" s="3">
        <f aca="true" t="shared" si="5" ref="AR39:BC39">SUM(AR25:AR38)</f>
        <v>1657</v>
      </c>
      <c r="AS39" s="3">
        <f t="shared" si="5"/>
        <v>1198</v>
      </c>
      <c r="AT39" s="3">
        <f t="shared" si="5"/>
        <v>1140</v>
      </c>
      <c r="AU39" s="3">
        <f t="shared" si="5"/>
        <v>1338</v>
      </c>
      <c r="AV39" s="3">
        <f t="shared" si="5"/>
        <v>1258</v>
      </c>
      <c r="AW39" s="3">
        <f t="shared" si="5"/>
        <v>525</v>
      </c>
      <c r="AX39" s="3">
        <f t="shared" si="5"/>
        <v>1418</v>
      </c>
      <c r="AY39" s="3">
        <f t="shared" si="5"/>
        <v>1239</v>
      </c>
      <c r="AZ39" s="3">
        <f t="shared" si="5"/>
        <v>918</v>
      </c>
      <c r="BA39" s="3">
        <f t="shared" si="5"/>
        <v>1642</v>
      </c>
      <c r="BB39" s="3"/>
      <c r="BC39" s="3">
        <f t="shared" si="5"/>
        <v>63150</v>
      </c>
      <c r="BE39" s="18"/>
    </row>
    <row r="41" ht="12.75">
      <c r="A41" t="s">
        <v>108</v>
      </c>
    </row>
    <row r="43" spans="1:55" ht="12.75">
      <c r="A43" s="6"/>
      <c r="B43" s="5" t="s">
        <v>129</v>
      </c>
      <c r="C43" s="5" t="s">
        <v>131</v>
      </c>
      <c r="D43" s="5" t="s">
        <v>133</v>
      </c>
      <c r="E43" s="5" t="s">
        <v>135</v>
      </c>
      <c r="F43" s="5" t="s">
        <v>137</v>
      </c>
      <c r="G43" s="5" t="s">
        <v>139</v>
      </c>
      <c r="H43" s="5" t="s">
        <v>141</v>
      </c>
      <c r="I43" s="5" t="s">
        <v>143</v>
      </c>
      <c r="J43" s="5" t="s">
        <v>145</v>
      </c>
      <c r="K43" s="5" t="s">
        <v>147</v>
      </c>
      <c r="L43" s="5" t="s">
        <v>160</v>
      </c>
      <c r="M43" s="5" t="s">
        <v>161</v>
      </c>
      <c r="N43" s="5" t="s">
        <v>163</v>
      </c>
      <c r="O43" s="5" t="s">
        <v>165</v>
      </c>
      <c r="P43" s="5" t="s">
        <v>168</v>
      </c>
      <c r="Q43" s="5" t="s">
        <v>169</v>
      </c>
      <c r="R43" s="5" t="s">
        <v>171</v>
      </c>
      <c r="S43" s="19" t="s">
        <v>173</v>
      </c>
      <c r="T43" s="19" t="s">
        <v>176</v>
      </c>
      <c r="U43" s="19" t="s">
        <v>178</v>
      </c>
      <c r="V43" s="19" t="s">
        <v>180</v>
      </c>
      <c r="W43" s="19" t="s">
        <v>182</v>
      </c>
      <c r="X43" s="19" t="s">
        <v>184</v>
      </c>
      <c r="Y43" s="19" t="s">
        <v>186</v>
      </c>
      <c r="Z43" s="19" t="s">
        <v>188</v>
      </c>
      <c r="AA43" s="19" t="s">
        <v>190</v>
      </c>
      <c r="AB43" s="19" t="s">
        <v>192</v>
      </c>
      <c r="AC43" s="19" t="s">
        <v>194</v>
      </c>
      <c r="AD43" s="19" t="s">
        <v>196</v>
      </c>
      <c r="AE43" s="19" t="s">
        <v>198</v>
      </c>
      <c r="AF43" s="19" t="s">
        <v>200</v>
      </c>
      <c r="AG43" s="19" t="s">
        <v>202</v>
      </c>
      <c r="AH43" s="19" t="s">
        <v>204</v>
      </c>
      <c r="AI43" s="19" t="s">
        <v>206</v>
      </c>
      <c r="AJ43" s="19" t="s">
        <v>208</v>
      </c>
      <c r="AK43" s="19" t="s">
        <v>210</v>
      </c>
      <c r="AL43" s="19" t="s">
        <v>212</v>
      </c>
      <c r="AM43" s="19" t="s">
        <v>214</v>
      </c>
      <c r="AN43" s="19" t="s">
        <v>216</v>
      </c>
      <c r="AO43" s="19" t="s">
        <v>218</v>
      </c>
      <c r="AP43" s="19" t="s">
        <v>220</v>
      </c>
      <c r="AQ43" s="19" t="s">
        <v>222</v>
      </c>
      <c r="AR43" s="19" t="s">
        <v>224</v>
      </c>
      <c r="AS43" s="19" t="s">
        <v>226</v>
      </c>
      <c r="AT43" s="19" t="s">
        <v>228</v>
      </c>
      <c r="AU43" s="19" t="s">
        <v>230</v>
      </c>
      <c r="AV43" s="19" t="s">
        <v>232</v>
      </c>
      <c r="AW43" s="19" t="s">
        <v>234</v>
      </c>
      <c r="AX43" s="19" t="s">
        <v>236</v>
      </c>
      <c r="AY43" s="19" t="s">
        <v>238</v>
      </c>
      <c r="AZ43" s="19" t="s">
        <v>240</v>
      </c>
      <c r="BA43" s="19" t="s">
        <v>242</v>
      </c>
      <c r="BB43" s="19"/>
      <c r="BC43" s="6" t="s">
        <v>48</v>
      </c>
    </row>
    <row r="44" spans="1:55" ht="12.75">
      <c r="A44" s="2"/>
      <c r="B44" s="14" t="s">
        <v>130</v>
      </c>
      <c r="C44" s="14" t="s">
        <v>132</v>
      </c>
      <c r="D44" s="14" t="s">
        <v>134</v>
      </c>
      <c r="E44" s="14" t="s">
        <v>136</v>
      </c>
      <c r="F44" s="14" t="s">
        <v>138</v>
      </c>
      <c r="G44" s="14" t="s">
        <v>140</v>
      </c>
      <c r="H44" s="14" t="s">
        <v>142</v>
      </c>
      <c r="I44" s="14" t="s">
        <v>144</v>
      </c>
      <c r="J44" s="14" t="s">
        <v>146</v>
      </c>
      <c r="K44" s="14" t="s">
        <v>148</v>
      </c>
      <c r="L44" s="14" t="s">
        <v>159</v>
      </c>
      <c r="M44" s="14" t="s">
        <v>162</v>
      </c>
      <c r="N44" s="14" t="s">
        <v>164</v>
      </c>
      <c r="O44" s="14" t="s">
        <v>166</v>
      </c>
      <c r="P44" s="14" t="s">
        <v>167</v>
      </c>
      <c r="Q44" s="14" t="s">
        <v>170</v>
      </c>
      <c r="R44" s="14" t="s">
        <v>172</v>
      </c>
      <c r="S44" s="14" t="s">
        <v>174</v>
      </c>
      <c r="T44" s="14" t="s">
        <v>177</v>
      </c>
      <c r="U44" s="14" t="s">
        <v>179</v>
      </c>
      <c r="V44" s="14" t="s">
        <v>181</v>
      </c>
      <c r="W44" s="14" t="s">
        <v>183</v>
      </c>
      <c r="X44" s="14" t="s">
        <v>185</v>
      </c>
      <c r="Y44" s="14" t="s">
        <v>187</v>
      </c>
      <c r="Z44" s="14" t="s">
        <v>189</v>
      </c>
      <c r="AA44" s="14" t="s">
        <v>191</v>
      </c>
      <c r="AB44" s="14" t="s">
        <v>193</v>
      </c>
      <c r="AC44" s="14" t="s">
        <v>195</v>
      </c>
      <c r="AD44" s="14" t="s">
        <v>197</v>
      </c>
      <c r="AE44" s="14" t="s">
        <v>199</v>
      </c>
      <c r="AF44" s="14" t="s">
        <v>201</v>
      </c>
      <c r="AG44" s="14" t="s">
        <v>203</v>
      </c>
      <c r="AH44" s="14" t="s">
        <v>205</v>
      </c>
      <c r="AI44" s="14" t="s">
        <v>207</v>
      </c>
      <c r="AJ44" s="14" t="s">
        <v>209</v>
      </c>
      <c r="AK44" s="14" t="s">
        <v>211</v>
      </c>
      <c r="AL44" s="14" t="s">
        <v>213</v>
      </c>
      <c r="AM44" s="14" t="s">
        <v>215</v>
      </c>
      <c r="AN44" s="14" t="s">
        <v>217</v>
      </c>
      <c r="AO44" s="14" t="s">
        <v>219</v>
      </c>
      <c r="AP44" s="14" t="s">
        <v>221</v>
      </c>
      <c r="AQ44" s="14" t="s">
        <v>223</v>
      </c>
      <c r="AR44" s="14" t="s">
        <v>225</v>
      </c>
      <c r="AS44" s="14" t="s">
        <v>227</v>
      </c>
      <c r="AT44" s="14" t="s">
        <v>229</v>
      </c>
      <c r="AU44" s="14" t="s">
        <v>231</v>
      </c>
      <c r="AV44" s="14" t="s">
        <v>233</v>
      </c>
      <c r="AW44" s="14" t="s">
        <v>235</v>
      </c>
      <c r="AX44" s="14" t="s">
        <v>237</v>
      </c>
      <c r="AY44" s="14" t="s">
        <v>239</v>
      </c>
      <c r="AZ44" s="14" t="s">
        <v>241</v>
      </c>
      <c r="BA44" s="14" t="s">
        <v>243</v>
      </c>
      <c r="BB44" s="14"/>
      <c r="BC44" s="9"/>
    </row>
    <row r="45" spans="1:55" ht="12.75">
      <c r="A45" s="2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278</v>
      </c>
      <c r="AI45" s="2">
        <v>0</v>
      </c>
      <c r="AJ45" s="2">
        <v>0</v>
      </c>
      <c r="AK45" s="2">
        <v>223</v>
      </c>
      <c r="AL45" s="2">
        <v>223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/>
      <c r="BC45" s="2">
        <f>SUM(B45:BB45)</f>
        <v>724</v>
      </c>
    </row>
    <row r="46" spans="1:5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>
        <f>SUM(B46:K46)</f>
        <v>0</v>
      </c>
    </row>
    <row r="47" spans="1:55" ht="12.75">
      <c r="A47" s="3" t="s">
        <v>48</v>
      </c>
      <c r="B47" s="3">
        <f aca="true" t="shared" si="6" ref="B47:Q47">SUM(B45:B46)</f>
        <v>0</v>
      </c>
      <c r="C47" s="3">
        <f t="shared" si="6"/>
        <v>0</v>
      </c>
      <c r="D47" s="3">
        <f t="shared" si="6"/>
        <v>0</v>
      </c>
      <c r="E47" s="3">
        <f t="shared" si="6"/>
        <v>0</v>
      </c>
      <c r="F47" s="3">
        <f t="shared" si="6"/>
        <v>0</v>
      </c>
      <c r="G47" s="3">
        <f t="shared" si="6"/>
        <v>0</v>
      </c>
      <c r="H47" s="3">
        <f t="shared" si="6"/>
        <v>0</v>
      </c>
      <c r="I47" s="3">
        <f t="shared" si="6"/>
        <v>0</v>
      </c>
      <c r="J47" s="3">
        <f t="shared" si="6"/>
        <v>0</v>
      </c>
      <c r="K47" s="3">
        <f t="shared" si="6"/>
        <v>0</v>
      </c>
      <c r="L47" s="3">
        <f t="shared" si="6"/>
        <v>0</v>
      </c>
      <c r="M47" s="3">
        <f t="shared" si="6"/>
        <v>0</v>
      </c>
      <c r="N47" s="3">
        <f t="shared" si="6"/>
        <v>0</v>
      </c>
      <c r="O47" s="3">
        <f t="shared" si="6"/>
        <v>0</v>
      </c>
      <c r="P47" s="3">
        <f t="shared" si="6"/>
        <v>0</v>
      </c>
      <c r="Q47" s="3">
        <f t="shared" si="6"/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f>SUM(AH45:AH46)</f>
        <v>278</v>
      </c>
      <c r="AI47" s="3">
        <f>SUM(AI45:AI46)</f>
        <v>0</v>
      </c>
      <c r="AJ47" s="3">
        <f>SUM(AJ45:AJ46)</f>
        <v>0</v>
      </c>
      <c r="AK47" s="3">
        <f>SUM(AK45:AK46)</f>
        <v>223</v>
      </c>
      <c r="AL47" s="3">
        <f>SUM(AL45:AL46)</f>
        <v>223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/>
      <c r="BC47" s="3">
        <f>SUM(BC45:BC46)</f>
        <v>724</v>
      </c>
    </row>
    <row r="50" ht="12.75">
      <c r="A50" t="s">
        <v>107</v>
      </c>
    </row>
    <row r="52" spans="1:57" ht="12.75">
      <c r="A52" s="6"/>
      <c r="B52" s="5" t="s">
        <v>129</v>
      </c>
      <c r="C52" s="5" t="s">
        <v>131</v>
      </c>
      <c r="D52" s="5" t="s">
        <v>133</v>
      </c>
      <c r="E52" s="5" t="s">
        <v>135</v>
      </c>
      <c r="F52" s="5" t="s">
        <v>137</v>
      </c>
      <c r="G52" s="5" t="s">
        <v>139</v>
      </c>
      <c r="H52" s="5" t="s">
        <v>141</v>
      </c>
      <c r="I52" s="5" t="s">
        <v>143</v>
      </c>
      <c r="J52" s="5" t="s">
        <v>145</v>
      </c>
      <c r="K52" s="5" t="s">
        <v>147</v>
      </c>
      <c r="L52" s="5" t="s">
        <v>160</v>
      </c>
      <c r="M52" s="5" t="s">
        <v>161</v>
      </c>
      <c r="N52" s="5" t="s">
        <v>163</v>
      </c>
      <c r="O52" s="5" t="s">
        <v>165</v>
      </c>
      <c r="P52" s="5" t="s">
        <v>168</v>
      </c>
      <c r="Q52" s="5" t="s">
        <v>169</v>
      </c>
      <c r="R52" s="5" t="s">
        <v>171</v>
      </c>
      <c r="S52" s="19" t="s">
        <v>173</v>
      </c>
      <c r="T52" s="19" t="s">
        <v>176</v>
      </c>
      <c r="U52" s="19" t="s">
        <v>178</v>
      </c>
      <c r="V52" s="19" t="s">
        <v>180</v>
      </c>
      <c r="W52" s="19" t="s">
        <v>182</v>
      </c>
      <c r="X52" s="19" t="s">
        <v>184</v>
      </c>
      <c r="Y52" s="19" t="s">
        <v>186</v>
      </c>
      <c r="Z52" s="19" t="s">
        <v>188</v>
      </c>
      <c r="AA52" s="19" t="s">
        <v>190</v>
      </c>
      <c r="AB52" s="19" t="s">
        <v>192</v>
      </c>
      <c r="AC52" s="19" t="s">
        <v>194</v>
      </c>
      <c r="AD52" s="19" t="s">
        <v>196</v>
      </c>
      <c r="AE52" s="19" t="s">
        <v>198</v>
      </c>
      <c r="AF52" s="19" t="s">
        <v>200</v>
      </c>
      <c r="AG52" s="19" t="s">
        <v>202</v>
      </c>
      <c r="AH52" s="19" t="s">
        <v>204</v>
      </c>
      <c r="AI52" s="19" t="s">
        <v>206</v>
      </c>
      <c r="AJ52" s="19" t="s">
        <v>208</v>
      </c>
      <c r="AK52" s="19" t="s">
        <v>210</v>
      </c>
      <c r="AL52" s="19" t="s">
        <v>212</v>
      </c>
      <c r="AM52" s="19" t="s">
        <v>214</v>
      </c>
      <c r="AN52" s="19" t="s">
        <v>216</v>
      </c>
      <c r="AO52" s="19" t="s">
        <v>218</v>
      </c>
      <c r="AP52" s="19" t="s">
        <v>220</v>
      </c>
      <c r="AQ52" s="19" t="s">
        <v>222</v>
      </c>
      <c r="AR52" s="19" t="s">
        <v>224</v>
      </c>
      <c r="AS52" s="19" t="s">
        <v>226</v>
      </c>
      <c r="AT52" s="19" t="s">
        <v>228</v>
      </c>
      <c r="AU52" s="19" t="s">
        <v>230</v>
      </c>
      <c r="AV52" s="19" t="s">
        <v>232</v>
      </c>
      <c r="AW52" s="19" t="s">
        <v>234</v>
      </c>
      <c r="AX52" s="19" t="s">
        <v>236</v>
      </c>
      <c r="AY52" s="19" t="s">
        <v>238</v>
      </c>
      <c r="AZ52" s="19" t="s">
        <v>240</v>
      </c>
      <c r="BA52" s="19" t="s">
        <v>242</v>
      </c>
      <c r="BB52" s="19"/>
      <c r="BC52" s="6" t="s">
        <v>48</v>
      </c>
      <c r="BE52" s="18"/>
    </row>
    <row r="53" spans="1:55" ht="12.75">
      <c r="A53" s="2"/>
      <c r="B53" s="14" t="s">
        <v>130</v>
      </c>
      <c r="C53" s="14" t="s">
        <v>132</v>
      </c>
      <c r="D53" s="14" t="s">
        <v>134</v>
      </c>
      <c r="E53" s="14" t="s">
        <v>136</v>
      </c>
      <c r="F53" s="14" t="s">
        <v>138</v>
      </c>
      <c r="G53" s="14" t="s">
        <v>140</v>
      </c>
      <c r="H53" s="14" t="s">
        <v>142</v>
      </c>
      <c r="I53" s="14" t="s">
        <v>144</v>
      </c>
      <c r="J53" s="14" t="s">
        <v>146</v>
      </c>
      <c r="K53" s="14" t="s">
        <v>148</v>
      </c>
      <c r="L53" s="14" t="s">
        <v>159</v>
      </c>
      <c r="M53" s="14" t="s">
        <v>162</v>
      </c>
      <c r="N53" s="14" t="s">
        <v>164</v>
      </c>
      <c r="O53" s="14" t="s">
        <v>166</v>
      </c>
      <c r="P53" s="14" t="s">
        <v>167</v>
      </c>
      <c r="Q53" s="14" t="s">
        <v>170</v>
      </c>
      <c r="R53" s="14" t="s">
        <v>172</v>
      </c>
      <c r="S53" s="14" t="s">
        <v>174</v>
      </c>
      <c r="T53" s="14" t="s">
        <v>177</v>
      </c>
      <c r="U53" s="14" t="s">
        <v>179</v>
      </c>
      <c r="V53" s="14" t="s">
        <v>181</v>
      </c>
      <c r="W53" s="14" t="s">
        <v>183</v>
      </c>
      <c r="X53" s="14" t="s">
        <v>185</v>
      </c>
      <c r="Y53" s="14" t="s">
        <v>187</v>
      </c>
      <c r="Z53" s="14" t="s">
        <v>189</v>
      </c>
      <c r="AA53" s="14" t="s">
        <v>191</v>
      </c>
      <c r="AB53" s="14" t="s">
        <v>193</v>
      </c>
      <c r="AC53" s="14" t="s">
        <v>195</v>
      </c>
      <c r="AD53" s="14" t="s">
        <v>197</v>
      </c>
      <c r="AE53" s="14" t="s">
        <v>199</v>
      </c>
      <c r="AF53" s="14" t="s">
        <v>201</v>
      </c>
      <c r="AG53" s="14" t="s">
        <v>203</v>
      </c>
      <c r="AH53" s="14" t="s">
        <v>205</v>
      </c>
      <c r="AI53" s="14" t="s">
        <v>207</v>
      </c>
      <c r="AJ53" s="14" t="s">
        <v>209</v>
      </c>
      <c r="AK53" s="14" t="s">
        <v>211</v>
      </c>
      <c r="AL53" s="14" t="s">
        <v>213</v>
      </c>
      <c r="AM53" s="14" t="s">
        <v>215</v>
      </c>
      <c r="AN53" s="14" t="s">
        <v>217</v>
      </c>
      <c r="AO53" s="14" t="s">
        <v>219</v>
      </c>
      <c r="AP53" s="14" t="s">
        <v>221</v>
      </c>
      <c r="AQ53" s="14" t="s">
        <v>223</v>
      </c>
      <c r="AR53" s="14" t="s">
        <v>225</v>
      </c>
      <c r="AS53" s="14" t="s">
        <v>227</v>
      </c>
      <c r="AT53" s="14" t="s">
        <v>229</v>
      </c>
      <c r="AU53" s="14" t="s">
        <v>231</v>
      </c>
      <c r="AV53" s="14" t="s">
        <v>233</v>
      </c>
      <c r="AW53" s="14" t="s">
        <v>235</v>
      </c>
      <c r="AX53" s="14" t="s">
        <v>237</v>
      </c>
      <c r="AY53" s="14" t="s">
        <v>239</v>
      </c>
      <c r="AZ53" s="14" t="s">
        <v>241</v>
      </c>
      <c r="BA53" s="14" t="s">
        <v>243</v>
      </c>
      <c r="BB53" s="14"/>
      <c r="BC53" s="9"/>
    </row>
    <row r="54" spans="1:55" ht="12.75">
      <c r="A54" s="2"/>
      <c r="B54" s="2">
        <v>9930</v>
      </c>
      <c r="C54" s="2">
        <v>22507</v>
      </c>
      <c r="D54" s="2">
        <v>20466</v>
      </c>
      <c r="E54" s="2">
        <v>30176</v>
      </c>
      <c r="F54" s="2">
        <v>0</v>
      </c>
      <c r="G54" s="2">
        <v>928</v>
      </c>
      <c r="H54" s="2">
        <v>0</v>
      </c>
      <c r="I54" s="2">
        <v>0</v>
      </c>
      <c r="J54" s="2">
        <v>0</v>
      </c>
      <c r="K54" s="2">
        <v>600</v>
      </c>
      <c r="L54" s="2">
        <v>0</v>
      </c>
      <c r="M54" s="2">
        <v>600</v>
      </c>
      <c r="N54" s="2">
        <v>187</v>
      </c>
      <c r="O54" s="2"/>
      <c r="P54" s="2">
        <v>0</v>
      </c>
      <c r="Q54" s="2">
        <v>175</v>
      </c>
      <c r="R54" s="2">
        <v>0</v>
      </c>
      <c r="S54" s="2">
        <v>174</v>
      </c>
      <c r="T54" s="2">
        <v>0</v>
      </c>
      <c r="U54" s="2">
        <v>0</v>
      </c>
      <c r="V54" s="2">
        <v>1007</v>
      </c>
      <c r="W54" s="2">
        <v>29</v>
      </c>
      <c r="X54" s="2">
        <v>0</v>
      </c>
      <c r="Y54" s="2">
        <v>0</v>
      </c>
      <c r="Z54" s="2">
        <v>688</v>
      </c>
      <c r="AA54" s="2">
        <v>0</v>
      </c>
      <c r="AB54" s="2">
        <v>150</v>
      </c>
      <c r="AC54" s="2">
        <v>318</v>
      </c>
      <c r="AD54" s="2">
        <v>0</v>
      </c>
      <c r="AE54" s="2">
        <v>5467</v>
      </c>
      <c r="AF54" s="2">
        <v>3558</v>
      </c>
      <c r="AG54" s="2">
        <v>33962</v>
      </c>
      <c r="AH54" s="2">
        <v>328</v>
      </c>
      <c r="AI54" s="2">
        <v>0</v>
      </c>
      <c r="AJ54" s="2">
        <v>0</v>
      </c>
      <c r="AK54" s="2">
        <v>0</v>
      </c>
      <c r="AL54" s="2">
        <v>15797</v>
      </c>
      <c r="AM54" s="2">
        <v>17546</v>
      </c>
      <c r="AN54" s="2">
        <v>9986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14008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/>
      <c r="BC54" s="2">
        <f>SUM(B54:BB54)</f>
        <v>188587</v>
      </c>
    </row>
    <row r="55" spans="1:5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>
        <v>417</v>
      </c>
      <c r="AG55" s="2"/>
      <c r="AH55" s="2">
        <v>32360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>
        <f>SUM(B55:AH55)</f>
        <v>32777</v>
      </c>
    </row>
    <row r="56" spans="1:5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>
        <f>SUM(B56:AH56)</f>
        <v>0</v>
      </c>
    </row>
    <row r="57" spans="1:5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>
        <f>SUM(B57:AH57)</f>
        <v>0</v>
      </c>
    </row>
    <row r="58" spans="1:55" ht="12.75">
      <c r="A58" s="3" t="s">
        <v>48</v>
      </c>
      <c r="B58" s="3">
        <f aca="true" t="shared" si="7" ref="B58:BC58">SUM(B54:B57)</f>
        <v>9930</v>
      </c>
      <c r="C58" s="3">
        <f t="shared" si="7"/>
        <v>22507</v>
      </c>
      <c r="D58" s="3">
        <f t="shared" si="7"/>
        <v>20466</v>
      </c>
      <c r="E58" s="3">
        <f t="shared" si="7"/>
        <v>30176</v>
      </c>
      <c r="F58" s="3">
        <f>SUM(F54:F57)</f>
        <v>0</v>
      </c>
      <c r="G58" s="3">
        <f>SUM(G54:G57)</f>
        <v>928</v>
      </c>
      <c r="H58" s="3">
        <f>SUM(H54:H57)</f>
        <v>0</v>
      </c>
      <c r="I58" s="3">
        <f>SUM(I54:I57)</f>
        <v>0</v>
      </c>
      <c r="J58" s="3">
        <f>SUM(J54:J57)</f>
        <v>0</v>
      </c>
      <c r="K58" s="3">
        <f t="shared" si="7"/>
        <v>600</v>
      </c>
      <c r="L58" s="3">
        <f t="shared" si="7"/>
        <v>0</v>
      </c>
      <c r="M58" s="3">
        <f t="shared" si="7"/>
        <v>600</v>
      </c>
      <c r="N58" s="3">
        <f t="shared" si="7"/>
        <v>187</v>
      </c>
      <c r="O58" s="3">
        <f t="shared" si="7"/>
        <v>0</v>
      </c>
      <c r="P58" s="3">
        <f t="shared" si="7"/>
        <v>0</v>
      </c>
      <c r="Q58" s="3">
        <f t="shared" si="7"/>
        <v>175</v>
      </c>
      <c r="R58" s="3">
        <f t="shared" si="7"/>
        <v>0</v>
      </c>
      <c r="S58" s="3">
        <f t="shared" si="7"/>
        <v>174</v>
      </c>
      <c r="T58" s="3">
        <f t="shared" si="7"/>
        <v>0</v>
      </c>
      <c r="U58" s="3">
        <f t="shared" si="7"/>
        <v>0</v>
      </c>
      <c r="V58" s="3">
        <f t="shared" si="7"/>
        <v>1007</v>
      </c>
      <c r="W58" s="3">
        <f t="shared" si="7"/>
        <v>29</v>
      </c>
      <c r="X58" s="3">
        <f t="shared" si="7"/>
        <v>0</v>
      </c>
      <c r="Y58" s="3">
        <f t="shared" si="7"/>
        <v>0</v>
      </c>
      <c r="Z58" s="3">
        <f t="shared" si="7"/>
        <v>688</v>
      </c>
      <c r="AA58" s="3">
        <v>0</v>
      </c>
      <c r="AB58" s="3">
        <f t="shared" si="7"/>
        <v>150</v>
      </c>
      <c r="AC58" s="3">
        <f t="shared" si="7"/>
        <v>318</v>
      </c>
      <c r="AD58" s="3">
        <f>SUM(AD54:AD57)</f>
        <v>0</v>
      </c>
      <c r="AE58" s="3">
        <f>SUM(AE54:AE57)</f>
        <v>5467</v>
      </c>
      <c r="AF58" s="3">
        <f>SUM(AF54:AF57)</f>
        <v>3975</v>
      </c>
      <c r="AG58" s="3">
        <f>SUM(AG54:AG57)</f>
        <v>33962</v>
      </c>
      <c r="AH58" s="3">
        <f>SUM(AH54:AH57)</f>
        <v>32688</v>
      </c>
      <c r="AI58" s="3">
        <v>0</v>
      </c>
      <c r="AJ58" s="3">
        <v>0</v>
      </c>
      <c r="AK58" s="3">
        <v>0</v>
      </c>
      <c r="AL58" s="3">
        <f t="shared" si="7"/>
        <v>15797</v>
      </c>
      <c r="AM58" s="3">
        <f t="shared" si="7"/>
        <v>17546</v>
      </c>
      <c r="AN58" s="3">
        <f t="shared" si="7"/>
        <v>9986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f t="shared" si="7"/>
        <v>14008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/>
      <c r="BC58" s="3">
        <f t="shared" si="7"/>
        <v>221364</v>
      </c>
    </row>
    <row r="61" ht="12.75">
      <c r="A61" t="s">
        <v>109</v>
      </c>
    </row>
    <row r="63" spans="1:55" ht="12.75">
      <c r="A63" s="6"/>
      <c r="B63" s="5" t="s">
        <v>129</v>
      </c>
      <c r="C63" s="5" t="s">
        <v>131</v>
      </c>
      <c r="D63" s="5" t="s">
        <v>133</v>
      </c>
      <c r="E63" s="5" t="s">
        <v>135</v>
      </c>
      <c r="F63" s="5" t="s">
        <v>137</v>
      </c>
      <c r="G63" s="5" t="s">
        <v>139</v>
      </c>
      <c r="H63" s="5" t="s">
        <v>141</v>
      </c>
      <c r="I63" s="5" t="s">
        <v>143</v>
      </c>
      <c r="J63" s="5" t="s">
        <v>145</v>
      </c>
      <c r="K63" s="5" t="s">
        <v>147</v>
      </c>
      <c r="L63" s="5" t="s">
        <v>160</v>
      </c>
      <c r="M63" s="5" t="s">
        <v>161</v>
      </c>
      <c r="N63" s="5" t="s">
        <v>163</v>
      </c>
      <c r="O63" s="5" t="s">
        <v>165</v>
      </c>
      <c r="P63" s="5" t="s">
        <v>168</v>
      </c>
      <c r="Q63" s="5" t="s">
        <v>169</v>
      </c>
      <c r="R63" s="5" t="s">
        <v>171</v>
      </c>
      <c r="S63" s="19" t="s">
        <v>173</v>
      </c>
      <c r="T63" s="19" t="s">
        <v>176</v>
      </c>
      <c r="U63" s="19" t="s">
        <v>178</v>
      </c>
      <c r="V63" s="19" t="s">
        <v>180</v>
      </c>
      <c r="W63" s="19" t="s">
        <v>182</v>
      </c>
      <c r="X63" s="19" t="s">
        <v>184</v>
      </c>
      <c r="Y63" s="19" t="s">
        <v>186</v>
      </c>
      <c r="Z63" s="19" t="s">
        <v>188</v>
      </c>
      <c r="AA63" s="19" t="s">
        <v>190</v>
      </c>
      <c r="AB63" s="19" t="s">
        <v>192</v>
      </c>
      <c r="AC63" s="19" t="s">
        <v>194</v>
      </c>
      <c r="AD63" s="19" t="s">
        <v>196</v>
      </c>
      <c r="AE63" s="19" t="s">
        <v>198</v>
      </c>
      <c r="AF63" s="19" t="s">
        <v>200</v>
      </c>
      <c r="AG63" s="19" t="s">
        <v>202</v>
      </c>
      <c r="AH63" s="19" t="s">
        <v>204</v>
      </c>
      <c r="AI63" s="19" t="s">
        <v>206</v>
      </c>
      <c r="AJ63" s="19" t="s">
        <v>208</v>
      </c>
      <c r="AK63" s="19" t="s">
        <v>210</v>
      </c>
      <c r="AL63" s="19" t="s">
        <v>212</v>
      </c>
      <c r="AM63" s="19" t="s">
        <v>214</v>
      </c>
      <c r="AN63" s="19" t="s">
        <v>216</v>
      </c>
      <c r="AO63" s="19" t="s">
        <v>218</v>
      </c>
      <c r="AP63" s="19" t="s">
        <v>220</v>
      </c>
      <c r="AQ63" s="19" t="s">
        <v>222</v>
      </c>
      <c r="AR63" s="19" t="s">
        <v>224</v>
      </c>
      <c r="AS63" s="19" t="s">
        <v>226</v>
      </c>
      <c r="AT63" s="19" t="s">
        <v>228</v>
      </c>
      <c r="AU63" s="19" t="s">
        <v>230</v>
      </c>
      <c r="AV63" s="19" t="s">
        <v>232</v>
      </c>
      <c r="AW63" s="19" t="s">
        <v>234</v>
      </c>
      <c r="AX63" s="19" t="s">
        <v>236</v>
      </c>
      <c r="AY63" s="19" t="s">
        <v>238</v>
      </c>
      <c r="AZ63" s="19" t="s">
        <v>240</v>
      </c>
      <c r="BA63" s="19" t="s">
        <v>242</v>
      </c>
      <c r="BB63" s="19"/>
      <c r="BC63" s="6" t="s">
        <v>48</v>
      </c>
    </row>
    <row r="64" spans="1:55" ht="12.75">
      <c r="A64" s="2"/>
      <c r="B64" s="14" t="s">
        <v>130</v>
      </c>
      <c r="C64" s="14" t="s">
        <v>132</v>
      </c>
      <c r="D64" s="14" t="s">
        <v>134</v>
      </c>
      <c r="E64" s="14" t="s">
        <v>136</v>
      </c>
      <c r="F64" s="14" t="s">
        <v>138</v>
      </c>
      <c r="G64" s="14" t="s">
        <v>140</v>
      </c>
      <c r="H64" s="14" t="s">
        <v>142</v>
      </c>
      <c r="I64" s="14" t="s">
        <v>144</v>
      </c>
      <c r="J64" s="14" t="s">
        <v>146</v>
      </c>
      <c r="K64" s="14" t="s">
        <v>148</v>
      </c>
      <c r="L64" s="14" t="s">
        <v>159</v>
      </c>
      <c r="M64" s="14" t="s">
        <v>162</v>
      </c>
      <c r="N64" s="14" t="s">
        <v>164</v>
      </c>
      <c r="O64" s="14" t="s">
        <v>166</v>
      </c>
      <c r="P64" s="14" t="s">
        <v>167</v>
      </c>
      <c r="Q64" s="14" t="s">
        <v>170</v>
      </c>
      <c r="R64" s="14" t="s">
        <v>172</v>
      </c>
      <c r="S64" s="14" t="s">
        <v>174</v>
      </c>
      <c r="T64" s="14" t="s">
        <v>177</v>
      </c>
      <c r="U64" s="14" t="s">
        <v>179</v>
      </c>
      <c r="V64" s="14" t="s">
        <v>181</v>
      </c>
      <c r="W64" s="14" t="s">
        <v>183</v>
      </c>
      <c r="X64" s="14" t="s">
        <v>185</v>
      </c>
      <c r="Y64" s="14" t="s">
        <v>187</v>
      </c>
      <c r="Z64" s="14" t="s">
        <v>189</v>
      </c>
      <c r="AA64" s="14" t="s">
        <v>191</v>
      </c>
      <c r="AB64" s="14" t="s">
        <v>193</v>
      </c>
      <c r="AC64" s="14" t="s">
        <v>195</v>
      </c>
      <c r="AD64" s="14" t="s">
        <v>197</v>
      </c>
      <c r="AE64" s="14" t="s">
        <v>199</v>
      </c>
      <c r="AF64" s="14" t="s">
        <v>201</v>
      </c>
      <c r="AG64" s="14" t="s">
        <v>203</v>
      </c>
      <c r="AH64" s="14" t="s">
        <v>205</v>
      </c>
      <c r="AI64" s="14" t="s">
        <v>207</v>
      </c>
      <c r="AJ64" s="14" t="s">
        <v>209</v>
      </c>
      <c r="AK64" s="14" t="s">
        <v>211</v>
      </c>
      <c r="AL64" s="14" t="s">
        <v>213</v>
      </c>
      <c r="AM64" s="14" t="s">
        <v>215</v>
      </c>
      <c r="AN64" s="14" t="s">
        <v>217</v>
      </c>
      <c r="AO64" s="14" t="s">
        <v>219</v>
      </c>
      <c r="AP64" s="14" t="s">
        <v>221</v>
      </c>
      <c r="AQ64" s="14" t="s">
        <v>223</v>
      </c>
      <c r="AR64" s="14" t="s">
        <v>225</v>
      </c>
      <c r="AS64" s="14" t="s">
        <v>227</v>
      </c>
      <c r="AT64" s="14" t="s">
        <v>229</v>
      </c>
      <c r="AU64" s="14" t="s">
        <v>231</v>
      </c>
      <c r="AV64" s="14" t="s">
        <v>233</v>
      </c>
      <c r="AW64" s="14" t="s">
        <v>235</v>
      </c>
      <c r="AX64" s="14" t="s">
        <v>237</v>
      </c>
      <c r="AY64" s="14" t="s">
        <v>239</v>
      </c>
      <c r="AZ64" s="14" t="s">
        <v>241</v>
      </c>
      <c r="BA64" s="14" t="s">
        <v>243</v>
      </c>
      <c r="BB64" s="14"/>
      <c r="BC64" s="9"/>
    </row>
    <row r="65" spans="1:55" ht="12.75">
      <c r="A65" s="2"/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/>
      <c r="BC65" s="2">
        <f>SUM(B65:BB65)</f>
        <v>0</v>
      </c>
    </row>
    <row r="66" spans="1:5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>
        <f>SUM(B66:K66)</f>
        <v>0</v>
      </c>
    </row>
    <row r="67" spans="1:55" ht="12.75">
      <c r="A67" s="3" t="s">
        <v>48</v>
      </c>
      <c r="B67" s="3">
        <f aca="true" t="shared" si="8" ref="B67:L67">SUM(B65:B66)</f>
        <v>0</v>
      </c>
      <c r="C67" s="3">
        <f t="shared" si="8"/>
        <v>0</v>
      </c>
      <c r="D67" s="3">
        <f t="shared" si="8"/>
        <v>0</v>
      </c>
      <c r="E67" s="3">
        <f t="shared" si="8"/>
        <v>0</v>
      </c>
      <c r="F67" s="3">
        <f t="shared" si="8"/>
        <v>0</v>
      </c>
      <c r="G67" s="3">
        <f t="shared" si="8"/>
        <v>0</v>
      </c>
      <c r="H67" s="3">
        <f t="shared" si="8"/>
        <v>0</v>
      </c>
      <c r="I67" s="3">
        <f t="shared" si="8"/>
        <v>0</v>
      </c>
      <c r="J67" s="3">
        <f t="shared" si="8"/>
        <v>0</v>
      </c>
      <c r="K67" s="3">
        <f t="shared" si="8"/>
        <v>0</v>
      </c>
      <c r="L67" s="3">
        <f t="shared" si="8"/>
        <v>0</v>
      </c>
      <c r="M67" s="3">
        <v>0</v>
      </c>
      <c r="N67" s="3">
        <v>0</v>
      </c>
      <c r="O67" s="3">
        <f>SUM(O65:O66)</f>
        <v>0</v>
      </c>
      <c r="P67" s="3">
        <f>SUM(P65:P66)</f>
        <v>0</v>
      </c>
      <c r="Q67" s="3">
        <f>SUM(Q65:Q66)</f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/>
      <c r="BC67" s="3">
        <f>SUM(B67:K67)</f>
        <v>0</v>
      </c>
    </row>
    <row r="69" ht="12.75">
      <c r="A69" t="s">
        <v>110</v>
      </c>
    </row>
    <row r="71" spans="1:55" ht="12.75">
      <c r="A71" s="6"/>
      <c r="B71" s="5" t="s">
        <v>129</v>
      </c>
      <c r="C71" s="5" t="s">
        <v>131</v>
      </c>
      <c r="D71" s="5" t="s">
        <v>133</v>
      </c>
      <c r="E71" s="5" t="s">
        <v>135</v>
      </c>
      <c r="F71" s="5" t="s">
        <v>137</v>
      </c>
      <c r="G71" s="5" t="s">
        <v>139</v>
      </c>
      <c r="H71" s="5" t="s">
        <v>141</v>
      </c>
      <c r="I71" s="5" t="s">
        <v>143</v>
      </c>
      <c r="J71" s="5" t="s">
        <v>145</v>
      </c>
      <c r="K71" s="5" t="s">
        <v>147</v>
      </c>
      <c r="L71" s="5" t="s">
        <v>160</v>
      </c>
      <c r="M71" s="5" t="s">
        <v>161</v>
      </c>
      <c r="N71" s="5" t="s">
        <v>163</v>
      </c>
      <c r="O71" s="5" t="s">
        <v>165</v>
      </c>
      <c r="P71" s="5" t="s">
        <v>168</v>
      </c>
      <c r="Q71" s="5" t="s">
        <v>169</v>
      </c>
      <c r="R71" s="5" t="s">
        <v>171</v>
      </c>
      <c r="S71" s="19" t="s">
        <v>173</v>
      </c>
      <c r="T71" s="19" t="s">
        <v>176</v>
      </c>
      <c r="U71" s="19" t="s">
        <v>178</v>
      </c>
      <c r="V71" s="19" t="s">
        <v>180</v>
      </c>
      <c r="W71" s="19" t="s">
        <v>182</v>
      </c>
      <c r="X71" s="19" t="s">
        <v>184</v>
      </c>
      <c r="Y71" s="19" t="s">
        <v>186</v>
      </c>
      <c r="Z71" s="19" t="s">
        <v>188</v>
      </c>
      <c r="AA71" s="19" t="s">
        <v>190</v>
      </c>
      <c r="AB71" s="19" t="s">
        <v>192</v>
      </c>
      <c r="AC71" s="19" t="s">
        <v>194</v>
      </c>
      <c r="AD71" s="19" t="s">
        <v>196</v>
      </c>
      <c r="AE71" s="19" t="s">
        <v>198</v>
      </c>
      <c r="AF71" s="19" t="s">
        <v>200</v>
      </c>
      <c r="AG71" s="19" t="s">
        <v>202</v>
      </c>
      <c r="AH71" s="19" t="s">
        <v>204</v>
      </c>
      <c r="AI71" s="19" t="s">
        <v>206</v>
      </c>
      <c r="AJ71" s="19" t="s">
        <v>208</v>
      </c>
      <c r="AK71" s="19" t="s">
        <v>210</v>
      </c>
      <c r="AL71" s="19" t="s">
        <v>212</v>
      </c>
      <c r="AM71" s="19" t="s">
        <v>214</v>
      </c>
      <c r="AN71" s="19" t="s">
        <v>216</v>
      </c>
      <c r="AO71" s="19" t="s">
        <v>218</v>
      </c>
      <c r="AP71" s="19" t="s">
        <v>220</v>
      </c>
      <c r="AQ71" s="19" t="s">
        <v>222</v>
      </c>
      <c r="AR71" s="19" t="s">
        <v>224</v>
      </c>
      <c r="AS71" s="19" t="s">
        <v>226</v>
      </c>
      <c r="AT71" s="19" t="s">
        <v>228</v>
      </c>
      <c r="AU71" s="19" t="s">
        <v>230</v>
      </c>
      <c r="AV71" s="19" t="s">
        <v>232</v>
      </c>
      <c r="AW71" s="19" t="s">
        <v>234</v>
      </c>
      <c r="AX71" s="19" t="s">
        <v>236</v>
      </c>
      <c r="AY71" s="19" t="s">
        <v>238</v>
      </c>
      <c r="AZ71" s="19" t="s">
        <v>240</v>
      </c>
      <c r="BA71" s="19" t="s">
        <v>242</v>
      </c>
      <c r="BB71" s="19"/>
      <c r="BC71" s="6" t="s">
        <v>48</v>
      </c>
    </row>
    <row r="72" spans="1:55" ht="12.75">
      <c r="A72" s="2"/>
      <c r="B72" s="14" t="s">
        <v>130</v>
      </c>
      <c r="C72" s="14" t="s">
        <v>132</v>
      </c>
      <c r="D72" s="14" t="s">
        <v>134</v>
      </c>
      <c r="E72" s="14" t="s">
        <v>136</v>
      </c>
      <c r="F72" s="14" t="s">
        <v>138</v>
      </c>
      <c r="G72" s="14" t="s">
        <v>140</v>
      </c>
      <c r="H72" s="14" t="s">
        <v>142</v>
      </c>
      <c r="I72" s="14" t="s">
        <v>144</v>
      </c>
      <c r="J72" s="14" t="s">
        <v>146</v>
      </c>
      <c r="K72" s="14" t="s">
        <v>148</v>
      </c>
      <c r="L72" s="14" t="s">
        <v>159</v>
      </c>
      <c r="M72" s="14" t="s">
        <v>162</v>
      </c>
      <c r="N72" s="14" t="s">
        <v>164</v>
      </c>
      <c r="O72" s="14" t="s">
        <v>166</v>
      </c>
      <c r="P72" s="14" t="s">
        <v>167</v>
      </c>
      <c r="Q72" s="14" t="s">
        <v>170</v>
      </c>
      <c r="R72" s="14" t="s">
        <v>172</v>
      </c>
      <c r="S72" s="14" t="s">
        <v>174</v>
      </c>
      <c r="T72" s="14" t="s">
        <v>177</v>
      </c>
      <c r="U72" s="14" t="s">
        <v>179</v>
      </c>
      <c r="V72" s="14" t="s">
        <v>181</v>
      </c>
      <c r="W72" s="14" t="s">
        <v>183</v>
      </c>
      <c r="X72" s="14" t="s">
        <v>185</v>
      </c>
      <c r="Y72" s="14" t="s">
        <v>187</v>
      </c>
      <c r="Z72" s="14" t="s">
        <v>189</v>
      </c>
      <c r="AA72" s="14" t="s">
        <v>191</v>
      </c>
      <c r="AB72" s="14" t="s">
        <v>193</v>
      </c>
      <c r="AC72" s="14" t="s">
        <v>195</v>
      </c>
      <c r="AD72" s="14" t="s">
        <v>197</v>
      </c>
      <c r="AE72" s="14" t="s">
        <v>199</v>
      </c>
      <c r="AF72" s="14" t="s">
        <v>201</v>
      </c>
      <c r="AG72" s="14" t="s">
        <v>203</v>
      </c>
      <c r="AH72" s="14" t="s">
        <v>205</v>
      </c>
      <c r="AI72" s="14" t="s">
        <v>207</v>
      </c>
      <c r="AJ72" s="14" t="s">
        <v>209</v>
      </c>
      <c r="AK72" s="14" t="s">
        <v>211</v>
      </c>
      <c r="AL72" s="14" t="s">
        <v>213</v>
      </c>
      <c r="AM72" s="14" t="s">
        <v>215</v>
      </c>
      <c r="AN72" s="14" t="s">
        <v>217</v>
      </c>
      <c r="AO72" s="14" t="s">
        <v>219</v>
      </c>
      <c r="AP72" s="14" t="s">
        <v>221</v>
      </c>
      <c r="AQ72" s="14" t="s">
        <v>223</v>
      </c>
      <c r="AR72" s="14" t="s">
        <v>225</v>
      </c>
      <c r="AS72" s="14" t="s">
        <v>227</v>
      </c>
      <c r="AT72" s="14" t="s">
        <v>229</v>
      </c>
      <c r="AU72" s="14" t="s">
        <v>231</v>
      </c>
      <c r="AV72" s="14" t="s">
        <v>233</v>
      </c>
      <c r="AW72" s="14" t="s">
        <v>235</v>
      </c>
      <c r="AX72" s="14" t="s">
        <v>237</v>
      </c>
      <c r="AY72" s="14" t="s">
        <v>239</v>
      </c>
      <c r="AZ72" s="14" t="s">
        <v>241</v>
      </c>
      <c r="BA72" s="14" t="s">
        <v>243</v>
      </c>
      <c r="BB72" s="14"/>
      <c r="BC72" s="9"/>
    </row>
    <row r="73" spans="1:55" ht="12.75">
      <c r="A73" s="2" t="s">
        <v>5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2963</v>
      </c>
      <c r="BB73" s="2"/>
      <c r="BC73" s="2">
        <f>SUM(B73:BB73)</f>
        <v>2963</v>
      </c>
    </row>
    <row r="74" spans="1:5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>
        <f>SUM(B74:K74)</f>
        <v>0</v>
      </c>
      <c r="BE74" s="18"/>
    </row>
    <row r="75" spans="1:55" ht="12.75">
      <c r="A75" s="3" t="s">
        <v>48</v>
      </c>
      <c r="B75" s="3">
        <f aca="true" t="shared" si="9" ref="B75:L75">SUM(B73:B74)</f>
        <v>0</v>
      </c>
      <c r="C75" s="3">
        <f t="shared" si="9"/>
        <v>0</v>
      </c>
      <c r="D75" s="3">
        <f t="shared" si="9"/>
        <v>0</v>
      </c>
      <c r="E75" s="3">
        <f t="shared" si="9"/>
        <v>0</v>
      </c>
      <c r="F75" s="3">
        <f t="shared" si="9"/>
        <v>0</v>
      </c>
      <c r="G75" s="3">
        <f t="shared" si="9"/>
        <v>0</v>
      </c>
      <c r="H75" s="3">
        <f t="shared" si="9"/>
        <v>0</v>
      </c>
      <c r="I75" s="3">
        <f t="shared" si="9"/>
        <v>0</v>
      </c>
      <c r="J75" s="3">
        <f t="shared" si="9"/>
        <v>0</v>
      </c>
      <c r="K75" s="3">
        <f t="shared" si="9"/>
        <v>0</v>
      </c>
      <c r="L75" s="3">
        <f t="shared" si="9"/>
        <v>0</v>
      </c>
      <c r="M75" s="3">
        <v>0</v>
      </c>
      <c r="N75" s="3">
        <v>0</v>
      </c>
      <c r="O75" s="3">
        <f>SUM(O73:O74)</f>
        <v>0</v>
      </c>
      <c r="P75" s="3">
        <f>SUM(P73:P74)</f>
        <v>0</v>
      </c>
      <c r="Q75" s="3">
        <f>SUM(Q73:Q74)</f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2963</v>
      </c>
      <c r="BB75" s="3"/>
      <c r="BC75" s="3">
        <v>2963</v>
      </c>
    </row>
    <row r="78" ht="12.75">
      <c r="A78" t="s">
        <v>111</v>
      </c>
    </row>
    <row r="80" spans="1:57" ht="12.75">
      <c r="A80" s="6"/>
      <c r="B80" s="5" t="s">
        <v>129</v>
      </c>
      <c r="C80" s="5" t="s">
        <v>131</v>
      </c>
      <c r="D80" s="5" t="s">
        <v>133</v>
      </c>
      <c r="E80" s="5" t="s">
        <v>135</v>
      </c>
      <c r="F80" s="5" t="s">
        <v>137</v>
      </c>
      <c r="G80" s="5" t="s">
        <v>139</v>
      </c>
      <c r="H80" s="5" t="s">
        <v>141</v>
      </c>
      <c r="I80" s="5" t="s">
        <v>143</v>
      </c>
      <c r="J80" s="5" t="s">
        <v>145</v>
      </c>
      <c r="K80" s="5" t="s">
        <v>147</v>
      </c>
      <c r="L80" s="5" t="s">
        <v>158</v>
      </c>
      <c r="M80" s="5" t="s">
        <v>161</v>
      </c>
      <c r="N80" s="5" t="s">
        <v>163</v>
      </c>
      <c r="O80" s="5" t="s">
        <v>165</v>
      </c>
      <c r="P80" s="5" t="s">
        <v>168</v>
      </c>
      <c r="Q80" s="5" t="s">
        <v>169</v>
      </c>
      <c r="R80" s="5" t="s">
        <v>171</v>
      </c>
      <c r="S80" s="19" t="s">
        <v>173</v>
      </c>
      <c r="T80" s="19" t="s">
        <v>176</v>
      </c>
      <c r="U80" s="19" t="s">
        <v>178</v>
      </c>
      <c r="V80" s="19" t="s">
        <v>180</v>
      </c>
      <c r="W80" s="19" t="s">
        <v>182</v>
      </c>
      <c r="X80" s="19" t="s">
        <v>184</v>
      </c>
      <c r="Y80" s="19" t="s">
        <v>186</v>
      </c>
      <c r="Z80" s="19" t="s">
        <v>188</v>
      </c>
      <c r="AA80" s="19" t="s">
        <v>190</v>
      </c>
      <c r="AB80" s="19" t="s">
        <v>192</v>
      </c>
      <c r="AC80" s="19" t="s">
        <v>194</v>
      </c>
      <c r="AD80" s="19" t="s">
        <v>196</v>
      </c>
      <c r="AE80" s="19" t="s">
        <v>198</v>
      </c>
      <c r="AF80" s="19" t="s">
        <v>200</v>
      </c>
      <c r="AG80" s="19" t="s">
        <v>202</v>
      </c>
      <c r="AH80" s="19" t="s">
        <v>204</v>
      </c>
      <c r="AI80" s="19" t="s">
        <v>206</v>
      </c>
      <c r="AJ80" s="19" t="s">
        <v>208</v>
      </c>
      <c r="AK80" s="19" t="s">
        <v>210</v>
      </c>
      <c r="AL80" s="19" t="s">
        <v>212</v>
      </c>
      <c r="AM80" s="19" t="s">
        <v>214</v>
      </c>
      <c r="AN80" s="19" t="s">
        <v>216</v>
      </c>
      <c r="AO80" s="19" t="s">
        <v>218</v>
      </c>
      <c r="AP80" s="19" t="s">
        <v>220</v>
      </c>
      <c r="AQ80" s="19" t="s">
        <v>222</v>
      </c>
      <c r="AR80" s="19" t="s">
        <v>224</v>
      </c>
      <c r="AS80" s="19" t="s">
        <v>226</v>
      </c>
      <c r="AT80" s="19" t="s">
        <v>228</v>
      </c>
      <c r="AU80" s="19" t="s">
        <v>230</v>
      </c>
      <c r="AV80" s="19" t="s">
        <v>232</v>
      </c>
      <c r="AW80" s="19" t="s">
        <v>234</v>
      </c>
      <c r="AX80" s="19" t="s">
        <v>236</v>
      </c>
      <c r="AY80" s="19" t="s">
        <v>238</v>
      </c>
      <c r="AZ80" s="19" t="s">
        <v>240</v>
      </c>
      <c r="BA80" s="19" t="s">
        <v>242</v>
      </c>
      <c r="BB80" s="19"/>
      <c r="BC80" s="6" t="s">
        <v>48</v>
      </c>
      <c r="BE80" s="18"/>
    </row>
    <row r="81" spans="1:55" ht="12.75">
      <c r="A81" s="2"/>
      <c r="B81" s="14" t="s">
        <v>130</v>
      </c>
      <c r="C81" s="14" t="s">
        <v>132</v>
      </c>
      <c r="D81" s="14" t="s">
        <v>134</v>
      </c>
      <c r="E81" s="14" t="s">
        <v>136</v>
      </c>
      <c r="F81" s="14" t="s">
        <v>138</v>
      </c>
      <c r="G81" s="14" t="s">
        <v>140</v>
      </c>
      <c r="H81" s="14" t="s">
        <v>142</v>
      </c>
      <c r="I81" s="14" t="s">
        <v>144</v>
      </c>
      <c r="J81" s="14" t="s">
        <v>146</v>
      </c>
      <c r="K81" s="14" t="s">
        <v>148</v>
      </c>
      <c r="L81" s="14" t="s">
        <v>159</v>
      </c>
      <c r="M81" s="14" t="s">
        <v>162</v>
      </c>
      <c r="N81" s="14" t="s">
        <v>164</v>
      </c>
      <c r="O81" s="14" t="s">
        <v>166</v>
      </c>
      <c r="P81" s="14" t="s">
        <v>167</v>
      </c>
      <c r="Q81" s="14" t="s">
        <v>170</v>
      </c>
      <c r="R81" s="14" t="s">
        <v>172</v>
      </c>
      <c r="S81" s="14" t="s">
        <v>174</v>
      </c>
      <c r="T81" s="14" t="s">
        <v>177</v>
      </c>
      <c r="U81" s="14" t="s">
        <v>179</v>
      </c>
      <c r="V81" s="14" t="s">
        <v>181</v>
      </c>
      <c r="W81" s="14" t="s">
        <v>183</v>
      </c>
      <c r="X81" s="14" t="s">
        <v>185</v>
      </c>
      <c r="Y81" s="14" t="s">
        <v>187</v>
      </c>
      <c r="Z81" s="14" t="s">
        <v>189</v>
      </c>
      <c r="AA81" s="14" t="s">
        <v>191</v>
      </c>
      <c r="AB81" s="14" t="s">
        <v>193</v>
      </c>
      <c r="AC81" s="14" t="s">
        <v>195</v>
      </c>
      <c r="AD81" s="14" t="s">
        <v>197</v>
      </c>
      <c r="AE81" s="14" t="s">
        <v>199</v>
      </c>
      <c r="AF81" s="14" t="s">
        <v>201</v>
      </c>
      <c r="AG81" s="14" t="s">
        <v>203</v>
      </c>
      <c r="AH81" s="14" t="s">
        <v>205</v>
      </c>
      <c r="AI81" s="14" t="s">
        <v>207</v>
      </c>
      <c r="AJ81" s="14" t="s">
        <v>209</v>
      </c>
      <c r="AK81" s="14" t="s">
        <v>211</v>
      </c>
      <c r="AL81" s="14" t="s">
        <v>213</v>
      </c>
      <c r="AM81" s="14" t="s">
        <v>215</v>
      </c>
      <c r="AN81" s="14" t="s">
        <v>217</v>
      </c>
      <c r="AO81" s="14" t="s">
        <v>219</v>
      </c>
      <c r="AP81" s="14" t="s">
        <v>221</v>
      </c>
      <c r="AQ81" s="14" t="s">
        <v>223</v>
      </c>
      <c r="AR81" s="14" t="s">
        <v>225</v>
      </c>
      <c r="AS81" s="14" t="s">
        <v>227</v>
      </c>
      <c r="AT81" s="14" t="s">
        <v>229</v>
      </c>
      <c r="AU81" s="14" t="s">
        <v>231</v>
      </c>
      <c r="AV81" s="14" t="s">
        <v>233</v>
      </c>
      <c r="AW81" s="14" t="s">
        <v>235</v>
      </c>
      <c r="AX81" s="14" t="s">
        <v>237</v>
      </c>
      <c r="AY81" s="14" t="s">
        <v>239</v>
      </c>
      <c r="AZ81" s="14" t="s">
        <v>241</v>
      </c>
      <c r="BA81" s="14" t="s">
        <v>243</v>
      </c>
      <c r="BB81" s="14"/>
      <c r="BC81" s="9"/>
    </row>
    <row r="82" spans="1:55" ht="12.75">
      <c r="A82" s="2" t="s">
        <v>10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105</v>
      </c>
      <c r="I82" s="2">
        <v>1496</v>
      </c>
      <c r="J82" s="2">
        <v>324</v>
      </c>
      <c r="K82" s="2">
        <v>0</v>
      </c>
      <c r="L82" s="2">
        <v>1226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/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4918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/>
      <c r="BC82" s="2">
        <f>SUM(B82:BB82)</f>
        <v>8069</v>
      </c>
    </row>
    <row r="83" spans="1:55" ht="12.75">
      <c r="A83" s="2" t="s">
        <v>7</v>
      </c>
      <c r="B83" s="2">
        <v>3456</v>
      </c>
      <c r="C83" s="2">
        <v>1799</v>
      </c>
      <c r="D83" s="2">
        <v>2125</v>
      </c>
      <c r="E83" s="2">
        <v>0</v>
      </c>
      <c r="F83" s="2">
        <v>19</v>
      </c>
      <c r="G83" s="2">
        <v>0</v>
      </c>
      <c r="H83" s="2">
        <v>812</v>
      </c>
      <c r="I83" s="2">
        <v>3530</v>
      </c>
      <c r="J83" s="2">
        <v>670</v>
      </c>
      <c r="K83" s="2">
        <v>0</v>
      </c>
      <c r="L83" s="2">
        <v>0</v>
      </c>
      <c r="M83" s="2"/>
      <c r="N83" s="2">
        <v>5003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>
        <f>SUM(B83:S83)</f>
        <v>17414</v>
      </c>
    </row>
    <row r="84" spans="1:55" ht="12.75">
      <c r="A84" s="2" t="s">
        <v>175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17200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>
        <f>SUM(B84:S84)</f>
        <v>17200</v>
      </c>
    </row>
    <row r="85" spans="1:55" ht="12.75">
      <c r="A85" s="3" t="s">
        <v>48</v>
      </c>
      <c r="B85" s="3">
        <f>SUM(B82:B83)</f>
        <v>3456</v>
      </c>
      <c r="C85" s="3">
        <f aca="true" t="shared" si="10" ref="C85:N85">SUM(C82:C83)</f>
        <v>1799</v>
      </c>
      <c r="D85" s="3">
        <f t="shared" si="10"/>
        <v>2125</v>
      </c>
      <c r="E85" s="3">
        <f t="shared" si="10"/>
        <v>0</v>
      </c>
      <c r="F85" s="3">
        <f t="shared" si="10"/>
        <v>19</v>
      </c>
      <c r="G85" s="3">
        <f t="shared" si="10"/>
        <v>0</v>
      </c>
      <c r="H85" s="3">
        <f t="shared" si="10"/>
        <v>917</v>
      </c>
      <c r="I85" s="3">
        <f t="shared" si="10"/>
        <v>5026</v>
      </c>
      <c r="J85" s="3">
        <f t="shared" si="10"/>
        <v>994</v>
      </c>
      <c r="K85" s="3">
        <f t="shared" si="10"/>
        <v>0</v>
      </c>
      <c r="L85" s="3">
        <f t="shared" si="10"/>
        <v>1226</v>
      </c>
      <c r="M85" s="3">
        <v>0</v>
      </c>
      <c r="N85" s="3">
        <f t="shared" si="10"/>
        <v>5003</v>
      </c>
      <c r="O85" s="3">
        <f>SUM(O82:O83)</f>
        <v>0</v>
      </c>
      <c r="P85" s="3">
        <f>SUM(P82:P83)</f>
        <v>0</v>
      </c>
      <c r="Q85" s="3">
        <f>SUM(Q82:Q83)</f>
        <v>0</v>
      </c>
      <c r="R85" s="3">
        <f>SUM(R82:R83)</f>
        <v>0</v>
      </c>
      <c r="S85" s="3">
        <f>SUM(S82:S84)</f>
        <v>17200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f>SUM(AA82:AA83)</f>
        <v>4918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/>
      <c r="BC85" s="3">
        <f>SUM(BC82:BC84)</f>
        <v>42683</v>
      </c>
    </row>
    <row r="87" ht="12.75">
      <c r="A87" t="s">
        <v>112</v>
      </c>
    </row>
    <row r="89" spans="1:55" ht="12.75">
      <c r="A89" s="6"/>
      <c r="B89" s="5" t="s">
        <v>129</v>
      </c>
      <c r="C89" s="5" t="s">
        <v>131</v>
      </c>
      <c r="D89" s="5" t="s">
        <v>133</v>
      </c>
      <c r="E89" s="5" t="s">
        <v>135</v>
      </c>
      <c r="F89" s="5" t="s">
        <v>137</v>
      </c>
      <c r="G89" s="5" t="s">
        <v>139</v>
      </c>
      <c r="H89" s="5" t="s">
        <v>141</v>
      </c>
      <c r="I89" s="5" t="s">
        <v>143</v>
      </c>
      <c r="J89" s="5" t="s">
        <v>145</v>
      </c>
      <c r="K89" s="5" t="s">
        <v>147</v>
      </c>
      <c r="L89" s="5" t="s">
        <v>158</v>
      </c>
      <c r="M89" s="5" t="s">
        <v>161</v>
      </c>
      <c r="N89" s="5" t="s">
        <v>163</v>
      </c>
      <c r="O89" s="5" t="s">
        <v>165</v>
      </c>
      <c r="P89" s="5" t="s">
        <v>168</v>
      </c>
      <c r="Q89" s="5" t="s">
        <v>169</v>
      </c>
      <c r="R89" s="5" t="s">
        <v>171</v>
      </c>
      <c r="S89" s="19" t="s">
        <v>173</v>
      </c>
      <c r="T89" s="19" t="s">
        <v>176</v>
      </c>
      <c r="U89" s="19" t="s">
        <v>178</v>
      </c>
      <c r="V89" s="19" t="s">
        <v>180</v>
      </c>
      <c r="W89" s="19" t="s">
        <v>182</v>
      </c>
      <c r="X89" s="19" t="s">
        <v>184</v>
      </c>
      <c r="Y89" s="19" t="s">
        <v>186</v>
      </c>
      <c r="Z89" s="19" t="s">
        <v>188</v>
      </c>
      <c r="AA89" s="19" t="s">
        <v>190</v>
      </c>
      <c r="AB89" s="19" t="s">
        <v>192</v>
      </c>
      <c r="AC89" s="19" t="s">
        <v>194</v>
      </c>
      <c r="AD89" s="19" t="s">
        <v>196</v>
      </c>
      <c r="AE89" s="19" t="s">
        <v>198</v>
      </c>
      <c r="AF89" s="19" t="s">
        <v>200</v>
      </c>
      <c r="AG89" s="19" t="s">
        <v>202</v>
      </c>
      <c r="AH89" s="19" t="s">
        <v>204</v>
      </c>
      <c r="AI89" s="19" t="s">
        <v>206</v>
      </c>
      <c r="AJ89" s="19" t="s">
        <v>208</v>
      </c>
      <c r="AK89" s="19" t="s">
        <v>210</v>
      </c>
      <c r="AL89" s="19" t="s">
        <v>212</v>
      </c>
      <c r="AM89" s="19" t="s">
        <v>214</v>
      </c>
      <c r="AN89" s="19" t="s">
        <v>216</v>
      </c>
      <c r="AO89" s="19" t="s">
        <v>218</v>
      </c>
      <c r="AP89" s="19" t="s">
        <v>220</v>
      </c>
      <c r="AQ89" s="19" t="s">
        <v>222</v>
      </c>
      <c r="AR89" s="19" t="s">
        <v>224</v>
      </c>
      <c r="AS89" s="19" t="s">
        <v>226</v>
      </c>
      <c r="AT89" s="19" t="s">
        <v>228</v>
      </c>
      <c r="AU89" s="19" t="s">
        <v>230</v>
      </c>
      <c r="AV89" s="19" t="s">
        <v>232</v>
      </c>
      <c r="AW89" s="19" t="s">
        <v>234</v>
      </c>
      <c r="AX89" s="19" t="s">
        <v>236</v>
      </c>
      <c r="AY89" s="19" t="s">
        <v>238</v>
      </c>
      <c r="AZ89" s="19" t="s">
        <v>240</v>
      </c>
      <c r="BA89" s="19" t="s">
        <v>242</v>
      </c>
      <c r="BB89" s="19"/>
      <c r="BC89" s="6" t="s">
        <v>48</v>
      </c>
    </row>
    <row r="90" spans="1:55" ht="12.75">
      <c r="A90" s="2"/>
      <c r="B90" s="14" t="s">
        <v>130</v>
      </c>
      <c r="C90" s="14" t="s">
        <v>132</v>
      </c>
      <c r="D90" s="14" t="s">
        <v>134</v>
      </c>
      <c r="E90" s="14" t="s">
        <v>136</v>
      </c>
      <c r="F90" s="14" t="s">
        <v>138</v>
      </c>
      <c r="G90" s="14" t="s">
        <v>140</v>
      </c>
      <c r="H90" s="14" t="s">
        <v>142</v>
      </c>
      <c r="I90" s="14" t="s">
        <v>144</v>
      </c>
      <c r="J90" s="14" t="s">
        <v>146</v>
      </c>
      <c r="K90" s="14" t="s">
        <v>148</v>
      </c>
      <c r="L90" s="14" t="s">
        <v>159</v>
      </c>
      <c r="M90" s="14" t="s">
        <v>162</v>
      </c>
      <c r="N90" s="14" t="s">
        <v>164</v>
      </c>
      <c r="O90" s="14" t="s">
        <v>166</v>
      </c>
      <c r="P90" s="14" t="s">
        <v>167</v>
      </c>
      <c r="Q90" s="14" t="s">
        <v>170</v>
      </c>
      <c r="R90" s="14" t="s">
        <v>172</v>
      </c>
      <c r="S90" s="14" t="s">
        <v>174</v>
      </c>
      <c r="T90" s="14" t="s">
        <v>177</v>
      </c>
      <c r="U90" s="14" t="s">
        <v>179</v>
      </c>
      <c r="V90" s="14" t="s">
        <v>181</v>
      </c>
      <c r="W90" s="14" t="s">
        <v>183</v>
      </c>
      <c r="X90" s="14" t="s">
        <v>185</v>
      </c>
      <c r="Y90" s="14" t="s">
        <v>187</v>
      </c>
      <c r="Z90" s="14" t="s">
        <v>189</v>
      </c>
      <c r="AA90" s="14" t="s">
        <v>191</v>
      </c>
      <c r="AB90" s="14" t="s">
        <v>193</v>
      </c>
      <c r="AC90" s="14" t="s">
        <v>195</v>
      </c>
      <c r="AD90" s="14" t="s">
        <v>197</v>
      </c>
      <c r="AE90" s="14" t="s">
        <v>199</v>
      </c>
      <c r="AF90" s="14" t="s">
        <v>201</v>
      </c>
      <c r="AG90" s="14" t="s">
        <v>203</v>
      </c>
      <c r="AH90" s="14" t="s">
        <v>205</v>
      </c>
      <c r="AI90" s="14" t="s">
        <v>207</v>
      </c>
      <c r="AJ90" s="14" t="s">
        <v>209</v>
      </c>
      <c r="AK90" s="14" t="s">
        <v>211</v>
      </c>
      <c r="AL90" s="14" t="s">
        <v>213</v>
      </c>
      <c r="AM90" s="14" t="s">
        <v>215</v>
      </c>
      <c r="AN90" s="14" t="s">
        <v>217</v>
      </c>
      <c r="AO90" s="14" t="s">
        <v>219</v>
      </c>
      <c r="AP90" s="14" t="s">
        <v>221</v>
      </c>
      <c r="AQ90" s="14" t="s">
        <v>223</v>
      </c>
      <c r="AR90" s="14" t="s">
        <v>225</v>
      </c>
      <c r="AS90" s="14" t="s">
        <v>227</v>
      </c>
      <c r="AT90" s="14" t="s">
        <v>229</v>
      </c>
      <c r="AU90" s="14" t="s">
        <v>231</v>
      </c>
      <c r="AV90" s="14" t="s">
        <v>233</v>
      </c>
      <c r="AW90" s="14" t="s">
        <v>235</v>
      </c>
      <c r="AX90" s="14" t="s">
        <v>237</v>
      </c>
      <c r="AY90" s="14" t="s">
        <v>239</v>
      </c>
      <c r="AZ90" s="14" t="s">
        <v>241</v>
      </c>
      <c r="BA90" s="14" t="s">
        <v>243</v>
      </c>
      <c r="BB90" s="14"/>
      <c r="BC90" s="9"/>
    </row>
    <row r="91" spans="1:5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>
        <f>SUM(B91:K91)</f>
        <v>0</v>
      </c>
    </row>
    <row r="92" spans="1:55" ht="12.75">
      <c r="A92" s="2" t="s">
        <v>7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/>
      <c r="P92" s="2"/>
      <c r="Q92" s="2"/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/>
      <c r="BC92" s="2">
        <f>SUM(B92:N92)</f>
        <v>0</v>
      </c>
    </row>
    <row r="93" spans="1:55" ht="12.75">
      <c r="A93" s="2" t="s">
        <v>5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/>
      <c r="P93" s="2"/>
      <c r="Q93" s="2"/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/>
      <c r="BC93" s="2">
        <f>SUM(B93:N93)</f>
        <v>0</v>
      </c>
    </row>
    <row r="94" spans="1:5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>
        <f>SUM(B94:K94)</f>
        <v>0</v>
      </c>
    </row>
    <row r="95" spans="1:57" ht="12.75">
      <c r="A95" s="3" t="s">
        <v>48</v>
      </c>
      <c r="B95" s="3">
        <f aca="true" t="shared" si="11" ref="B95:H95">SUM(B91:B94)</f>
        <v>0</v>
      </c>
      <c r="C95" s="3">
        <f t="shared" si="11"/>
        <v>0</v>
      </c>
      <c r="D95" s="3">
        <f t="shared" si="11"/>
        <v>0</v>
      </c>
      <c r="E95" s="3">
        <f t="shared" si="11"/>
        <v>0</v>
      </c>
      <c r="F95" s="3">
        <f t="shared" si="11"/>
        <v>0</v>
      </c>
      <c r="G95" s="3">
        <f t="shared" si="11"/>
        <v>0</v>
      </c>
      <c r="H95" s="3">
        <f t="shared" si="11"/>
        <v>0</v>
      </c>
      <c r="I95" s="3"/>
      <c r="J95" s="3">
        <f>SUM(J91:J94)</f>
        <v>0</v>
      </c>
      <c r="K95" s="3">
        <f>SUM(K91:K94)</f>
        <v>0</v>
      </c>
      <c r="L95" s="3">
        <f>SUM(L91:L94)</f>
        <v>0</v>
      </c>
      <c r="M95" s="3">
        <v>0</v>
      </c>
      <c r="N95" s="3">
        <v>0</v>
      </c>
      <c r="O95" s="3">
        <f>SUM(O91:O94)</f>
        <v>0</v>
      </c>
      <c r="P95" s="3">
        <f>SUM(P91:P94)</f>
        <v>0</v>
      </c>
      <c r="Q95" s="3">
        <f>SUM(Q91:Q94)</f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/>
      <c r="BC95" s="3">
        <f>SUM(B95:K95)</f>
        <v>0</v>
      </c>
      <c r="BE95" s="18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10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C20" sqref="BC20"/>
    </sheetView>
  </sheetViews>
  <sheetFormatPr defaultColWidth="9.140625" defaultRowHeight="12.75"/>
  <cols>
    <col min="1" max="1" width="12.8515625" style="0" customWidth="1"/>
    <col min="2" max="2" width="9.8515625" style="0" customWidth="1"/>
    <col min="3" max="18" width="9.28125" style="0" customWidth="1"/>
    <col min="19" max="19" width="9.8515625" style="0" customWidth="1"/>
    <col min="20" max="25" width="9.28125" style="0" customWidth="1"/>
    <col min="26" max="53" width="9.421875" style="0" customWidth="1"/>
    <col min="54" max="54" width="10.28125" style="0" customWidth="1"/>
  </cols>
  <sheetData>
    <row r="1" ht="12.75">
      <c r="A1" t="s">
        <v>105</v>
      </c>
    </row>
    <row r="3" spans="1:54" ht="12.75">
      <c r="A3" s="6"/>
      <c r="B3" s="5" t="s">
        <v>244</v>
      </c>
      <c r="C3" s="5" t="s">
        <v>246</v>
      </c>
      <c r="D3" s="5" t="s">
        <v>248</v>
      </c>
      <c r="E3" s="5" t="s">
        <v>250</v>
      </c>
      <c r="F3" s="5" t="s">
        <v>252</v>
      </c>
      <c r="G3" s="5" t="s">
        <v>256</v>
      </c>
      <c r="H3" s="5" t="s">
        <v>258</v>
      </c>
      <c r="I3" s="5" t="s">
        <v>260</v>
      </c>
      <c r="J3" s="5" t="s">
        <v>263</v>
      </c>
      <c r="K3" s="5" t="s">
        <v>265</v>
      </c>
      <c r="L3" s="5" t="s">
        <v>269</v>
      </c>
      <c r="M3" s="5" t="s">
        <v>272</v>
      </c>
      <c r="N3" s="5" t="s">
        <v>274</v>
      </c>
      <c r="O3" s="5" t="s">
        <v>276</v>
      </c>
      <c r="P3" s="5" t="s">
        <v>278</v>
      </c>
      <c r="Q3" s="5" t="s">
        <v>280</v>
      </c>
      <c r="R3" s="5" t="s">
        <v>282</v>
      </c>
      <c r="S3" s="5" t="s">
        <v>284</v>
      </c>
      <c r="T3" s="5" t="s">
        <v>286</v>
      </c>
      <c r="U3" s="5" t="s">
        <v>289</v>
      </c>
      <c r="V3" s="5" t="s">
        <v>291</v>
      </c>
      <c r="W3" s="5" t="s">
        <v>293</v>
      </c>
      <c r="X3" s="5" t="s">
        <v>295</v>
      </c>
      <c r="Y3" s="5" t="s">
        <v>298</v>
      </c>
      <c r="Z3" s="5" t="s">
        <v>300</v>
      </c>
      <c r="AA3" s="5" t="s">
        <v>302</v>
      </c>
      <c r="AB3" s="5" t="s">
        <v>304</v>
      </c>
      <c r="AC3" s="5" t="s">
        <v>306</v>
      </c>
      <c r="AD3" s="5" t="s">
        <v>308</v>
      </c>
      <c r="AE3" s="5" t="s">
        <v>310</v>
      </c>
      <c r="AF3" s="5" t="s">
        <v>312</v>
      </c>
      <c r="AG3" s="5" t="s">
        <v>314</v>
      </c>
      <c r="AH3" s="5" t="s">
        <v>316</v>
      </c>
      <c r="AI3" s="5" t="s">
        <v>319</v>
      </c>
      <c r="AJ3" s="5" t="s">
        <v>321</v>
      </c>
      <c r="AK3" s="5" t="s">
        <v>323</v>
      </c>
      <c r="AL3" s="5" t="s">
        <v>325</v>
      </c>
      <c r="AM3" s="5" t="s">
        <v>327</v>
      </c>
      <c r="AN3" s="5" t="s">
        <v>329</v>
      </c>
      <c r="AO3" s="5" t="s">
        <v>331</v>
      </c>
      <c r="AP3" s="5" t="s">
        <v>333</v>
      </c>
      <c r="AQ3" s="5" t="s">
        <v>335</v>
      </c>
      <c r="AR3" s="5" t="s">
        <v>339</v>
      </c>
      <c r="AS3" s="5" t="s">
        <v>340</v>
      </c>
      <c r="AT3" s="5" t="s">
        <v>342</v>
      </c>
      <c r="AU3" s="5" t="s">
        <v>344</v>
      </c>
      <c r="AV3" s="5" t="s">
        <v>346</v>
      </c>
      <c r="AW3" s="5" t="s">
        <v>348</v>
      </c>
      <c r="AX3" s="5" t="s">
        <v>350</v>
      </c>
      <c r="AY3" s="5" t="s">
        <v>352</v>
      </c>
      <c r="AZ3" s="5" t="s">
        <v>355</v>
      </c>
      <c r="BA3" s="5" t="s">
        <v>357</v>
      </c>
      <c r="BB3" s="6" t="s">
        <v>48</v>
      </c>
    </row>
    <row r="4" spans="1:54" ht="12.75">
      <c r="A4" s="2"/>
      <c r="B4" s="14" t="s">
        <v>245</v>
      </c>
      <c r="C4" s="14" t="s">
        <v>247</v>
      </c>
      <c r="D4" s="14" t="s">
        <v>249</v>
      </c>
      <c r="E4" s="14" t="s">
        <v>251</v>
      </c>
      <c r="F4" s="14" t="s">
        <v>253</v>
      </c>
      <c r="G4" s="14" t="s">
        <v>257</v>
      </c>
      <c r="H4" s="14" t="s">
        <v>259</v>
      </c>
      <c r="I4" s="14" t="s">
        <v>261</v>
      </c>
      <c r="J4" s="14" t="s">
        <v>264</v>
      </c>
      <c r="K4" s="14" t="s">
        <v>266</v>
      </c>
      <c r="L4" s="14" t="s">
        <v>270</v>
      </c>
      <c r="M4" s="14" t="s">
        <v>273</v>
      </c>
      <c r="N4" s="14" t="s">
        <v>275</v>
      </c>
      <c r="O4" s="14" t="s">
        <v>277</v>
      </c>
      <c r="P4" s="14" t="s">
        <v>279</v>
      </c>
      <c r="Q4" s="14" t="s">
        <v>281</v>
      </c>
      <c r="R4" s="14" t="s">
        <v>283</v>
      </c>
      <c r="S4" s="14" t="s">
        <v>285</v>
      </c>
      <c r="T4" s="14" t="s">
        <v>287</v>
      </c>
      <c r="U4" s="14" t="s">
        <v>290</v>
      </c>
      <c r="V4" s="14" t="s">
        <v>292</v>
      </c>
      <c r="W4" s="14" t="s">
        <v>294</v>
      </c>
      <c r="X4" s="14" t="s">
        <v>296</v>
      </c>
      <c r="Y4" s="14" t="s">
        <v>299</v>
      </c>
      <c r="Z4" s="14" t="s">
        <v>301</v>
      </c>
      <c r="AA4" s="14" t="s">
        <v>303</v>
      </c>
      <c r="AB4" s="14" t="s">
        <v>305</v>
      </c>
      <c r="AC4" s="14" t="s">
        <v>307</v>
      </c>
      <c r="AD4" s="14" t="s">
        <v>309</v>
      </c>
      <c r="AE4" s="14" t="s">
        <v>311</v>
      </c>
      <c r="AF4" s="14" t="s">
        <v>313</v>
      </c>
      <c r="AG4" s="14" t="s">
        <v>315</v>
      </c>
      <c r="AH4" s="14" t="s">
        <v>317</v>
      </c>
      <c r="AI4" s="14" t="s">
        <v>320</v>
      </c>
      <c r="AJ4" s="14" t="s">
        <v>322</v>
      </c>
      <c r="AK4" s="14" t="s">
        <v>324</v>
      </c>
      <c r="AL4" s="14" t="s">
        <v>326</v>
      </c>
      <c r="AM4" s="14" t="s">
        <v>328</v>
      </c>
      <c r="AN4" s="14" t="s">
        <v>330</v>
      </c>
      <c r="AO4" s="14" t="s">
        <v>332</v>
      </c>
      <c r="AP4" s="14" t="s">
        <v>334</v>
      </c>
      <c r="AQ4" s="14" t="s">
        <v>336</v>
      </c>
      <c r="AR4" s="14" t="s">
        <v>338</v>
      </c>
      <c r="AS4" s="14" t="s">
        <v>341</v>
      </c>
      <c r="AT4" s="14" t="s">
        <v>343</v>
      </c>
      <c r="AU4" s="14" t="s">
        <v>345</v>
      </c>
      <c r="AV4" s="14" t="s">
        <v>347</v>
      </c>
      <c r="AW4" s="14" t="s">
        <v>349</v>
      </c>
      <c r="AX4" s="14" t="s">
        <v>351</v>
      </c>
      <c r="AY4" s="14" t="s">
        <v>353</v>
      </c>
      <c r="AZ4" s="14" t="s">
        <v>356</v>
      </c>
      <c r="BA4" s="14" t="s">
        <v>358</v>
      </c>
      <c r="BB4" s="14"/>
    </row>
    <row r="5" spans="1:54" ht="12.75">
      <c r="A5" s="2" t="s">
        <v>2</v>
      </c>
      <c r="B5" s="2">
        <v>3390</v>
      </c>
      <c r="C5" s="2">
        <v>3765</v>
      </c>
      <c r="D5" s="2">
        <v>3376</v>
      </c>
      <c r="E5" s="2">
        <v>4320</v>
      </c>
      <c r="F5" s="2">
        <v>3595</v>
      </c>
      <c r="G5" s="2">
        <v>1931</v>
      </c>
      <c r="H5" s="2">
        <v>2262</v>
      </c>
      <c r="I5" s="2">
        <v>5342</v>
      </c>
      <c r="J5" s="2">
        <v>2316</v>
      </c>
      <c r="K5" s="2">
        <v>2454</v>
      </c>
      <c r="L5" s="2">
        <v>5342</v>
      </c>
      <c r="M5" s="2">
        <v>3739</v>
      </c>
      <c r="N5" s="2">
        <v>5941</v>
      </c>
      <c r="O5" s="2">
        <v>1444</v>
      </c>
      <c r="P5" s="2">
        <v>1892</v>
      </c>
      <c r="Q5" s="2">
        <v>2211</v>
      </c>
      <c r="R5" s="2">
        <v>8104</v>
      </c>
      <c r="S5" s="2">
        <v>1578</v>
      </c>
      <c r="T5" s="2">
        <v>1168</v>
      </c>
      <c r="U5" s="2">
        <v>2216</v>
      </c>
      <c r="V5" s="2">
        <v>3591</v>
      </c>
      <c r="W5" s="2">
        <v>3129</v>
      </c>
      <c r="X5" s="2">
        <v>1481</v>
      </c>
      <c r="Y5" s="2">
        <v>4364</v>
      </c>
      <c r="Z5" s="2">
        <v>3323</v>
      </c>
      <c r="AA5" s="2">
        <v>5290</v>
      </c>
      <c r="AB5" s="2">
        <v>3533</v>
      </c>
      <c r="AC5" s="2">
        <v>4104</v>
      </c>
      <c r="AD5" s="2">
        <v>3541</v>
      </c>
      <c r="AE5" s="2">
        <v>5329</v>
      </c>
      <c r="AF5" s="2">
        <v>4151</v>
      </c>
      <c r="AG5" s="2">
        <v>4870</v>
      </c>
      <c r="AH5" s="2">
        <v>2931</v>
      </c>
      <c r="AI5" s="2">
        <v>2354</v>
      </c>
      <c r="AJ5" s="2">
        <v>6713</v>
      </c>
      <c r="AK5" s="2">
        <v>2689</v>
      </c>
      <c r="AL5" s="2">
        <v>4178</v>
      </c>
      <c r="AM5" s="2">
        <v>4793</v>
      </c>
      <c r="AN5" s="2">
        <v>3950</v>
      </c>
      <c r="AO5" s="2">
        <v>3222</v>
      </c>
      <c r="AP5" s="2">
        <v>3810</v>
      </c>
      <c r="AQ5" s="2">
        <v>2670</v>
      </c>
      <c r="AR5" s="2">
        <v>1552</v>
      </c>
      <c r="AS5" s="2">
        <v>2073</v>
      </c>
      <c r="AT5" s="2">
        <v>1925</v>
      </c>
      <c r="AU5" s="2">
        <v>1952</v>
      </c>
      <c r="AV5" s="2">
        <v>2632</v>
      </c>
      <c r="AW5" s="2">
        <v>2591</v>
      </c>
      <c r="AX5" s="2">
        <v>3719</v>
      </c>
      <c r="AY5" s="2">
        <v>3038</v>
      </c>
      <c r="AZ5" s="2">
        <v>1729</v>
      </c>
      <c r="BA5" s="2">
        <v>4095</v>
      </c>
      <c r="BB5" s="2">
        <f aca="true" t="shared" si="0" ref="BB5:BB10">SUM(B5:BA5)</f>
        <v>175708</v>
      </c>
    </row>
    <row r="6" spans="1:54" ht="12.75">
      <c r="A6" s="2" t="s">
        <v>3</v>
      </c>
      <c r="B6" s="2">
        <v>1996</v>
      </c>
      <c r="C6" s="2">
        <v>712</v>
      </c>
      <c r="D6" s="2">
        <v>2218</v>
      </c>
      <c r="E6" s="2">
        <v>3442</v>
      </c>
      <c r="F6" s="2">
        <v>4069</v>
      </c>
      <c r="G6" s="2">
        <v>2962</v>
      </c>
      <c r="H6" s="2">
        <v>2175</v>
      </c>
      <c r="I6" s="2">
        <v>1513</v>
      </c>
      <c r="J6" s="2">
        <v>1619</v>
      </c>
      <c r="K6" s="2">
        <v>2033</v>
      </c>
      <c r="L6" s="2">
        <v>895</v>
      </c>
      <c r="M6" s="2">
        <v>1461</v>
      </c>
      <c r="N6" s="2">
        <v>396</v>
      </c>
      <c r="O6" s="2">
        <v>1452</v>
      </c>
      <c r="P6" s="2">
        <v>1186</v>
      </c>
      <c r="Q6" s="2">
        <v>1713</v>
      </c>
      <c r="R6" s="2">
        <v>1570</v>
      </c>
      <c r="S6" s="2"/>
      <c r="T6" s="2">
        <v>283</v>
      </c>
      <c r="U6" s="2">
        <v>2642</v>
      </c>
      <c r="V6" s="2">
        <v>4137</v>
      </c>
      <c r="W6" s="2">
        <v>3517</v>
      </c>
      <c r="X6" s="2">
        <v>1629</v>
      </c>
      <c r="Y6" s="2"/>
      <c r="Z6" s="2">
        <v>1189</v>
      </c>
      <c r="AA6" s="2">
        <v>396</v>
      </c>
      <c r="AB6" s="2">
        <v>61</v>
      </c>
      <c r="AC6" s="2"/>
      <c r="AD6" s="2">
        <v>97</v>
      </c>
      <c r="AE6" s="2">
        <v>1248</v>
      </c>
      <c r="AF6" s="2">
        <v>385</v>
      </c>
      <c r="AG6" s="2">
        <v>591</v>
      </c>
      <c r="AH6" s="2">
        <v>393</v>
      </c>
      <c r="AI6" s="2">
        <v>584</v>
      </c>
      <c r="AJ6" s="2">
        <v>518</v>
      </c>
      <c r="AK6" s="2">
        <v>275</v>
      </c>
      <c r="AL6" s="2">
        <v>431</v>
      </c>
      <c r="AM6" s="2">
        <v>1376</v>
      </c>
      <c r="AN6" s="2">
        <v>3343</v>
      </c>
      <c r="AO6" s="2">
        <v>3594</v>
      </c>
      <c r="AP6" s="2">
        <v>4641</v>
      </c>
      <c r="AQ6" s="2">
        <v>3809</v>
      </c>
      <c r="AR6" s="2">
        <v>2168</v>
      </c>
      <c r="AS6" s="2">
        <v>68</v>
      </c>
      <c r="AT6" s="2">
        <v>2830</v>
      </c>
      <c r="AU6" s="2">
        <v>2642</v>
      </c>
      <c r="AV6" s="2">
        <v>2156</v>
      </c>
      <c r="AW6" s="2">
        <v>1165</v>
      </c>
      <c r="AX6" s="2">
        <v>1069</v>
      </c>
      <c r="AY6" s="2">
        <v>282</v>
      </c>
      <c r="AZ6" s="2">
        <v>1602</v>
      </c>
      <c r="BA6" s="2">
        <v>2318</v>
      </c>
      <c r="BB6" s="2">
        <f t="shared" si="0"/>
        <v>82851</v>
      </c>
    </row>
    <row r="7" spans="1:54" ht="12.75">
      <c r="A7" s="2" t="s">
        <v>4</v>
      </c>
      <c r="B7" s="2">
        <v>2144</v>
      </c>
      <c r="C7" s="2">
        <v>1594</v>
      </c>
      <c r="D7" s="2">
        <v>1480</v>
      </c>
      <c r="E7" s="2">
        <v>107</v>
      </c>
      <c r="F7" s="2">
        <v>126</v>
      </c>
      <c r="G7" s="2">
        <v>26</v>
      </c>
      <c r="H7" s="2">
        <v>30</v>
      </c>
      <c r="I7" s="2">
        <v>236</v>
      </c>
      <c r="J7" s="2">
        <v>104</v>
      </c>
      <c r="K7" s="2">
        <v>213</v>
      </c>
      <c r="L7" s="2"/>
      <c r="M7" s="2">
        <v>23</v>
      </c>
      <c r="N7" s="2"/>
      <c r="O7" s="2"/>
      <c r="P7" s="2"/>
      <c r="Q7" s="2">
        <v>3</v>
      </c>
      <c r="R7" s="2"/>
      <c r="S7" s="2"/>
      <c r="T7" s="2"/>
      <c r="U7" s="2"/>
      <c r="V7" s="2">
        <v>23</v>
      </c>
      <c r="W7" s="2"/>
      <c r="X7" s="2"/>
      <c r="Y7" s="2">
        <v>45</v>
      </c>
      <c r="Z7" s="2"/>
      <c r="AA7" s="2"/>
      <c r="AB7" s="2"/>
      <c r="AC7" s="2"/>
      <c r="AD7" s="2"/>
      <c r="AE7" s="2">
        <v>189</v>
      </c>
      <c r="AF7" s="2">
        <v>1713</v>
      </c>
      <c r="AG7" s="2">
        <v>3228</v>
      </c>
      <c r="AH7" s="2">
        <v>2921</v>
      </c>
      <c r="AI7" s="2">
        <v>1780</v>
      </c>
      <c r="AJ7" s="2">
        <v>1334</v>
      </c>
      <c r="AK7" s="2">
        <v>3156</v>
      </c>
      <c r="AL7" s="2">
        <v>1792</v>
      </c>
      <c r="AM7" s="2">
        <v>2967</v>
      </c>
      <c r="AN7" s="2">
        <v>4855</v>
      </c>
      <c r="AO7" s="2">
        <v>3783</v>
      </c>
      <c r="AP7" s="2">
        <v>2438</v>
      </c>
      <c r="AQ7" s="2">
        <v>1542</v>
      </c>
      <c r="AR7" s="2">
        <v>2411</v>
      </c>
      <c r="AS7" s="2">
        <v>1583</v>
      </c>
      <c r="AT7" s="2">
        <v>3103</v>
      </c>
      <c r="AU7" s="2">
        <v>990</v>
      </c>
      <c r="AV7" s="2">
        <v>2904</v>
      </c>
      <c r="AW7" s="2">
        <v>2821</v>
      </c>
      <c r="AX7" s="2">
        <v>929</v>
      </c>
      <c r="AY7" s="2">
        <v>279</v>
      </c>
      <c r="AZ7" s="2">
        <v>399</v>
      </c>
      <c r="BA7" s="2">
        <v>685</v>
      </c>
      <c r="BB7" s="2">
        <f t="shared" si="0"/>
        <v>53956</v>
      </c>
    </row>
    <row r="8" spans="1:54" ht="12.75">
      <c r="A8" s="2" t="s">
        <v>5</v>
      </c>
      <c r="B8" s="2">
        <v>395</v>
      </c>
      <c r="C8" s="2">
        <v>588</v>
      </c>
      <c r="D8" s="2">
        <v>1162</v>
      </c>
      <c r="E8" s="2">
        <v>552</v>
      </c>
      <c r="F8" s="2"/>
      <c r="G8" s="2">
        <v>485</v>
      </c>
      <c r="H8" s="2"/>
      <c r="I8" s="2"/>
      <c r="J8" s="2">
        <v>33</v>
      </c>
      <c r="K8" s="2"/>
      <c r="L8" s="2"/>
      <c r="M8" s="2"/>
      <c r="N8" s="2"/>
      <c r="O8" s="2"/>
      <c r="P8" s="2"/>
      <c r="Q8" s="2"/>
      <c r="R8" s="2"/>
      <c r="S8" s="2">
        <v>42</v>
      </c>
      <c r="T8" s="2">
        <v>100</v>
      </c>
      <c r="U8" s="2">
        <v>134</v>
      </c>
      <c r="V8" s="2"/>
      <c r="W8" s="2"/>
      <c r="X8" s="2"/>
      <c r="Y8" s="2"/>
      <c r="Z8" s="2">
        <v>1368</v>
      </c>
      <c r="AA8" s="2">
        <v>1845</v>
      </c>
      <c r="AB8" s="2">
        <v>759</v>
      </c>
      <c r="AC8" s="2">
        <v>349</v>
      </c>
      <c r="AD8" s="2">
        <v>628</v>
      </c>
      <c r="AE8" s="2">
        <v>1671</v>
      </c>
      <c r="AF8" s="2">
        <v>1495</v>
      </c>
      <c r="AG8" s="2">
        <v>1400</v>
      </c>
      <c r="AH8" s="2">
        <v>1354</v>
      </c>
      <c r="AI8" s="2"/>
      <c r="AJ8" s="2">
        <v>1757</v>
      </c>
      <c r="AK8" s="2">
        <v>1038</v>
      </c>
      <c r="AL8" s="2">
        <v>565</v>
      </c>
      <c r="AM8" s="2">
        <v>508</v>
      </c>
      <c r="AN8" s="2">
        <v>577</v>
      </c>
      <c r="AO8" s="2">
        <v>59</v>
      </c>
      <c r="AP8" s="2">
        <v>906</v>
      </c>
      <c r="AQ8" s="2">
        <v>768</v>
      </c>
      <c r="AR8" s="2">
        <v>631</v>
      </c>
      <c r="AS8" s="2">
        <v>29</v>
      </c>
      <c r="AT8" s="2">
        <v>5505</v>
      </c>
      <c r="AU8" s="2">
        <v>413</v>
      </c>
      <c r="AV8" s="2">
        <v>543</v>
      </c>
      <c r="AW8" s="2">
        <v>674</v>
      </c>
      <c r="AX8" s="2">
        <v>414</v>
      </c>
      <c r="AY8" s="2">
        <v>643</v>
      </c>
      <c r="AZ8" s="2">
        <v>1725</v>
      </c>
      <c r="BA8" s="2">
        <v>574</v>
      </c>
      <c r="BB8" s="2">
        <f t="shared" si="0"/>
        <v>31689</v>
      </c>
    </row>
    <row r="9" spans="1:54" ht="12.7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284</v>
      </c>
      <c r="X9" s="2">
        <v>342</v>
      </c>
      <c r="Y9" s="2">
        <v>739</v>
      </c>
      <c r="Z9" s="2">
        <v>1006</v>
      </c>
      <c r="AA9" s="2">
        <v>1506</v>
      </c>
      <c r="AB9" s="2">
        <v>930</v>
      </c>
      <c r="AC9" s="2">
        <v>1209</v>
      </c>
      <c r="AD9" s="2">
        <v>2306</v>
      </c>
      <c r="AE9" s="2">
        <v>523</v>
      </c>
      <c r="AF9" s="2">
        <v>2418</v>
      </c>
      <c r="AG9" s="2">
        <v>2400</v>
      </c>
      <c r="AH9" s="2">
        <v>3134</v>
      </c>
      <c r="AI9" s="2">
        <v>2262</v>
      </c>
      <c r="AJ9" s="2">
        <v>2080</v>
      </c>
      <c r="AK9" s="2">
        <v>3352</v>
      </c>
      <c r="AL9" s="2">
        <v>7147</v>
      </c>
      <c r="AM9" s="2">
        <v>5748</v>
      </c>
      <c r="AN9" s="2">
        <v>3632</v>
      </c>
      <c r="AO9" s="2">
        <v>2887</v>
      </c>
      <c r="AP9" s="2">
        <v>4671</v>
      </c>
      <c r="AQ9" s="2">
        <v>3151</v>
      </c>
      <c r="AR9" s="2">
        <v>5773</v>
      </c>
      <c r="AS9" s="2">
        <v>3131</v>
      </c>
      <c r="AT9" s="2">
        <v>43948</v>
      </c>
      <c r="AU9" s="2">
        <v>4852</v>
      </c>
      <c r="AV9" s="2">
        <v>3151</v>
      </c>
      <c r="AW9" s="2">
        <v>5888</v>
      </c>
      <c r="AX9" s="2">
        <v>5792</v>
      </c>
      <c r="AY9" s="2">
        <v>1670</v>
      </c>
      <c r="AZ9" s="2">
        <v>1381</v>
      </c>
      <c r="BA9" s="2">
        <v>500</v>
      </c>
      <c r="BB9" s="2">
        <f t="shared" si="0"/>
        <v>127813</v>
      </c>
    </row>
    <row r="10" spans="1:54" ht="12.75">
      <c r="A10" s="2" t="s">
        <v>7</v>
      </c>
      <c r="B10" s="2">
        <v>7709</v>
      </c>
      <c r="C10" s="2">
        <v>13314</v>
      </c>
      <c r="D10" s="2">
        <v>46032</v>
      </c>
      <c r="E10" s="2">
        <v>9512</v>
      </c>
      <c r="F10" s="2">
        <v>30638</v>
      </c>
      <c r="G10" s="2">
        <v>9140</v>
      </c>
      <c r="H10" s="2">
        <v>48553</v>
      </c>
      <c r="I10" s="2">
        <v>25358</v>
      </c>
      <c r="J10" s="2">
        <v>12115</v>
      </c>
      <c r="K10" s="2">
        <v>12384</v>
      </c>
      <c r="L10" s="2">
        <v>12238</v>
      </c>
      <c r="M10" s="2">
        <v>9651</v>
      </c>
      <c r="N10" s="2">
        <v>61001</v>
      </c>
      <c r="O10" s="2">
        <v>15609</v>
      </c>
      <c r="P10" s="2">
        <v>43419</v>
      </c>
      <c r="Q10" s="2">
        <v>12774</v>
      </c>
      <c r="R10" s="2">
        <v>10062</v>
      </c>
      <c r="S10" s="2">
        <v>5463</v>
      </c>
      <c r="T10" s="2">
        <v>16110</v>
      </c>
      <c r="U10" s="2">
        <v>52791</v>
      </c>
      <c r="V10" s="2">
        <v>9684</v>
      </c>
      <c r="W10" s="2">
        <v>8968</v>
      </c>
      <c r="X10" s="2">
        <v>12080</v>
      </c>
      <c r="Y10" s="2">
        <v>45048</v>
      </c>
      <c r="Z10" s="2">
        <v>10253</v>
      </c>
      <c r="AA10" s="2">
        <v>9851</v>
      </c>
      <c r="AB10" s="2">
        <v>10180</v>
      </c>
      <c r="AC10" s="2">
        <v>8461</v>
      </c>
      <c r="AD10" s="2">
        <v>52496</v>
      </c>
      <c r="AE10" s="2">
        <v>15220</v>
      </c>
      <c r="AF10" s="2">
        <v>15041</v>
      </c>
      <c r="AG10" s="2">
        <v>11523</v>
      </c>
      <c r="AH10" s="2">
        <v>12321</v>
      </c>
      <c r="AI10" s="2">
        <v>45783</v>
      </c>
      <c r="AJ10" s="2">
        <v>7605</v>
      </c>
      <c r="AK10" s="2">
        <v>6817</v>
      </c>
      <c r="AL10" s="2">
        <v>8159</v>
      </c>
      <c r="AM10" s="2">
        <v>12033</v>
      </c>
      <c r="AN10" s="2">
        <v>23252</v>
      </c>
      <c r="AO10" s="2">
        <v>13181</v>
      </c>
      <c r="AP10" s="2">
        <v>49869</v>
      </c>
      <c r="AQ10" s="2">
        <v>13517</v>
      </c>
      <c r="AR10" s="2">
        <v>22935</v>
      </c>
      <c r="AS10" s="2">
        <v>48102</v>
      </c>
      <c r="AT10" s="2"/>
      <c r="AU10" s="2">
        <v>13928</v>
      </c>
      <c r="AV10" s="2">
        <v>7270</v>
      </c>
      <c r="AW10" s="2">
        <v>10684</v>
      </c>
      <c r="AX10" s="2">
        <v>3569</v>
      </c>
      <c r="AY10" s="2">
        <v>8962</v>
      </c>
      <c r="AZ10" s="2">
        <v>6379</v>
      </c>
      <c r="BA10" s="2">
        <v>13751</v>
      </c>
      <c r="BB10" s="2">
        <f t="shared" si="0"/>
        <v>990795</v>
      </c>
    </row>
    <row r="11" spans="1:182" ht="12.75">
      <c r="A11" s="15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7025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4817</v>
      </c>
      <c r="Z11" s="2"/>
      <c r="AA11" s="2">
        <v>136</v>
      </c>
      <c r="AB11" s="2"/>
      <c r="AC11" s="2"/>
      <c r="AD11" s="2"/>
      <c r="AE11" s="2"/>
      <c r="AF11" s="2">
        <v>559</v>
      </c>
      <c r="AG11" s="2"/>
      <c r="AH11" s="2"/>
      <c r="AI11" s="2">
        <v>807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>
        <v>818</v>
      </c>
      <c r="AU11" s="2"/>
      <c r="AV11" s="2"/>
      <c r="AW11" s="2"/>
      <c r="AX11" s="2"/>
      <c r="AY11" s="2"/>
      <c r="AZ11" s="2"/>
      <c r="BA11" s="2"/>
      <c r="BB11" s="2">
        <f aca="true" t="shared" si="1" ref="BB11:BB25">SUM(B11:AZ11)</f>
        <v>14162</v>
      </c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</row>
    <row r="12" spans="1:54" ht="12.75">
      <c r="A12" s="2" t="s">
        <v>11</v>
      </c>
      <c r="B12" s="2">
        <v>1020</v>
      </c>
      <c r="C12" s="2">
        <v>1839</v>
      </c>
      <c r="D12" s="2">
        <v>1665</v>
      </c>
      <c r="E12" s="2">
        <v>204</v>
      </c>
      <c r="F12" s="2">
        <v>360</v>
      </c>
      <c r="G12" s="2">
        <v>264</v>
      </c>
      <c r="H12" s="2">
        <v>2009</v>
      </c>
      <c r="I12" s="2">
        <v>3414</v>
      </c>
      <c r="J12" s="2">
        <v>1415</v>
      </c>
      <c r="K12" s="2">
        <v>1178</v>
      </c>
      <c r="L12" s="2">
        <v>634</v>
      </c>
      <c r="M12" s="2">
        <v>1108</v>
      </c>
      <c r="N12" s="2">
        <v>1010</v>
      </c>
      <c r="O12" s="2">
        <v>2138</v>
      </c>
      <c r="P12" s="2">
        <v>1179</v>
      </c>
      <c r="Q12" s="2">
        <v>3309</v>
      </c>
      <c r="R12" s="2">
        <v>6181</v>
      </c>
      <c r="S12" s="2">
        <v>1771</v>
      </c>
      <c r="T12" s="2">
        <v>2342</v>
      </c>
      <c r="U12" s="2">
        <v>2629</v>
      </c>
      <c r="V12" s="2">
        <v>1223</v>
      </c>
      <c r="W12" s="2">
        <v>1212</v>
      </c>
      <c r="X12" s="2">
        <v>2851</v>
      </c>
      <c r="Y12" s="2">
        <v>1719</v>
      </c>
      <c r="Z12" s="2">
        <v>2911</v>
      </c>
      <c r="AA12" s="2">
        <v>6897</v>
      </c>
      <c r="AB12" s="2">
        <v>3274</v>
      </c>
      <c r="AC12" s="2">
        <v>1253</v>
      </c>
      <c r="AD12" s="2">
        <v>3610</v>
      </c>
      <c r="AE12" s="2">
        <v>2638</v>
      </c>
      <c r="AF12" s="2">
        <v>8870</v>
      </c>
      <c r="AG12" s="2">
        <v>3909</v>
      </c>
      <c r="AH12" s="2">
        <v>2765</v>
      </c>
      <c r="AI12" s="2">
        <v>267</v>
      </c>
      <c r="AJ12" s="2">
        <v>21313</v>
      </c>
      <c r="AK12" s="2">
        <v>1686</v>
      </c>
      <c r="AL12" s="2">
        <v>3612</v>
      </c>
      <c r="AM12" s="2">
        <v>418</v>
      </c>
      <c r="AN12" s="2">
        <v>2255</v>
      </c>
      <c r="AO12" s="2">
        <v>1995</v>
      </c>
      <c r="AP12" s="2">
        <v>1938</v>
      </c>
      <c r="AQ12" s="2">
        <v>3510</v>
      </c>
      <c r="AR12" s="2">
        <v>2175</v>
      </c>
      <c r="AS12" s="2">
        <v>2128</v>
      </c>
      <c r="AT12" s="2">
        <v>2475</v>
      </c>
      <c r="AU12" s="2">
        <v>2486</v>
      </c>
      <c r="AV12" s="2">
        <v>3840</v>
      </c>
      <c r="AW12" s="2">
        <v>2756</v>
      </c>
      <c r="AX12" s="2">
        <v>1716</v>
      </c>
      <c r="AY12" s="2">
        <v>2836</v>
      </c>
      <c r="AZ12" s="2">
        <v>2268</v>
      </c>
      <c r="BA12" s="2">
        <v>227</v>
      </c>
      <c r="BB12" s="2">
        <f>SUM(B12:BA12)</f>
        <v>138702</v>
      </c>
    </row>
    <row r="13" spans="1:54" ht="12.75">
      <c r="A13" s="2" t="s">
        <v>254</v>
      </c>
      <c r="B13" s="2"/>
      <c r="C13" s="2"/>
      <c r="D13" s="2"/>
      <c r="E13" s="2"/>
      <c r="F13" s="2">
        <v>108</v>
      </c>
      <c r="G13" s="2"/>
      <c r="H13" s="2">
        <v>2021</v>
      </c>
      <c r="I13" s="2">
        <v>1183</v>
      </c>
      <c r="J13" s="2">
        <v>2688</v>
      </c>
      <c r="K13" s="2"/>
      <c r="L13" s="2">
        <v>433</v>
      </c>
      <c r="M13" s="2"/>
      <c r="N13" s="2"/>
      <c r="O13" s="2"/>
      <c r="P13" s="2">
        <v>624</v>
      </c>
      <c r="Q13" s="2"/>
      <c r="R13" s="2"/>
      <c r="S13" s="2"/>
      <c r="T13" s="2"/>
      <c r="U13" s="2"/>
      <c r="V13" s="2"/>
      <c r="W13" s="2"/>
      <c r="X13" s="2"/>
      <c r="Y13" s="2"/>
      <c r="Z13" s="2">
        <v>581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>
        <f>SUM(B13:AZ13)</f>
        <v>7638</v>
      </c>
    </row>
    <row r="14" spans="1:54" ht="12.75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387</v>
      </c>
      <c r="AF14" s="2">
        <v>580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f t="shared" si="1"/>
        <v>967</v>
      </c>
    </row>
    <row r="15" spans="1:54" ht="12.75">
      <c r="A15" s="2" t="s">
        <v>93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f t="shared" si="1"/>
        <v>0</v>
      </c>
    </row>
    <row r="16" spans="1:54" ht="12.75">
      <c r="A16" s="2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>
        <f t="shared" si="1"/>
        <v>0</v>
      </c>
    </row>
    <row r="17" spans="1:54" ht="12.75">
      <c r="A17" s="2" t="s">
        <v>32</v>
      </c>
      <c r="B17" s="2"/>
      <c r="C17" s="2"/>
      <c r="D17" s="2"/>
      <c r="E17" s="2"/>
      <c r="F17" s="2"/>
      <c r="G17" s="2"/>
      <c r="H17" s="2">
        <v>20500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13114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>
        <v>6187</v>
      </c>
      <c r="AY17" s="2"/>
      <c r="AZ17" s="2">
        <v>237</v>
      </c>
      <c r="BA17" s="2"/>
      <c r="BB17" s="2">
        <f t="shared" si="1"/>
        <v>40038</v>
      </c>
    </row>
    <row r="18" spans="1:54" ht="12.75">
      <c r="A18" s="2" t="s">
        <v>262</v>
      </c>
      <c r="B18" s="2"/>
      <c r="C18" s="2"/>
      <c r="D18" s="2"/>
      <c r="E18" s="2"/>
      <c r="F18" s="2"/>
      <c r="G18" s="2"/>
      <c r="H18" s="2"/>
      <c r="I18" s="2">
        <v>288</v>
      </c>
      <c r="J18" s="2">
        <v>574</v>
      </c>
      <c r="K18" s="2">
        <v>721</v>
      </c>
      <c r="L18" s="2">
        <v>927</v>
      </c>
      <c r="M18" s="2">
        <v>1215</v>
      </c>
      <c r="N18" s="2">
        <v>608</v>
      </c>
      <c r="O18" s="2">
        <v>463</v>
      </c>
      <c r="P18" s="2">
        <v>203</v>
      </c>
      <c r="Q18" s="2"/>
      <c r="R18" s="2"/>
      <c r="S18" s="2"/>
      <c r="T18" s="2"/>
      <c r="U18" s="2"/>
      <c r="V18" s="2"/>
      <c r="W18" s="2"/>
      <c r="X18" s="2"/>
      <c r="Y18" s="2">
        <v>112</v>
      </c>
      <c r="Z18" s="2">
        <v>810</v>
      </c>
      <c r="AA18" s="2">
        <v>887</v>
      </c>
      <c r="AB18" s="2">
        <v>881</v>
      </c>
      <c r="AC18" s="2">
        <v>1221</v>
      </c>
      <c r="AD18" s="2">
        <v>1733</v>
      </c>
      <c r="AE18" s="2">
        <v>868</v>
      </c>
      <c r="AF18" s="2">
        <v>1603</v>
      </c>
      <c r="AG18" s="2">
        <v>2111</v>
      </c>
      <c r="AH18" s="2">
        <v>19085</v>
      </c>
      <c r="AI18" s="2">
        <v>2012</v>
      </c>
      <c r="AJ18" s="2">
        <v>567</v>
      </c>
      <c r="AK18" s="2">
        <v>569</v>
      </c>
      <c r="AL18" s="2">
        <v>1653</v>
      </c>
      <c r="AM18" s="2">
        <v>1884</v>
      </c>
      <c r="AN18" s="2">
        <v>854</v>
      </c>
      <c r="AO18" s="2">
        <v>906</v>
      </c>
      <c r="AP18" s="2">
        <v>973</v>
      </c>
      <c r="AQ18" s="2">
        <v>2564</v>
      </c>
      <c r="AR18" s="2">
        <v>1828</v>
      </c>
      <c r="AS18" s="2">
        <v>1802</v>
      </c>
      <c r="AT18" s="2">
        <v>3369</v>
      </c>
      <c r="AU18" s="2">
        <v>3615</v>
      </c>
      <c r="AV18" s="2">
        <v>6429</v>
      </c>
      <c r="AW18" s="2">
        <v>2807</v>
      </c>
      <c r="AX18" s="2">
        <v>572</v>
      </c>
      <c r="AY18" s="2"/>
      <c r="AZ18" s="2">
        <v>882</v>
      </c>
      <c r="BA18" s="2">
        <v>608</v>
      </c>
      <c r="BB18" s="2">
        <f>SUM(B18:BA18)</f>
        <v>68204</v>
      </c>
    </row>
    <row r="19" spans="1:54" ht="12.75">
      <c r="A19" s="2" t="s">
        <v>267</v>
      </c>
      <c r="B19" s="2"/>
      <c r="C19" s="2"/>
      <c r="D19" s="2"/>
      <c r="E19" s="2"/>
      <c r="F19" s="2"/>
      <c r="G19" s="2"/>
      <c r="H19" s="2"/>
      <c r="I19" s="2"/>
      <c r="J19" s="2"/>
      <c r="K19" s="2">
        <v>260</v>
      </c>
      <c r="L19" s="2"/>
      <c r="M19" s="2">
        <v>1997</v>
      </c>
      <c r="N19" s="2"/>
      <c r="O19" s="2"/>
      <c r="P19" s="2"/>
      <c r="Q19" s="2"/>
      <c r="R19" s="2">
        <v>21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>
        <f t="shared" si="1"/>
        <v>2278</v>
      </c>
    </row>
    <row r="20" spans="1:54" ht="12.75">
      <c r="A20" s="2" t="s">
        <v>268</v>
      </c>
      <c r="B20" s="2"/>
      <c r="C20" s="2"/>
      <c r="D20" s="2"/>
      <c r="E20" s="2"/>
      <c r="F20" s="2"/>
      <c r="G20" s="2"/>
      <c r="H20" s="2"/>
      <c r="I20" s="2"/>
      <c r="J20" s="2"/>
      <c r="K20" s="2">
        <v>300</v>
      </c>
      <c r="L20" s="2"/>
      <c r="M20" s="2"/>
      <c r="N20" s="2">
        <v>570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452</v>
      </c>
      <c r="Z20" s="2"/>
      <c r="AA20" s="2"/>
      <c r="AB20" s="2"/>
      <c r="AC20" s="2">
        <v>452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v>409</v>
      </c>
      <c r="AR20" s="2">
        <v>258</v>
      </c>
      <c r="AS20" s="2">
        <v>560</v>
      </c>
      <c r="AT20" s="2"/>
      <c r="AU20" s="2"/>
      <c r="AV20" s="2"/>
      <c r="AW20" s="2"/>
      <c r="AX20" s="2"/>
      <c r="AY20" s="2"/>
      <c r="AZ20" s="2"/>
      <c r="BA20" s="2"/>
      <c r="BB20" s="2">
        <f t="shared" si="1"/>
        <v>3001</v>
      </c>
    </row>
    <row r="21" spans="1:54" ht="12.75">
      <c r="A21" s="2" t="s">
        <v>271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28272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f t="shared" si="1"/>
        <v>28272</v>
      </c>
    </row>
    <row r="22" spans="1:54" ht="12.75">
      <c r="A22" s="2" t="s">
        <v>297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301</v>
      </c>
      <c r="Y22" s="2">
        <v>602</v>
      </c>
      <c r="Z22" s="2">
        <v>1247</v>
      </c>
      <c r="AA22" s="2"/>
      <c r="AB22" s="2"/>
      <c r="AC22" s="2"/>
      <c r="AD22" s="2"/>
      <c r="AE22" s="2">
        <v>108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>
        <f t="shared" si="1"/>
        <v>2258</v>
      </c>
    </row>
    <row r="23" spans="1:54" ht="12.75">
      <c r="A23" s="2" t="s">
        <v>318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10000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>
        <f t="shared" si="1"/>
        <v>10000</v>
      </c>
    </row>
    <row r="24" spans="1:54" ht="12.75">
      <c r="A24" s="2" t="s">
        <v>354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>
        <v>3158</v>
      </c>
      <c r="AZ24" s="2"/>
      <c r="BA24" s="2"/>
      <c r="BB24" s="2">
        <f t="shared" si="1"/>
        <v>3158</v>
      </c>
    </row>
    <row r="25" spans="1:54" ht="12.75">
      <c r="A25" s="2" t="s">
        <v>337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v>151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>
        <f t="shared" si="1"/>
        <v>151</v>
      </c>
    </row>
    <row r="26" spans="1:54" ht="12.75">
      <c r="A26" s="3" t="s">
        <v>48</v>
      </c>
      <c r="B26" s="3">
        <f>SUM(B5:B25)</f>
        <v>16654</v>
      </c>
      <c r="C26" s="3">
        <f aca="true" t="shared" si="2" ref="C26:I26">SUM(C5:C25)</f>
        <v>21812</v>
      </c>
      <c r="D26" s="3">
        <f t="shared" si="2"/>
        <v>55933</v>
      </c>
      <c r="E26" s="3">
        <f t="shared" si="2"/>
        <v>18137</v>
      </c>
      <c r="F26" s="3">
        <f t="shared" si="2"/>
        <v>38896</v>
      </c>
      <c r="G26" s="3">
        <f t="shared" si="2"/>
        <v>14808</v>
      </c>
      <c r="H26" s="3">
        <f t="shared" si="2"/>
        <v>77550</v>
      </c>
      <c r="I26" s="3">
        <f t="shared" si="2"/>
        <v>37334</v>
      </c>
      <c r="J26" s="3">
        <f>SUM(J5:J25)</f>
        <v>20864</v>
      </c>
      <c r="K26" s="3">
        <f>SUM(K5:K25)</f>
        <v>19543</v>
      </c>
      <c r="L26" s="3">
        <f aca="true" t="shared" si="3" ref="L26:AE26">SUM(L5:L25)</f>
        <v>48741</v>
      </c>
      <c r="M26" s="3">
        <f t="shared" si="3"/>
        <v>26219</v>
      </c>
      <c r="N26" s="3">
        <f t="shared" si="3"/>
        <v>69526</v>
      </c>
      <c r="O26" s="3">
        <f t="shared" si="3"/>
        <v>21106</v>
      </c>
      <c r="P26" s="3">
        <f t="shared" si="3"/>
        <v>48503</v>
      </c>
      <c r="Q26" s="3">
        <f t="shared" si="3"/>
        <v>20010</v>
      </c>
      <c r="R26" s="3">
        <f t="shared" si="3"/>
        <v>25938</v>
      </c>
      <c r="S26" s="3">
        <f t="shared" si="3"/>
        <v>8854</v>
      </c>
      <c r="T26" s="3">
        <f t="shared" si="3"/>
        <v>20003</v>
      </c>
      <c r="U26" s="3">
        <f t="shared" si="3"/>
        <v>60412</v>
      </c>
      <c r="V26" s="3">
        <f t="shared" si="3"/>
        <v>18658</v>
      </c>
      <c r="W26" s="3">
        <f t="shared" si="3"/>
        <v>17110</v>
      </c>
      <c r="X26" s="3">
        <f t="shared" si="3"/>
        <v>18684</v>
      </c>
      <c r="Y26" s="3">
        <f t="shared" si="3"/>
        <v>57898</v>
      </c>
      <c r="Z26" s="3">
        <f t="shared" si="3"/>
        <v>35802</v>
      </c>
      <c r="AA26" s="3">
        <f t="shared" si="3"/>
        <v>26808</v>
      </c>
      <c r="AB26" s="3">
        <f t="shared" si="3"/>
        <v>19618</v>
      </c>
      <c r="AC26" s="3">
        <f t="shared" si="3"/>
        <v>17049</v>
      </c>
      <c r="AD26" s="3">
        <f t="shared" si="3"/>
        <v>64411</v>
      </c>
      <c r="AE26" s="3">
        <f t="shared" si="3"/>
        <v>28181</v>
      </c>
      <c r="AF26" s="3">
        <f aca="true" t="shared" si="4" ref="AF26:BA26">SUM(AF5:AF25)</f>
        <v>36815</v>
      </c>
      <c r="AG26" s="3">
        <f t="shared" si="4"/>
        <v>30032</v>
      </c>
      <c r="AH26" s="3">
        <f t="shared" si="4"/>
        <v>54904</v>
      </c>
      <c r="AI26" s="3">
        <f t="shared" si="4"/>
        <v>55849</v>
      </c>
      <c r="AJ26" s="3">
        <f t="shared" si="4"/>
        <v>41887</v>
      </c>
      <c r="AK26" s="3">
        <f t="shared" si="4"/>
        <v>19582</v>
      </c>
      <c r="AL26" s="3">
        <f t="shared" si="4"/>
        <v>27537</v>
      </c>
      <c r="AM26" s="3">
        <f t="shared" si="4"/>
        <v>29727</v>
      </c>
      <c r="AN26" s="3">
        <f t="shared" si="4"/>
        <v>42718</v>
      </c>
      <c r="AO26" s="3">
        <f t="shared" si="4"/>
        <v>29627</v>
      </c>
      <c r="AP26" s="3">
        <f t="shared" si="4"/>
        <v>69246</v>
      </c>
      <c r="AQ26" s="3">
        <f t="shared" si="4"/>
        <v>32091</v>
      </c>
      <c r="AR26" s="3">
        <f t="shared" si="4"/>
        <v>39731</v>
      </c>
      <c r="AS26" s="3">
        <f t="shared" si="4"/>
        <v>59476</v>
      </c>
      <c r="AT26" s="3">
        <f t="shared" si="4"/>
        <v>63973</v>
      </c>
      <c r="AU26" s="3">
        <f t="shared" si="4"/>
        <v>30878</v>
      </c>
      <c r="AV26" s="3">
        <f t="shared" si="4"/>
        <v>28925</v>
      </c>
      <c r="AW26" s="3">
        <f t="shared" si="4"/>
        <v>29386</v>
      </c>
      <c r="AX26" s="3">
        <f t="shared" si="4"/>
        <v>23967</v>
      </c>
      <c r="AY26" s="3">
        <f t="shared" si="4"/>
        <v>20868</v>
      </c>
      <c r="AZ26" s="3">
        <f t="shared" si="4"/>
        <v>16602</v>
      </c>
      <c r="BA26" s="3">
        <f t="shared" si="4"/>
        <v>22758</v>
      </c>
      <c r="BB26" s="3">
        <f>SUM(BB5:BB25)</f>
        <v>1781641</v>
      </c>
    </row>
    <row r="31" ht="12.75">
      <c r="A31" t="s">
        <v>106</v>
      </c>
    </row>
    <row r="33" spans="1:54" ht="12.75">
      <c r="A33" s="6"/>
      <c r="B33" s="5" t="s">
        <v>244</v>
      </c>
      <c r="C33" s="5" t="s">
        <v>246</v>
      </c>
      <c r="D33" s="5" t="s">
        <v>248</v>
      </c>
      <c r="E33" s="5" t="s">
        <v>250</v>
      </c>
      <c r="F33" s="5" t="s">
        <v>252</v>
      </c>
      <c r="G33" s="5" t="s">
        <v>256</v>
      </c>
      <c r="H33" s="5" t="s">
        <v>258</v>
      </c>
      <c r="I33" s="5" t="s">
        <v>260</v>
      </c>
      <c r="J33" s="5" t="s">
        <v>263</v>
      </c>
      <c r="K33" s="5" t="s">
        <v>265</v>
      </c>
      <c r="L33" s="5" t="s">
        <v>269</v>
      </c>
      <c r="M33" s="5" t="s">
        <v>272</v>
      </c>
      <c r="N33" s="5" t="s">
        <v>274</v>
      </c>
      <c r="O33" s="5" t="s">
        <v>276</v>
      </c>
      <c r="P33" s="5" t="s">
        <v>278</v>
      </c>
      <c r="Q33" s="5" t="s">
        <v>280</v>
      </c>
      <c r="R33" s="5" t="s">
        <v>282</v>
      </c>
      <c r="S33" s="5" t="s">
        <v>284</v>
      </c>
      <c r="T33" s="5" t="s">
        <v>286</v>
      </c>
      <c r="U33" s="5" t="s">
        <v>289</v>
      </c>
      <c r="V33" s="5" t="s">
        <v>291</v>
      </c>
      <c r="W33" s="5" t="s">
        <v>293</v>
      </c>
      <c r="X33" s="5" t="s">
        <v>295</v>
      </c>
      <c r="Y33" s="5" t="s">
        <v>298</v>
      </c>
      <c r="Z33" s="5" t="s">
        <v>300</v>
      </c>
      <c r="AA33" s="5" t="s">
        <v>302</v>
      </c>
      <c r="AB33" s="5" t="s">
        <v>304</v>
      </c>
      <c r="AC33" s="5" t="s">
        <v>306</v>
      </c>
      <c r="AD33" s="5" t="s">
        <v>308</v>
      </c>
      <c r="AE33" s="5" t="s">
        <v>310</v>
      </c>
      <c r="AF33" s="5" t="s">
        <v>312</v>
      </c>
      <c r="AG33" s="5" t="s">
        <v>314</v>
      </c>
      <c r="AH33" s="5" t="s">
        <v>316</v>
      </c>
      <c r="AI33" s="5" t="s">
        <v>319</v>
      </c>
      <c r="AJ33" s="5" t="s">
        <v>321</v>
      </c>
      <c r="AK33" s="5" t="s">
        <v>323</v>
      </c>
      <c r="AL33" s="5" t="s">
        <v>325</v>
      </c>
      <c r="AM33" s="5" t="s">
        <v>327</v>
      </c>
      <c r="AN33" s="5" t="s">
        <v>329</v>
      </c>
      <c r="AO33" s="5" t="s">
        <v>331</v>
      </c>
      <c r="AP33" s="5" t="s">
        <v>333</v>
      </c>
      <c r="AQ33" s="5" t="s">
        <v>335</v>
      </c>
      <c r="AR33" s="5" t="s">
        <v>339</v>
      </c>
      <c r="AS33" s="5" t="s">
        <v>340</v>
      </c>
      <c r="AT33" s="5" t="s">
        <v>342</v>
      </c>
      <c r="AU33" s="5" t="s">
        <v>344</v>
      </c>
      <c r="AV33" s="5" t="s">
        <v>346</v>
      </c>
      <c r="AW33" s="5" t="s">
        <v>348</v>
      </c>
      <c r="AX33" s="5" t="s">
        <v>350</v>
      </c>
      <c r="AY33" s="5" t="s">
        <v>352</v>
      </c>
      <c r="AZ33" s="5" t="s">
        <v>355</v>
      </c>
      <c r="BA33" s="5" t="s">
        <v>357</v>
      </c>
      <c r="BB33" s="6" t="s">
        <v>48</v>
      </c>
    </row>
    <row r="34" spans="1:54" ht="12.75">
      <c r="A34" s="2"/>
      <c r="B34" s="14" t="s">
        <v>245</v>
      </c>
      <c r="C34" s="14" t="s">
        <v>247</v>
      </c>
      <c r="D34" s="14" t="s">
        <v>249</v>
      </c>
      <c r="E34" s="14" t="s">
        <v>251</v>
      </c>
      <c r="F34" s="14" t="s">
        <v>253</v>
      </c>
      <c r="G34" s="14" t="s">
        <v>257</v>
      </c>
      <c r="H34" s="14" t="s">
        <v>259</v>
      </c>
      <c r="I34" s="14" t="s">
        <v>261</v>
      </c>
      <c r="J34" s="14" t="s">
        <v>264</v>
      </c>
      <c r="K34" s="14" t="s">
        <v>266</v>
      </c>
      <c r="L34" s="14" t="s">
        <v>270</v>
      </c>
      <c r="M34" s="14" t="s">
        <v>273</v>
      </c>
      <c r="N34" s="14" t="s">
        <v>275</v>
      </c>
      <c r="O34" s="14" t="s">
        <v>277</v>
      </c>
      <c r="P34" s="14" t="s">
        <v>279</v>
      </c>
      <c r="Q34" s="14" t="s">
        <v>281</v>
      </c>
      <c r="R34" s="14" t="s">
        <v>283</v>
      </c>
      <c r="S34" s="14" t="s">
        <v>285</v>
      </c>
      <c r="T34" s="14" t="s">
        <v>287</v>
      </c>
      <c r="U34" s="14" t="s">
        <v>290</v>
      </c>
      <c r="V34" s="14" t="s">
        <v>292</v>
      </c>
      <c r="W34" s="14" t="s">
        <v>294</v>
      </c>
      <c r="X34" s="14" t="s">
        <v>296</v>
      </c>
      <c r="Y34" s="14" t="s">
        <v>299</v>
      </c>
      <c r="Z34" s="14" t="s">
        <v>301</v>
      </c>
      <c r="AA34" s="14" t="s">
        <v>303</v>
      </c>
      <c r="AB34" s="14" t="s">
        <v>305</v>
      </c>
      <c r="AC34" s="14" t="s">
        <v>307</v>
      </c>
      <c r="AD34" s="14" t="s">
        <v>309</v>
      </c>
      <c r="AE34" s="14" t="s">
        <v>311</v>
      </c>
      <c r="AF34" s="14" t="s">
        <v>313</v>
      </c>
      <c r="AG34" s="14" t="s">
        <v>315</v>
      </c>
      <c r="AH34" s="14" t="s">
        <v>317</v>
      </c>
      <c r="AI34" s="14" t="s">
        <v>320</v>
      </c>
      <c r="AJ34" s="14" t="s">
        <v>322</v>
      </c>
      <c r="AK34" s="14" t="s">
        <v>324</v>
      </c>
      <c r="AL34" s="14" t="s">
        <v>326</v>
      </c>
      <c r="AM34" s="14" t="s">
        <v>328</v>
      </c>
      <c r="AN34" s="14" t="s">
        <v>330</v>
      </c>
      <c r="AO34" s="14" t="s">
        <v>332</v>
      </c>
      <c r="AP34" s="14" t="s">
        <v>334</v>
      </c>
      <c r="AQ34" s="14" t="s">
        <v>336</v>
      </c>
      <c r="AR34" s="14" t="s">
        <v>338</v>
      </c>
      <c r="AS34" s="14" t="s">
        <v>341</v>
      </c>
      <c r="AT34" s="14" t="s">
        <v>343</v>
      </c>
      <c r="AU34" s="14" t="s">
        <v>345</v>
      </c>
      <c r="AV34" s="14" t="s">
        <v>347</v>
      </c>
      <c r="AW34" s="14" t="s">
        <v>349</v>
      </c>
      <c r="AX34" s="14" t="s">
        <v>351</v>
      </c>
      <c r="AY34" s="14" t="s">
        <v>353</v>
      </c>
      <c r="AZ34" s="14" t="s">
        <v>356</v>
      </c>
      <c r="BA34" s="14" t="s">
        <v>358</v>
      </c>
      <c r="BB34" s="14"/>
    </row>
    <row r="35" spans="1:54" ht="12.75">
      <c r="A35" s="2" t="s">
        <v>10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>
        <v>204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2">
        <f>SUM(B35:BA35)</f>
        <v>204</v>
      </c>
    </row>
    <row r="36" spans="1:54" ht="12.75">
      <c r="A36" s="2" t="s">
        <v>4</v>
      </c>
      <c r="B36" s="2">
        <v>622</v>
      </c>
      <c r="C36" s="2">
        <v>265</v>
      </c>
      <c r="D36" s="2">
        <v>330</v>
      </c>
      <c r="E36" s="2">
        <v>325</v>
      </c>
      <c r="F36" s="2">
        <v>417</v>
      </c>
      <c r="G36" s="2">
        <v>319</v>
      </c>
      <c r="H36" s="2">
        <v>162</v>
      </c>
      <c r="I36" s="2">
        <v>105</v>
      </c>
      <c r="J36" s="2">
        <v>493</v>
      </c>
      <c r="K36" s="2">
        <v>139</v>
      </c>
      <c r="L36" s="2">
        <v>50</v>
      </c>
      <c r="M36" s="2">
        <v>432</v>
      </c>
      <c r="N36" s="2">
        <v>162</v>
      </c>
      <c r="O36" s="2">
        <v>802</v>
      </c>
      <c r="P36" s="2">
        <v>358</v>
      </c>
      <c r="Q36" s="2">
        <v>606</v>
      </c>
      <c r="R36" s="2">
        <v>433</v>
      </c>
      <c r="S36" s="2">
        <v>116</v>
      </c>
      <c r="T36" s="2">
        <v>100</v>
      </c>
      <c r="U36" s="2">
        <v>285</v>
      </c>
      <c r="V36" s="2">
        <v>423</v>
      </c>
      <c r="W36" s="2">
        <v>131</v>
      </c>
      <c r="X36" s="2">
        <v>481</v>
      </c>
      <c r="Y36" s="2">
        <v>713</v>
      </c>
      <c r="Z36" s="2">
        <v>549</v>
      </c>
      <c r="AA36" s="2">
        <v>249</v>
      </c>
      <c r="AB36" s="2">
        <v>428</v>
      </c>
      <c r="AC36" s="2">
        <v>240</v>
      </c>
      <c r="AD36" s="2">
        <v>549</v>
      </c>
      <c r="AE36" s="2">
        <v>496</v>
      </c>
      <c r="AF36" s="2">
        <v>792</v>
      </c>
      <c r="AG36" s="2">
        <v>443</v>
      </c>
      <c r="AH36" s="2">
        <v>489</v>
      </c>
      <c r="AI36" s="2">
        <v>71</v>
      </c>
      <c r="AJ36" s="2">
        <v>250</v>
      </c>
      <c r="AK36" s="2">
        <v>377</v>
      </c>
      <c r="AL36" s="2">
        <v>368</v>
      </c>
      <c r="AM36" s="2">
        <v>321</v>
      </c>
      <c r="AN36" s="2">
        <v>126</v>
      </c>
      <c r="AO36" s="2">
        <v>287</v>
      </c>
      <c r="AP36" s="2">
        <v>370</v>
      </c>
      <c r="AQ36" s="2">
        <v>270</v>
      </c>
      <c r="AR36" s="2">
        <v>302</v>
      </c>
      <c r="AS36" s="2">
        <v>99</v>
      </c>
      <c r="AT36" s="2">
        <v>871</v>
      </c>
      <c r="AU36" s="2">
        <v>70</v>
      </c>
      <c r="AV36" s="2">
        <v>209</v>
      </c>
      <c r="AW36" s="2">
        <v>255</v>
      </c>
      <c r="AX36" s="2">
        <v>69</v>
      </c>
      <c r="AY36" s="2">
        <v>19</v>
      </c>
      <c r="AZ36" s="2">
        <v>20</v>
      </c>
      <c r="BA36" s="2">
        <v>403</v>
      </c>
      <c r="BB36" s="22">
        <f aca="true" t="shared" si="5" ref="BB36:BB50">SUM(B36:BA36)</f>
        <v>17261</v>
      </c>
    </row>
    <row r="37" spans="1:54" ht="12.75">
      <c r="A37" s="2" t="s">
        <v>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v>189</v>
      </c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2">
        <f t="shared" si="5"/>
        <v>189</v>
      </c>
    </row>
    <row r="38" spans="1:54" ht="12.75">
      <c r="A38" s="2" t="s">
        <v>2</v>
      </c>
      <c r="B38" s="2">
        <v>28</v>
      </c>
      <c r="C38" s="2"/>
      <c r="D38" s="2"/>
      <c r="E38" s="2"/>
      <c r="F38" s="2">
        <v>93</v>
      </c>
      <c r="G38" s="2">
        <v>61</v>
      </c>
      <c r="H38" s="2">
        <v>45</v>
      </c>
      <c r="I38" s="2">
        <v>34</v>
      </c>
      <c r="J38" s="2">
        <v>90</v>
      </c>
      <c r="K38" s="2"/>
      <c r="L38" s="2"/>
      <c r="M38" s="2"/>
      <c r="N38" s="2">
        <v>264</v>
      </c>
      <c r="O38" s="2">
        <v>291</v>
      </c>
      <c r="P38" s="2">
        <v>100</v>
      </c>
      <c r="Q38" s="2"/>
      <c r="R38" s="2">
        <v>507</v>
      </c>
      <c r="S38" s="2">
        <v>514</v>
      </c>
      <c r="T38" s="2">
        <v>1090</v>
      </c>
      <c r="U38" s="2">
        <v>994</v>
      </c>
      <c r="V38" s="2">
        <v>930</v>
      </c>
      <c r="W38" s="2">
        <v>537</v>
      </c>
      <c r="X38" s="2">
        <v>487</v>
      </c>
      <c r="Y38" s="2">
        <v>644</v>
      </c>
      <c r="Z38" s="2">
        <v>59</v>
      </c>
      <c r="AA38" s="2">
        <v>198</v>
      </c>
      <c r="AB38" s="2">
        <v>255</v>
      </c>
      <c r="AC38" s="2">
        <v>570</v>
      </c>
      <c r="AD38" s="2">
        <v>445</v>
      </c>
      <c r="AE38" s="2">
        <v>515</v>
      </c>
      <c r="AF38" s="2">
        <v>1877</v>
      </c>
      <c r="AG38" s="2">
        <v>653</v>
      </c>
      <c r="AH38" s="2">
        <v>538</v>
      </c>
      <c r="AI38" s="2">
        <v>876</v>
      </c>
      <c r="AJ38" s="2">
        <v>832</v>
      </c>
      <c r="AK38" s="2">
        <v>513</v>
      </c>
      <c r="AL38" s="2">
        <v>740</v>
      </c>
      <c r="AM38" s="2">
        <v>956</v>
      </c>
      <c r="AN38" s="2">
        <v>600</v>
      </c>
      <c r="AO38" s="2">
        <v>336</v>
      </c>
      <c r="AP38" s="2">
        <v>682</v>
      </c>
      <c r="AQ38" s="2">
        <v>791</v>
      </c>
      <c r="AR38" s="2">
        <v>152</v>
      </c>
      <c r="AS38" s="2">
        <v>337</v>
      </c>
      <c r="AT38" s="2">
        <v>358</v>
      </c>
      <c r="AU38" s="2">
        <v>481</v>
      </c>
      <c r="AV38" s="2">
        <v>445</v>
      </c>
      <c r="AW38" s="2"/>
      <c r="AX38" s="2">
        <v>57</v>
      </c>
      <c r="AY38" s="2">
        <v>32</v>
      </c>
      <c r="AZ38" s="2">
        <v>28</v>
      </c>
      <c r="BA38" s="2">
        <v>709</v>
      </c>
      <c r="BB38" s="22">
        <f t="shared" si="5"/>
        <v>20744</v>
      </c>
    </row>
    <row r="39" spans="1:54" ht="12.75">
      <c r="A39" s="2" t="s">
        <v>5</v>
      </c>
      <c r="B39" s="2">
        <v>254</v>
      </c>
      <c r="C39" s="2">
        <v>437</v>
      </c>
      <c r="D39" s="2">
        <v>301</v>
      </c>
      <c r="E39" s="2">
        <v>312</v>
      </c>
      <c r="F39" s="2">
        <v>404</v>
      </c>
      <c r="G39" s="2">
        <v>174</v>
      </c>
      <c r="H39" s="2">
        <v>91</v>
      </c>
      <c r="I39" s="2">
        <v>194</v>
      </c>
      <c r="J39" s="2">
        <v>1056</v>
      </c>
      <c r="K39" s="2">
        <v>525</v>
      </c>
      <c r="L39" s="2">
        <v>278</v>
      </c>
      <c r="M39" s="2">
        <v>1119</v>
      </c>
      <c r="N39" s="2">
        <v>464</v>
      </c>
      <c r="O39" s="2">
        <v>371</v>
      </c>
      <c r="P39" s="2">
        <v>385</v>
      </c>
      <c r="Q39" s="2">
        <v>252</v>
      </c>
      <c r="R39" s="2">
        <v>1292</v>
      </c>
      <c r="S39" s="2">
        <v>281</v>
      </c>
      <c r="T39" s="2">
        <v>706</v>
      </c>
      <c r="U39" s="2">
        <v>701</v>
      </c>
      <c r="V39" s="2"/>
      <c r="W39" s="2">
        <v>713</v>
      </c>
      <c r="X39" s="2">
        <v>1647</v>
      </c>
      <c r="Y39" s="2">
        <v>703</v>
      </c>
      <c r="Z39" s="2">
        <v>741</v>
      </c>
      <c r="AA39" s="2">
        <v>933</v>
      </c>
      <c r="AB39" s="2">
        <v>416</v>
      </c>
      <c r="AC39" s="2">
        <v>477</v>
      </c>
      <c r="AD39" s="2">
        <v>485</v>
      </c>
      <c r="AE39" s="2">
        <v>367</v>
      </c>
      <c r="AF39" s="2">
        <v>685</v>
      </c>
      <c r="AG39" s="2">
        <v>571</v>
      </c>
      <c r="AH39" s="2">
        <v>745</v>
      </c>
      <c r="AI39" s="2"/>
      <c r="AJ39" s="2">
        <v>1941</v>
      </c>
      <c r="AK39" s="2">
        <v>296</v>
      </c>
      <c r="AL39" s="2">
        <v>1046</v>
      </c>
      <c r="AM39" s="2">
        <v>925</v>
      </c>
      <c r="AN39" s="2">
        <v>758</v>
      </c>
      <c r="AO39" s="2">
        <v>812</v>
      </c>
      <c r="AP39" s="2">
        <v>859</v>
      </c>
      <c r="AQ39" s="2">
        <v>720</v>
      </c>
      <c r="AR39" s="2">
        <v>978</v>
      </c>
      <c r="AS39" s="2">
        <v>1661</v>
      </c>
      <c r="AT39" s="2">
        <v>824</v>
      </c>
      <c r="AU39" s="2">
        <v>760</v>
      </c>
      <c r="AV39" s="2">
        <v>352</v>
      </c>
      <c r="AW39" s="2">
        <v>417</v>
      </c>
      <c r="AX39" s="2">
        <v>840</v>
      </c>
      <c r="AY39" s="2">
        <v>230</v>
      </c>
      <c r="AZ39" s="2">
        <v>972</v>
      </c>
      <c r="BA39" s="2">
        <v>983</v>
      </c>
      <c r="BB39" s="22">
        <f t="shared" si="5"/>
        <v>33454</v>
      </c>
    </row>
    <row r="40" spans="1:54" ht="12.75">
      <c r="A40" s="2" t="s">
        <v>11</v>
      </c>
      <c r="B40" s="2">
        <v>62</v>
      </c>
      <c r="C40" s="2">
        <v>246</v>
      </c>
      <c r="D40" s="2">
        <v>145</v>
      </c>
      <c r="E40" s="2">
        <v>63</v>
      </c>
      <c r="F40" s="2"/>
      <c r="G40" s="2"/>
      <c r="H40" s="2"/>
      <c r="I40" s="2"/>
      <c r="J40" s="2"/>
      <c r="K40" s="2">
        <v>57</v>
      </c>
      <c r="L40" s="2">
        <v>82</v>
      </c>
      <c r="M40" s="2">
        <v>119</v>
      </c>
      <c r="N40" s="2">
        <v>148</v>
      </c>
      <c r="O40" s="2">
        <v>84</v>
      </c>
      <c r="P40" s="2">
        <v>99</v>
      </c>
      <c r="Q40" s="2">
        <v>32</v>
      </c>
      <c r="R40" s="2">
        <v>135</v>
      </c>
      <c r="S40" s="2">
        <v>162</v>
      </c>
      <c r="T40" s="2"/>
      <c r="U40" s="2">
        <v>190</v>
      </c>
      <c r="V40" s="2">
        <v>321</v>
      </c>
      <c r="W40" s="2"/>
      <c r="X40" s="2">
        <v>78</v>
      </c>
      <c r="Y40" s="2">
        <v>540</v>
      </c>
      <c r="Z40" s="2">
        <v>337</v>
      </c>
      <c r="AA40" s="2">
        <v>168</v>
      </c>
      <c r="AB40" s="2">
        <v>69</v>
      </c>
      <c r="AC40" s="2">
        <v>623</v>
      </c>
      <c r="AD40" s="2">
        <v>221</v>
      </c>
      <c r="AE40" s="2">
        <v>336</v>
      </c>
      <c r="AF40" s="2">
        <v>404</v>
      </c>
      <c r="AG40" s="2">
        <v>766</v>
      </c>
      <c r="AH40" s="2">
        <v>79</v>
      </c>
      <c r="AI40" s="2"/>
      <c r="AJ40" s="2">
        <v>237</v>
      </c>
      <c r="AK40" s="2">
        <v>53</v>
      </c>
      <c r="AL40" s="2">
        <v>104</v>
      </c>
      <c r="AM40" s="2">
        <v>218</v>
      </c>
      <c r="AN40" s="2">
        <v>904</v>
      </c>
      <c r="AO40" s="2">
        <v>535</v>
      </c>
      <c r="AP40" s="2">
        <v>79</v>
      </c>
      <c r="AQ40" s="2">
        <v>387</v>
      </c>
      <c r="AR40" s="2">
        <v>80</v>
      </c>
      <c r="AS40" s="2">
        <v>52</v>
      </c>
      <c r="AT40" s="2">
        <v>976</v>
      </c>
      <c r="AU40" s="2">
        <v>254</v>
      </c>
      <c r="AV40" s="2"/>
      <c r="AW40" s="2">
        <v>879</v>
      </c>
      <c r="AX40" s="2"/>
      <c r="AY40" s="2"/>
      <c r="AZ40" s="2">
        <v>1135</v>
      </c>
      <c r="BA40" s="2"/>
      <c r="BB40" s="22">
        <f t="shared" si="5"/>
        <v>11459</v>
      </c>
    </row>
    <row r="41" spans="1:54" ht="12.75">
      <c r="A41" s="2" t="s">
        <v>3</v>
      </c>
      <c r="B41" s="2"/>
      <c r="C41" s="2"/>
      <c r="D41" s="2"/>
      <c r="E41" s="2"/>
      <c r="F41" s="2">
        <v>264</v>
      </c>
      <c r="G41" s="2">
        <v>10</v>
      </c>
      <c r="H41" s="2"/>
      <c r="I41" s="2">
        <v>440</v>
      </c>
      <c r="J41" s="2">
        <v>375</v>
      </c>
      <c r="K41" s="2"/>
      <c r="L41" s="2"/>
      <c r="M41" s="2"/>
      <c r="N41" s="2"/>
      <c r="O41" s="2"/>
      <c r="P41" s="2"/>
      <c r="Q41" s="2"/>
      <c r="R41" s="2">
        <v>10</v>
      </c>
      <c r="S41" s="2"/>
      <c r="T41" s="2"/>
      <c r="U41" s="2">
        <v>440</v>
      </c>
      <c r="V41" s="2">
        <v>88</v>
      </c>
      <c r="W41" s="2"/>
      <c r="X41" s="2"/>
      <c r="Y41" s="2"/>
      <c r="Z41" s="2"/>
      <c r="AA41" s="2"/>
      <c r="AB41" s="2">
        <v>10</v>
      </c>
      <c r="AC41" s="2"/>
      <c r="AD41" s="2"/>
      <c r="AE41" s="2"/>
      <c r="AF41" s="2"/>
      <c r="AG41" s="2"/>
      <c r="AH41" s="2"/>
      <c r="AI41" s="2"/>
      <c r="AJ41" s="2"/>
      <c r="AK41" s="2"/>
      <c r="AL41" s="2">
        <v>10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>
        <v>429</v>
      </c>
      <c r="BA41" s="2">
        <v>1767</v>
      </c>
      <c r="BB41" s="22">
        <f t="shared" si="5"/>
        <v>3843</v>
      </c>
    </row>
    <row r="42" spans="1:54" ht="12.75">
      <c r="A42" s="2" t="s">
        <v>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418</v>
      </c>
      <c r="AB42" s="2">
        <v>297</v>
      </c>
      <c r="AC42" s="2">
        <v>272</v>
      </c>
      <c r="AD42" s="2">
        <v>208</v>
      </c>
      <c r="AE42" s="2"/>
      <c r="AF42" s="2">
        <v>34</v>
      </c>
      <c r="AG42" s="2"/>
      <c r="AH42" s="2">
        <v>124</v>
      </c>
      <c r="AI42" s="2"/>
      <c r="AJ42" s="2"/>
      <c r="AK42" s="2">
        <v>245</v>
      </c>
      <c r="AL42" s="2">
        <v>328</v>
      </c>
      <c r="AM42" s="2">
        <v>117</v>
      </c>
      <c r="AN42" s="2">
        <v>93</v>
      </c>
      <c r="AO42" s="2">
        <v>276</v>
      </c>
      <c r="AP42" s="2">
        <v>906</v>
      </c>
      <c r="AQ42" s="2">
        <v>1308</v>
      </c>
      <c r="AR42" s="2">
        <v>804</v>
      </c>
      <c r="AS42" s="2">
        <v>1685</v>
      </c>
      <c r="AT42" s="2">
        <v>603</v>
      </c>
      <c r="AU42" s="2">
        <v>728</v>
      </c>
      <c r="AV42" s="2">
        <v>823</v>
      </c>
      <c r="AW42" s="2">
        <v>689</v>
      </c>
      <c r="AX42" s="2">
        <v>267</v>
      </c>
      <c r="AY42" s="2">
        <v>207</v>
      </c>
      <c r="AZ42" s="2">
        <v>59</v>
      </c>
      <c r="BA42" s="2">
        <v>236</v>
      </c>
      <c r="BB42" s="22">
        <f t="shared" si="5"/>
        <v>10727</v>
      </c>
    </row>
    <row r="43" spans="1:54" ht="12.75">
      <c r="A43" s="2" t="s">
        <v>57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>
        <v>12295</v>
      </c>
      <c r="M43" s="2">
        <v>31718</v>
      </c>
      <c r="N43" s="2"/>
      <c r="O43" s="2"/>
      <c r="P43" s="2"/>
      <c r="Q43" s="2">
        <v>19315</v>
      </c>
      <c r="R43" s="2">
        <v>15335</v>
      </c>
      <c r="S43" s="2"/>
      <c r="T43" s="2"/>
      <c r="U43" s="2">
        <v>34435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2">
        <f t="shared" si="5"/>
        <v>113098</v>
      </c>
    </row>
    <row r="44" spans="1:54" ht="12.75">
      <c r="A44" s="2" t="s">
        <v>62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2">
        <f t="shared" si="5"/>
        <v>0</v>
      </c>
    </row>
    <row r="45" spans="1:54" ht="12.75">
      <c r="A45" s="2" t="s">
        <v>255</v>
      </c>
      <c r="B45" s="2"/>
      <c r="C45" s="2"/>
      <c r="D45" s="2"/>
      <c r="E45" s="2"/>
      <c r="F45" s="2">
        <v>59309</v>
      </c>
      <c r="G45" s="2"/>
      <c r="H45" s="2">
        <v>24671</v>
      </c>
      <c r="I45" s="2">
        <v>9304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2">
        <f t="shared" si="5"/>
        <v>93284</v>
      </c>
    </row>
    <row r="46" spans="1:54" ht="12.75">
      <c r="A46" s="2" t="s">
        <v>94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2">
        <f t="shared" si="5"/>
        <v>0</v>
      </c>
    </row>
    <row r="47" spans="1:54" ht="12.75">
      <c r="A47" s="2" t="s">
        <v>73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2">
        <f t="shared" si="5"/>
        <v>0</v>
      </c>
    </row>
    <row r="48" spans="1:54" ht="12.75">
      <c r="A48" s="2" t="s">
        <v>15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2">
        <f t="shared" si="5"/>
        <v>0</v>
      </c>
    </row>
    <row r="49" spans="1:54" ht="12.75">
      <c r="A49" s="2" t="s">
        <v>288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29800</v>
      </c>
      <c r="T49" s="2">
        <v>19700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2">
        <f t="shared" si="5"/>
        <v>49500</v>
      </c>
    </row>
    <row r="50" spans="1:54" ht="12.75">
      <c r="A50" s="2" t="s">
        <v>262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>
        <v>118</v>
      </c>
      <c r="AS50" s="2"/>
      <c r="AT50" s="2">
        <v>151</v>
      </c>
      <c r="AU50" s="2">
        <v>90</v>
      </c>
      <c r="AV50" s="2"/>
      <c r="AW50" s="2"/>
      <c r="AX50" s="2"/>
      <c r="AY50" s="2"/>
      <c r="AZ50" s="2"/>
      <c r="BA50" s="2"/>
      <c r="BB50" s="22">
        <f t="shared" si="5"/>
        <v>359</v>
      </c>
    </row>
    <row r="51" spans="1:54" ht="12.75">
      <c r="A51" s="9" t="s">
        <v>48</v>
      </c>
      <c r="B51" s="23">
        <f aca="true" t="shared" si="6" ref="B51:R51">SUM(B35:B48)</f>
        <v>966</v>
      </c>
      <c r="C51" s="23">
        <f t="shared" si="6"/>
        <v>948</v>
      </c>
      <c r="D51" s="23">
        <f t="shared" si="6"/>
        <v>776</v>
      </c>
      <c r="E51" s="23">
        <f t="shared" si="6"/>
        <v>700</v>
      </c>
      <c r="F51" s="23">
        <f t="shared" si="6"/>
        <v>60487</v>
      </c>
      <c r="G51" s="23">
        <f t="shared" si="6"/>
        <v>564</v>
      </c>
      <c r="H51" s="23">
        <f t="shared" si="6"/>
        <v>24969</v>
      </c>
      <c r="I51" s="23">
        <f t="shared" si="6"/>
        <v>10077</v>
      </c>
      <c r="J51" s="23">
        <f t="shared" si="6"/>
        <v>2014</v>
      </c>
      <c r="K51" s="23">
        <f t="shared" si="6"/>
        <v>721</v>
      </c>
      <c r="L51" s="23">
        <f t="shared" si="6"/>
        <v>12705</v>
      </c>
      <c r="M51" s="23">
        <f t="shared" si="6"/>
        <v>33388</v>
      </c>
      <c r="N51" s="23">
        <f t="shared" si="6"/>
        <v>1038</v>
      </c>
      <c r="O51" s="23">
        <f t="shared" si="6"/>
        <v>1548</v>
      </c>
      <c r="P51" s="23">
        <f t="shared" si="6"/>
        <v>942</v>
      </c>
      <c r="Q51" s="23">
        <f t="shared" si="6"/>
        <v>20205</v>
      </c>
      <c r="R51" s="23">
        <f t="shared" si="6"/>
        <v>17712</v>
      </c>
      <c r="S51" s="23">
        <f aca="true" t="shared" si="7" ref="S51:AH51">SUM(S35:S49)</f>
        <v>30873</v>
      </c>
      <c r="T51" s="23">
        <f t="shared" si="7"/>
        <v>21596</v>
      </c>
      <c r="U51" s="23">
        <f t="shared" si="7"/>
        <v>37045</v>
      </c>
      <c r="V51" s="23">
        <f t="shared" si="7"/>
        <v>1762</v>
      </c>
      <c r="W51" s="23">
        <f t="shared" si="7"/>
        <v>1381</v>
      </c>
      <c r="X51" s="23">
        <f t="shared" si="7"/>
        <v>2693</v>
      </c>
      <c r="Y51" s="23">
        <f t="shared" si="7"/>
        <v>2600</v>
      </c>
      <c r="Z51" s="23">
        <f t="shared" si="7"/>
        <v>1890</v>
      </c>
      <c r="AA51" s="23">
        <f t="shared" si="7"/>
        <v>1966</v>
      </c>
      <c r="AB51" s="23">
        <f t="shared" si="7"/>
        <v>1475</v>
      </c>
      <c r="AC51" s="23">
        <f t="shared" si="7"/>
        <v>2182</v>
      </c>
      <c r="AD51" s="23">
        <f t="shared" si="7"/>
        <v>1908</v>
      </c>
      <c r="AE51" s="23">
        <f t="shared" si="7"/>
        <v>1714</v>
      </c>
      <c r="AF51" s="23">
        <f t="shared" si="7"/>
        <v>3792</v>
      </c>
      <c r="AG51" s="23">
        <f t="shared" si="7"/>
        <v>2433</v>
      </c>
      <c r="AH51" s="23">
        <f t="shared" si="7"/>
        <v>1975</v>
      </c>
      <c r="AI51" s="23">
        <f aca="true" t="shared" si="8" ref="AI51:AQ51">SUM(AI35:AI49)</f>
        <v>947</v>
      </c>
      <c r="AJ51" s="23">
        <f t="shared" si="8"/>
        <v>3260</v>
      </c>
      <c r="AK51" s="23">
        <f t="shared" si="8"/>
        <v>1484</v>
      </c>
      <c r="AL51" s="23">
        <f t="shared" si="8"/>
        <v>2596</v>
      </c>
      <c r="AM51" s="23">
        <f t="shared" si="8"/>
        <v>2726</v>
      </c>
      <c r="AN51" s="23">
        <f t="shared" si="8"/>
        <v>2481</v>
      </c>
      <c r="AO51" s="23">
        <f t="shared" si="8"/>
        <v>2246</v>
      </c>
      <c r="AP51" s="23">
        <f t="shared" si="8"/>
        <v>2896</v>
      </c>
      <c r="AQ51" s="23">
        <f t="shared" si="8"/>
        <v>3476</v>
      </c>
      <c r="AR51" s="23">
        <f aca="true" t="shared" si="9" ref="AR51:BB51">SUM(AR35:AR50)</f>
        <v>2434</v>
      </c>
      <c r="AS51" s="23">
        <f t="shared" si="9"/>
        <v>3834</v>
      </c>
      <c r="AT51" s="23">
        <f t="shared" si="9"/>
        <v>3783</v>
      </c>
      <c r="AU51" s="23">
        <f>SUM(AU35:AU50)</f>
        <v>2383</v>
      </c>
      <c r="AV51" s="23">
        <f t="shared" si="9"/>
        <v>1829</v>
      </c>
      <c r="AW51" s="23">
        <f t="shared" si="9"/>
        <v>2240</v>
      </c>
      <c r="AX51" s="23">
        <f t="shared" si="9"/>
        <v>1233</v>
      </c>
      <c r="AY51" s="23">
        <f t="shared" si="9"/>
        <v>488</v>
      </c>
      <c r="AZ51" s="23">
        <f t="shared" si="9"/>
        <v>2643</v>
      </c>
      <c r="BA51" s="23">
        <f t="shared" si="9"/>
        <v>4098</v>
      </c>
      <c r="BB51" s="24">
        <f t="shared" si="9"/>
        <v>354122</v>
      </c>
    </row>
    <row r="53" ht="12.75">
      <c r="A53" t="s">
        <v>108</v>
      </c>
    </row>
    <row r="55" spans="1:54" ht="12.75">
      <c r="A55" s="6"/>
      <c r="B55" s="5" t="s">
        <v>244</v>
      </c>
      <c r="C55" s="5" t="s">
        <v>246</v>
      </c>
      <c r="D55" s="5" t="s">
        <v>248</v>
      </c>
      <c r="E55" s="5" t="s">
        <v>250</v>
      </c>
      <c r="F55" s="5" t="s">
        <v>252</v>
      </c>
      <c r="G55" s="5" t="s">
        <v>256</v>
      </c>
      <c r="H55" s="5" t="s">
        <v>258</v>
      </c>
      <c r="I55" s="5" t="s">
        <v>260</v>
      </c>
      <c r="J55" s="5" t="s">
        <v>263</v>
      </c>
      <c r="K55" s="5" t="s">
        <v>265</v>
      </c>
      <c r="L55" s="5" t="s">
        <v>269</v>
      </c>
      <c r="M55" s="5" t="s">
        <v>272</v>
      </c>
      <c r="N55" s="5" t="s">
        <v>274</v>
      </c>
      <c r="O55" s="5" t="s">
        <v>276</v>
      </c>
      <c r="P55" s="5" t="s">
        <v>278</v>
      </c>
      <c r="Q55" s="5" t="s">
        <v>280</v>
      </c>
      <c r="R55" s="5" t="s">
        <v>282</v>
      </c>
      <c r="S55" s="5" t="s">
        <v>284</v>
      </c>
      <c r="T55" s="5" t="s">
        <v>286</v>
      </c>
      <c r="U55" s="5" t="s">
        <v>289</v>
      </c>
      <c r="V55" s="5" t="s">
        <v>291</v>
      </c>
      <c r="W55" s="5" t="s">
        <v>293</v>
      </c>
      <c r="X55" s="5" t="s">
        <v>295</v>
      </c>
      <c r="Y55" s="5" t="s">
        <v>298</v>
      </c>
      <c r="Z55" s="5" t="s">
        <v>300</v>
      </c>
      <c r="AA55" s="5" t="s">
        <v>302</v>
      </c>
      <c r="AB55" s="5" t="s">
        <v>304</v>
      </c>
      <c r="AC55" s="5" t="s">
        <v>306</v>
      </c>
      <c r="AD55" s="5" t="s">
        <v>308</v>
      </c>
      <c r="AE55" s="5" t="s">
        <v>310</v>
      </c>
      <c r="AF55" s="5" t="s">
        <v>312</v>
      </c>
      <c r="AG55" s="5" t="s">
        <v>314</v>
      </c>
      <c r="AH55" s="5" t="s">
        <v>316</v>
      </c>
      <c r="AI55" s="5" t="s">
        <v>319</v>
      </c>
      <c r="AJ55" s="5" t="s">
        <v>321</v>
      </c>
      <c r="AK55" s="5" t="s">
        <v>323</v>
      </c>
      <c r="AL55" s="5" t="s">
        <v>325</v>
      </c>
      <c r="AM55" s="5" t="s">
        <v>327</v>
      </c>
      <c r="AN55" s="5" t="s">
        <v>329</v>
      </c>
      <c r="AO55" s="5" t="s">
        <v>331</v>
      </c>
      <c r="AP55" s="5" t="s">
        <v>333</v>
      </c>
      <c r="AQ55" s="5" t="s">
        <v>335</v>
      </c>
      <c r="AR55" s="5" t="s">
        <v>339</v>
      </c>
      <c r="AS55" s="5" t="s">
        <v>340</v>
      </c>
      <c r="AT55" s="5" t="s">
        <v>342</v>
      </c>
      <c r="AU55" s="5" t="s">
        <v>344</v>
      </c>
      <c r="AV55" s="5" t="s">
        <v>346</v>
      </c>
      <c r="AW55" s="5" t="s">
        <v>348</v>
      </c>
      <c r="AX55" s="5" t="s">
        <v>350</v>
      </c>
      <c r="AY55" s="5" t="s">
        <v>352</v>
      </c>
      <c r="AZ55" s="5" t="s">
        <v>355</v>
      </c>
      <c r="BA55" s="5" t="s">
        <v>357</v>
      </c>
      <c r="BB55" s="6" t="s">
        <v>48</v>
      </c>
    </row>
    <row r="56" spans="1:54" ht="12.75">
      <c r="A56" s="2"/>
      <c r="B56" s="14" t="s">
        <v>245</v>
      </c>
      <c r="C56" s="14" t="s">
        <v>247</v>
      </c>
      <c r="D56" s="14" t="s">
        <v>249</v>
      </c>
      <c r="E56" s="14" t="s">
        <v>251</v>
      </c>
      <c r="F56" s="14" t="s">
        <v>253</v>
      </c>
      <c r="G56" s="14" t="s">
        <v>257</v>
      </c>
      <c r="H56" s="14" t="s">
        <v>259</v>
      </c>
      <c r="I56" s="14" t="s">
        <v>261</v>
      </c>
      <c r="J56" s="14" t="s">
        <v>264</v>
      </c>
      <c r="K56" s="14" t="s">
        <v>266</v>
      </c>
      <c r="L56" s="14" t="s">
        <v>270</v>
      </c>
      <c r="M56" s="14" t="s">
        <v>273</v>
      </c>
      <c r="N56" s="14" t="s">
        <v>275</v>
      </c>
      <c r="O56" s="14" t="s">
        <v>277</v>
      </c>
      <c r="P56" s="14" t="s">
        <v>279</v>
      </c>
      <c r="Q56" s="14" t="s">
        <v>281</v>
      </c>
      <c r="R56" s="14" t="s">
        <v>283</v>
      </c>
      <c r="S56" s="14" t="s">
        <v>285</v>
      </c>
      <c r="T56" s="14" t="s">
        <v>287</v>
      </c>
      <c r="U56" s="14" t="s">
        <v>290</v>
      </c>
      <c r="V56" s="14" t="s">
        <v>292</v>
      </c>
      <c r="W56" s="14" t="s">
        <v>294</v>
      </c>
      <c r="X56" s="14" t="s">
        <v>296</v>
      </c>
      <c r="Y56" s="14" t="s">
        <v>299</v>
      </c>
      <c r="Z56" s="14" t="s">
        <v>301</v>
      </c>
      <c r="AA56" s="14" t="s">
        <v>303</v>
      </c>
      <c r="AB56" s="14" t="s">
        <v>305</v>
      </c>
      <c r="AC56" s="14" t="s">
        <v>307</v>
      </c>
      <c r="AD56" s="14" t="s">
        <v>309</v>
      </c>
      <c r="AE56" s="14" t="s">
        <v>311</v>
      </c>
      <c r="AF56" s="14" t="s">
        <v>313</v>
      </c>
      <c r="AG56" s="14" t="s">
        <v>315</v>
      </c>
      <c r="AH56" s="14" t="s">
        <v>317</v>
      </c>
      <c r="AI56" s="14" t="s">
        <v>320</v>
      </c>
      <c r="AJ56" s="14" t="s">
        <v>322</v>
      </c>
      <c r="AK56" s="14" t="s">
        <v>324</v>
      </c>
      <c r="AL56" s="14" t="s">
        <v>326</v>
      </c>
      <c r="AM56" s="14" t="s">
        <v>328</v>
      </c>
      <c r="AN56" s="14" t="s">
        <v>330</v>
      </c>
      <c r="AO56" s="14" t="s">
        <v>332</v>
      </c>
      <c r="AP56" s="14" t="s">
        <v>334</v>
      </c>
      <c r="AQ56" s="14" t="s">
        <v>336</v>
      </c>
      <c r="AR56" s="14" t="s">
        <v>338</v>
      </c>
      <c r="AS56" s="14" t="s">
        <v>341</v>
      </c>
      <c r="AT56" s="14" t="s">
        <v>343</v>
      </c>
      <c r="AU56" s="14" t="s">
        <v>345</v>
      </c>
      <c r="AV56" s="14" t="s">
        <v>347</v>
      </c>
      <c r="AW56" s="14" t="s">
        <v>349</v>
      </c>
      <c r="AX56" s="14" t="s">
        <v>351</v>
      </c>
      <c r="AY56" s="14" t="s">
        <v>353</v>
      </c>
      <c r="AZ56" s="14" t="s">
        <v>356</v>
      </c>
      <c r="BA56" s="14" t="s">
        <v>358</v>
      </c>
      <c r="BB56" s="14"/>
    </row>
    <row r="57" spans="1:54" ht="12.75">
      <c r="A57" s="2"/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f>SUM(B57:BA57)</f>
        <v>0</v>
      </c>
    </row>
    <row r="58" spans="1:5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>
        <f>SUM(B58:AJ58)</f>
        <v>0</v>
      </c>
    </row>
    <row r="59" spans="1:54" ht="12.75">
      <c r="A59" s="3" t="s">
        <v>48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</row>
    <row r="62" ht="12.75">
      <c r="A62" t="s">
        <v>107</v>
      </c>
    </row>
    <row r="64" spans="1:54" ht="12.75">
      <c r="A64" s="6"/>
      <c r="B64" s="5" t="s">
        <v>244</v>
      </c>
      <c r="C64" s="5" t="s">
        <v>246</v>
      </c>
      <c r="D64" s="5" t="s">
        <v>248</v>
      </c>
      <c r="E64" s="5" t="s">
        <v>250</v>
      </c>
      <c r="F64" s="5" t="s">
        <v>252</v>
      </c>
      <c r="G64" s="5" t="s">
        <v>256</v>
      </c>
      <c r="H64" s="5" t="s">
        <v>258</v>
      </c>
      <c r="I64" s="5" t="s">
        <v>260</v>
      </c>
      <c r="J64" s="5" t="s">
        <v>263</v>
      </c>
      <c r="K64" s="5" t="s">
        <v>265</v>
      </c>
      <c r="L64" s="5" t="s">
        <v>269</v>
      </c>
      <c r="M64" s="5" t="s">
        <v>272</v>
      </c>
      <c r="N64" s="5" t="s">
        <v>274</v>
      </c>
      <c r="O64" s="5" t="s">
        <v>276</v>
      </c>
      <c r="P64" s="5" t="s">
        <v>278</v>
      </c>
      <c r="Q64" s="5" t="s">
        <v>280</v>
      </c>
      <c r="R64" s="5" t="s">
        <v>282</v>
      </c>
      <c r="S64" s="5" t="s">
        <v>284</v>
      </c>
      <c r="T64" s="5" t="s">
        <v>286</v>
      </c>
      <c r="U64" s="5" t="s">
        <v>289</v>
      </c>
      <c r="V64" s="5" t="s">
        <v>291</v>
      </c>
      <c r="W64" s="5" t="s">
        <v>293</v>
      </c>
      <c r="X64" s="5" t="s">
        <v>295</v>
      </c>
      <c r="Y64" s="5" t="s">
        <v>298</v>
      </c>
      <c r="Z64" s="5" t="s">
        <v>300</v>
      </c>
      <c r="AA64" s="5" t="s">
        <v>302</v>
      </c>
      <c r="AB64" s="5" t="s">
        <v>304</v>
      </c>
      <c r="AC64" s="5" t="s">
        <v>306</v>
      </c>
      <c r="AD64" s="5" t="s">
        <v>308</v>
      </c>
      <c r="AE64" s="5" t="s">
        <v>310</v>
      </c>
      <c r="AF64" s="5" t="s">
        <v>312</v>
      </c>
      <c r="AG64" s="5" t="s">
        <v>314</v>
      </c>
      <c r="AH64" s="5" t="s">
        <v>316</v>
      </c>
      <c r="AI64" s="5" t="s">
        <v>319</v>
      </c>
      <c r="AJ64" s="5" t="s">
        <v>321</v>
      </c>
      <c r="AK64" s="5" t="s">
        <v>323</v>
      </c>
      <c r="AL64" s="5" t="s">
        <v>325</v>
      </c>
      <c r="AM64" s="5" t="s">
        <v>327</v>
      </c>
      <c r="AN64" s="5" t="s">
        <v>329</v>
      </c>
      <c r="AO64" s="5" t="s">
        <v>331</v>
      </c>
      <c r="AP64" s="5" t="s">
        <v>333</v>
      </c>
      <c r="AQ64" s="5" t="s">
        <v>335</v>
      </c>
      <c r="AR64" s="5" t="s">
        <v>339</v>
      </c>
      <c r="AS64" s="5" t="s">
        <v>340</v>
      </c>
      <c r="AT64" s="5" t="s">
        <v>342</v>
      </c>
      <c r="AU64" s="5" t="s">
        <v>344</v>
      </c>
      <c r="AV64" s="5" t="s">
        <v>346</v>
      </c>
      <c r="AW64" s="5" t="s">
        <v>348</v>
      </c>
      <c r="AX64" s="5" t="s">
        <v>350</v>
      </c>
      <c r="AY64" s="5" t="s">
        <v>352</v>
      </c>
      <c r="AZ64" s="5" t="s">
        <v>355</v>
      </c>
      <c r="BA64" s="5" t="s">
        <v>357</v>
      </c>
      <c r="BB64" s="6" t="s">
        <v>48</v>
      </c>
    </row>
    <row r="65" spans="1:54" ht="12.75">
      <c r="A65" s="2"/>
      <c r="B65" s="14" t="s">
        <v>245</v>
      </c>
      <c r="C65" s="14" t="s">
        <v>247</v>
      </c>
      <c r="D65" s="14" t="s">
        <v>249</v>
      </c>
      <c r="E65" s="14" t="s">
        <v>251</v>
      </c>
      <c r="F65" s="14" t="s">
        <v>253</v>
      </c>
      <c r="G65" s="14" t="s">
        <v>257</v>
      </c>
      <c r="H65" s="14" t="s">
        <v>259</v>
      </c>
      <c r="I65" s="14" t="s">
        <v>261</v>
      </c>
      <c r="J65" s="14" t="s">
        <v>264</v>
      </c>
      <c r="K65" s="14" t="s">
        <v>266</v>
      </c>
      <c r="L65" s="14" t="s">
        <v>270</v>
      </c>
      <c r="M65" s="14" t="s">
        <v>273</v>
      </c>
      <c r="N65" s="14" t="s">
        <v>275</v>
      </c>
      <c r="O65" s="14" t="s">
        <v>277</v>
      </c>
      <c r="P65" s="14" t="s">
        <v>279</v>
      </c>
      <c r="Q65" s="14" t="s">
        <v>281</v>
      </c>
      <c r="R65" s="14" t="s">
        <v>283</v>
      </c>
      <c r="S65" s="14" t="s">
        <v>285</v>
      </c>
      <c r="T65" s="14" t="s">
        <v>287</v>
      </c>
      <c r="U65" s="14" t="s">
        <v>290</v>
      </c>
      <c r="V65" s="14" t="s">
        <v>292</v>
      </c>
      <c r="W65" s="14" t="s">
        <v>294</v>
      </c>
      <c r="X65" s="14" t="s">
        <v>296</v>
      </c>
      <c r="Y65" s="14" t="s">
        <v>299</v>
      </c>
      <c r="Z65" s="14" t="s">
        <v>301</v>
      </c>
      <c r="AA65" s="14" t="s">
        <v>303</v>
      </c>
      <c r="AB65" s="14" t="s">
        <v>305</v>
      </c>
      <c r="AC65" s="14" t="s">
        <v>307</v>
      </c>
      <c r="AD65" s="14" t="s">
        <v>309</v>
      </c>
      <c r="AE65" s="14" t="s">
        <v>311</v>
      </c>
      <c r="AF65" s="14" t="s">
        <v>313</v>
      </c>
      <c r="AG65" s="14" t="s">
        <v>315</v>
      </c>
      <c r="AH65" s="14" t="s">
        <v>317</v>
      </c>
      <c r="AI65" s="14" t="s">
        <v>320</v>
      </c>
      <c r="AJ65" s="14" t="s">
        <v>322</v>
      </c>
      <c r="AK65" s="14" t="s">
        <v>324</v>
      </c>
      <c r="AL65" s="14" t="s">
        <v>326</v>
      </c>
      <c r="AM65" s="14" t="s">
        <v>328</v>
      </c>
      <c r="AN65" s="14" t="s">
        <v>330</v>
      </c>
      <c r="AO65" s="14" t="s">
        <v>332</v>
      </c>
      <c r="AP65" s="14" t="s">
        <v>334</v>
      </c>
      <c r="AQ65" s="14" t="s">
        <v>336</v>
      </c>
      <c r="AR65" s="14" t="s">
        <v>338</v>
      </c>
      <c r="AS65" s="14" t="s">
        <v>341</v>
      </c>
      <c r="AT65" s="14" t="s">
        <v>343</v>
      </c>
      <c r="AU65" s="14" t="s">
        <v>345</v>
      </c>
      <c r="AV65" s="14" t="s">
        <v>347</v>
      </c>
      <c r="AW65" s="14" t="s">
        <v>349</v>
      </c>
      <c r="AX65" s="14" t="s">
        <v>351</v>
      </c>
      <c r="AY65" s="14" t="s">
        <v>353</v>
      </c>
      <c r="AZ65" s="14" t="s">
        <v>356</v>
      </c>
      <c r="BA65" s="14" t="s">
        <v>358</v>
      </c>
      <c r="BB65" s="14"/>
    </row>
    <row r="66" spans="1:54" ht="12.75">
      <c r="A66" s="2" t="s">
        <v>434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12218</v>
      </c>
      <c r="AL66" s="2">
        <v>27577</v>
      </c>
      <c r="AM66" s="2">
        <v>18923</v>
      </c>
      <c r="AN66" s="2">
        <v>0</v>
      </c>
      <c r="AO66" s="2">
        <v>16507</v>
      </c>
      <c r="AP66" s="2">
        <v>40920</v>
      </c>
      <c r="AQ66" s="2">
        <v>39834</v>
      </c>
      <c r="AR66" s="2">
        <v>19006</v>
      </c>
      <c r="AS66" s="2">
        <v>31519</v>
      </c>
      <c r="AT66" s="2">
        <v>5691</v>
      </c>
      <c r="AU66" s="2">
        <v>20420</v>
      </c>
      <c r="AV66" s="2">
        <v>14770</v>
      </c>
      <c r="AW66" s="2">
        <v>25854</v>
      </c>
      <c r="AX66" s="2">
        <v>29537</v>
      </c>
      <c r="AY66" s="2">
        <v>16370</v>
      </c>
      <c r="AZ66" s="2">
        <v>16383</v>
      </c>
      <c r="BA66" s="2">
        <v>25013</v>
      </c>
      <c r="BB66" s="2">
        <f>SUM(B66:BA66)</f>
        <v>360542</v>
      </c>
    </row>
    <row r="67" spans="1:5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>
        <f>SUM(B67:AJ67)</f>
        <v>0</v>
      </c>
    </row>
    <row r="68" spans="1:5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>
        <f>SUM(B68:AJ68)</f>
        <v>0</v>
      </c>
    </row>
    <row r="69" spans="1:5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>
        <f>SUM(B69:AJ69)</f>
        <v>0</v>
      </c>
    </row>
    <row r="70" spans="1:54" ht="12.75">
      <c r="A70" s="3" t="s">
        <v>48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f aca="true" t="shared" si="10" ref="AK70:BB70">SUM(AK66:AK69)</f>
        <v>12218</v>
      </c>
      <c r="AL70" s="3">
        <f t="shared" si="10"/>
        <v>27577</v>
      </c>
      <c r="AM70" s="3">
        <f t="shared" si="10"/>
        <v>18923</v>
      </c>
      <c r="AN70" s="3">
        <f t="shared" si="10"/>
        <v>0</v>
      </c>
      <c r="AO70" s="3">
        <f t="shared" si="10"/>
        <v>16507</v>
      </c>
      <c r="AP70" s="3">
        <f t="shared" si="10"/>
        <v>40920</v>
      </c>
      <c r="AQ70" s="3">
        <f t="shared" si="10"/>
        <v>39834</v>
      </c>
      <c r="AR70" s="3">
        <f t="shared" si="10"/>
        <v>19006</v>
      </c>
      <c r="AS70" s="3">
        <f t="shared" si="10"/>
        <v>31519</v>
      </c>
      <c r="AT70" s="3">
        <f t="shared" si="10"/>
        <v>5691</v>
      </c>
      <c r="AU70" s="3">
        <f t="shared" si="10"/>
        <v>20420</v>
      </c>
      <c r="AV70" s="3">
        <f t="shared" si="10"/>
        <v>14770</v>
      </c>
      <c r="AW70" s="3">
        <f t="shared" si="10"/>
        <v>25854</v>
      </c>
      <c r="AX70" s="3">
        <f t="shared" si="10"/>
        <v>29537</v>
      </c>
      <c r="AY70" s="3">
        <f t="shared" si="10"/>
        <v>16370</v>
      </c>
      <c r="AZ70" s="3">
        <f t="shared" si="10"/>
        <v>16383</v>
      </c>
      <c r="BA70" s="3">
        <f t="shared" si="10"/>
        <v>25013</v>
      </c>
      <c r="BB70" s="3">
        <f t="shared" si="10"/>
        <v>360542</v>
      </c>
    </row>
    <row r="73" ht="12.75">
      <c r="A73" t="s">
        <v>109</v>
      </c>
    </row>
    <row r="75" spans="1:54" ht="12.75">
      <c r="A75" s="6"/>
      <c r="B75" s="5" t="s">
        <v>244</v>
      </c>
      <c r="C75" s="5" t="s">
        <v>246</v>
      </c>
      <c r="D75" s="5" t="s">
        <v>248</v>
      </c>
      <c r="E75" s="5" t="s">
        <v>250</v>
      </c>
      <c r="F75" s="5" t="s">
        <v>252</v>
      </c>
      <c r="G75" s="5" t="s">
        <v>256</v>
      </c>
      <c r="H75" s="5" t="s">
        <v>258</v>
      </c>
      <c r="I75" s="5" t="s">
        <v>260</v>
      </c>
      <c r="J75" s="5" t="s">
        <v>263</v>
      </c>
      <c r="K75" s="5" t="s">
        <v>265</v>
      </c>
      <c r="L75" s="5" t="s">
        <v>269</v>
      </c>
      <c r="M75" s="5" t="s">
        <v>272</v>
      </c>
      <c r="N75" s="5" t="s">
        <v>274</v>
      </c>
      <c r="O75" s="5" t="s">
        <v>276</v>
      </c>
      <c r="P75" s="5" t="s">
        <v>278</v>
      </c>
      <c r="Q75" s="5" t="s">
        <v>280</v>
      </c>
      <c r="R75" s="5" t="s">
        <v>282</v>
      </c>
      <c r="S75" s="5" t="s">
        <v>284</v>
      </c>
      <c r="T75" s="5" t="s">
        <v>286</v>
      </c>
      <c r="U75" s="5" t="s">
        <v>289</v>
      </c>
      <c r="V75" s="5" t="s">
        <v>291</v>
      </c>
      <c r="W75" s="5" t="s">
        <v>293</v>
      </c>
      <c r="X75" s="5" t="s">
        <v>295</v>
      </c>
      <c r="Y75" s="5" t="s">
        <v>298</v>
      </c>
      <c r="Z75" s="5" t="s">
        <v>300</v>
      </c>
      <c r="AA75" s="5" t="s">
        <v>302</v>
      </c>
      <c r="AB75" s="5" t="s">
        <v>304</v>
      </c>
      <c r="AC75" s="5" t="s">
        <v>306</v>
      </c>
      <c r="AD75" s="5" t="s">
        <v>308</v>
      </c>
      <c r="AE75" s="5" t="s">
        <v>310</v>
      </c>
      <c r="AF75" s="5" t="s">
        <v>312</v>
      </c>
      <c r="AG75" s="5" t="s">
        <v>314</v>
      </c>
      <c r="AH75" s="5" t="s">
        <v>316</v>
      </c>
      <c r="AI75" s="5" t="s">
        <v>319</v>
      </c>
      <c r="AJ75" s="5" t="s">
        <v>321</v>
      </c>
      <c r="AK75" s="5" t="s">
        <v>323</v>
      </c>
      <c r="AL75" s="5" t="s">
        <v>325</v>
      </c>
      <c r="AM75" s="5" t="s">
        <v>327</v>
      </c>
      <c r="AN75" s="5" t="s">
        <v>329</v>
      </c>
      <c r="AO75" s="5" t="s">
        <v>331</v>
      </c>
      <c r="AP75" s="5" t="s">
        <v>333</v>
      </c>
      <c r="AQ75" s="5" t="s">
        <v>335</v>
      </c>
      <c r="AR75" s="5" t="s">
        <v>339</v>
      </c>
      <c r="AS75" s="5" t="s">
        <v>340</v>
      </c>
      <c r="AT75" s="5" t="s">
        <v>342</v>
      </c>
      <c r="AU75" s="5" t="s">
        <v>344</v>
      </c>
      <c r="AV75" s="5" t="s">
        <v>346</v>
      </c>
      <c r="AW75" s="5" t="s">
        <v>348</v>
      </c>
      <c r="AX75" s="5" t="s">
        <v>350</v>
      </c>
      <c r="AY75" s="5" t="s">
        <v>352</v>
      </c>
      <c r="AZ75" s="5" t="s">
        <v>355</v>
      </c>
      <c r="BA75" s="5" t="s">
        <v>357</v>
      </c>
      <c r="BB75" s="6" t="s">
        <v>48</v>
      </c>
    </row>
    <row r="76" spans="1:54" ht="12.75">
      <c r="A76" s="2"/>
      <c r="B76" s="14" t="s">
        <v>245</v>
      </c>
      <c r="C76" s="14" t="s">
        <v>247</v>
      </c>
      <c r="D76" s="14" t="s">
        <v>249</v>
      </c>
      <c r="E76" s="14" t="s">
        <v>251</v>
      </c>
      <c r="F76" s="14" t="s">
        <v>253</v>
      </c>
      <c r="G76" s="14" t="s">
        <v>257</v>
      </c>
      <c r="H76" s="14" t="s">
        <v>259</v>
      </c>
      <c r="I76" s="14" t="s">
        <v>261</v>
      </c>
      <c r="J76" s="14" t="s">
        <v>264</v>
      </c>
      <c r="K76" s="14" t="s">
        <v>266</v>
      </c>
      <c r="L76" s="14" t="s">
        <v>270</v>
      </c>
      <c r="M76" s="14" t="s">
        <v>273</v>
      </c>
      <c r="N76" s="14" t="s">
        <v>275</v>
      </c>
      <c r="O76" s="14" t="s">
        <v>277</v>
      </c>
      <c r="P76" s="14" t="s">
        <v>279</v>
      </c>
      <c r="Q76" s="14" t="s">
        <v>281</v>
      </c>
      <c r="R76" s="14" t="s">
        <v>283</v>
      </c>
      <c r="S76" s="14" t="s">
        <v>285</v>
      </c>
      <c r="T76" s="14" t="s">
        <v>287</v>
      </c>
      <c r="U76" s="14" t="s">
        <v>290</v>
      </c>
      <c r="V76" s="14" t="s">
        <v>292</v>
      </c>
      <c r="W76" s="14" t="s">
        <v>294</v>
      </c>
      <c r="X76" s="14" t="s">
        <v>296</v>
      </c>
      <c r="Y76" s="14" t="s">
        <v>299</v>
      </c>
      <c r="Z76" s="14" t="s">
        <v>301</v>
      </c>
      <c r="AA76" s="14" t="s">
        <v>303</v>
      </c>
      <c r="AB76" s="14" t="s">
        <v>305</v>
      </c>
      <c r="AC76" s="14" t="s">
        <v>307</v>
      </c>
      <c r="AD76" s="14" t="s">
        <v>309</v>
      </c>
      <c r="AE76" s="14" t="s">
        <v>311</v>
      </c>
      <c r="AF76" s="14" t="s">
        <v>313</v>
      </c>
      <c r="AG76" s="14" t="s">
        <v>315</v>
      </c>
      <c r="AH76" s="14" t="s">
        <v>317</v>
      </c>
      <c r="AI76" s="14" t="s">
        <v>320</v>
      </c>
      <c r="AJ76" s="14" t="s">
        <v>322</v>
      </c>
      <c r="AK76" s="14" t="s">
        <v>324</v>
      </c>
      <c r="AL76" s="14" t="s">
        <v>326</v>
      </c>
      <c r="AM76" s="14" t="s">
        <v>328</v>
      </c>
      <c r="AN76" s="14" t="s">
        <v>330</v>
      </c>
      <c r="AO76" s="14" t="s">
        <v>332</v>
      </c>
      <c r="AP76" s="14" t="s">
        <v>334</v>
      </c>
      <c r="AQ76" s="14" t="s">
        <v>336</v>
      </c>
      <c r="AR76" s="14" t="s">
        <v>338</v>
      </c>
      <c r="AS76" s="14" t="s">
        <v>341</v>
      </c>
      <c r="AT76" s="14" t="s">
        <v>343</v>
      </c>
      <c r="AU76" s="14" t="s">
        <v>345</v>
      </c>
      <c r="AV76" s="14" t="s">
        <v>347</v>
      </c>
      <c r="AW76" s="14" t="s">
        <v>349</v>
      </c>
      <c r="AX76" s="14" t="s">
        <v>351</v>
      </c>
      <c r="AY76" s="14" t="s">
        <v>353</v>
      </c>
      <c r="AZ76" s="14" t="s">
        <v>356</v>
      </c>
      <c r="BA76" s="14" t="s">
        <v>358</v>
      </c>
      <c r="BB76" s="14"/>
    </row>
    <row r="77" spans="1:54" ht="12.75">
      <c r="A77" s="2"/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f>SUM(B77:BA77)</f>
        <v>0</v>
      </c>
    </row>
    <row r="78" spans="1:5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>
        <f>SUM(B78:AJ78)</f>
        <v>0</v>
      </c>
    </row>
    <row r="79" spans="1:54" ht="12.75">
      <c r="A79" s="3" t="s">
        <v>48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</row>
    <row r="82" ht="12.75">
      <c r="A82" t="s">
        <v>110</v>
      </c>
    </row>
    <row r="84" spans="1:54" ht="12.75">
      <c r="A84" s="6"/>
      <c r="B84" s="5" t="s">
        <v>244</v>
      </c>
      <c r="C84" s="5" t="s">
        <v>246</v>
      </c>
      <c r="D84" s="5" t="s">
        <v>248</v>
      </c>
      <c r="E84" s="5" t="s">
        <v>250</v>
      </c>
      <c r="F84" s="5" t="s">
        <v>252</v>
      </c>
      <c r="G84" s="5" t="s">
        <v>256</v>
      </c>
      <c r="H84" s="5" t="s">
        <v>258</v>
      </c>
      <c r="I84" s="5" t="s">
        <v>260</v>
      </c>
      <c r="J84" s="5" t="s">
        <v>263</v>
      </c>
      <c r="K84" s="5" t="s">
        <v>265</v>
      </c>
      <c r="L84" s="5" t="s">
        <v>269</v>
      </c>
      <c r="M84" s="5" t="s">
        <v>272</v>
      </c>
      <c r="N84" s="5" t="s">
        <v>274</v>
      </c>
      <c r="O84" s="5" t="s">
        <v>276</v>
      </c>
      <c r="P84" s="5" t="s">
        <v>278</v>
      </c>
      <c r="Q84" s="5" t="s">
        <v>280</v>
      </c>
      <c r="R84" s="5" t="s">
        <v>282</v>
      </c>
      <c r="S84" s="5" t="s">
        <v>284</v>
      </c>
      <c r="T84" s="5" t="s">
        <v>286</v>
      </c>
      <c r="U84" s="5" t="s">
        <v>289</v>
      </c>
      <c r="V84" s="5" t="s">
        <v>291</v>
      </c>
      <c r="W84" s="5" t="s">
        <v>293</v>
      </c>
      <c r="X84" s="5" t="s">
        <v>295</v>
      </c>
      <c r="Y84" s="5" t="s">
        <v>298</v>
      </c>
      <c r="Z84" s="5" t="s">
        <v>300</v>
      </c>
      <c r="AA84" s="5" t="s">
        <v>302</v>
      </c>
      <c r="AB84" s="5" t="s">
        <v>304</v>
      </c>
      <c r="AC84" s="5" t="s">
        <v>306</v>
      </c>
      <c r="AD84" s="5" t="s">
        <v>308</v>
      </c>
      <c r="AE84" s="5" t="s">
        <v>310</v>
      </c>
      <c r="AF84" s="5" t="s">
        <v>312</v>
      </c>
      <c r="AG84" s="5" t="s">
        <v>314</v>
      </c>
      <c r="AH84" s="5" t="s">
        <v>316</v>
      </c>
      <c r="AI84" s="5" t="s">
        <v>319</v>
      </c>
      <c r="AJ84" s="5" t="s">
        <v>321</v>
      </c>
      <c r="AK84" s="5" t="s">
        <v>323</v>
      </c>
      <c r="AL84" s="5" t="s">
        <v>325</v>
      </c>
      <c r="AM84" s="5" t="s">
        <v>327</v>
      </c>
      <c r="AN84" s="5" t="s">
        <v>329</v>
      </c>
      <c r="AO84" s="5" t="s">
        <v>331</v>
      </c>
      <c r="AP84" s="5" t="s">
        <v>333</v>
      </c>
      <c r="AQ84" s="5" t="s">
        <v>335</v>
      </c>
      <c r="AR84" s="5" t="s">
        <v>339</v>
      </c>
      <c r="AS84" s="5" t="s">
        <v>340</v>
      </c>
      <c r="AT84" s="5" t="s">
        <v>342</v>
      </c>
      <c r="AU84" s="5" t="s">
        <v>344</v>
      </c>
      <c r="AV84" s="5" t="s">
        <v>346</v>
      </c>
      <c r="AW84" s="5" t="s">
        <v>348</v>
      </c>
      <c r="AX84" s="5" t="s">
        <v>350</v>
      </c>
      <c r="AY84" s="5" t="s">
        <v>352</v>
      </c>
      <c r="AZ84" s="5" t="s">
        <v>355</v>
      </c>
      <c r="BA84" s="5" t="s">
        <v>357</v>
      </c>
      <c r="BB84" s="6" t="s">
        <v>48</v>
      </c>
    </row>
    <row r="85" spans="1:54" ht="12.75">
      <c r="A85" s="2"/>
      <c r="B85" s="14" t="s">
        <v>245</v>
      </c>
      <c r="C85" s="14" t="s">
        <v>247</v>
      </c>
      <c r="D85" s="14" t="s">
        <v>249</v>
      </c>
      <c r="E85" s="14" t="s">
        <v>251</v>
      </c>
      <c r="F85" s="14" t="s">
        <v>253</v>
      </c>
      <c r="G85" s="14" t="s">
        <v>257</v>
      </c>
      <c r="H85" s="14" t="s">
        <v>259</v>
      </c>
      <c r="I85" s="14" t="s">
        <v>261</v>
      </c>
      <c r="J85" s="14" t="s">
        <v>264</v>
      </c>
      <c r="K85" s="14" t="s">
        <v>266</v>
      </c>
      <c r="L85" s="14" t="s">
        <v>270</v>
      </c>
      <c r="M85" s="14" t="s">
        <v>273</v>
      </c>
      <c r="N85" s="14" t="s">
        <v>275</v>
      </c>
      <c r="O85" s="14" t="s">
        <v>277</v>
      </c>
      <c r="P85" s="14" t="s">
        <v>279</v>
      </c>
      <c r="Q85" s="14" t="s">
        <v>281</v>
      </c>
      <c r="R85" s="14" t="s">
        <v>283</v>
      </c>
      <c r="S85" s="14" t="s">
        <v>285</v>
      </c>
      <c r="T85" s="14" t="s">
        <v>287</v>
      </c>
      <c r="U85" s="14" t="s">
        <v>290</v>
      </c>
      <c r="V85" s="14" t="s">
        <v>292</v>
      </c>
      <c r="W85" s="14" t="s">
        <v>294</v>
      </c>
      <c r="X85" s="14" t="s">
        <v>296</v>
      </c>
      <c r="Y85" s="14" t="s">
        <v>299</v>
      </c>
      <c r="Z85" s="14" t="s">
        <v>301</v>
      </c>
      <c r="AA85" s="14" t="s">
        <v>303</v>
      </c>
      <c r="AB85" s="14" t="s">
        <v>305</v>
      </c>
      <c r="AC85" s="14" t="s">
        <v>307</v>
      </c>
      <c r="AD85" s="14" t="s">
        <v>309</v>
      </c>
      <c r="AE85" s="14" t="s">
        <v>311</v>
      </c>
      <c r="AF85" s="14" t="s">
        <v>313</v>
      </c>
      <c r="AG85" s="14" t="s">
        <v>315</v>
      </c>
      <c r="AH85" s="14" t="s">
        <v>317</v>
      </c>
      <c r="AI85" s="14" t="s">
        <v>320</v>
      </c>
      <c r="AJ85" s="14" t="s">
        <v>322</v>
      </c>
      <c r="AK85" s="14" t="s">
        <v>324</v>
      </c>
      <c r="AL85" s="14" t="s">
        <v>326</v>
      </c>
      <c r="AM85" s="14" t="s">
        <v>328</v>
      </c>
      <c r="AN85" s="14" t="s">
        <v>330</v>
      </c>
      <c r="AO85" s="14" t="s">
        <v>332</v>
      </c>
      <c r="AP85" s="14" t="s">
        <v>334</v>
      </c>
      <c r="AQ85" s="14" t="s">
        <v>336</v>
      </c>
      <c r="AR85" s="14" t="s">
        <v>338</v>
      </c>
      <c r="AS85" s="14" t="s">
        <v>341</v>
      </c>
      <c r="AT85" s="14" t="s">
        <v>343</v>
      </c>
      <c r="AU85" s="14" t="s">
        <v>345</v>
      </c>
      <c r="AV85" s="14" t="s">
        <v>347</v>
      </c>
      <c r="AW85" s="14" t="s">
        <v>349</v>
      </c>
      <c r="AX85" s="14" t="s">
        <v>351</v>
      </c>
      <c r="AY85" s="14" t="s">
        <v>353</v>
      </c>
      <c r="AZ85" s="14" t="s">
        <v>356</v>
      </c>
      <c r="BA85" s="14" t="s">
        <v>358</v>
      </c>
      <c r="BB85" s="14"/>
    </row>
    <row r="86" spans="1:54" ht="12.75">
      <c r="A86" s="2"/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f>SUM(B86:BA86)</f>
        <v>0</v>
      </c>
    </row>
    <row r="87" spans="1:5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>
        <f>SUM(B87:AJ87)</f>
        <v>0</v>
      </c>
    </row>
    <row r="88" spans="1:54" ht="12.75">
      <c r="A88" s="3" t="s">
        <v>48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</row>
    <row r="91" ht="12.75">
      <c r="A91" t="s">
        <v>111</v>
      </c>
    </row>
    <row r="93" spans="1:54" ht="12.75">
      <c r="A93" s="6"/>
      <c r="B93" s="5" t="s">
        <v>244</v>
      </c>
      <c r="C93" s="5" t="s">
        <v>246</v>
      </c>
      <c r="D93" s="5" t="s">
        <v>248</v>
      </c>
      <c r="E93" s="5" t="s">
        <v>250</v>
      </c>
      <c r="F93" s="5" t="s">
        <v>252</v>
      </c>
      <c r="G93" s="5" t="s">
        <v>256</v>
      </c>
      <c r="H93" s="5" t="s">
        <v>258</v>
      </c>
      <c r="I93" s="5" t="s">
        <v>260</v>
      </c>
      <c r="J93" s="5" t="s">
        <v>263</v>
      </c>
      <c r="K93" s="5" t="s">
        <v>265</v>
      </c>
      <c r="L93" s="5" t="s">
        <v>269</v>
      </c>
      <c r="M93" s="5" t="s">
        <v>272</v>
      </c>
      <c r="N93" s="5" t="s">
        <v>274</v>
      </c>
      <c r="O93" s="5" t="s">
        <v>276</v>
      </c>
      <c r="P93" s="5" t="s">
        <v>278</v>
      </c>
      <c r="Q93" s="5" t="s">
        <v>280</v>
      </c>
      <c r="R93" s="5" t="s">
        <v>282</v>
      </c>
      <c r="S93" s="5" t="s">
        <v>284</v>
      </c>
      <c r="T93" s="5" t="s">
        <v>286</v>
      </c>
      <c r="U93" s="5" t="s">
        <v>289</v>
      </c>
      <c r="V93" s="5" t="s">
        <v>291</v>
      </c>
      <c r="W93" s="5" t="s">
        <v>293</v>
      </c>
      <c r="X93" s="5" t="s">
        <v>295</v>
      </c>
      <c r="Y93" s="5" t="s">
        <v>298</v>
      </c>
      <c r="Z93" s="5" t="s">
        <v>300</v>
      </c>
      <c r="AA93" s="5" t="s">
        <v>302</v>
      </c>
      <c r="AB93" s="5" t="s">
        <v>304</v>
      </c>
      <c r="AC93" s="5" t="s">
        <v>306</v>
      </c>
      <c r="AD93" s="5" t="s">
        <v>308</v>
      </c>
      <c r="AE93" s="5" t="s">
        <v>310</v>
      </c>
      <c r="AF93" s="5" t="s">
        <v>312</v>
      </c>
      <c r="AG93" s="5" t="s">
        <v>314</v>
      </c>
      <c r="AH93" s="5" t="s">
        <v>316</v>
      </c>
      <c r="AI93" s="5" t="s">
        <v>319</v>
      </c>
      <c r="AJ93" s="5" t="s">
        <v>321</v>
      </c>
      <c r="AK93" s="5" t="s">
        <v>323</v>
      </c>
      <c r="AL93" s="5" t="s">
        <v>325</v>
      </c>
      <c r="AM93" s="5" t="s">
        <v>327</v>
      </c>
      <c r="AN93" s="5" t="s">
        <v>329</v>
      </c>
      <c r="AO93" s="5" t="s">
        <v>331</v>
      </c>
      <c r="AP93" s="5" t="s">
        <v>333</v>
      </c>
      <c r="AQ93" s="5" t="s">
        <v>335</v>
      </c>
      <c r="AR93" s="5" t="s">
        <v>339</v>
      </c>
      <c r="AS93" s="5" t="s">
        <v>340</v>
      </c>
      <c r="AT93" s="5" t="s">
        <v>342</v>
      </c>
      <c r="AU93" s="5" t="s">
        <v>344</v>
      </c>
      <c r="AV93" s="5" t="s">
        <v>346</v>
      </c>
      <c r="AW93" s="5" t="s">
        <v>348</v>
      </c>
      <c r="AX93" s="5" t="s">
        <v>350</v>
      </c>
      <c r="AY93" s="5" t="s">
        <v>352</v>
      </c>
      <c r="AZ93" s="5" t="s">
        <v>355</v>
      </c>
      <c r="BA93" s="5" t="s">
        <v>357</v>
      </c>
      <c r="BB93" s="6" t="s">
        <v>48</v>
      </c>
    </row>
    <row r="94" spans="1:54" ht="12.75">
      <c r="A94" s="2"/>
      <c r="B94" s="14" t="s">
        <v>245</v>
      </c>
      <c r="C94" s="14" t="s">
        <v>247</v>
      </c>
      <c r="D94" s="14" t="s">
        <v>249</v>
      </c>
      <c r="E94" s="14" t="s">
        <v>251</v>
      </c>
      <c r="F94" s="14" t="s">
        <v>253</v>
      </c>
      <c r="G94" s="14" t="s">
        <v>257</v>
      </c>
      <c r="H94" s="14" t="s">
        <v>259</v>
      </c>
      <c r="I94" s="14" t="s">
        <v>261</v>
      </c>
      <c r="J94" s="14" t="s">
        <v>264</v>
      </c>
      <c r="K94" s="14" t="s">
        <v>266</v>
      </c>
      <c r="L94" s="14" t="s">
        <v>270</v>
      </c>
      <c r="M94" s="14" t="s">
        <v>273</v>
      </c>
      <c r="N94" s="14" t="s">
        <v>275</v>
      </c>
      <c r="O94" s="14" t="s">
        <v>277</v>
      </c>
      <c r="P94" s="14" t="s">
        <v>279</v>
      </c>
      <c r="Q94" s="14" t="s">
        <v>281</v>
      </c>
      <c r="R94" s="14" t="s">
        <v>283</v>
      </c>
      <c r="S94" s="14" t="s">
        <v>285</v>
      </c>
      <c r="T94" s="14" t="s">
        <v>287</v>
      </c>
      <c r="U94" s="14" t="s">
        <v>290</v>
      </c>
      <c r="V94" s="14" t="s">
        <v>292</v>
      </c>
      <c r="W94" s="14" t="s">
        <v>294</v>
      </c>
      <c r="X94" s="14" t="s">
        <v>296</v>
      </c>
      <c r="Y94" s="14" t="s">
        <v>299</v>
      </c>
      <c r="Z94" s="14" t="s">
        <v>301</v>
      </c>
      <c r="AA94" s="14" t="s">
        <v>303</v>
      </c>
      <c r="AB94" s="14" t="s">
        <v>305</v>
      </c>
      <c r="AC94" s="14" t="s">
        <v>307</v>
      </c>
      <c r="AD94" s="14" t="s">
        <v>309</v>
      </c>
      <c r="AE94" s="14" t="s">
        <v>311</v>
      </c>
      <c r="AF94" s="14" t="s">
        <v>313</v>
      </c>
      <c r="AG94" s="14" t="s">
        <v>315</v>
      </c>
      <c r="AH94" s="14" t="s">
        <v>317</v>
      </c>
      <c r="AI94" s="14" t="s">
        <v>320</v>
      </c>
      <c r="AJ94" s="14" t="s">
        <v>322</v>
      </c>
      <c r="AK94" s="14" t="s">
        <v>324</v>
      </c>
      <c r="AL94" s="14" t="s">
        <v>326</v>
      </c>
      <c r="AM94" s="14" t="s">
        <v>328</v>
      </c>
      <c r="AN94" s="14" t="s">
        <v>330</v>
      </c>
      <c r="AO94" s="14" t="s">
        <v>332</v>
      </c>
      <c r="AP94" s="14" t="s">
        <v>334</v>
      </c>
      <c r="AQ94" s="14" t="s">
        <v>336</v>
      </c>
      <c r="AR94" s="14" t="s">
        <v>338</v>
      </c>
      <c r="AS94" s="14" t="s">
        <v>341</v>
      </c>
      <c r="AT94" s="14" t="s">
        <v>343</v>
      </c>
      <c r="AU94" s="14" t="s">
        <v>345</v>
      </c>
      <c r="AV94" s="14" t="s">
        <v>347</v>
      </c>
      <c r="AW94" s="14" t="s">
        <v>349</v>
      </c>
      <c r="AX94" s="14" t="s">
        <v>351</v>
      </c>
      <c r="AY94" s="14" t="s">
        <v>353</v>
      </c>
      <c r="AZ94" s="14" t="s">
        <v>356</v>
      </c>
      <c r="BA94" s="14" t="s">
        <v>358</v>
      </c>
      <c r="BB94" s="14"/>
    </row>
    <row r="95" spans="1:54" ht="12.75">
      <c r="A95" s="2" t="s">
        <v>10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f>SUM(B95:BA95)</f>
        <v>0</v>
      </c>
    </row>
    <row r="96" spans="1:54" ht="12.75">
      <c r="A96" s="2" t="s">
        <v>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>
        <f>SUM(B96:AJ96)</f>
        <v>0</v>
      </c>
    </row>
    <row r="97" spans="1:54" ht="12.75">
      <c r="A97" s="2" t="s">
        <v>175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>
        <f>SUM(B97:AJ97)</f>
        <v>0</v>
      </c>
    </row>
    <row r="98" spans="1:54" ht="12.75">
      <c r="A98" s="3" t="s">
        <v>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</row>
    <row r="100" ht="12.75">
      <c r="A100" t="s">
        <v>112</v>
      </c>
    </row>
    <row r="102" spans="1:54" ht="12.75">
      <c r="A102" s="6"/>
      <c r="B102" s="5" t="s">
        <v>244</v>
      </c>
      <c r="C102" s="5" t="s">
        <v>246</v>
      </c>
      <c r="D102" s="5" t="s">
        <v>248</v>
      </c>
      <c r="E102" s="5" t="s">
        <v>250</v>
      </c>
      <c r="F102" s="5" t="s">
        <v>252</v>
      </c>
      <c r="G102" s="5" t="s">
        <v>256</v>
      </c>
      <c r="H102" s="5" t="s">
        <v>258</v>
      </c>
      <c r="I102" s="5" t="s">
        <v>260</v>
      </c>
      <c r="J102" s="5" t="s">
        <v>263</v>
      </c>
      <c r="K102" s="5" t="s">
        <v>265</v>
      </c>
      <c r="L102" s="5" t="s">
        <v>269</v>
      </c>
      <c r="M102" s="5" t="s">
        <v>272</v>
      </c>
      <c r="N102" s="5" t="s">
        <v>274</v>
      </c>
      <c r="O102" s="5" t="s">
        <v>276</v>
      </c>
      <c r="P102" s="5" t="s">
        <v>278</v>
      </c>
      <c r="Q102" s="5" t="s">
        <v>280</v>
      </c>
      <c r="R102" s="5" t="s">
        <v>282</v>
      </c>
      <c r="S102" s="5" t="s">
        <v>284</v>
      </c>
      <c r="T102" s="5" t="s">
        <v>286</v>
      </c>
      <c r="U102" s="5" t="s">
        <v>289</v>
      </c>
      <c r="V102" s="5" t="s">
        <v>291</v>
      </c>
      <c r="W102" s="5" t="s">
        <v>293</v>
      </c>
      <c r="X102" s="5" t="s">
        <v>295</v>
      </c>
      <c r="Y102" s="5" t="s">
        <v>298</v>
      </c>
      <c r="Z102" s="5" t="s">
        <v>300</v>
      </c>
      <c r="AA102" s="5" t="s">
        <v>302</v>
      </c>
      <c r="AB102" s="5" t="s">
        <v>304</v>
      </c>
      <c r="AC102" s="5" t="s">
        <v>306</v>
      </c>
      <c r="AD102" s="5" t="s">
        <v>308</v>
      </c>
      <c r="AE102" s="5" t="s">
        <v>310</v>
      </c>
      <c r="AF102" s="5" t="s">
        <v>312</v>
      </c>
      <c r="AG102" s="5" t="s">
        <v>314</v>
      </c>
      <c r="AH102" s="5" t="s">
        <v>316</v>
      </c>
      <c r="AI102" s="5" t="s">
        <v>319</v>
      </c>
      <c r="AJ102" s="5" t="s">
        <v>321</v>
      </c>
      <c r="AK102" s="5" t="s">
        <v>323</v>
      </c>
      <c r="AL102" s="5" t="s">
        <v>325</v>
      </c>
      <c r="AM102" s="5" t="s">
        <v>327</v>
      </c>
      <c r="AN102" s="5" t="s">
        <v>329</v>
      </c>
      <c r="AO102" s="5" t="s">
        <v>331</v>
      </c>
      <c r="AP102" s="5" t="s">
        <v>333</v>
      </c>
      <c r="AQ102" s="5" t="s">
        <v>335</v>
      </c>
      <c r="AR102" s="5" t="s">
        <v>339</v>
      </c>
      <c r="AS102" s="5" t="s">
        <v>340</v>
      </c>
      <c r="AT102" s="5" t="s">
        <v>342</v>
      </c>
      <c r="AU102" s="5" t="s">
        <v>344</v>
      </c>
      <c r="AV102" s="5" t="s">
        <v>346</v>
      </c>
      <c r="AW102" s="5" t="s">
        <v>348</v>
      </c>
      <c r="AX102" s="5" t="s">
        <v>350</v>
      </c>
      <c r="AY102" s="5" t="s">
        <v>352</v>
      </c>
      <c r="AZ102" s="5" t="s">
        <v>355</v>
      </c>
      <c r="BA102" s="5" t="s">
        <v>357</v>
      </c>
      <c r="BB102" s="6" t="s">
        <v>48</v>
      </c>
    </row>
    <row r="103" spans="1:54" ht="12.75">
      <c r="A103" s="2"/>
      <c r="B103" s="14" t="s">
        <v>245</v>
      </c>
      <c r="C103" s="14" t="s">
        <v>247</v>
      </c>
      <c r="D103" s="14" t="s">
        <v>249</v>
      </c>
      <c r="E103" s="14" t="s">
        <v>251</v>
      </c>
      <c r="F103" s="14" t="s">
        <v>253</v>
      </c>
      <c r="G103" s="14" t="s">
        <v>257</v>
      </c>
      <c r="H103" s="14" t="s">
        <v>259</v>
      </c>
      <c r="I103" s="14" t="s">
        <v>261</v>
      </c>
      <c r="J103" s="14" t="s">
        <v>264</v>
      </c>
      <c r="K103" s="14" t="s">
        <v>266</v>
      </c>
      <c r="L103" s="14" t="s">
        <v>270</v>
      </c>
      <c r="M103" s="14" t="s">
        <v>273</v>
      </c>
      <c r="N103" s="14" t="s">
        <v>275</v>
      </c>
      <c r="O103" s="14" t="s">
        <v>277</v>
      </c>
      <c r="P103" s="14" t="s">
        <v>279</v>
      </c>
      <c r="Q103" s="14" t="s">
        <v>281</v>
      </c>
      <c r="R103" s="14" t="s">
        <v>283</v>
      </c>
      <c r="S103" s="14" t="s">
        <v>285</v>
      </c>
      <c r="T103" s="14" t="s">
        <v>287</v>
      </c>
      <c r="U103" s="14" t="s">
        <v>290</v>
      </c>
      <c r="V103" s="14" t="s">
        <v>292</v>
      </c>
      <c r="W103" s="14" t="s">
        <v>294</v>
      </c>
      <c r="X103" s="14" t="s">
        <v>296</v>
      </c>
      <c r="Y103" s="14" t="s">
        <v>299</v>
      </c>
      <c r="Z103" s="14" t="s">
        <v>301</v>
      </c>
      <c r="AA103" s="14" t="s">
        <v>303</v>
      </c>
      <c r="AB103" s="14" t="s">
        <v>305</v>
      </c>
      <c r="AC103" s="14" t="s">
        <v>307</v>
      </c>
      <c r="AD103" s="14" t="s">
        <v>309</v>
      </c>
      <c r="AE103" s="14" t="s">
        <v>311</v>
      </c>
      <c r="AF103" s="14" t="s">
        <v>313</v>
      </c>
      <c r="AG103" s="14" t="s">
        <v>315</v>
      </c>
      <c r="AH103" s="14" t="s">
        <v>317</v>
      </c>
      <c r="AI103" s="14" t="s">
        <v>320</v>
      </c>
      <c r="AJ103" s="14" t="s">
        <v>322</v>
      </c>
      <c r="AK103" s="14" t="s">
        <v>324</v>
      </c>
      <c r="AL103" s="14" t="s">
        <v>326</v>
      </c>
      <c r="AM103" s="14" t="s">
        <v>328</v>
      </c>
      <c r="AN103" s="14" t="s">
        <v>330</v>
      </c>
      <c r="AO103" s="14" t="s">
        <v>332</v>
      </c>
      <c r="AP103" s="14" t="s">
        <v>334</v>
      </c>
      <c r="AQ103" s="14" t="s">
        <v>336</v>
      </c>
      <c r="AR103" s="14" t="s">
        <v>338</v>
      </c>
      <c r="AS103" s="14" t="s">
        <v>341</v>
      </c>
      <c r="AT103" s="14" t="s">
        <v>343</v>
      </c>
      <c r="AU103" s="14" t="s">
        <v>345</v>
      </c>
      <c r="AV103" s="14" t="s">
        <v>347</v>
      </c>
      <c r="AW103" s="14" t="s">
        <v>349</v>
      </c>
      <c r="AX103" s="14" t="s">
        <v>351</v>
      </c>
      <c r="AY103" s="14" t="s">
        <v>353</v>
      </c>
      <c r="AZ103" s="14" t="s">
        <v>356</v>
      </c>
      <c r="BA103" s="14" t="s">
        <v>358</v>
      </c>
      <c r="BB103" s="14"/>
    </row>
    <row r="104" spans="1:54" ht="12.75">
      <c r="A104" s="2"/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/>
      <c r="H104" s="2"/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f>SUM(B104:BA104)</f>
        <v>0</v>
      </c>
    </row>
    <row r="105" spans="1:54" ht="12.75">
      <c r="A105" s="2" t="s">
        <v>7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>
        <f>SUM(B105:AJ105)</f>
        <v>0</v>
      </c>
    </row>
    <row r="106" spans="1:54" ht="12.75">
      <c r="A106" s="2" t="s">
        <v>5</v>
      </c>
      <c r="B106" s="2"/>
      <c r="C106" s="2"/>
      <c r="D106" s="2"/>
      <c r="E106" s="2"/>
      <c r="F106" s="2"/>
      <c r="G106" s="2">
        <v>1350</v>
      </c>
      <c r="H106" s="2">
        <v>307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>
        <f>SUM(B106:AJ106)</f>
        <v>1657</v>
      </c>
    </row>
    <row r="107" spans="1:5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>
        <f>SUM(B107:AJ107)</f>
        <v>0</v>
      </c>
    </row>
    <row r="108" spans="1:54" ht="12.75">
      <c r="A108" s="3" t="s">
        <v>48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f>SUM(G104:G107)</f>
        <v>1350</v>
      </c>
      <c r="H108" s="3">
        <f>SUM(H104:H107)</f>
        <v>307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f>SUM(BB104:BB107)</f>
        <v>1657</v>
      </c>
    </row>
  </sheetData>
  <sheetProtection/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11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19" sqref="BE19"/>
    </sheetView>
  </sheetViews>
  <sheetFormatPr defaultColWidth="9.140625" defaultRowHeight="12.75"/>
  <cols>
    <col min="1" max="1" width="14.28125" style="0" customWidth="1"/>
    <col min="2" max="2" width="9.8515625" style="0" customWidth="1"/>
    <col min="3" max="53" width="9.28125" style="0" customWidth="1"/>
    <col min="54" max="54" width="10.140625" style="0" customWidth="1"/>
  </cols>
  <sheetData>
    <row r="1" ht="12.75">
      <c r="A1" t="s">
        <v>105</v>
      </c>
    </row>
    <row r="3" spans="1:54" ht="12.75">
      <c r="A3" s="6"/>
      <c r="B3" s="5" t="s">
        <v>359</v>
      </c>
      <c r="C3" s="5" t="s">
        <v>361</v>
      </c>
      <c r="D3" s="5" t="s">
        <v>363</v>
      </c>
      <c r="E3" s="5" t="s">
        <v>366</v>
      </c>
      <c r="F3" s="5" t="s">
        <v>368</v>
      </c>
      <c r="G3" s="5" t="s">
        <v>370</v>
      </c>
      <c r="H3" s="5" t="s">
        <v>372</v>
      </c>
      <c r="I3" s="5" t="s">
        <v>374</v>
      </c>
      <c r="J3" s="5" t="s">
        <v>376</v>
      </c>
      <c r="K3" s="5" t="s">
        <v>378</v>
      </c>
      <c r="L3" s="5" t="s">
        <v>380</v>
      </c>
      <c r="M3" s="5" t="s">
        <v>382</v>
      </c>
      <c r="N3" s="5" t="s">
        <v>384</v>
      </c>
      <c r="O3" s="5" t="s">
        <v>386</v>
      </c>
      <c r="P3" s="5" t="s">
        <v>388</v>
      </c>
      <c r="Q3" s="5" t="s">
        <v>390</v>
      </c>
      <c r="R3" s="5" t="s">
        <v>392</v>
      </c>
      <c r="S3" s="5" t="s">
        <v>394</v>
      </c>
      <c r="T3" s="5" t="s">
        <v>396</v>
      </c>
      <c r="U3" s="5" t="s">
        <v>398</v>
      </c>
      <c r="V3" s="5" t="s">
        <v>400</v>
      </c>
      <c r="W3" s="5" t="s">
        <v>402</v>
      </c>
      <c r="X3" s="5" t="s">
        <v>404</v>
      </c>
      <c r="Y3" s="5" t="s">
        <v>406</v>
      </c>
      <c r="Z3" s="5" t="s">
        <v>408</v>
      </c>
      <c r="AA3" s="5" t="s">
        <v>410</v>
      </c>
      <c r="AB3" s="5" t="s">
        <v>412</v>
      </c>
      <c r="AC3" s="5" t="s">
        <v>414</v>
      </c>
      <c r="AD3" s="5" t="s">
        <v>416</v>
      </c>
      <c r="AE3" s="5" t="s">
        <v>418</v>
      </c>
      <c r="AF3" s="5" t="s">
        <v>420</v>
      </c>
      <c r="AG3" s="5" t="s">
        <v>422</v>
      </c>
      <c r="AH3" s="5" t="s">
        <v>424</v>
      </c>
      <c r="AI3" s="5" t="s">
        <v>426</v>
      </c>
      <c r="AJ3" s="5" t="s">
        <v>428</v>
      </c>
      <c r="AK3" s="5" t="s">
        <v>430</v>
      </c>
      <c r="AL3" s="5" t="s">
        <v>432</v>
      </c>
      <c r="AM3" s="5" t="s">
        <v>435</v>
      </c>
      <c r="AN3" s="5" t="s">
        <v>437</v>
      </c>
      <c r="AO3" s="5" t="s">
        <v>439</v>
      </c>
      <c r="AP3" s="5" t="s">
        <v>441</v>
      </c>
      <c r="AQ3" s="5" t="s">
        <v>443</v>
      </c>
      <c r="AR3" s="5" t="s">
        <v>445</v>
      </c>
      <c r="AS3" s="5" t="s">
        <v>447</v>
      </c>
      <c r="AT3" s="5" t="s">
        <v>449</v>
      </c>
      <c r="AU3" s="5" t="s">
        <v>451</v>
      </c>
      <c r="AV3" s="5" t="s">
        <v>454</v>
      </c>
      <c r="AW3" s="5" t="s">
        <v>456</v>
      </c>
      <c r="AX3" s="5" t="s">
        <v>458</v>
      </c>
      <c r="AY3" s="5" t="s">
        <v>460</v>
      </c>
      <c r="AZ3" s="5" t="s">
        <v>462</v>
      </c>
      <c r="BA3" s="5" t="s">
        <v>464</v>
      </c>
      <c r="BB3" s="6" t="s">
        <v>48</v>
      </c>
    </row>
    <row r="4" spans="1:54" ht="12.75">
      <c r="A4" s="2"/>
      <c r="B4" s="14" t="s">
        <v>360</v>
      </c>
      <c r="C4" s="14" t="s">
        <v>362</v>
      </c>
      <c r="D4" s="14" t="s">
        <v>364</v>
      </c>
      <c r="E4" s="14" t="s">
        <v>367</v>
      </c>
      <c r="F4" s="14" t="s">
        <v>369</v>
      </c>
      <c r="G4" s="14" t="s">
        <v>371</v>
      </c>
      <c r="H4" s="14" t="s">
        <v>373</v>
      </c>
      <c r="I4" s="14" t="s">
        <v>375</v>
      </c>
      <c r="J4" s="14" t="s">
        <v>377</v>
      </c>
      <c r="K4" s="14" t="s">
        <v>379</v>
      </c>
      <c r="L4" s="14" t="s">
        <v>381</v>
      </c>
      <c r="M4" s="14" t="s">
        <v>383</v>
      </c>
      <c r="N4" s="14" t="s">
        <v>385</v>
      </c>
      <c r="O4" s="14" t="s">
        <v>387</v>
      </c>
      <c r="P4" s="14" t="s">
        <v>389</v>
      </c>
      <c r="Q4" s="14" t="s">
        <v>391</v>
      </c>
      <c r="R4" s="14" t="s">
        <v>393</v>
      </c>
      <c r="S4" s="14" t="s">
        <v>395</v>
      </c>
      <c r="T4" s="14" t="s">
        <v>397</v>
      </c>
      <c r="U4" s="14" t="s">
        <v>399</v>
      </c>
      <c r="V4" s="14" t="s">
        <v>401</v>
      </c>
      <c r="W4" s="14" t="s">
        <v>403</v>
      </c>
      <c r="X4" s="14" t="s">
        <v>405</v>
      </c>
      <c r="Y4" s="14" t="s">
        <v>407</v>
      </c>
      <c r="Z4" s="14" t="s">
        <v>409</v>
      </c>
      <c r="AA4" s="14" t="s">
        <v>411</v>
      </c>
      <c r="AB4" s="14" t="s">
        <v>413</v>
      </c>
      <c r="AC4" s="14" t="s">
        <v>415</v>
      </c>
      <c r="AD4" s="14" t="s">
        <v>417</v>
      </c>
      <c r="AE4" s="14" t="s">
        <v>419</v>
      </c>
      <c r="AF4" s="14" t="s">
        <v>421</v>
      </c>
      <c r="AG4" s="14" t="s">
        <v>423</v>
      </c>
      <c r="AH4" s="14" t="s">
        <v>425</v>
      </c>
      <c r="AI4" s="14" t="s">
        <v>427</v>
      </c>
      <c r="AJ4" s="14" t="s">
        <v>429</v>
      </c>
      <c r="AK4" s="14" t="s">
        <v>431</v>
      </c>
      <c r="AL4" s="14" t="s">
        <v>433</v>
      </c>
      <c r="AM4" s="14" t="s">
        <v>436</v>
      </c>
      <c r="AN4" s="14" t="s">
        <v>438</v>
      </c>
      <c r="AO4" s="14" t="s">
        <v>440</v>
      </c>
      <c r="AP4" s="14" t="s">
        <v>442</v>
      </c>
      <c r="AQ4" s="14" t="s">
        <v>444</v>
      </c>
      <c r="AR4" s="14" t="s">
        <v>446</v>
      </c>
      <c r="AS4" s="14" t="s">
        <v>448</v>
      </c>
      <c r="AT4" s="14" t="s">
        <v>450</v>
      </c>
      <c r="AU4" s="14" t="s">
        <v>452</v>
      </c>
      <c r="AV4" s="14" t="s">
        <v>455</v>
      </c>
      <c r="AW4" s="14" t="s">
        <v>457</v>
      </c>
      <c r="AX4" s="14" t="s">
        <v>459</v>
      </c>
      <c r="AY4" s="14" t="s">
        <v>461</v>
      </c>
      <c r="AZ4" s="14" t="s">
        <v>463</v>
      </c>
      <c r="BA4" s="14" t="s">
        <v>465</v>
      </c>
      <c r="BB4" s="14"/>
    </row>
    <row r="5" spans="1:54" ht="12.75">
      <c r="A5" s="2" t="s">
        <v>2</v>
      </c>
      <c r="B5" s="2">
        <v>2060</v>
      </c>
      <c r="C5" s="2">
        <v>3682</v>
      </c>
      <c r="D5" s="2">
        <v>1941</v>
      </c>
      <c r="E5" s="2">
        <v>2254</v>
      </c>
      <c r="F5" s="2">
        <v>1994</v>
      </c>
      <c r="G5" s="2">
        <v>1245</v>
      </c>
      <c r="H5" s="2">
        <v>1280</v>
      </c>
      <c r="I5" s="2">
        <v>1060</v>
      </c>
      <c r="J5" s="2">
        <v>709</v>
      </c>
      <c r="K5" s="2">
        <v>1573</v>
      </c>
      <c r="L5" s="2">
        <v>780</v>
      </c>
      <c r="M5" s="2">
        <v>108</v>
      </c>
      <c r="N5" s="2">
        <v>3380</v>
      </c>
      <c r="O5" s="2">
        <v>150</v>
      </c>
      <c r="P5" s="2">
        <v>1470</v>
      </c>
      <c r="Q5" s="2">
        <v>703</v>
      </c>
      <c r="R5" s="2">
        <v>406</v>
      </c>
      <c r="S5" s="2">
        <v>3857</v>
      </c>
      <c r="T5" s="2">
        <v>1916</v>
      </c>
      <c r="U5" s="2">
        <v>5208</v>
      </c>
      <c r="V5" s="2">
        <v>1340</v>
      </c>
      <c r="W5" s="2">
        <v>618</v>
      </c>
      <c r="X5" s="2">
        <v>573</v>
      </c>
      <c r="Y5" s="2">
        <v>1764</v>
      </c>
      <c r="Z5" s="2">
        <v>2930</v>
      </c>
      <c r="AA5" s="2">
        <v>2924</v>
      </c>
      <c r="AB5" s="2">
        <v>4627</v>
      </c>
      <c r="AC5" s="2">
        <v>3691</v>
      </c>
      <c r="AD5" s="2">
        <v>2136</v>
      </c>
      <c r="AE5" s="2">
        <v>3821</v>
      </c>
      <c r="AF5" s="2">
        <v>5917</v>
      </c>
      <c r="AG5" s="2">
        <v>1362</v>
      </c>
      <c r="AH5" s="2">
        <v>3538</v>
      </c>
      <c r="AI5" s="2">
        <v>2118</v>
      </c>
      <c r="AJ5" s="2">
        <v>2463</v>
      </c>
      <c r="AK5" s="2">
        <v>935</v>
      </c>
      <c r="AL5" s="2">
        <v>1469</v>
      </c>
      <c r="AM5" s="2">
        <v>3006</v>
      </c>
      <c r="AN5" s="2">
        <v>4113</v>
      </c>
      <c r="AO5" s="2">
        <v>4053</v>
      </c>
      <c r="AP5" s="2">
        <v>3575</v>
      </c>
      <c r="AQ5" s="2">
        <v>2226</v>
      </c>
      <c r="AR5" s="2">
        <v>1437</v>
      </c>
      <c r="AS5" s="2">
        <v>2037</v>
      </c>
      <c r="AT5" s="2">
        <v>1688</v>
      </c>
      <c r="AU5" s="2">
        <v>2043</v>
      </c>
      <c r="AV5" s="2">
        <v>2654</v>
      </c>
      <c r="AW5" s="2">
        <v>2740</v>
      </c>
      <c r="AX5" s="2">
        <v>2116</v>
      </c>
      <c r="AY5" s="2">
        <v>2477</v>
      </c>
      <c r="AZ5" s="2">
        <v>2339</v>
      </c>
      <c r="BA5" s="2">
        <v>3969</v>
      </c>
      <c r="BB5" s="2">
        <f>SUM(B5:BA5)</f>
        <v>118475</v>
      </c>
    </row>
    <row r="6" spans="1:54" ht="12.75">
      <c r="A6" s="2" t="s">
        <v>3</v>
      </c>
      <c r="B6" s="2"/>
      <c r="C6" s="2">
        <v>1461</v>
      </c>
      <c r="D6" s="2">
        <v>2527</v>
      </c>
      <c r="E6" s="2">
        <v>4227</v>
      </c>
      <c r="F6" s="2">
        <v>2040</v>
      </c>
      <c r="G6" s="2">
        <v>2248</v>
      </c>
      <c r="H6" s="2">
        <v>3669</v>
      </c>
      <c r="I6" s="2">
        <v>1059</v>
      </c>
      <c r="J6" s="2">
        <v>1173</v>
      </c>
      <c r="K6" s="2">
        <v>1741</v>
      </c>
      <c r="L6" s="2">
        <v>2071</v>
      </c>
      <c r="M6" s="2">
        <v>2552</v>
      </c>
      <c r="N6" s="2">
        <v>4620</v>
      </c>
      <c r="O6" s="2">
        <v>220</v>
      </c>
      <c r="P6" s="2">
        <v>635</v>
      </c>
      <c r="Q6" s="2">
        <v>500</v>
      </c>
      <c r="R6" s="2">
        <v>3964</v>
      </c>
      <c r="S6" s="2">
        <v>1100</v>
      </c>
      <c r="T6" s="2"/>
      <c r="U6" s="2">
        <v>857</v>
      </c>
      <c r="V6" s="2">
        <v>4048</v>
      </c>
      <c r="W6" s="2">
        <v>1189</v>
      </c>
      <c r="X6" s="2"/>
      <c r="Y6" s="2"/>
      <c r="Z6" s="2">
        <v>2420</v>
      </c>
      <c r="AA6" s="2">
        <v>792</v>
      </c>
      <c r="AB6" s="2">
        <v>2372</v>
      </c>
      <c r="AC6" s="2">
        <v>864</v>
      </c>
      <c r="AD6" s="2">
        <v>2131</v>
      </c>
      <c r="AE6" s="2">
        <v>2673</v>
      </c>
      <c r="AF6" s="2">
        <v>1987</v>
      </c>
      <c r="AG6" s="2">
        <v>350</v>
      </c>
      <c r="AH6" s="2">
        <v>2357</v>
      </c>
      <c r="AI6" s="2"/>
      <c r="AJ6" s="2">
        <v>1545</v>
      </c>
      <c r="AK6" s="2"/>
      <c r="AL6" s="2"/>
      <c r="AM6" s="2"/>
      <c r="AN6" s="2"/>
      <c r="AO6" s="2">
        <v>2267</v>
      </c>
      <c r="AP6" s="2"/>
      <c r="AQ6" s="2"/>
      <c r="AR6" s="2"/>
      <c r="AS6" s="2">
        <v>733</v>
      </c>
      <c r="AT6" s="2">
        <v>484</v>
      </c>
      <c r="AU6" s="2"/>
      <c r="AV6" s="2"/>
      <c r="AW6" s="2">
        <v>3427</v>
      </c>
      <c r="AX6" s="2">
        <v>1734</v>
      </c>
      <c r="AY6" s="2">
        <v>373</v>
      </c>
      <c r="AZ6" s="2">
        <v>1505</v>
      </c>
      <c r="BA6" s="2">
        <v>2947</v>
      </c>
      <c r="BB6" s="2">
        <f>SUM(B6:BA6)</f>
        <v>72862</v>
      </c>
    </row>
    <row r="7" spans="1:54" ht="12.75">
      <c r="A7" s="2" t="s">
        <v>4</v>
      </c>
      <c r="B7" s="2">
        <v>508</v>
      </c>
      <c r="C7" s="2">
        <v>2603</v>
      </c>
      <c r="D7" s="2">
        <v>414</v>
      </c>
      <c r="E7" s="2">
        <v>107</v>
      </c>
      <c r="F7" s="2">
        <v>55</v>
      </c>
      <c r="G7" s="2">
        <v>60</v>
      </c>
      <c r="H7" s="2"/>
      <c r="I7" s="2">
        <v>24</v>
      </c>
      <c r="J7" s="2">
        <v>30</v>
      </c>
      <c r="K7" s="2"/>
      <c r="L7" s="2">
        <v>33</v>
      </c>
      <c r="M7" s="2">
        <v>38</v>
      </c>
      <c r="N7" s="2">
        <v>28</v>
      </c>
      <c r="O7" s="2">
        <v>27</v>
      </c>
      <c r="P7" s="2">
        <v>31</v>
      </c>
      <c r="Q7" s="2">
        <v>31</v>
      </c>
      <c r="R7" s="2">
        <v>38</v>
      </c>
      <c r="S7" s="2">
        <v>11</v>
      </c>
      <c r="T7" s="2">
        <v>18</v>
      </c>
      <c r="U7" s="2">
        <v>4</v>
      </c>
      <c r="V7" s="2">
        <v>28</v>
      </c>
      <c r="W7" s="2">
        <v>30</v>
      </c>
      <c r="X7" s="2"/>
      <c r="Y7" s="2">
        <v>32</v>
      </c>
      <c r="Z7" s="2"/>
      <c r="AA7" s="2">
        <v>2424</v>
      </c>
      <c r="AB7" s="2">
        <v>2853</v>
      </c>
      <c r="AC7" s="2">
        <v>1448</v>
      </c>
      <c r="AD7" s="2">
        <v>2027</v>
      </c>
      <c r="AE7" s="2">
        <v>2158</v>
      </c>
      <c r="AF7" s="2">
        <v>900</v>
      </c>
      <c r="AG7" s="2">
        <v>650</v>
      </c>
      <c r="AH7" s="2">
        <v>891</v>
      </c>
      <c r="AI7" s="2">
        <v>790</v>
      </c>
      <c r="AJ7" s="2">
        <v>220</v>
      </c>
      <c r="AK7" s="2">
        <v>1753</v>
      </c>
      <c r="AL7" s="2">
        <v>3143</v>
      </c>
      <c r="AM7" s="2">
        <v>1782</v>
      </c>
      <c r="AN7" s="2">
        <v>1188</v>
      </c>
      <c r="AO7" s="2">
        <v>2277</v>
      </c>
      <c r="AP7" s="2">
        <v>2143</v>
      </c>
      <c r="AQ7" s="2">
        <v>1516</v>
      </c>
      <c r="AR7" s="2">
        <v>1015</v>
      </c>
      <c r="AS7" s="2">
        <v>1943</v>
      </c>
      <c r="AT7" s="2">
        <v>2923</v>
      </c>
      <c r="AU7" s="2">
        <v>2251</v>
      </c>
      <c r="AV7" s="2">
        <v>1856</v>
      </c>
      <c r="AW7" s="2">
        <v>1774</v>
      </c>
      <c r="AX7" s="2">
        <v>1328</v>
      </c>
      <c r="AY7" s="2">
        <v>313</v>
      </c>
      <c r="AZ7" s="2">
        <v>3974</v>
      </c>
      <c r="BA7" s="2">
        <v>1324</v>
      </c>
      <c r="BB7" s="2">
        <f>SUM(B7:BA7)</f>
        <v>51014</v>
      </c>
    </row>
    <row r="8" spans="1:54" ht="12.75">
      <c r="A8" s="2" t="s">
        <v>5</v>
      </c>
      <c r="B8" s="2">
        <v>593</v>
      </c>
      <c r="C8" s="2">
        <v>1130</v>
      </c>
      <c r="D8" s="2">
        <v>1623</v>
      </c>
      <c r="E8" s="2">
        <v>828</v>
      </c>
      <c r="F8" s="2"/>
      <c r="G8" s="2"/>
      <c r="H8" s="2">
        <v>977</v>
      </c>
      <c r="I8" s="2">
        <v>102</v>
      </c>
      <c r="J8" s="2">
        <v>210</v>
      </c>
      <c r="K8" s="2">
        <v>33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357</v>
      </c>
      <c r="AF8" s="2">
        <v>564</v>
      </c>
      <c r="AG8" s="2">
        <v>79</v>
      </c>
      <c r="AH8" s="2"/>
      <c r="AI8" s="2">
        <v>589</v>
      </c>
      <c r="AJ8" s="2"/>
      <c r="AK8" s="2">
        <v>802</v>
      </c>
      <c r="AL8" s="2">
        <v>1317</v>
      </c>
      <c r="AM8" s="2">
        <v>1223</v>
      </c>
      <c r="AN8" s="2">
        <v>652</v>
      </c>
      <c r="AO8" s="2">
        <v>817</v>
      </c>
      <c r="AP8" s="2">
        <v>159</v>
      </c>
      <c r="AQ8" s="2">
        <v>238</v>
      </c>
      <c r="AR8" s="2">
        <v>735</v>
      </c>
      <c r="AS8" s="2">
        <v>1153</v>
      </c>
      <c r="AT8" s="2">
        <v>1184</v>
      </c>
      <c r="AU8" s="2">
        <v>274</v>
      </c>
      <c r="AV8" s="2">
        <v>243</v>
      </c>
      <c r="AW8" s="2">
        <v>890</v>
      </c>
      <c r="AX8" s="2">
        <v>112</v>
      </c>
      <c r="AY8" s="2">
        <v>20</v>
      </c>
      <c r="AZ8" s="2">
        <v>119</v>
      </c>
      <c r="BA8" s="2">
        <v>860</v>
      </c>
      <c r="BB8" s="2">
        <f>SUM(B8:BA8)</f>
        <v>17883</v>
      </c>
    </row>
    <row r="9" spans="1:54" ht="12.7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35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v>0</v>
      </c>
      <c r="AX9" s="2"/>
      <c r="AY9" s="2"/>
      <c r="AZ9" s="2"/>
      <c r="BA9" s="2"/>
      <c r="BB9" s="2">
        <f aca="true" t="shared" si="0" ref="BB9:BB27">SUM(B9:AY9)</f>
        <v>35</v>
      </c>
    </row>
    <row r="10" spans="1:54" ht="12.75">
      <c r="A10" s="2" t="s">
        <v>7</v>
      </c>
      <c r="B10" s="2">
        <v>4158</v>
      </c>
      <c r="C10" s="2">
        <v>4308</v>
      </c>
      <c r="D10" s="2">
        <v>4032</v>
      </c>
      <c r="E10" s="2">
        <v>9473</v>
      </c>
      <c r="F10" s="2">
        <v>14908</v>
      </c>
      <c r="G10" s="2">
        <v>4679</v>
      </c>
      <c r="H10" s="2">
        <v>6085</v>
      </c>
      <c r="I10" s="2">
        <v>7654</v>
      </c>
      <c r="J10" s="2">
        <v>5604</v>
      </c>
      <c r="K10" s="2">
        <v>5857</v>
      </c>
      <c r="L10" s="2">
        <v>17391</v>
      </c>
      <c r="M10" s="2">
        <v>2945</v>
      </c>
      <c r="N10" s="2">
        <v>1100</v>
      </c>
      <c r="O10" s="2"/>
      <c r="P10" s="2">
        <v>100</v>
      </c>
      <c r="Q10" s="2"/>
      <c r="R10" s="2"/>
      <c r="S10" s="2"/>
      <c r="T10" s="2">
        <v>241</v>
      </c>
      <c r="U10" s="2">
        <v>63</v>
      </c>
      <c r="V10" s="2"/>
      <c r="W10" s="2"/>
      <c r="X10" s="2"/>
      <c r="Y10" s="2">
        <v>1157</v>
      </c>
      <c r="Z10" s="2">
        <v>3524</v>
      </c>
      <c r="AA10" s="2">
        <v>1701</v>
      </c>
      <c r="AB10" s="2">
        <v>1690</v>
      </c>
      <c r="AC10" s="2">
        <v>2660</v>
      </c>
      <c r="AD10" s="2">
        <v>1429</v>
      </c>
      <c r="AE10" s="2">
        <v>281</v>
      </c>
      <c r="AF10" s="2">
        <v>1001</v>
      </c>
      <c r="AG10" s="2">
        <v>643</v>
      </c>
      <c r="AH10" s="2">
        <v>588</v>
      </c>
      <c r="AI10" s="2">
        <v>173</v>
      </c>
      <c r="AJ10" s="2">
        <v>322</v>
      </c>
      <c r="AK10" s="2">
        <v>924</v>
      </c>
      <c r="AL10" s="2">
        <v>316</v>
      </c>
      <c r="AM10" s="2">
        <v>498</v>
      </c>
      <c r="AN10" s="2">
        <v>34</v>
      </c>
      <c r="AO10" s="2"/>
      <c r="AP10" s="2"/>
      <c r="AQ10" s="2"/>
      <c r="AR10" s="2"/>
      <c r="AS10" s="2"/>
      <c r="AT10" s="2">
        <v>1917</v>
      </c>
      <c r="AU10" s="2">
        <v>1429</v>
      </c>
      <c r="AV10" s="2">
        <v>237</v>
      </c>
      <c r="AW10" s="2">
        <v>736</v>
      </c>
      <c r="AX10" s="2">
        <v>241</v>
      </c>
      <c r="AY10" s="2">
        <v>569</v>
      </c>
      <c r="AZ10" s="2">
        <v>370</v>
      </c>
      <c r="BA10" s="2">
        <v>389</v>
      </c>
      <c r="BB10" s="2">
        <f>SUM(B10:BA10)</f>
        <v>111427</v>
      </c>
    </row>
    <row r="11" spans="1:185" ht="12.75">
      <c r="A11" s="15" t="s">
        <v>10</v>
      </c>
      <c r="B11" s="2"/>
      <c r="C11" s="2"/>
      <c r="D11" s="2">
        <v>989</v>
      </c>
      <c r="E11" s="2"/>
      <c r="F11" s="2"/>
      <c r="G11" s="2">
        <v>1936</v>
      </c>
      <c r="H11" s="2"/>
      <c r="I11" s="2"/>
      <c r="J11" s="2"/>
      <c r="K11" s="2"/>
      <c r="L11" s="2"/>
      <c r="M11" s="2">
        <v>817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>
        <f t="shared" si="0"/>
        <v>3742</v>
      </c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</row>
    <row r="12" spans="1:54" ht="12.75">
      <c r="A12" s="2" t="s">
        <v>11</v>
      </c>
      <c r="B12" s="2">
        <v>792</v>
      </c>
      <c r="C12" s="2"/>
      <c r="D12" s="2"/>
      <c r="E12" s="2"/>
      <c r="F12" s="2">
        <v>1222</v>
      </c>
      <c r="G12" s="2">
        <v>741</v>
      </c>
      <c r="H12" s="2"/>
      <c r="I12" s="2"/>
      <c r="J12" s="2"/>
      <c r="K12" s="2"/>
      <c r="L12" s="2"/>
      <c r="M12" s="2"/>
      <c r="N12" s="2">
        <v>1664</v>
      </c>
      <c r="O12" s="2">
        <v>1338</v>
      </c>
      <c r="P12" s="2">
        <v>1076</v>
      </c>
      <c r="Q12" s="2">
        <v>1753</v>
      </c>
      <c r="R12" s="2">
        <v>2615</v>
      </c>
      <c r="S12" s="2">
        <v>1144</v>
      </c>
      <c r="T12" s="2">
        <v>1980</v>
      </c>
      <c r="U12" s="2">
        <v>825</v>
      </c>
      <c r="V12" s="2">
        <v>579</v>
      </c>
      <c r="W12" s="2">
        <v>88</v>
      </c>
      <c r="X12" s="2">
        <v>836</v>
      </c>
      <c r="Y12" s="2">
        <v>308</v>
      </c>
      <c r="Z12" s="2"/>
      <c r="AA12" s="2">
        <v>1097</v>
      </c>
      <c r="AB12" s="2">
        <v>440</v>
      </c>
      <c r="AC12" s="2">
        <v>2040</v>
      </c>
      <c r="AD12" s="2">
        <v>1892</v>
      </c>
      <c r="AE12" s="2">
        <v>1616</v>
      </c>
      <c r="AF12" s="2"/>
      <c r="AG12" s="2">
        <v>440</v>
      </c>
      <c r="AH12" s="2">
        <v>44</v>
      </c>
      <c r="AI12" s="2">
        <v>1804</v>
      </c>
      <c r="AJ12" s="2"/>
      <c r="AK12" s="2">
        <v>132</v>
      </c>
      <c r="AL12" s="2">
        <v>220</v>
      </c>
      <c r="AM12" s="2"/>
      <c r="AN12" s="2">
        <v>660</v>
      </c>
      <c r="AO12" s="2">
        <v>308</v>
      </c>
      <c r="AP12" s="2">
        <v>1979</v>
      </c>
      <c r="AQ12" s="2">
        <v>2636</v>
      </c>
      <c r="AR12" s="2">
        <v>611</v>
      </c>
      <c r="AS12" s="2">
        <v>1828</v>
      </c>
      <c r="AT12" s="2">
        <v>1068</v>
      </c>
      <c r="AU12" s="2">
        <v>1104</v>
      </c>
      <c r="AV12" s="2">
        <v>1098</v>
      </c>
      <c r="AW12" s="2">
        <v>2888</v>
      </c>
      <c r="AX12" s="2"/>
      <c r="AY12" s="2">
        <v>967</v>
      </c>
      <c r="AZ12" s="2">
        <v>924</v>
      </c>
      <c r="BA12" s="2"/>
      <c r="BB12" s="2">
        <f>SUM(B12:AZ12)</f>
        <v>42757</v>
      </c>
    </row>
    <row r="13" spans="1:54" ht="12.75">
      <c r="A13" s="2" t="s">
        <v>254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>
        <f t="shared" si="0"/>
        <v>0</v>
      </c>
    </row>
    <row r="14" spans="1:54" ht="12.75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>
        <v>495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>
        <v>538</v>
      </c>
      <c r="AU14" s="2"/>
      <c r="AV14" s="2"/>
      <c r="AW14" s="2"/>
      <c r="AX14" s="2"/>
      <c r="AY14" s="2"/>
      <c r="AZ14" s="2"/>
      <c r="BA14" s="2"/>
      <c r="BB14" s="2">
        <f t="shared" si="0"/>
        <v>1033</v>
      </c>
    </row>
    <row r="15" spans="1:54" ht="12.75">
      <c r="A15" s="2" t="s">
        <v>93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f t="shared" si="0"/>
        <v>0</v>
      </c>
    </row>
    <row r="16" spans="1:54" ht="12.75">
      <c r="A16" s="2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>
        <f t="shared" si="0"/>
        <v>0</v>
      </c>
    </row>
    <row r="17" spans="1:54" ht="12.75">
      <c r="A17" s="2" t="s">
        <v>32</v>
      </c>
      <c r="B17" s="2"/>
      <c r="C17" s="2">
        <v>2351</v>
      </c>
      <c r="D17" s="2">
        <v>441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>
        <f t="shared" si="0"/>
        <v>2792</v>
      </c>
    </row>
    <row r="18" spans="1:54" ht="12.75">
      <c r="A18" s="2" t="s">
        <v>262</v>
      </c>
      <c r="B18" s="2"/>
      <c r="C18" s="2"/>
      <c r="D18" s="2"/>
      <c r="E18" s="2">
        <v>30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96</v>
      </c>
      <c r="X18" s="2">
        <v>33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>
        <f t="shared" si="0"/>
        <v>159</v>
      </c>
    </row>
    <row r="19" spans="1:54" ht="12.75">
      <c r="A19" s="2" t="s">
        <v>267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>
        <f t="shared" si="0"/>
        <v>0</v>
      </c>
    </row>
    <row r="20" spans="1:54" ht="12.75">
      <c r="A20" s="2" t="s">
        <v>268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>
        <f t="shared" si="0"/>
        <v>0</v>
      </c>
    </row>
    <row r="21" spans="1:54" ht="12.75">
      <c r="A21" s="2" t="s">
        <v>271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f t="shared" si="0"/>
        <v>0</v>
      </c>
    </row>
    <row r="22" spans="1:54" ht="12.75">
      <c r="A22" s="2" t="s">
        <v>297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>
        <f t="shared" si="0"/>
        <v>0</v>
      </c>
    </row>
    <row r="23" spans="1:54" ht="12.75">
      <c r="A23" s="2" t="s">
        <v>318</v>
      </c>
      <c r="B23" s="2"/>
      <c r="C23" s="2"/>
      <c r="D23" s="2"/>
      <c r="E23" s="2"/>
      <c r="F23" s="2"/>
      <c r="G23" s="2">
        <v>9289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>
        <f t="shared" si="0"/>
        <v>9289</v>
      </c>
    </row>
    <row r="24" spans="1:54" ht="12.75">
      <c r="A24" s="2" t="s">
        <v>354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>
        <f t="shared" si="0"/>
        <v>0</v>
      </c>
    </row>
    <row r="25" spans="1:54" ht="12.75">
      <c r="A25" s="2" t="s">
        <v>365</v>
      </c>
      <c r="B25" s="2"/>
      <c r="C25" s="2"/>
      <c r="D25" s="2">
        <v>136</v>
      </c>
      <c r="E25" s="2"/>
      <c r="F25" s="2"/>
      <c r="G25" s="2"/>
      <c r="H25" s="2">
        <v>144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>
        <f t="shared" si="0"/>
        <v>280</v>
      </c>
    </row>
    <row r="26" spans="1:54" ht="12.75">
      <c r="A26" s="2" t="s">
        <v>337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>
        <f t="shared" si="0"/>
        <v>0</v>
      </c>
    </row>
    <row r="27" spans="1:54" ht="12.75">
      <c r="A27" s="2" t="s">
        <v>453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v>27410</v>
      </c>
      <c r="AV27" s="2"/>
      <c r="AW27" s="2"/>
      <c r="AX27" s="2"/>
      <c r="AY27" s="2"/>
      <c r="AZ27" s="2"/>
      <c r="BA27" s="2"/>
      <c r="BB27" s="2">
        <f t="shared" si="0"/>
        <v>27410</v>
      </c>
    </row>
    <row r="28" spans="1:54" ht="12.75">
      <c r="A28" s="3" t="s">
        <v>48</v>
      </c>
      <c r="B28" s="3">
        <f>SUM(B5:B26)</f>
        <v>8111</v>
      </c>
      <c r="C28" s="3">
        <f aca="true" t="shared" si="1" ref="C28:I28">SUM(C5:C26)</f>
        <v>15535</v>
      </c>
      <c r="D28" s="3">
        <f t="shared" si="1"/>
        <v>12103</v>
      </c>
      <c r="E28" s="3">
        <f t="shared" si="1"/>
        <v>16919</v>
      </c>
      <c r="F28" s="3">
        <f t="shared" si="1"/>
        <v>20219</v>
      </c>
      <c r="G28" s="3">
        <f t="shared" si="1"/>
        <v>20198</v>
      </c>
      <c r="H28" s="3">
        <f t="shared" si="1"/>
        <v>12155</v>
      </c>
      <c r="I28" s="3">
        <f t="shared" si="1"/>
        <v>9899</v>
      </c>
      <c r="J28" s="3">
        <f aca="true" t="shared" si="2" ref="J28:AH28">SUM(J5:J26)</f>
        <v>7726</v>
      </c>
      <c r="K28" s="3">
        <f t="shared" si="2"/>
        <v>9204</v>
      </c>
      <c r="L28" s="3">
        <f t="shared" si="2"/>
        <v>20275</v>
      </c>
      <c r="M28" s="3">
        <f t="shared" si="2"/>
        <v>6460</v>
      </c>
      <c r="N28" s="3">
        <f t="shared" si="2"/>
        <v>10792</v>
      </c>
      <c r="O28" s="3">
        <f t="shared" si="2"/>
        <v>1735</v>
      </c>
      <c r="P28" s="3">
        <f t="shared" si="2"/>
        <v>3347</v>
      </c>
      <c r="Q28" s="3">
        <f t="shared" si="2"/>
        <v>2987</v>
      </c>
      <c r="R28" s="3">
        <f t="shared" si="2"/>
        <v>7023</v>
      </c>
      <c r="S28" s="3">
        <f t="shared" si="2"/>
        <v>6112</v>
      </c>
      <c r="T28" s="3">
        <f t="shared" si="2"/>
        <v>4155</v>
      </c>
      <c r="U28" s="3">
        <f t="shared" si="2"/>
        <v>6957</v>
      </c>
      <c r="V28" s="3">
        <f t="shared" si="2"/>
        <v>5995</v>
      </c>
      <c r="W28" s="3">
        <f t="shared" si="2"/>
        <v>2021</v>
      </c>
      <c r="X28" s="3">
        <f t="shared" si="2"/>
        <v>1442</v>
      </c>
      <c r="Y28" s="3">
        <f t="shared" si="2"/>
        <v>3261</v>
      </c>
      <c r="Z28" s="3">
        <f t="shared" si="2"/>
        <v>8874</v>
      </c>
      <c r="AA28" s="3">
        <f t="shared" si="2"/>
        <v>8938</v>
      </c>
      <c r="AB28" s="3">
        <f t="shared" si="2"/>
        <v>11982</v>
      </c>
      <c r="AC28" s="3">
        <f t="shared" si="2"/>
        <v>10703</v>
      </c>
      <c r="AD28" s="3">
        <f t="shared" si="2"/>
        <v>9615</v>
      </c>
      <c r="AE28" s="3">
        <f t="shared" si="2"/>
        <v>10906</v>
      </c>
      <c r="AF28" s="3">
        <f t="shared" si="2"/>
        <v>10369</v>
      </c>
      <c r="AG28" s="3">
        <f t="shared" si="2"/>
        <v>3524</v>
      </c>
      <c r="AH28" s="3">
        <f t="shared" si="2"/>
        <v>7418</v>
      </c>
      <c r="AI28" s="3">
        <f aca="true" t="shared" si="3" ref="AI28:AT28">SUM(AI5:AI26)</f>
        <v>5969</v>
      </c>
      <c r="AJ28" s="3">
        <f t="shared" si="3"/>
        <v>4550</v>
      </c>
      <c r="AK28" s="3">
        <f t="shared" si="3"/>
        <v>4546</v>
      </c>
      <c r="AL28" s="3">
        <f t="shared" si="3"/>
        <v>6465</v>
      </c>
      <c r="AM28" s="3">
        <f t="shared" si="3"/>
        <v>6509</v>
      </c>
      <c r="AN28" s="3">
        <f t="shared" si="3"/>
        <v>6647</v>
      </c>
      <c r="AO28" s="3">
        <f t="shared" si="3"/>
        <v>9722</v>
      </c>
      <c r="AP28" s="3">
        <f t="shared" si="3"/>
        <v>7856</v>
      </c>
      <c r="AQ28" s="3">
        <f t="shared" si="3"/>
        <v>6616</v>
      </c>
      <c r="AR28" s="3">
        <f t="shared" si="3"/>
        <v>3798</v>
      </c>
      <c r="AS28" s="3">
        <f t="shared" si="3"/>
        <v>7694</v>
      </c>
      <c r="AT28" s="3">
        <f t="shared" si="3"/>
        <v>9802</v>
      </c>
      <c r="AU28" s="3">
        <f aca="true" t="shared" si="4" ref="AU28:BB28">SUM(AU5:AU27)</f>
        <v>34511</v>
      </c>
      <c r="AV28" s="3">
        <f t="shared" si="4"/>
        <v>6088</v>
      </c>
      <c r="AW28" s="3">
        <f t="shared" si="4"/>
        <v>12455</v>
      </c>
      <c r="AX28" s="3">
        <f t="shared" si="4"/>
        <v>5531</v>
      </c>
      <c r="AY28" s="3">
        <f t="shared" si="4"/>
        <v>4719</v>
      </c>
      <c r="AZ28" s="3">
        <f t="shared" si="4"/>
        <v>9231</v>
      </c>
      <c r="BA28" s="3">
        <f t="shared" si="4"/>
        <v>9489</v>
      </c>
      <c r="BB28" s="3">
        <f t="shared" si="4"/>
        <v>459158</v>
      </c>
    </row>
    <row r="33" ht="12.75">
      <c r="A33" t="s">
        <v>106</v>
      </c>
    </row>
    <row r="35" spans="1:54" ht="12.75">
      <c r="A35" s="6"/>
      <c r="B35" s="5" t="s">
        <v>359</v>
      </c>
      <c r="C35" s="5" t="s">
        <v>361</v>
      </c>
      <c r="D35" s="5" t="s">
        <v>363</v>
      </c>
      <c r="E35" s="5" t="s">
        <v>366</v>
      </c>
      <c r="F35" s="5" t="s">
        <v>368</v>
      </c>
      <c r="G35" s="5" t="s">
        <v>370</v>
      </c>
      <c r="H35" s="5" t="s">
        <v>372</v>
      </c>
      <c r="I35" s="5" t="s">
        <v>374</v>
      </c>
      <c r="J35" s="5" t="s">
        <v>376</v>
      </c>
      <c r="K35" s="5" t="s">
        <v>378</v>
      </c>
      <c r="L35" s="5" t="s">
        <v>380</v>
      </c>
      <c r="M35" s="5" t="s">
        <v>382</v>
      </c>
      <c r="N35" s="5" t="s">
        <v>384</v>
      </c>
      <c r="O35" s="5" t="s">
        <v>386</v>
      </c>
      <c r="P35" s="5" t="s">
        <v>388</v>
      </c>
      <c r="Q35" s="5" t="s">
        <v>390</v>
      </c>
      <c r="R35" s="5" t="s">
        <v>392</v>
      </c>
      <c r="S35" s="5" t="s">
        <v>394</v>
      </c>
      <c r="T35" s="5" t="s">
        <v>396</v>
      </c>
      <c r="U35" s="5" t="s">
        <v>398</v>
      </c>
      <c r="V35" s="5" t="s">
        <v>400</v>
      </c>
      <c r="W35" s="5" t="s">
        <v>402</v>
      </c>
      <c r="X35" s="5" t="s">
        <v>404</v>
      </c>
      <c r="Y35" s="5" t="s">
        <v>406</v>
      </c>
      <c r="Z35" s="5" t="s">
        <v>408</v>
      </c>
      <c r="AA35" s="5" t="s">
        <v>410</v>
      </c>
      <c r="AB35" s="5" t="s">
        <v>412</v>
      </c>
      <c r="AC35" s="5" t="s">
        <v>414</v>
      </c>
      <c r="AD35" s="5" t="s">
        <v>416</v>
      </c>
      <c r="AE35" s="5" t="s">
        <v>418</v>
      </c>
      <c r="AF35" s="5" t="s">
        <v>420</v>
      </c>
      <c r="AG35" s="5" t="s">
        <v>422</v>
      </c>
      <c r="AH35" s="5" t="s">
        <v>424</v>
      </c>
      <c r="AI35" s="5" t="s">
        <v>426</v>
      </c>
      <c r="AJ35" s="5" t="s">
        <v>428</v>
      </c>
      <c r="AK35" s="5" t="s">
        <v>430</v>
      </c>
      <c r="AL35" s="5" t="s">
        <v>432</v>
      </c>
      <c r="AM35" s="5" t="s">
        <v>435</v>
      </c>
      <c r="AN35" s="5" t="s">
        <v>437</v>
      </c>
      <c r="AO35" s="5" t="s">
        <v>439</v>
      </c>
      <c r="AP35" s="5" t="s">
        <v>441</v>
      </c>
      <c r="AQ35" s="5" t="s">
        <v>443</v>
      </c>
      <c r="AR35" s="5" t="s">
        <v>445</v>
      </c>
      <c r="AS35" s="5" t="s">
        <v>447</v>
      </c>
      <c r="AT35" s="5" t="s">
        <v>449</v>
      </c>
      <c r="AU35" s="5" t="s">
        <v>451</v>
      </c>
      <c r="AV35" s="5" t="s">
        <v>454</v>
      </c>
      <c r="AW35" s="5" t="s">
        <v>456</v>
      </c>
      <c r="AX35" s="5" t="s">
        <v>458</v>
      </c>
      <c r="AY35" s="5" t="s">
        <v>460</v>
      </c>
      <c r="AZ35" s="5" t="s">
        <v>462</v>
      </c>
      <c r="BA35" s="5" t="s">
        <v>464</v>
      </c>
      <c r="BB35" s="6" t="s">
        <v>48</v>
      </c>
    </row>
    <row r="36" spans="1:54" ht="12.75">
      <c r="A36" s="2"/>
      <c r="B36" s="14" t="s">
        <v>360</v>
      </c>
      <c r="C36" s="14" t="s">
        <v>362</v>
      </c>
      <c r="D36" s="14" t="s">
        <v>364</v>
      </c>
      <c r="E36" s="14" t="s">
        <v>367</v>
      </c>
      <c r="F36" s="14" t="s">
        <v>369</v>
      </c>
      <c r="G36" s="14" t="s">
        <v>371</v>
      </c>
      <c r="H36" s="14" t="s">
        <v>373</v>
      </c>
      <c r="I36" s="14" t="s">
        <v>375</v>
      </c>
      <c r="J36" s="14" t="s">
        <v>377</v>
      </c>
      <c r="K36" s="14" t="s">
        <v>379</v>
      </c>
      <c r="L36" s="14" t="s">
        <v>381</v>
      </c>
      <c r="M36" s="14" t="s">
        <v>383</v>
      </c>
      <c r="N36" s="14" t="s">
        <v>385</v>
      </c>
      <c r="O36" s="14" t="s">
        <v>387</v>
      </c>
      <c r="P36" s="14" t="s">
        <v>389</v>
      </c>
      <c r="Q36" s="14" t="s">
        <v>391</v>
      </c>
      <c r="R36" s="14" t="s">
        <v>393</v>
      </c>
      <c r="S36" s="14" t="s">
        <v>395</v>
      </c>
      <c r="T36" s="14" t="s">
        <v>397</v>
      </c>
      <c r="U36" s="14" t="s">
        <v>399</v>
      </c>
      <c r="V36" s="14" t="s">
        <v>401</v>
      </c>
      <c r="W36" s="14" t="s">
        <v>403</v>
      </c>
      <c r="X36" s="14" t="s">
        <v>405</v>
      </c>
      <c r="Y36" s="14" t="s">
        <v>407</v>
      </c>
      <c r="Z36" s="14" t="s">
        <v>409</v>
      </c>
      <c r="AA36" s="14" t="s">
        <v>411</v>
      </c>
      <c r="AB36" s="14" t="s">
        <v>413</v>
      </c>
      <c r="AC36" s="14" t="s">
        <v>415</v>
      </c>
      <c r="AD36" s="14" t="s">
        <v>417</v>
      </c>
      <c r="AE36" s="14" t="s">
        <v>419</v>
      </c>
      <c r="AF36" s="14" t="s">
        <v>421</v>
      </c>
      <c r="AG36" s="14" t="s">
        <v>423</v>
      </c>
      <c r="AH36" s="14" t="s">
        <v>425</v>
      </c>
      <c r="AI36" s="14" t="s">
        <v>427</v>
      </c>
      <c r="AJ36" s="14" t="s">
        <v>429</v>
      </c>
      <c r="AK36" s="14" t="s">
        <v>431</v>
      </c>
      <c r="AL36" s="14" t="s">
        <v>433</v>
      </c>
      <c r="AM36" s="14" t="s">
        <v>436</v>
      </c>
      <c r="AN36" s="14" t="s">
        <v>438</v>
      </c>
      <c r="AO36" s="14" t="s">
        <v>440</v>
      </c>
      <c r="AP36" s="14" t="s">
        <v>442</v>
      </c>
      <c r="AQ36" s="14" t="s">
        <v>444</v>
      </c>
      <c r="AR36" s="14" t="s">
        <v>446</v>
      </c>
      <c r="AS36" s="14" t="s">
        <v>448</v>
      </c>
      <c r="AT36" s="14" t="s">
        <v>450</v>
      </c>
      <c r="AU36" s="14" t="s">
        <v>452</v>
      </c>
      <c r="AV36" s="14" t="s">
        <v>455</v>
      </c>
      <c r="AW36" s="14" t="s">
        <v>457</v>
      </c>
      <c r="AX36" s="14" t="s">
        <v>459</v>
      </c>
      <c r="AY36" s="14" t="s">
        <v>461</v>
      </c>
      <c r="AZ36" s="14" t="s">
        <v>463</v>
      </c>
      <c r="BA36" s="14" t="s">
        <v>465</v>
      </c>
      <c r="BB36" s="14"/>
    </row>
    <row r="37" spans="1:54" ht="12.75">
      <c r="A37" s="2" t="s">
        <v>10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">
        <f>SUM(B37:AW37)</f>
        <v>0</v>
      </c>
    </row>
    <row r="38" spans="1:54" ht="12.75">
      <c r="A38" s="2" t="s">
        <v>4</v>
      </c>
      <c r="B38" s="2">
        <v>415</v>
      </c>
      <c r="C38" s="2">
        <v>45</v>
      </c>
      <c r="D38" s="2">
        <v>358</v>
      </c>
      <c r="E38" s="2">
        <v>390</v>
      </c>
      <c r="F38" s="2">
        <v>647</v>
      </c>
      <c r="G38" s="2">
        <v>330</v>
      </c>
      <c r="H38" s="2">
        <v>409</v>
      </c>
      <c r="I38" s="2">
        <v>246</v>
      </c>
      <c r="J38" s="2">
        <v>324</v>
      </c>
      <c r="K38" s="2">
        <v>361</v>
      </c>
      <c r="L38" s="2">
        <v>385</v>
      </c>
      <c r="M38" s="2">
        <v>217</v>
      </c>
      <c r="N38" s="2">
        <v>1129</v>
      </c>
      <c r="O38" s="2">
        <v>349</v>
      </c>
      <c r="P38" s="2">
        <v>692</v>
      </c>
      <c r="Q38" s="2">
        <v>339</v>
      </c>
      <c r="R38" s="2">
        <v>326</v>
      </c>
      <c r="S38" s="2">
        <v>662</v>
      </c>
      <c r="T38" s="2">
        <v>252</v>
      </c>
      <c r="U38" s="2">
        <v>27</v>
      </c>
      <c r="V38" s="2">
        <v>645</v>
      </c>
      <c r="W38" s="2">
        <v>119</v>
      </c>
      <c r="X38" s="2">
        <v>389</v>
      </c>
      <c r="Y38" s="2">
        <v>140</v>
      </c>
      <c r="Z38" s="2">
        <v>600</v>
      </c>
      <c r="AA38" s="2">
        <v>295</v>
      </c>
      <c r="AB38" s="2">
        <v>432</v>
      </c>
      <c r="AC38" s="2">
        <v>422</v>
      </c>
      <c r="AD38" s="2">
        <v>233</v>
      </c>
      <c r="AE38" s="2">
        <v>122</v>
      </c>
      <c r="AF38" s="2">
        <v>370</v>
      </c>
      <c r="AG38" s="2">
        <v>527</v>
      </c>
      <c r="AH38" s="2">
        <v>556</v>
      </c>
      <c r="AI38" s="2">
        <v>360</v>
      </c>
      <c r="AJ38" s="2">
        <v>90</v>
      </c>
      <c r="AK38" s="2">
        <v>118</v>
      </c>
      <c r="AL38" s="2">
        <v>463</v>
      </c>
      <c r="AM38" s="2">
        <v>122</v>
      </c>
      <c r="AN38" s="2">
        <v>551</v>
      </c>
      <c r="AO38" s="2">
        <v>169</v>
      </c>
      <c r="AP38" s="2">
        <v>156</v>
      </c>
      <c r="AQ38" s="2">
        <v>398</v>
      </c>
      <c r="AR38" s="2">
        <v>177</v>
      </c>
      <c r="AS38" s="2">
        <v>415</v>
      </c>
      <c r="AT38" s="2">
        <v>154</v>
      </c>
      <c r="AU38" s="2">
        <v>109</v>
      </c>
      <c r="AV38" s="2">
        <v>111</v>
      </c>
      <c r="AW38" s="2">
        <v>48</v>
      </c>
      <c r="AX38" s="2">
        <v>52</v>
      </c>
      <c r="AY38" s="2">
        <v>88</v>
      </c>
      <c r="AZ38" s="2">
        <v>140</v>
      </c>
      <c r="BA38" s="2">
        <v>15</v>
      </c>
      <c r="BB38" s="2">
        <f>SUM(B38:BA38)</f>
        <v>16489</v>
      </c>
    </row>
    <row r="39" spans="1:54" ht="12.75">
      <c r="A39" s="2" t="s">
        <v>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f aca="true" t="shared" si="5" ref="BB39:BB52">SUM(B39:AY39)</f>
        <v>0</v>
      </c>
    </row>
    <row r="40" spans="1:54" ht="12.75">
      <c r="A40" s="2" t="s">
        <v>2</v>
      </c>
      <c r="B40" s="2"/>
      <c r="C40" s="2"/>
      <c r="D40" s="2"/>
      <c r="E40" s="2">
        <v>239</v>
      </c>
      <c r="F40" s="2">
        <v>519</v>
      </c>
      <c r="G40" s="2">
        <v>397</v>
      </c>
      <c r="H40" s="2">
        <v>602</v>
      </c>
      <c r="I40" s="2"/>
      <c r="J40" s="2">
        <v>92</v>
      </c>
      <c r="K40" s="2"/>
      <c r="L40" s="2">
        <v>96</v>
      </c>
      <c r="M40" s="2">
        <v>84</v>
      </c>
      <c r="N40" s="2">
        <v>1658</v>
      </c>
      <c r="O40" s="2"/>
      <c r="P40" s="2">
        <v>28</v>
      </c>
      <c r="Q40" s="2"/>
      <c r="R40" s="2"/>
      <c r="S40" s="2">
        <v>6155</v>
      </c>
      <c r="T40" s="2">
        <v>28</v>
      </c>
      <c r="U40" s="2">
        <v>1368</v>
      </c>
      <c r="V40" s="2">
        <v>28</v>
      </c>
      <c r="W40" s="2"/>
      <c r="X40" s="2">
        <v>28</v>
      </c>
      <c r="Y40" s="2">
        <v>255</v>
      </c>
      <c r="Z40" s="2">
        <v>633</v>
      </c>
      <c r="AA40" s="2">
        <v>87</v>
      </c>
      <c r="AB40" s="2">
        <v>238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>
        <v>26</v>
      </c>
      <c r="AZ40" s="2"/>
      <c r="BA40" s="2"/>
      <c r="BB40" s="2">
        <f t="shared" si="5"/>
        <v>12561</v>
      </c>
    </row>
    <row r="41" spans="1:54" ht="12.75">
      <c r="A41" s="2" t="s">
        <v>5</v>
      </c>
      <c r="B41" s="2">
        <v>250</v>
      </c>
      <c r="C41" s="2">
        <v>1014</v>
      </c>
      <c r="D41" s="2">
        <v>759</v>
      </c>
      <c r="E41" s="2">
        <v>185</v>
      </c>
      <c r="F41" s="2">
        <v>690</v>
      </c>
      <c r="G41" s="2">
        <v>1058</v>
      </c>
      <c r="H41" s="2">
        <v>1622</v>
      </c>
      <c r="I41" s="2">
        <v>1341</v>
      </c>
      <c r="J41" s="2">
        <v>1037</v>
      </c>
      <c r="K41" s="2">
        <v>1146</v>
      </c>
      <c r="L41" s="2">
        <v>610</v>
      </c>
      <c r="M41" s="2">
        <v>1102</v>
      </c>
      <c r="N41" s="2">
        <v>728</v>
      </c>
      <c r="O41" s="2">
        <v>720</v>
      </c>
      <c r="P41" s="2">
        <v>660</v>
      </c>
      <c r="Q41" s="2">
        <v>1026</v>
      </c>
      <c r="R41" s="2">
        <v>982</v>
      </c>
      <c r="S41" s="2">
        <v>1208</v>
      </c>
      <c r="T41" s="2">
        <v>600</v>
      </c>
      <c r="U41" s="2">
        <v>1143</v>
      </c>
      <c r="V41" s="2">
        <v>792</v>
      </c>
      <c r="W41" s="2">
        <v>1263</v>
      </c>
      <c r="X41" s="2">
        <v>639</v>
      </c>
      <c r="Y41" s="2">
        <v>788</v>
      </c>
      <c r="Z41" s="2">
        <v>1119</v>
      </c>
      <c r="AA41" s="2">
        <v>880</v>
      </c>
      <c r="AB41" s="2">
        <v>841</v>
      </c>
      <c r="AC41" s="2">
        <v>1024</v>
      </c>
      <c r="AD41" s="2">
        <v>895</v>
      </c>
      <c r="AE41" s="2">
        <v>1858</v>
      </c>
      <c r="AF41" s="2">
        <v>3086</v>
      </c>
      <c r="AG41" s="2">
        <v>799</v>
      </c>
      <c r="AH41" s="2">
        <v>1971</v>
      </c>
      <c r="AI41" s="2">
        <v>747</v>
      </c>
      <c r="AJ41" s="2">
        <v>341</v>
      </c>
      <c r="AK41" s="2">
        <v>693</v>
      </c>
      <c r="AL41" s="2">
        <v>686</v>
      </c>
      <c r="AM41" s="2">
        <v>900</v>
      </c>
      <c r="AN41" s="2">
        <v>1045</v>
      </c>
      <c r="AO41" s="2">
        <v>3239</v>
      </c>
      <c r="AP41" s="2">
        <v>427</v>
      </c>
      <c r="AQ41" s="2">
        <v>824</v>
      </c>
      <c r="AR41" s="2">
        <v>1499</v>
      </c>
      <c r="AS41" s="2">
        <v>853</v>
      </c>
      <c r="AT41" s="2">
        <v>940</v>
      </c>
      <c r="AU41" s="2">
        <v>557</v>
      </c>
      <c r="AV41" s="2">
        <v>300</v>
      </c>
      <c r="AW41" s="2">
        <v>451</v>
      </c>
      <c r="AX41" s="2">
        <v>189</v>
      </c>
      <c r="AY41" s="2">
        <v>613</v>
      </c>
      <c r="AZ41" s="2">
        <v>1140</v>
      </c>
      <c r="BA41" s="2">
        <v>2393</v>
      </c>
      <c r="BB41" s="2">
        <f>SUM(B41:BA41)</f>
        <v>51673</v>
      </c>
    </row>
    <row r="42" spans="1:54" ht="12.75">
      <c r="A42" s="2" t="s">
        <v>11</v>
      </c>
      <c r="B42" s="2"/>
      <c r="C42" s="2">
        <v>616</v>
      </c>
      <c r="D42" s="2"/>
      <c r="E42" s="2"/>
      <c r="F42" s="2"/>
      <c r="G42" s="2"/>
      <c r="H42" s="2">
        <v>264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f t="shared" si="5"/>
        <v>880</v>
      </c>
    </row>
    <row r="43" spans="1:54" ht="12.75">
      <c r="A43" s="2" t="s">
        <v>3</v>
      </c>
      <c r="B43" s="2"/>
      <c r="C43" s="2">
        <v>195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1895</v>
      </c>
      <c r="O43" s="2"/>
      <c r="P43" s="2">
        <v>10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1541</v>
      </c>
      <c r="AC43" s="2"/>
      <c r="AD43" s="2">
        <v>105</v>
      </c>
      <c r="AE43" s="2">
        <v>83</v>
      </c>
      <c r="AF43" s="2">
        <v>1925</v>
      </c>
      <c r="AG43" s="2"/>
      <c r="AH43" s="2"/>
      <c r="AI43" s="2"/>
      <c r="AJ43" s="2"/>
      <c r="AK43" s="2">
        <v>10</v>
      </c>
      <c r="AL43" s="2"/>
      <c r="AM43" s="2"/>
      <c r="AN43" s="2"/>
      <c r="AO43" s="2"/>
      <c r="AP43" s="2"/>
      <c r="AQ43" s="2"/>
      <c r="AR43" s="2"/>
      <c r="AS43" s="2"/>
      <c r="AT43" s="2">
        <v>5</v>
      </c>
      <c r="AU43" s="2"/>
      <c r="AV43" s="2"/>
      <c r="AW43" s="2"/>
      <c r="AX43" s="2"/>
      <c r="AY43" s="2"/>
      <c r="AZ43" s="2"/>
      <c r="BA43" s="2"/>
      <c r="BB43" s="2">
        <f t="shared" si="5"/>
        <v>5769</v>
      </c>
    </row>
    <row r="44" spans="1:54" ht="12.75">
      <c r="A44" s="2" t="s">
        <v>7</v>
      </c>
      <c r="B44" s="2">
        <v>117</v>
      </c>
      <c r="C44" s="2">
        <v>118</v>
      </c>
      <c r="D44" s="2">
        <v>29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>
        <f t="shared" si="5"/>
        <v>264</v>
      </c>
    </row>
    <row r="45" spans="1:54" ht="12.75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>
        <f t="shared" si="5"/>
        <v>0</v>
      </c>
    </row>
    <row r="46" spans="1:54" ht="12.75">
      <c r="A46" s="2" t="s">
        <v>62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>
        <f t="shared" si="5"/>
        <v>0</v>
      </c>
    </row>
    <row r="47" spans="1:54" ht="12.75">
      <c r="A47" s="2" t="s">
        <v>255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>
        <f t="shared" si="5"/>
        <v>0</v>
      </c>
    </row>
    <row r="48" spans="1:54" ht="12.75">
      <c r="A48" s="2" t="s">
        <v>94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>
        <f t="shared" si="5"/>
        <v>0</v>
      </c>
    </row>
    <row r="49" spans="1:55" ht="12.75">
      <c r="A49" s="2" t="s">
        <v>73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>
        <f t="shared" si="5"/>
        <v>0</v>
      </c>
      <c r="BC49" s="18"/>
    </row>
    <row r="50" spans="1:54" ht="12.75">
      <c r="A50" s="2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>
        <f t="shared" si="5"/>
        <v>0</v>
      </c>
    </row>
    <row r="51" spans="1:54" ht="12.75">
      <c r="A51" s="2" t="s">
        <v>288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>
        <f t="shared" si="5"/>
        <v>0</v>
      </c>
    </row>
    <row r="52" spans="1:54" ht="12.75">
      <c r="A52" s="2" t="s">
        <v>262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>
        <f t="shared" si="5"/>
        <v>0</v>
      </c>
    </row>
    <row r="53" spans="1:56" ht="12.75">
      <c r="A53" s="9" t="s">
        <v>48</v>
      </c>
      <c r="B53" s="3">
        <f aca="true" t="shared" si="6" ref="B53:W53">SUM(B32:B52)</f>
        <v>782</v>
      </c>
      <c r="C53" s="3">
        <f t="shared" si="6"/>
        <v>1988</v>
      </c>
      <c r="D53" s="3">
        <f t="shared" si="6"/>
        <v>1146</v>
      </c>
      <c r="E53" s="3">
        <f t="shared" si="6"/>
        <v>814</v>
      </c>
      <c r="F53" s="3">
        <f t="shared" si="6"/>
        <v>1856</v>
      </c>
      <c r="G53" s="3">
        <f t="shared" si="6"/>
        <v>1785</v>
      </c>
      <c r="H53" s="3">
        <f t="shared" si="6"/>
        <v>2897</v>
      </c>
      <c r="I53" s="3">
        <f t="shared" si="6"/>
        <v>1587</v>
      </c>
      <c r="J53" s="3">
        <f t="shared" si="6"/>
        <v>1453</v>
      </c>
      <c r="K53" s="3">
        <f t="shared" si="6"/>
        <v>1507</v>
      </c>
      <c r="L53" s="3">
        <f t="shared" si="6"/>
        <v>1091</v>
      </c>
      <c r="M53" s="3">
        <f t="shared" si="6"/>
        <v>1403</v>
      </c>
      <c r="N53" s="3">
        <f t="shared" si="6"/>
        <v>5410</v>
      </c>
      <c r="O53" s="3">
        <f t="shared" si="6"/>
        <v>1069</v>
      </c>
      <c r="P53" s="3">
        <f t="shared" si="6"/>
        <v>1390</v>
      </c>
      <c r="Q53" s="3">
        <f t="shared" si="6"/>
        <v>1365</v>
      </c>
      <c r="R53" s="3">
        <f t="shared" si="6"/>
        <v>1308</v>
      </c>
      <c r="S53" s="3">
        <f t="shared" si="6"/>
        <v>8025</v>
      </c>
      <c r="T53" s="3">
        <f t="shared" si="6"/>
        <v>880</v>
      </c>
      <c r="U53" s="3">
        <f t="shared" si="6"/>
        <v>2538</v>
      </c>
      <c r="V53" s="3">
        <f t="shared" si="6"/>
        <v>1465</v>
      </c>
      <c r="W53" s="3">
        <f t="shared" si="6"/>
        <v>1382</v>
      </c>
      <c r="X53" s="3">
        <f aca="true" t="shared" si="7" ref="X53:AH53">SUM(X32:X52)</f>
        <v>1056</v>
      </c>
      <c r="Y53" s="3">
        <f t="shared" si="7"/>
        <v>1183</v>
      </c>
      <c r="Z53" s="3">
        <f t="shared" si="7"/>
        <v>2352</v>
      </c>
      <c r="AA53" s="3">
        <f t="shared" si="7"/>
        <v>1262</v>
      </c>
      <c r="AB53" s="3">
        <f t="shared" si="7"/>
        <v>3052</v>
      </c>
      <c r="AC53" s="3">
        <f t="shared" si="7"/>
        <v>1446</v>
      </c>
      <c r="AD53" s="3">
        <f t="shared" si="7"/>
        <v>1233</v>
      </c>
      <c r="AE53" s="3">
        <f t="shared" si="7"/>
        <v>2063</v>
      </c>
      <c r="AF53" s="3">
        <f t="shared" si="7"/>
        <v>5381</v>
      </c>
      <c r="AG53" s="3">
        <f t="shared" si="7"/>
        <v>1326</v>
      </c>
      <c r="AH53" s="3">
        <f t="shared" si="7"/>
        <v>2527</v>
      </c>
      <c r="AI53" s="3">
        <f aca="true" t="shared" si="8" ref="AI53:BA53">SUM(AI32:AI52)</f>
        <v>1107</v>
      </c>
      <c r="AJ53" s="3">
        <f t="shared" si="8"/>
        <v>431</v>
      </c>
      <c r="AK53" s="3">
        <f t="shared" si="8"/>
        <v>821</v>
      </c>
      <c r="AL53" s="3">
        <f t="shared" si="8"/>
        <v>1149</v>
      </c>
      <c r="AM53" s="3">
        <f t="shared" si="8"/>
        <v>1022</v>
      </c>
      <c r="AN53" s="3">
        <f t="shared" si="8"/>
        <v>1596</v>
      </c>
      <c r="AO53" s="3">
        <f t="shared" si="8"/>
        <v>3408</v>
      </c>
      <c r="AP53" s="3">
        <f t="shared" si="8"/>
        <v>583</v>
      </c>
      <c r="AQ53" s="3">
        <f t="shared" si="8"/>
        <v>1222</v>
      </c>
      <c r="AR53" s="3">
        <f t="shared" si="8"/>
        <v>1676</v>
      </c>
      <c r="AS53" s="3">
        <f t="shared" si="8"/>
        <v>1268</v>
      </c>
      <c r="AT53" s="3">
        <f t="shared" si="8"/>
        <v>1099</v>
      </c>
      <c r="AU53" s="3">
        <f t="shared" si="8"/>
        <v>666</v>
      </c>
      <c r="AV53" s="3">
        <f t="shared" si="8"/>
        <v>411</v>
      </c>
      <c r="AW53" s="3">
        <f t="shared" si="8"/>
        <v>499</v>
      </c>
      <c r="AX53" s="3">
        <f t="shared" si="8"/>
        <v>241</v>
      </c>
      <c r="AY53" s="3">
        <f t="shared" si="8"/>
        <v>727</v>
      </c>
      <c r="AZ53" s="3">
        <f t="shared" si="8"/>
        <v>1280</v>
      </c>
      <c r="BA53" s="3">
        <f t="shared" si="8"/>
        <v>2408</v>
      </c>
      <c r="BB53" s="3">
        <f>SUM(BB32:BB52)</f>
        <v>87636</v>
      </c>
      <c r="BD53" s="18"/>
    </row>
    <row r="55" ht="12.75">
      <c r="A55" t="s">
        <v>108</v>
      </c>
    </row>
    <row r="57" spans="1:54" ht="12.75">
      <c r="A57" s="6"/>
      <c r="B57" s="5" t="s">
        <v>359</v>
      </c>
      <c r="C57" s="5" t="s">
        <v>361</v>
      </c>
      <c r="D57" s="5" t="s">
        <v>363</v>
      </c>
      <c r="E57" s="5" t="s">
        <v>366</v>
      </c>
      <c r="F57" s="5" t="s">
        <v>368</v>
      </c>
      <c r="G57" s="5" t="s">
        <v>370</v>
      </c>
      <c r="H57" s="5" t="s">
        <v>372</v>
      </c>
      <c r="I57" s="5" t="s">
        <v>374</v>
      </c>
      <c r="J57" s="5" t="s">
        <v>376</v>
      </c>
      <c r="K57" s="5" t="s">
        <v>378</v>
      </c>
      <c r="L57" s="5" t="s">
        <v>380</v>
      </c>
      <c r="M57" s="5" t="s">
        <v>382</v>
      </c>
      <c r="N57" s="5" t="s">
        <v>384</v>
      </c>
      <c r="O57" s="5" t="s">
        <v>386</v>
      </c>
      <c r="P57" s="5" t="s">
        <v>388</v>
      </c>
      <c r="Q57" s="5" t="s">
        <v>390</v>
      </c>
      <c r="R57" s="5" t="s">
        <v>392</v>
      </c>
      <c r="S57" s="5" t="s">
        <v>394</v>
      </c>
      <c r="T57" s="5" t="s">
        <v>396</v>
      </c>
      <c r="U57" s="5" t="s">
        <v>398</v>
      </c>
      <c r="V57" s="5" t="s">
        <v>400</v>
      </c>
      <c r="W57" s="5" t="s">
        <v>402</v>
      </c>
      <c r="X57" s="5" t="s">
        <v>404</v>
      </c>
      <c r="Y57" s="5" t="s">
        <v>406</v>
      </c>
      <c r="Z57" s="5" t="s">
        <v>408</v>
      </c>
      <c r="AA57" s="5" t="s">
        <v>410</v>
      </c>
      <c r="AB57" s="5" t="s">
        <v>412</v>
      </c>
      <c r="AC57" s="5" t="s">
        <v>414</v>
      </c>
      <c r="AD57" s="5" t="s">
        <v>416</v>
      </c>
      <c r="AE57" s="5" t="s">
        <v>418</v>
      </c>
      <c r="AF57" s="5" t="s">
        <v>420</v>
      </c>
      <c r="AG57" s="5" t="s">
        <v>422</v>
      </c>
      <c r="AH57" s="5" t="s">
        <v>424</v>
      </c>
      <c r="AI57" s="5" t="s">
        <v>426</v>
      </c>
      <c r="AJ57" s="5" t="s">
        <v>428</v>
      </c>
      <c r="AK57" s="5" t="s">
        <v>430</v>
      </c>
      <c r="AL57" s="5" t="s">
        <v>432</v>
      </c>
      <c r="AM57" s="5" t="s">
        <v>435</v>
      </c>
      <c r="AN57" s="5" t="s">
        <v>437</v>
      </c>
      <c r="AO57" s="5" t="s">
        <v>439</v>
      </c>
      <c r="AP57" s="5" t="s">
        <v>441</v>
      </c>
      <c r="AQ57" s="5" t="s">
        <v>443</v>
      </c>
      <c r="AR57" s="5" t="s">
        <v>445</v>
      </c>
      <c r="AS57" s="5" t="s">
        <v>447</v>
      </c>
      <c r="AT57" s="5" t="s">
        <v>449</v>
      </c>
      <c r="AU57" s="5" t="s">
        <v>451</v>
      </c>
      <c r="AV57" s="5" t="s">
        <v>454</v>
      </c>
      <c r="AW57" s="5" t="s">
        <v>456</v>
      </c>
      <c r="AX57" s="5" t="s">
        <v>458</v>
      </c>
      <c r="AY57" s="5" t="s">
        <v>460</v>
      </c>
      <c r="AZ57" s="5" t="s">
        <v>462</v>
      </c>
      <c r="BA57" s="5" t="s">
        <v>464</v>
      </c>
      <c r="BB57" s="6" t="s">
        <v>48</v>
      </c>
    </row>
    <row r="58" spans="1:54" ht="12.75">
      <c r="A58" s="2"/>
      <c r="B58" s="14" t="s">
        <v>360</v>
      </c>
      <c r="C58" s="14" t="s">
        <v>362</v>
      </c>
      <c r="D58" s="14" t="s">
        <v>364</v>
      </c>
      <c r="E58" s="14" t="s">
        <v>367</v>
      </c>
      <c r="F58" s="14" t="s">
        <v>369</v>
      </c>
      <c r="G58" s="14" t="s">
        <v>371</v>
      </c>
      <c r="H58" s="14" t="s">
        <v>373</v>
      </c>
      <c r="I58" s="14" t="s">
        <v>375</v>
      </c>
      <c r="J58" s="14" t="s">
        <v>377</v>
      </c>
      <c r="K58" s="14" t="s">
        <v>379</v>
      </c>
      <c r="L58" s="14" t="s">
        <v>381</v>
      </c>
      <c r="M58" s="14" t="s">
        <v>383</v>
      </c>
      <c r="N58" s="14" t="s">
        <v>385</v>
      </c>
      <c r="O58" s="14" t="s">
        <v>387</v>
      </c>
      <c r="P58" s="14" t="s">
        <v>389</v>
      </c>
      <c r="Q58" s="14" t="s">
        <v>391</v>
      </c>
      <c r="R58" s="14" t="s">
        <v>393</v>
      </c>
      <c r="S58" s="14" t="s">
        <v>395</v>
      </c>
      <c r="T58" s="14" t="s">
        <v>397</v>
      </c>
      <c r="U58" s="14" t="s">
        <v>399</v>
      </c>
      <c r="V58" s="14" t="s">
        <v>401</v>
      </c>
      <c r="W58" s="14" t="s">
        <v>403</v>
      </c>
      <c r="X58" s="14" t="s">
        <v>405</v>
      </c>
      <c r="Y58" s="14" t="s">
        <v>407</v>
      </c>
      <c r="Z58" s="14" t="s">
        <v>409</v>
      </c>
      <c r="AA58" s="14" t="s">
        <v>411</v>
      </c>
      <c r="AB58" s="14" t="s">
        <v>413</v>
      </c>
      <c r="AC58" s="14" t="s">
        <v>415</v>
      </c>
      <c r="AD58" s="14" t="s">
        <v>417</v>
      </c>
      <c r="AE58" s="14" t="s">
        <v>419</v>
      </c>
      <c r="AF58" s="14" t="s">
        <v>421</v>
      </c>
      <c r="AG58" s="14" t="s">
        <v>423</v>
      </c>
      <c r="AH58" s="14" t="s">
        <v>425</v>
      </c>
      <c r="AI58" s="14" t="s">
        <v>427</v>
      </c>
      <c r="AJ58" s="14" t="s">
        <v>429</v>
      </c>
      <c r="AK58" s="14" t="s">
        <v>431</v>
      </c>
      <c r="AL58" s="14" t="s">
        <v>433</v>
      </c>
      <c r="AM58" s="14" t="s">
        <v>436</v>
      </c>
      <c r="AN58" s="14" t="s">
        <v>438</v>
      </c>
      <c r="AO58" s="14" t="s">
        <v>440</v>
      </c>
      <c r="AP58" s="14" t="s">
        <v>442</v>
      </c>
      <c r="AQ58" s="14" t="s">
        <v>444</v>
      </c>
      <c r="AR58" s="14" t="s">
        <v>446</v>
      </c>
      <c r="AS58" s="14" t="s">
        <v>448</v>
      </c>
      <c r="AT58" s="14" t="s">
        <v>450</v>
      </c>
      <c r="AU58" s="14" t="s">
        <v>452</v>
      </c>
      <c r="AV58" s="14" t="s">
        <v>455</v>
      </c>
      <c r="AW58" s="14" t="s">
        <v>457</v>
      </c>
      <c r="AX58" s="14" t="s">
        <v>459</v>
      </c>
      <c r="AY58" s="14" t="s">
        <v>461</v>
      </c>
      <c r="AZ58" s="14" t="s">
        <v>463</v>
      </c>
      <c r="BA58" s="14" t="s">
        <v>465</v>
      </c>
      <c r="BB58" s="14"/>
    </row>
    <row r="59" spans="1:54" ht="12.75">
      <c r="A59" s="2" t="s">
        <v>6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532</v>
      </c>
      <c r="BB59" s="2">
        <f>SUM(B59:BA59)</f>
        <v>532</v>
      </c>
    </row>
    <row r="60" spans="1:5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/>
      <c r="V60" s="2"/>
      <c r="W60" s="2"/>
      <c r="X60" s="2"/>
      <c r="Y60" s="2">
        <v>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>
        <f>SUM(B60:AT60)</f>
        <v>0</v>
      </c>
    </row>
    <row r="61" spans="1:54" ht="12.75">
      <c r="A61" s="3" t="s">
        <v>48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532</v>
      </c>
      <c r="BB61" s="3">
        <v>532</v>
      </c>
    </row>
    <row r="64" ht="12.75">
      <c r="A64" t="s">
        <v>107</v>
      </c>
    </row>
    <row r="66" spans="1:56" ht="12.75">
      <c r="A66" s="6"/>
      <c r="B66" s="5" t="s">
        <v>359</v>
      </c>
      <c r="C66" s="5" t="s">
        <v>361</v>
      </c>
      <c r="D66" s="5" t="s">
        <v>363</v>
      </c>
      <c r="E66" s="5" t="s">
        <v>366</v>
      </c>
      <c r="F66" s="5" t="s">
        <v>368</v>
      </c>
      <c r="G66" s="5" t="s">
        <v>370</v>
      </c>
      <c r="H66" s="5" t="s">
        <v>372</v>
      </c>
      <c r="I66" s="5" t="s">
        <v>374</v>
      </c>
      <c r="J66" s="5" t="s">
        <v>376</v>
      </c>
      <c r="K66" s="5" t="s">
        <v>378</v>
      </c>
      <c r="L66" s="5" t="s">
        <v>380</v>
      </c>
      <c r="M66" s="5" t="s">
        <v>382</v>
      </c>
      <c r="N66" s="5" t="s">
        <v>384</v>
      </c>
      <c r="O66" s="5" t="s">
        <v>386</v>
      </c>
      <c r="P66" s="5" t="s">
        <v>388</v>
      </c>
      <c r="Q66" s="5" t="s">
        <v>390</v>
      </c>
      <c r="R66" s="5" t="s">
        <v>392</v>
      </c>
      <c r="S66" s="5" t="s">
        <v>394</v>
      </c>
      <c r="T66" s="5" t="s">
        <v>396</v>
      </c>
      <c r="U66" s="5" t="s">
        <v>398</v>
      </c>
      <c r="V66" s="5" t="s">
        <v>400</v>
      </c>
      <c r="W66" s="5" t="s">
        <v>402</v>
      </c>
      <c r="X66" s="5" t="s">
        <v>404</v>
      </c>
      <c r="Y66" s="5" t="s">
        <v>406</v>
      </c>
      <c r="Z66" s="5" t="s">
        <v>408</v>
      </c>
      <c r="AA66" s="5" t="s">
        <v>410</v>
      </c>
      <c r="AB66" s="5" t="s">
        <v>412</v>
      </c>
      <c r="AC66" s="5" t="s">
        <v>414</v>
      </c>
      <c r="AD66" s="5" t="s">
        <v>416</v>
      </c>
      <c r="AE66" s="5" t="s">
        <v>418</v>
      </c>
      <c r="AF66" s="5" t="s">
        <v>420</v>
      </c>
      <c r="AG66" s="5" t="s">
        <v>422</v>
      </c>
      <c r="AH66" s="5" t="s">
        <v>424</v>
      </c>
      <c r="AI66" s="5" t="s">
        <v>426</v>
      </c>
      <c r="AJ66" s="5" t="s">
        <v>428</v>
      </c>
      <c r="AK66" s="5" t="s">
        <v>430</v>
      </c>
      <c r="AL66" s="5" t="s">
        <v>432</v>
      </c>
      <c r="AM66" s="5" t="s">
        <v>435</v>
      </c>
      <c r="AN66" s="5" t="s">
        <v>437</v>
      </c>
      <c r="AO66" s="5" t="s">
        <v>439</v>
      </c>
      <c r="AP66" s="5" t="s">
        <v>441</v>
      </c>
      <c r="AQ66" s="5" t="s">
        <v>443</v>
      </c>
      <c r="AR66" s="5" t="s">
        <v>445</v>
      </c>
      <c r="AS66" s="5" t="s">
        <v>447</v>
      </c>
      <c r="AT66" s="5" t="s">
        <v>449</v>
      </c>
      <c r="AU66" s="5" t="s">
        <v>451</v>
      </c>
      <c r="AV66" s="5" t="s">
        <v>454</v>
      </c>
      <c r="AW66" s="5" t="s">
        <v>456</v>
      </c>
      <c r="AX66" s="5" t="s">
        <v>458</v>
      </c>
      <c r="AY66" s="5" t="s">
        <v>460</v>
      </c>
      <c r="AZ66" s="5" t="s">
        <v>462</v>
      </c>
      <c r="BA66" s="5" t="s">
        <v>464</v>
      </c>
      <c r="BB66" s="6" t="s">
        <v>48</v>
      </c>
      <c r="BD66" s="18"/>
    </row>
    <row r="67" spans="1:54" ht="12.75">
      <c r="A67" s="2"/>
      <c r="B67" s="14" t="s">
        <v>360</v>
      </c>
      <c r="C67" s="14" t="s">
        <v>362</v>
      </c>
      <c r="D67" s="14" t="s">
        <v>364</v>
      </c>
      <c r="E67" s="14" t="s">
        <v>367</v>
      </c>
      <c r="F67" s="14" t="s">
        <v>369</v>
      </c>
      <c r="G67" s="14" t="s">
        <v>371</v>
      </c>
      <c r="H67" s="14" t="s">
        <v>373</v>
      </c>
      <c r="I67" s="14" t="s">
        <v>375</v>
      </c>
      <c r="J67" s="14" t="s">
        <v>377</v>
      </c>
      <c r="K67" s="14" t="s">
        <v>379</v>
      </c>
      <c r="L67" s="14" t="s">
        <v>381</v>
      </c>
      <c r="M67" s="14" t="s">
        <v>383</v>
      </c>
      <c r="N67" s="14" t="s">
        <v>385</v>
      </c>
      <c r="O67" s="14" t="s">
        <v>387</v>
      </c>
      <c r="P67" s="14" t="s">
        <v>389</v>
      </c>
      <c r="Q67" s="14" t="s">
        <v>391</v>
      </c>
      <c r="R67" s="14" t="s">
        <v>393</v>
      </c>
      <c r="S67" s="14" t="s">
        <v>395</v>
      </c>
      <c r="T67" s="14" t="s">
        <v>397</v>
      </c>
      <c r="U67" s="14" t="s">
        <v>399</v>
      </c>
      <c r="V67" s="14" t="s">
        <v>401</v>
      </c>
      <c r="W67" s="14" t="s">
        <v>403</v>
      </c>
      <c r="X67" s="14" t="s">
        <v>405</v>
      </c>
      <c r="Y67" s="14" t="s">
        <v>407</v>
      </c>
      <c r="Z67" s="14" t="s">
        <v>409</v>
      </c>
      <c r="AA67" s="14" t="s">
        <v>411</v>
      </c>
      <c r="AB67" s="14" t="s">
        <v>413</v>
      </c>
      <c r="AC67" s="14" t="s">
        <v>415</v>
      </c>
      <c r="AD67" s="14" t="s">
        <v>417</v>
      </c>
      <c r="AE67" s="14" t="s">
        <v>419</v>
      </c>
      <c r="AF67" s="14" t="s">
        <v>421</v>
      </c>
      <c r="AG67" s="14" t="s">
        <v>423</v>
      </c>
      <c r="AH67" s="14" t="s">
        <v>425</v>
      </c>
      <c r="AI67" s="14" t="s">
        <v>427</v>
      </c>
      <c r="AJ67" s="14" t="s">
        <v>429</v>
      </c>
      <c r="AK67" s="14" t="s">
        <v>431</v>
      </c>
      <c r="AL67" s="14" t="s">
        <v>433</v>
      </c>
      <c r="AM67" s="14" t="s">
        <v>436</v>
      </c>
      <c r="AN67" s="14" t="s">
        <v>438</v>
      </c>
      <c r="AO67" s="14" t="s">
        <v>440</v>
      </c>
      <c r="AP67" s="14" t="s">
        <v>442</v>
      </c>
      <c r="AQ67" s="14" t="s">
        <v>444</v>
      </c>
      <c r="AR67" s="14" t="s">
        <v>446</v>
      </c>
      <c r="AS67" s="14" t="s">
        <v>448</v>
      </c>
      <c r="AT67" s="14" t="s">
        <v>450</v>
      </c>
      <c r="AU67" s="14" t="s">
        <v>452</v>
      </c>
      <c r="AV67" s="14" t="s">
        <v>455</v>
      </c>
      <c r="AW67" s="14" t="s">
        <v>457</v>
      </c>
      <c r="AX67" s="14" t="s">
        <v>459</v>
      </c>
      <c r="AY67" s="14" t="s">
        <v>461</v>
      </c>
      <c r="AZ67" s="14" t="s">
        <v>463</v>
      </c>
      <c r="BA67" s="14" t="s">
        <v>465</v>
      </c>
      <c r="BB67" s="14"/>
    </row>
    <row r="68" spans="1:54" ht="12.75">
      <c r="A68" s="2" t="s">
        <v>434</v>
      </c>
      <c r="B68" s="2">
        <v>0</v>
      </c>
      <c r="C68" s="2">
        <v>67378</v>
      </c>
      <c r="D68" s="2">
        <v>37884</v>
      </c>
      <c r="E68" s="2">
        <v>26518</v>
      </c>
      <c r="F68" s="2">
        <v>11266</v>
      </c>
      <c r="G68" s="2">
        <v>0</v>
      </c>
      <c r="H68" s="2">
        <v>26352</v>
      </c>
      <c r="I68" s="2">
        <v>29666</v>
      </c>
      <c r="J68" s="2">
        <v>0</v>
      </c>
      <c r="K68" s="2">
        <v>19887</v>
      </c>
      <c r="L68" s="2">
        <v>29937</v>
      </c>
      <c r="M68" s="2">
        <v>60015</v>
      </c>
      <c r="N68" s="2">
        <v>52295</v>
      </c>
      <c r="O68" s="2">
        <v>0</v>
      </c>
      <c r="P68" s="2">
        <v>23032</v>
      </c>
      <c r="Q68" s="2">
        <v>41596</v>
      </c>
      <c r="R68" s="2">
        <v>0</v>
      </c>
      <c r="S68" s="2">
        <v>25575</v>
      </c>
      <c r="T68" s="2">
        <v>9277</v>
      </c>
      <c r="U68" s="2">
        <v>12601</v>
      </c>
      <c r="V68" s="2">
        <v>25174</v>
      </c>
      <c r="W68" s="2">
        <v>32809</v>
      </c>
      <c r="X68" s="2">
        <v>0</v>
      </c>
      <c r="Y68" s="2">
        <v>15913</v>
      </c>
      <c r="Z68" s="2">
        <v>6441</v>
      </c>
      <c r="AA68" s="2">
        <v>15252</v>
      </c>
      <c r="AB68" s="2">
        <v>12175</v>
      </c>
      <c r="AC68" s="2">
        <v>36191</v>
      </c>
      <c r="AD68" s="2">
        <v>6371</v>
      </c>
      <c r="AE68" s="2">
        <v>12542</v>
      </c>
      <c r="AF68" s="2">
        <v>21984</v>
      </c>
      <c r="AG68" s="2">
        <v>17871</v>
      </c>
      <c r="AH68" s="2">
        <v>782</v>
      </c>
      <c r="AI68" s="2">
        <v>0</v>
      </c>
      <c r="AJ68" s="2">
        <v>13963</v>
      </c>
      <c r="AK68" s="2">
        <v>6600</v>
      </c>
      <c r="AL68" s="2">
        <v>0</v>
      </c>
      <c r="AM68" s="2">
        <v>2503</v>
      </c>
      <c r="AN68" s="2">
        <v>29369</v>
      </c>
      <c r="AO68" s="2">
        <v>12589</v>
      </c>
      <c r="AP68" s="2">
        <v>0</v>
      </c>
      <c r="AQ68" s="2">
        <v>0</v>
      </c>
      <c r="AR68" s="2">
        <v>0</v>
      </c>
      <c r="AS68" s="2">
        <v>19666</v>
      </c>
      <c r="AT68" s="2">
        <v>0</v>
      </c>
      <c r="AU68" s="2">
        <v>0</v>
      </c>
      <c r="AV68" s="2">
        <v>21643</v>
      </c>
      <c r="AW68" s="2">
        <v>1672</v>
      </c>
      <c r="AX68" s="2">
        <v>29414</v>
      </c>
      <c r="AY68" s="2">
        <v>0</v>
      </c>
      <c r="AZ68" s="2">
        <v>48629</v>
      </c>
      <c r="BA68" s="2">
        <v>69493</v>
      </c>
      <c r="BB68" s="2">
        <f>SUM(B68:BA68)</f>
        <v>932325</v>
      </c>
    </row>
    <row r="69" spans="1:5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>
        <f>SUM(B69:AW69)</f>
        <v>0</v>
      </c>
    </row>
    <row r="70" spans="1:5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>
        <f>SUM(B70:AW70)</f>
        <v>0</v>
      </c>
    </row>
    <row r="71" spans="1:5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>
        <f>SUM(B71:AW71)</f>
        <v>0</v>
      </c>
    </row>
    <row r="72" spans="1:54" ht="12.75">
      <c r="A72" s="3" t="s">
        <v>48</v>
      </c>
      <c r="B72" s="3">
        <f>SUM(B68:B71)</f>
        <v>0</v>
      </c>
      <c r="C72" s="3">
        <f>SUM(C68:C71)</f>
        <v>67378</v>
      </c>
      <c r="D72" s="3">
        <f>SUM(D68:D71)</f>
        <v>37884</v>
      </c>
      <c r="E72" s="3">
        <f aca="true" t="shared" si="9" ref="E72:W72">SUM(E68:E71)</f>
        <v>26518</v>
      </c>
      <c r="F72" s="3">
        <f t="shared" si="9"/>
        <v>11266</v>
      </c>
      <c r="G72" s="3">
        <f t="shared" si="9"/>
        <v>0</v>
      </c>
      <c r="H72" s="3">
        <f t="shared" si="9"/>
        <v>26352</v>
      </c>
      <c r="I72" s="3">
        <f t="shared" si="9"/>
        <v>29666</v>
      </c>
      <c r="J72" s="3">
        <f t="shared" si="9"/>
        <v>0</v>
      </c>
      <c r="K72" s="3">
        <f t="shared" si="9"/>
        <v>19887</v>
      </c>
      <c r="L72" s="3">
        <f t="shared" si="9"/>
        <v>29937</v>
      </c>
      <c r="M72" s="3">
        <f t="shared" si="9"/>
        <v>60015</v>
      </c>
      <c r="N72" s="3">
        <f t="shared" si="9"/>
        <v>52295</v>
      </c>
      <c r="O72" s="3">
        <f t="shared" si="9"/>
        <v>0</v>
      </c>
      <c r="P72" s="3">
        <f t="shared" si="9"/>
        <v>23032</v>
      </c>
      <c r="Q72" s="3">
        <f t="shared" si="9"/>
        <v>41596</v>
      </c>
      <c r="R72" s="3">
        <f t="shared" si="9"/>
        <v>0</v>
      </c>
      <c r="S72" s="3">
        <f t="shared" si="9"/>
        <v>25575</v>
      </c>
      <c r="T72" s="3">
        <f t="shared" si="9"/>
        <v>9277</v>
      </c>
      <c r="U72" s="3">
        <f t="shared" si="9"/>
        <v>12601</v>
      </c>
      <c r="V72" s="3">
        <f t="shared" si="9"/>
        <v>25174</v>
      </c>
      <c r="W72" s="3">
        <f t="shared" si="9"/>
        <v>32809</v>
      </c>
      <c r="X72" s="3">
        <f aca="true" t="shared" si="10" ref="X72:AH72">SUM(X68:X71)</f>
        <v>0</v>
      </c>
      <c r="Y72" s="3">
        <f t="shared" si="10"/>
        <v>15913</v>
      </c>
      <c r="Z72" s="3">
        <f t="shared" si="10"/>
        <v>6441</v>
      </c>
      <c r="AA72" s="3">
        <f t="shared" si="10"/>
        <v>15252</v>
      </c>
      <c r="AB72" s="3">
        <f t="shared" si="10"/>
        <v>12175</v>
      </c>
      <c r="AC72" s="3">
        <f t="shared" si="10"/>
        <v>36191</v>
      </c>
      <c r="AD72" s="3">
        <f t="shared" si="10"/>
        <v>6371</v>
      </c>
      <c r="AE72" s="3">
        <f t="shared" si="10"/>
        <v>12542</v>
      </c>
      <c r="AF72" s="3">
        <f t="shared" si="10"/>
        <v>21984</v>
      </c>
      <c r="AG72" s="3">
        <f t="shared" si="10"/>
        <v>17871</v>
      </c>
      <c r="AH72" s="3">
        <f t="shared" si="10"/>
        <v>782</v>
      </c>
      <c r="AI72" s="3">
        <f aca="true" t="shared" si="11" ref="AI72:AO72">SUM(AI68:AI71)</f>
        <v>0</v>
      </c>
      <c r="AJ72" s="3">
        <f t="shared" si="11"/>
        <v>13963</v>
      </c>
      <c r="AK72" s="3">
        <f t="shared" si="11"/>
        <v>6600</v>
      </c>
      <c r="AL72" s="3">
        <f t="shared" si="11"/>
        <v>0</v>
      </c>
      <c r="AM72" s="3">
        <f t="shared" si="11"/>
        <v>2503</v>
      </c>
      <c r="AN72" s="3">
        <f t="shared" si="11"/>
        <v>29369</v>
      </c>
      <c r="AO72" s="3">
        <f t="shared" si="11"/>
        <v>12589</v>
      </c>
      <c r="AP72" s="3">
        <v>0</v>
      </c>
      <c r="AQ72" s="3">
        <v>0</v>
      </c>
      <c r="AR72" s="3">
        <v>0</v>
      </c>
      <c r="AS72" s="3">
        <f aca="true" t="shared" si="12" ref="AS72:BB72">SUM(AS68:AS71)</f>
        <v>19666</v>
      </c>
      <c r="AT72" s="3">
        <f t="shared" si="12"/>
        <v>0</v>
      </c>
      <c r="AU72" s="3">
        <f t="shared" si="12"/>
        <v>0</v>
      </c>
      <c r="AV72" s="3">
        <f t="shared" si="12"/>
        <v>21643</v>
      </c>
      <c r="AW72" s="3">
        <f t="shared" si="12"/>
        <v>1672</v>
      </c>
      <c r="AX72" s="3">
        <f t="shared" si="12"/>
        <v>29414</v>
      </c>
      <c r="AY72" s="3">
        <f>SUM(AY68:AY71)</f>
        <v>0</v>
      </c>
      <c r="AZ72" s="3">
        <f>SUM(AZ68:AZ71)</f>
        <v>48629</v>
      </c>
      <c r="BA72" s="3">
        <f>SUM(BA68:BA71)</f>
        <v>69493</v>
      </c>
      <c r="BB72" s="3">
        <f t="shared" si="12"/>
        <v>932325</v>
      </c>
    </row>
    <row r="75" ht="12.75">
      <c r="A75" t="s">
        <v>109</v>
      </c>
    </row>
    <row r="77" spans="1:54" ht="12.75">
      <c r="A77" s="6"/>
      <c r="B77" s="5" t="s">
        <v>359</v>
      </c>
      <c r="C77" s="5" t="s">
        <v>361</v>
      </c>
      <c r="D77" s="5" t="s">
        <v>363</v>
      </c>
      <c r="E77" s="5" t="s">
        <v>366</v>
      </c>
      <c r="F77" s="5" t="s">
        <v>368</v>
      </c>
      <c r="G77" s="5" t="s">
        <v>370</v>
      </c>
      <c r="H77" s="5" t="s">
        <v>372</v>
      </c>
      <c r="I77" s="5" t="s">
        <v>374</v>
      </c>
      <c r="J77" s="5" t="s">
        <v>376</v>
      </c>
      <c r="K77" s="5" t="s">
        <v>378</v>
      </c>
      <c r="L77" s="5" t="s">
        <v>380</v>
      </c>
      <c r="M77" s="5" t="s">
        <v>382</v>
      </c>
      <c r="N77" s="5" t="s">
        <v>384</v>
      </c>
      <c r="O77" s="5" t="s">
        <v>386</v>
      </c>
      <c r="P77" s="5" t="s">
        <v>388</v>
      </c>
      <c r="Q77" s="5" t="s">
        <v>390</v>
      </c>
      <c r="R77" s="5" t="s">
        <v>392</v>
      </c>
      <c r="S77" s="5" t="s">
        <v>394</v>
      </c>
      <c r="T77" s="5" t="s">
        <v>396</v>
      </c>
      <c r="U77" s="5" t="s">
        <v>398</v>
      </c>
      <c r="V77" s="5" t="s">
        <v>400</v>
      </c>
      <c r="W77" s="5" t="s">
        <v>402</v>
      </c>
      <c r="X77" s="5" t="s">
        <v>404</v>
      </c>
      <c r="Y77" s="5" t="s">
        <v>406</v>
      </c>
      <c r="Z77" s="5" t="s">
        <v>408</v>
      </c>
      <c r="AA77" s="5" t="s">
        <v>410</v>
      </c>
      <c r="AB77" s="5" t="s">
        <v>412</v>
      </c>
      <c r="AC77" s="5" t="s">
        <v>414</v>
      </c>
      <c r="AD77" s="5" t="s">
        <v>416</v>
      </c>
      <c r="AE77" s="5" t="s">
        <v>418</v>
      </c>
      <c r="AF77" s="5" t="s">
        <v>420</v>
      </c>
      <c r="AG77" s="5" t="s">
        <v>422</v>
      </c>
      <c r="AH77" s="5" t="s">
        <v>424</v>
      </c>
      <c r="AI77" s="5" t="s">
        <v>426</v>
      </c>
      <c r="AJ77" s="5" t="s">
        <v>428</v>
      </c>
      <c r="AK77" s="5" t="s">
        <v>430</v>
      </c>
      <c r="AL77" s="5" t="s">
        <v>432</v>
      </c>
      <c r="AM77" s="5" t="s">
        <v>435</v>
      </c>
      <c r="AN77" s="5" t="s">
        <v>437</v>
      </c>
      <c r="AO77" s="5" t="s">
        <v>439</v>
      </c>
      <c r="AP77" s="5" t="s">
        <v>441</v>
      </c>
      <c r="AQ77" s="5" t="s">
        <v>443</v>
      </c>
      <c r="AR77" s="5" t="s">
        <v>445</v>
      </c>
      <c r="AS77" s="5" t="s">
        <v>447</v>
      </c>
      <c r="AT77" s="5" t="s">
        <v>449</v>
      </c>
      <c r="AU77" s="5" t="s">
        <v>451</v>
      </c>
      <c r="AV77" s="5" t="s">
        <v>454</v>
      </c>
      <c r="AW77" s="5" t="s">
        <v>456</v>
      </c>
      <c r="AX77" s="5" t="s">
        <v>458</v>
      </c>
      <c r="AY77" s="5" t="s">
        <v>460</v>
      </c>
      <c r="AZ77" s="5" t="s">
        <v>462</v>
      </c>
      <c r="BA77" s="5" t="s">
        <v>464</v>
      </c>
      <c r="BB77" s="6" t="s">
        <v>48</v>
      </c>
    </row>
    <row r="78" spans="1:54" ht="12.75">
      <c r="A78" s="2"/>
      <c r="B78" s="14" t="s">
        <v>360</v>
      </c>
      <c r="C78" s="14" t="s">
        <v>362</v>
      </c>
      <c r="D78" s="14" t="s">
        <v>364</v>
      </c>
      <c r="E78" s="14" t="s">
        <v>367</v>
      </c>
      <c r="F78" s="14" t="s">
        <v>369</v>
      </c>
      <c r="G78" s="14" t="s">
        <v>371</v>
      </c>
      <c r="H78" s="14" t="s">
        <v>373</v>
      </c>
      <c r="I78" s="14" t="s">
        <v>375</v>
      </c>
      <c r="J78" s="14" t="s">
        <v>377</v>
      </c>
      <c r="K78" s="14" t="s">
        <v>379</v>
      </c>
      <c r="L78" s="14" t="s">
        <v>381</v>
      </c>
      <c r="M78" s="14" t="s">
        <v>383</v>
      </c>
      <c r="N78" s="14" t="s">
        <v>385</v>
      </c>
      <c r="O78" s="14" t="s">
        <v>387</v>
      </c>
      <c r="P78" s="14" t="s">
        <v>389</v>
      </c>
      <c r="Q78" s="14" t="s">
        <v>391</v>
      </c>
      <c r="R78" s="14" t="s">
        <v>393</v>
      </c>
      <c r="S78" s="14" t="s">
        <v>395</v>
      </c>
      <c r="T78" s="14" t="s">
        <v>397</v>
      </c>
      <c r="U78" s="14" t="s">
        <v>399</v>
      </c>
      <c r="V78" s="14" t="s">
        <v>401</v>
      </c>
      <c r="W78" s="14" t="s">
        <v>403</v>
      </c>
      <c r="X78" s="14" t="s">
        <v>405</v>
      </c>
      <c r="Y78" s="14" t="s">
        <v>407</v>
      </c>
      <c r="Z78" s="14" t="s">
        <v>409</v>
      </c>
      <c r="AA78" s="14" t="s">
        <v>411</v>
      </c>
      <c r="AB78" s="14" t="s">
        <v>413</v>
      </c>
      <c r="AC78" s="14" t="s">
        <v>415</v>
      </c>
      <c r="AD78" s="14" t="s">
        <v>417</v>
      </c>
      <c r="AE78" s="14" t="s">
        <v>419</v>
      </c>
      <c r="AF78" s="14" t="s">
        <v>421</v>
      </c>
      <c r="AG78" s="14" t="s">
        <v>423</v>
      </c>
      <c r="AH78" s="14" t="s">
        <v>425</v>
      </c>
      <c r="AI78" s="14" t="s">
        <v>427</v>
      </c>
      <c r="AJ78" s="14" t="s">
        <v>429</v>
      </c>
      <c r="AK78" s="14" t="s">
        <v>431</v>
      </c>
      <c r="AL78" s="14" t="s">
        <v>433</v>
      </c>
      <c r="AM78" s="14" t="s">
        <v>436</v>
      </c>
      <c r="AN78" s="14" t="s">
        <v>438</v>
      </c>
      <c r="AO78" s="14" t="s">
        <v>440</v>
      </c>
      <c r="AP78" s="14" t="s">
        <v>442</v>
      </c>
      <c r="AQ78" s="14" t="s">
        <v>444</v>
      </c>
      <c r="AR78" s="14" t="s">
        <v>446</v>
      </c>
      <c r="AS78" s="14" t="s">
        <v>448</v>
      </c>
      <c r="AT78" s="14" t="s">
        <v>450</v>
      </c>
      <c r="AU78" s="14" t="s">
        <v>452</v>
      </c>
      <c r="AV78" s="14" t="s">
        <v>455</v>
      </c>
      <c r="AW78" s="14" t="s">
        <v>457</v>
      </c>
      <c r="AX78" s="14" t="s">
        <v>459</v>
      </c>
      <c r="AY78" s="14" t="s">
        <v>461</v>
      </c>
      <c r="AZ78" s="14" t="s">
        <v>463</v>
      </c>
      <c r="BA78" s="14" t="s">
        <v>465</v>
      </c>
      <c r="BB78" s="14"/>
    </row>
    <row r="79" spans="1:54" ht="12.75">
      <c r="A79" s="2"/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f>SUM(B79:BA79)</f>
        <v>0</v>
      </c>
    </row>
    <row r="80" spans="1:5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>
        <f>SUM(B80:U80)</f>
        <v>0</v>
      </c>
    </row>
    <row r="81" spans="1:54" ht="12.75">
      <c r="A81" s="3" t="s">
        <v>48</v>
      </c>
      <c r="B81" s="3">
        <v>0</v>
      </c>
      <c r="C81" s="3">
        <f>SUM(C77:C80)</f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</row>
    <row r="84" ht="12.75">
      <c r="A84" t="s">
        <v>110</v>
      </c>
    </row>
    <row r="86" spans="1:54" ht="12.75">
      <c r="A86" s="6"/>
      <c r="B86" s="5" t="s">
        <v>359</v>
      </c>
      <c r="C86" s="5" t="s">
        <v>361</v>
      </c>
      <c r="D86" s="5" t="s">
        <v>363</v>
      </c>
      <c r="E86" s="5" t="s">
        <v>366</v>
      </c>
      <c r="F86" s="5" t="s">
        <v>368</v>
      </c>
      <c r="G86" s="5" t="s">
        <v>370</v>
      </c>
      <c r="H86" s="5" t="s">
        <v>372</v>
      </c>
      <c r="I86" s="5" t="s">
        <v>374</v>
      </c>
      <c r="J86" s="5" t="s">
        <v>376</v>
      </c>
      <c r="K86" s="5" t="s">
        <v>378</v>
      </c>
      <c r="L86" s="5" t="s">
        <v>380</v>
      </c>
      <c r="M86" s="5" t="s">
        <v>382</v>
      </c>
      <c r="N86" s="5" t="s">
        <v>384</v>
      </c>
      <c r="O86" s="5" t="s">
        <v>386</v>
      </c>
      <c r="P86" s="5" t="s">
        <v>388</v>
      </c>
      <c r="Q86" s="5" t="s">
        <v>390</v>
      </c>
      <c r="R86" s="5" t="s">
        <v>392</v>
      </c>
      <c r="S86" s="5" t="s">
        <v>394</v>
      </c>
      <c r="T86" s="5" t="s">
        <v>396</v>
      </c>
      <c r="U86" s="5" t="s">
        <v>398</v>
      </c>
      <c r="V86" s="5" t="s">
        <v>400</v>
      </c>
      <c r="W86" s="5" t="s">
        <v>402</v>
      </c>
      <c r="X86" s="5" t="s">
        <v>404</v>
      </c>
      <c r="Y86" s="5" t="s">
        <v>406</v>
      </c>
      <c r="Z86" s="5" t="s">
        <v>408</v>
      </c>
      <c r="AA86" s="5" t="s">
        <v>410</v>
      </c>
      <c r="AB86" s="5" t="s">
        <v>412</v>
      </c>
      <c r="AC86" s="5" t="s">
        <v>414</v>
      </c>
      <c r="AD86" s="5" t="s">
        <v>416</v>
      </c>
      <c r="AE86" s="5" t="s">
        <v>418</v>
      </c>
      <c r="AF86" s="5" t="s">
        <v>420</v>
      </c>
      <c r="AG86" s="5" t="s">
        <v>422</v>
      </c>
      <c r="AH86" s="5" t="s">
        <v>424</v>
      </c>
      <c r="AI86" s="5" t="s">
        <v>426</v>
      </c>
      <c r="AJ86" s="5" t="s">
        <v>428</v>
      </c>
      <c r="AK86" s="5" t="s">
        <v>430</v>
      </c>
      <c r="AL86" s="5" t="s">
        <v>432</v>
      </c>
      <c r="AM86" s="5" t="s">
        <v>435</v>
      </c>
      <c r="AN86" s="5" t="s">
        <v>437</v>
      </c>
      <c r="AO86" s="5" t="s">
        <v>439</v>
      </c>
      <c r="AP86" s="5" t="s">
        <v>441</v>
      </c>
      <c r="AQ86" s="5" t="s">
        <v>443</v>
      </c>
      <c r="AR86" s="5" t="s">
        <v>445</v>
      </c>
      <c r="AS86" s="5" t="s">
        <v>447</v>
      </c>
      <c r="AT86" s="5" t="s">
        <v>449</v>
      </c>
      <c r="AU86" s="5" t="s">
        <v>451</v>
      </c>
      <c r="AV86" s="5" t="s">
        <v>454</v>
      </c>
      <c r="AW86" s="5" t="s">
        <v>456</v>
      </c>
      <c r="AX86" s="5" t="s">
        <v>458</v>
      </c>
      <c r="AY86" s="5" t="s">
        <v>460</v>
      </c>
      <c r="AZ86" s="5" t="s">
        <v>462</v>
      </c>
      <c r="BA86" s="5" t="s">
        <v>464</v>
      </c>
      <c r="BB86" s="6" t="s">
        <v>48</v>
      </c>
    </row>
    <row r="87" spans="1:54" ht="12.75">
      <c r="A87" s="2"/>
      <c r="B87" s="14" t="s">
        <v>360</v>
      </c>
      <c r="C87" s="14" t="s">
        <v>362</v>
      </c>
      <c r="D87" s="14" t="s">
        <v>364</v>
      </c>
      <c r="E87" s="14" t="s">
        <v>367</v>
      </c>
      <c r="F87" s="14" t="s">
        <v>369</v>
      </c>
      <c r="G87" s="14" t="s">
        <v>371</v>
      </c>
      <c r="H87" s="14" t="s">
        <v>373</v>
      </c>
      <c r="I87" s="14" t="s">
        <v>375</v>
      </c>
      <c r="J87" s="14" t="s">
        <v>377</v>
      </c>
      <c r="K87" s="14" t="s">
        <v>379</v>
      </c>
      <c r="L87" s="14" t="s">
        <v>381</v>
      </c>
      <c r="M87" s="14" t="s">
        <v>383</v>
      </c>
      <c r="N87" s="14" t="s">
        <v>385</v>
      </c>
      <c r="O87" s="14" t="s">
        <v>387</v>
      </c>
      <c r="P87" s="14" t="s">
        <v>389</v>
      </c>
      <c r="Q87" s="14" t="s">
        <v>391</v>
      </c>
      <c r="R87" s="14" t="s">
        <v>393</v>
      </c>
      <c r="S87" s="14" t="s">
        <v>395</v>
      </c>
      <c r="T87" s="14" t="s">
        <v>397</v>
      </c>
      <c r="U87" s="14" t="s">
        <v>399</v>
      </c>
      <c r="V87" s="14" t="s">
        <v>401</v>
      </c>
      <c r="W87" s="14" t="s">
        <v>403</v>
      </c>
      <c r="X87" s="14" t="s">
        <v>405</v>
      </c>
      <c r="Y87" s="14" t="s">
        <v>407</v>
      </c>
      <c r="Z87" s="14" t="s">
        <v>409</v>
      </c>
      <c r="AA87" s="14" t="s">
        <v>411</v>
      </c>
      <c r="AB87" s="14" t="s">
        <v>413</v>
      </c>
      <c r="AC87" s="14" t="s">
        <v>415</v>
      </c>
      <c r="AD87" s="14" t="s">
        <v>417</v>
      </c>
      <c r="AE87" s="14" t="s">
        <v>419</v>
      </c>
      <c r="AF87" s="14" t="s">
        <v>421</v>
      </c>
      <c r="AG87" s="14" t="s">
        <v>423</v>
      </c>
      <c r="AH87" s="14" t="s">
        <v>425</v>
      </c>
      <c r="AI87" s="14" t="s">
        <v>427</v>
      </c>
      <c r="AJ87" s="14" t="s">
        <v>429</v>
      </c>
      <c r="AK87" s="14" t="s">
        <v>431</v>
      </c>
      <c r="AL87" s="14" t="s">
        <v>433</v>
      </c>
      <c r="AM87" s="14" t="s">
        <v>436</v>
      </c>
      <c r="AN87" s="14" t="s">
        <v>438</v>
      </c>
      <c r="AO87" s="14" t="s">
        <v>440</v>
      </c>
      <c r="AP87" s="14" t="s">
        <v>442</v>
      </c>
      <c r="AQ87" s="14" t="s">
        <v>444</v>
      </c>
      <c r="AR87" s="14" t="s">
        <v>446</v>
      </c>
      <c r="AS87" s="14" t="s">
        <v>448</v>
      </c>
      <c r="AT87" s="14" t="s">
        <v>450</v>
      </c>
      <c r="AU87" s="14" t="s">
        <v>452</v>
      </c>
      <c r="AV87" s="14" t="s">
        <v>455</v>
      </c>
      <c r="AW87" s="14" t="s">
        <v>457</v>
      </c>
      <c r="AX87" s="14" t="s">
        <v>459</v>
      </c>
      <c r="AY87" s="14" t="s">
        <v>461</v>
      </c>
      <c r="AZ87" s="14" t="s">
        <v>463</v>
      </c>
      <c r="BA87" s="14" t="s">
        <v>465</v>
      </c>
      <c r="BB87" s="14"/>
    </row>
    <row r="88" spans="1:54" ht="12.75">
      <c r="A88" s="2"/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f>SUM(B88:BA88)</f>
        <v>0</v>
      </c>
    </row>
    <row r="89" spans="1:5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>
        <f>SUM(B89:U89)</f>
        <v>0</v>
      </c>
      <c r="BD89" s="18"/>
    </row>
    <row r="90" spans="1:54" ht="12.75">
      <c r="A90" s="3" t="s">
        <v>48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</row>
    <row r="93" ht="12.75">
      <c r="A93" t="s">
        <v>111</v>
      </c>
    </row>
    <row r="95" spans="1:56" ht="12.75">
      <c r="A95" s="6"/>
      <c r="B95" s="5" t="s">
        <v>359</v>
      </c>
      <c r="C95" s="5" t="s">
        <v>361</v>
      </c>
      <c r="D95" s="5" t="s">
        <v>363</v>
      </c>
      <c r="E95" s="5" t="s">
        <v>366</v>
      </c>
      <c r="F95" s="5" t="s">
        <v>368</v>
      </c>
      <c r="G95" s="5" t="s">
        <v>370</v>
      </c>
      <c r="H95" s="5" t="s">
        <v>372</v>
      </c>
      <c r="I95" s="5" t="s">
        <v>374</v>
      </c>
      <c r="J95" s="5" t="s">
        <v>376</v>
      </c>
      <c r="K95" s="5" t="s">
        <v>378</v>
      </c>
      <c r="L95" s="5" t="s">
        <v>380</v>
      </c>
      <c r="M95" s="5" t="s">
        <v>382</v>
      </c>
      <c r="N95" s="5" t="s">
        <v>384</v>
      </c>
      <c r="O95" s="5" t="s">
        <v>386</v>
      </c>
      <c r="P95" s="5" t="s">
        <v>388</v>
      </c>
      <c r="Q95" s="5" t="s">
        <v>390</v>
      </c>
      <c r="R95" s="5" t="s">
        <v>392</v>
      </c>
      <c r="S95" s="5" t="s">
        <v>394</v>
      </c>
      <c r="T95" s="5" t="s">
        <v>396</v>
      </c>
      <c r="U95" s="5" t="s">
        <v>398</v>
      </c>
      <c r="V95" s="5" t="s">
        <v>400</v>
      </c>
      <c r="W95" s="5" t="s">
        <v>402</v>
      </c>
      <c r="X95" s="5" t="s">
        <v>404</v>
      </c>
      <c r="Y95" s="5" t="s">
        <v>406</v>
      </c>
      <c r="Z95" s="5" t="s">
        <v>408</v>
      </c>
      <c r="AA95" s="5" t="s">
        <v>410</v>
      </c>
      <c r="AB95" s="5" t="s">
        <v>412</v>
      </c>
      <c r="AC95" s="5" t="s">
        <v>414</v>
      </c>
      <c r="AD95" s="5" t="s">
        <v>416</v>
      </c>
      <c r="AE95" s="5" t="s">
        <v>418</v>
      </c>
      <c r="AF95" s="5" t="s">
        <v>420</v>
      </c>
      <c r="AG95" s="5" t="s">
        <v>422</v>
      </c>
      <c r="AH95" s="5" t="s">
        <v>424</v>
      </c>
      <c r="AI95" s="5" t="s">
        <v>426</v>
      </c>
      <c r="AJ95" s="5" t="s">
        <v>428</v>
      </c>
      <c r="AK95" s="5" t="s">
        <v>430</v>
      </c>
      <c r="AL95" s="5" t="s">
        <v>432</v>
      </c>
      <c r="AM95" s="5" t="s">
        <v>435</v>
      </c>
      <c r="AN95" s="5" t="s">
        <v>437</v>
      </c>
      <c r="AO95" s="5" t="s">
        <v>439</v>
      </c>
      <c r="AP95" s="5" t="s">
        <v>441</v>
      </c>
      <c r="AQ95" s="5" t="s">
        <v>443</v>
      </c>
      <c r="AR95" s="5" t="s">
        <v>445</v>
      </c>
      <c r="AS95" s="5" t="s">
        <v>447</v>
      </c>
      <c r="AT95" s="5" t="s">
        <v>449</v>
      </c>
      <c r="AU95" s="5" t="s">
        <v>451</v>
      </c>
      <c r="AV95" s="5" t="s">
        <v>454</v>
      </c>
      <c r="AW95" s="5" t="s">
        <v>456</v>
      </c>
      <c r="AX95" s="5" t="s">
        <v>458</v>
      </c>
      <c r="AY95" s="5" t="s">
        <v>460</v>
      </c>
      <c r="AZ95" s="5" t="s">
        <v>462</v>
      </c>
      <c r="BA95" s="5" t="s">
        <v>464</v>
      </c>
      <c r="BB95" s="6" t="s">
        <v>48</v>
      </c>
      <c r="BD95" s="18"/>
    </row>
    <row r="96" spans="1:54" ht="12.75">
      <c r="A96" s="2"/>
      <c r="B96" s="14" t="s">
        <v>360</v>
      </c>
      <c r="C96" s="14" t="s">
        <v>362</v>
      </c>
      <c r="D96" s="14" t="s">
        <v>364</v>
      </c>
      <c r="E96" s="14" t="s">
        <v>367</v>
      </c>
      <c r="F96" s="14" t="s">
        <v>369</v>
      </c>
      <c r="G96" s="14" t="s">
        <v>371</v>
      </c>
      <c r="H96" s="14" t="s">
        <v>373</v>
      </c>
      <c r="I96" s="14" t="s">
        <v>375</v>
      </c>
      <c r="J96" s="14" t="s">
        <v>377</v>
      </c>
      <c r="K96" s="14" t="s">
        <v>379</v>
      </c>
      <c r="L96" s="14" t="s">
        <v>381</v>
      </c>
      <c r="M96" s="14" t="s">
        <v>383</v>
      </c>
      <c r="N96" s="14" t="s">
        <v>385</v>
      </c>
      <c r="O96" s="14" t="s">
        <v>387</v>
      </c>
      <c r="P96" s="14" t="s">
        <v>389</v>
      </c>
      <c r="Q96" s="14" t="s">
        <v>391</v>
      </c>
      <c r="R96" s="14" t="s">
        <v>393</v>
      </c>
      <c r="S96" s="14" t="s">
        <v>395</v>
      </c>
      <c r="T96" s="14" t="s">
        <v>397</v>
      </c>
      <c r="U96" s="14" t="s">
        <v>399</v>
      </c>
      <c r="V96" s="14" t="s">
        <v>401</v>
      </c>
      <c r="W96" s="14" t="s">
        <v>403</v>
      </c>
      <c r="X96" s="14" t="s">
        <v>405</v>
      </c>
      <c r="Y96" s="14" t="s">
        <v>407</v>
      </c>
      <c r="Z96" s="14" t="s">
        <v>409</v>
      </c>
      <c r="AA96" s="14" t="s">
        <v>411</v>
      </c>
      <c r="AB96" s="14" t="s">
        <v>413</v>
      </c>
      <c r="AC96" s="14" t="s">
        <v>415</v>
      </c>
      <c r="AD96" s="14" t="s">
        <v>417</v>
      </c>
      <c r="AE96" s="14" t="s">
        <v>419</v>
      </c>
      <c r="AF96" s="14" t="s">
        <v>421</v>
      </c>
      <c r="AG96" s="14" t="s">
        <v>423</v>
      </c>
      <c r="AH96" s="14" t="s">
        <v>425</v>
      </c>
      <c r="AI96" s="14" t="s">
        <v>427</v>
      </c>
      <c r="AJ96" s="14" t="s">
        <v>429</v>
      </c>
      <c r="AK96" s="14" t="s">
        <v>431</v>
      </c>
      <c r="AL96" s="14" t="s">
        <v>433</v>
      </c>
      <c r="AM96" s="14" t="s">
        <v>436</v>
      </c>
      <c r="AN96" s="14" t="s">
        <v>438</v>
      </c>
      <c r="AO96" s="14" t="s">
        <v>440</v>
      </c>
      <c r="AP96" s="14" t="s">
        <v>442</v>
      </c>
      <c r="AQ96" s="14" t="s">
        <v>444</v>
      </c>
      <c r="AR96" s="14" t="s">
        <v>446</v>
      </c>
      <c r="AS96" s="14" t="s">
        <v>448</v>
      </c>
      <c r="AT96" s="14" t="s">
        <v>450</v>
      </c>
      <c r="AU96" s="14" t="s">
        <v>452</v>
      </c>
      <c r="AV96" s="14" t="s">
        <v>455</v>
      </c>
      <c r="AW96" s="14" t="s">
        <v>457</v>
      </c>
      <c r="AX96" s="14" t="s">
        <v>459</v>
      </c>
      <c r="AY96" s="14" t="s">
        <v>461</v>
      </c>
      <c r="AZ96" s="14" t="s">
        <v>463</v>
      </c>
      <c r="BA96" s="14" t="s">
        <v>465</v>
      </c>
      <c r="BB96" s="14"/>
    </row>
    <row r="97" spans="1:54" ht="12.75">
      <c r="A97" s="2" t="s">
        <v>10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f>SUM(B97:BA97)</f>
        <v>0</v>
      </c>
    </row>
    <row r="98" spans="1:54" ht="12.75">
      <c r="A98" s="2" t="s">
        <v>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>
        <f>SUM(B98:U98)</f>
        <v>0</v>
      </c>
    </row>
    <row r="99" spans="1:54" ht="12.75">
      <c r="A99" s="2" t="s">
        <v>175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>
        <f>SUM(B99:U99)</f>
        <v>0</v>
      </c>
    </row>
    <row r="100" spans="1:54" ht="12.75">
      <c r="A100" s="3" t="s">
        <v>48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</row>
    <row r="102" ht="12.75">
      <c r="A102" t="s">
        <v>112</v>
      </c>
    </row>
    <row r="104" spans="1:54" ht="12.75">
      <c r="A104" s="6"/>
      <c r="B104" s="5" t="s">
        <v>359</v>
      </c>
      <c r="C104" s="5" t="s">
        <v>361</v>
      </c>
      <c r="D104" s="5" t="s">
        <v>363</v>
      </c>
      <c r="E104" s="5" t="s">
        <v>366</v>
      </c>
      <c r="F104" s="5" t="s">
        <v>368</v>
      </c>
      <c r="G104" s="5" t="s">
        <v>370</v>
      </c>
      <c r="H104" s="5" t="s">
        <v>372</v>
      </c>
      <c r="I104" s="5" t="s">
        <v>374</v>
      </c>
      <c r="J104" s="5" t="s">
        <v>376</v>
      </c>
      <c r="K104" s="5" t="s">
        <v>378</v>
      </c>
      <c r="L104" s="5" t="s">
        <v>380</v>
      </c>
      <c r="M104" s="5" t="s">
        <v>382</v>
      </c>
      <c r="N104" s="5" t="s">
        <v>384</v>
      </c>
      <c r="O104" s="5" t="s">
        <v>386</v>
      </c>
      <c r="P104" s="5" t="s">
        <v>388</v>
      </c>
      <c r="Q104" s="5" t="s">
        <v>390</v>
      </c>
      <c r="R104" s="5" t="s">
        <v>392</v>
      </c>
      <c r="S104" s="5" t="s">
        <v>394</v>
      </c>
      <c r="T104" s="5" t="s">
        <v>396</v>
      </c>
      <c r="U104" s="5" t="s">
        <v>398</v>
      </c>
      <c r="V104" s="5" t="s">
        <v>400</v>
      </c>
      <c r="W104" s="5" t="s">
        <v>402</v>
      </c>
      <c r="X104" s="5" t="s">
        <v>404</v>
      </c>
      <c r="Y104" s="5" t="s">
        <v>406</v>
      </c>
      <c r="Z104" s="5" t="s">
        <v>408</v>
      </c>
      <c r="AA104" s="5" t="s">
        <v>410</v>
      </c>
      <c r="AB104" s="5" t="s">
        <v>412</v>
      </c>
      <c r="AC104" s="5" t="s">
        <v>414</v>
      </c>
      <c r="AD104" s="5" t="s">
        <v>416</v>
      </c>
      <c r="AE104" s="5" t="s">
        <v>418</v>
      </c>
      <c r="AF104" s="5" t="s">
        <v>420</v>
      </c>
      <c r="AG104" s="5" t="s">
        <v>422</v>
      </c>
      <c r="AH104" s="5" t="s">
        <v>424</v>
      </c>
      <c r="AI104" s="5" t="s">
        <v>426</v>
      </c>
      <c r="AJ104" s="5" t="s">
        <v>428</v>
      </c>
      <c r="AK104" s="5" t="s">
        <v>430</v>
      </c>
      <c r="AL104" s="5" t="s">
        <v>432</v>
      </c>
      <c r="AM104" s="5" t="s">
        <v>435</v>
      </c>
      <c r="AN104" s="5" t="s">
        <v>437</v>
      </c>
      <c r="AO104" s="5" t="s">
        <v>439</v>
      </c>
      <c r="AP104" s="5" t="s">
        <v>441</v>
      </c>
      <c r="AQ104" s="5" t="s">
        <v>443</v>
      </c>
      <c r="AR104" s="5" t="s">
        <v>445</v>
      </c>
      <c r="AS104" s="5" t="s">
        <v>447</v>
      </c>
      <c r="AT104" s="5" t="s">
        <v>449</v>
      </c>
      <c r="AU104" s="5" t="s">
        <v>451</v>
      </c>
      <c r="AV104" s="5" t="s">
        <v>454</v>
      </c>
      <c r="AW104" s="5" t="s">
        <v>456</v>
      </c>
      <c r="AX104" s="5" t="s">
        <v>458</v>
      </c>
      <c r="AY104" s="5" t="s">
        <v>460</v>
      </c>
      <c r="AZ104" s="5" t="s">
        <v>462</v>
      </c>
      <c r="BA104" s="5" t="s">
        <v>464</v>
      </c>
      <c r="BB104" s="6" t="s">
        <v>48</v>
      </c>
    </row>
    <row r="105" spans="1:54" ht="12.75">
      <c r="A105" s="2"/>
      <c r="B105" s="14" t="s">
        <v>360</v>
      </c>
      <c r="C105" s="14" t="s">
        <v>362</v>
      </c>
      <c r="D105" s="14" t="s">
        <v>364</v>
      </c>
      <c r="E105" s="14" t="s">
        <v>367</v>
      </c>
      <c r="F105" s="14" t="s">
        <v>369</v>
      </c>
      <c r="G105" s="14" t="s">
        <v>371</v>
      </c>
      <c r="H105" s="14" t="s">
        <v>373</v>
      </c>
      <c r="I105" s="14" t="s">
        <v>375</v>
      </c>
      <c r="J105" s="14" t="s">
        <v>377</v>
      </c>
      <c r="K105" s="14" t="s">
        <v>379</v>
      </c>
      <c r="L105" s="14" t="s">
        <v>381</v>
      </c>
      <c r="M105" s="14" t="s">
        <v>383</v>
      </c>
      <c r="N105" s="14" t="s">
        <v>385</v>
      </c>
      <c r="O105" s="14" t="s">
        <v>387</v>
      </c>
      <c r="P105" s="14" t="s">
        <v>389</v>
      </c>
      <c r="Q105" s="14" t="s">
        <v>391</v>
      </c>
      <c r="R105" s="14" t="s">
        <v>393</v>
      </c>
      <c r="S105" s="14" t="s">
        <v>395</v>
      </c>
      <c r="T105" s="14" t="s">
        <v>397</v>
      </c>
      <c r="U105" s="14" t="s">
        <v>399</v>
      </c>
      <c r="V105" s="14" t="s">
        <v>401</v>
      </c>
      <c r="W105" s="14" t="s">
        <v>403</v>
      </c>
      <c r="X105" s="14" t="s">
        <v>405</v>
      </c>
      <c r="Y105" s="14" t="s">
        <v>407</v>
      </c>
      <c r="Z105" s="14" t="s">
        <v>409</v>
      </c>
      <c r="AA105" s="14" t="s">
        <v>411</v>
      </c>
      <c r="AB105" s="14" t="s">
        <v>413</v>
      </c>
      <c r="AC105" s="14" t="s">
        <v>415</v>
      </c>
      <c r="AD105" s="14" t="s">
        <v>417</v>
      </c>
      <c r="AE105" s="14" t="s">
        <v>419</v>
      </c>
      <c r="AF105" s="14" t="s">
        <v>421</v>
      </c>
      <c r="AG105" s="14" t="s">
        <v>423</v>
      </c>
      <c r="AH105" s="14" t="s">
        <v>425</v>
      </c>
      <c r="AI105" s="14" t="s">
        <v>427</v>
      </c>
      <c r="AJ105" s="14" t="s">
        <v>429</v>
      </c>
      <c r="AK105" s="14" t="s">
        <v>431</v>
      </c>
      <c r="AL105" s="14" t="s">
        <v>433</v>
      </c>
      <c r="AM105" s="14" t="s">
        <v>436</v>
      </c>
      <c r="AN105" s="14" t="s">
        <v>438</v>
      </c>
      <c r="AO105" s="14" t="s">
        <v>440</v>
      </c>
      <c r="AP105" s="14" t="s">
        <v>442</v>
      </c>
      <c r="AQ105" s="14" t="s">
        <v>444</v>
      </c>
      <c r="AR105" s="14" t="s">
        <v>446</v>
      </c>
      <c r="AS105" s="14" t="s">
        <v>448</v>
      </c>
      <c r="AT105" s="14" t="s">
        <v>450</v>
      </c>
      <c r="AU105" s="14" t="s">
        <v>452</v>
      </c>
      <c r="AV105" s="14" t="s">
        <v>455</v>
      </c>
      <c r="AW105" s="14" t="s">
        <v>457</v>
      </c>
      <c r="AX105" s="14" t="s">
        <v>459</v>
      </c>
      <c r="AY105" s="14" t="s">
        <v>461</v>
      </c>
      <c r="AZ105" s="14" t="s">
        <v>463</v>
      </c>
      <c r="BA105" s="14" t="s">
        <v>465</v>
      </c>
      <c r="BB105" s="14"/>
    </row>
    <row r="106" spans="1:54" ht="12.75">
      <c r="A106" s="2"/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f>SUM(B106:BA106)</f>
        <v>0</v>
      </c>
    </row>
    <row r="107" spans="1:54" ht="12.75">
      <c r="A107" s="2" t="s">
        <v>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>
        <f>SUM(B107:U107)</f>
        <v>0</v>
      </c>
    </row>
    <row r="108" spans="1:54" ht="12.75">
      <c r="A108" s="2" t="s">
        <v>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>
        <f>SUM(B108:U108)</f>
        <v>0</v>
      </c>
    </row>
    <row r="109" spans="1:5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>
        <f>SUM(B109:U109)</f>
        <v>0</v>
      </c>
    </row>
    <row r="110" spans="1:56" ht="12.75">
      <c r="A110" s="3" t="s">
        <v>48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f>SUM(G106:G109)</f>
        <v>0</v>
      </c>
      <c r="H110" s="3">
        <f>SUM(H106:H109)</f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D110" s="18"/>
    </row>
  </sheetData>
  <sheetProtection/>
  <printOptions/>
  <pageMargins left="0" right="0" top="0" bottom="0" header="0" footer="0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11"/>
  <sheetViews>
    <sheetView zoomScalePageLayoutView="0" workbookViewId="0" topLeftCell="A1">
      <pane xSplit="1" topLeftCell="B1" activePane="topRight" state="frozen"/>
      <selection pane="topLeft" activeCell="A67" sqref="A67"/>
      <selection pane="topRight" activeCell="BE71" sqref="BE71"/>
    </sheetView>
  </sheetViews>
  <sheetFormatPr defaultColWidth="9.140625" defaultRowHeight="12.75"/>
  <cols>
    <col min="1" max="1" width="14.28125" style="0" customWidth="1"/>
    <col min="2" max="2" width="9.8515625" style="0" customWidth="1"/>
    <col min="3" max="39" width="9.28125" style="0" customWidth="1"/>
    <col min="40" max="42" width="10.00390625" style="0" customWidth="1"/>
    <col min="43" max="54" width="9.28125" style="0" customWidth="1"/>
    <col min="55" max="94" width="9.28125" style="18" customWidth="1"/>
    <col min="95" max="95" width="10.140625" style="18" customWidth="1"/>
    <col min="96" max="102" width="9.28125" style="18" customWidth="1"/>
    <col min="103" max="103" width="9.8515625" style="18" customWidth="1"/>
    <col min="104" max="109" width="9.28125" style="18" customWidth="1"/>
    <col min="110" max="137" width="9.421875" style="18" customWidth="1"/>
    <col min="138" max="139" width="10.28125" style="18" customWidth="1"/>
    <col min="140" max="141" width="9.28125" style="18" customWidth="1"/>
    <col min="142" max="143" width="9.140625" style="18" customWidth="1"/>
  </cols>
  <sheetData>
    <row r="1" ht="12.75">
      <c r="A1" t="s">
        <v>105</v>
      </c>
    </row>
    <row r="3" spans="1:141" ht="12.75">
      <c r="A3" s="6"/>
      <c r="B3" s="25" t="s">
        <v>466</v>
      </c>
      <c r="C3" s="5" t="s">
        <v>468</v>
      </c>
      <c r="D3" s="5" t="s">
        <v>470</v>
      </c>
      <c r="E3" s="19" t="s">
        <v>472</v>
      </c>
      <c r="F3" s="5" t="s">
        <v>474</v>
      </c>
      <c r="G3" s="5" t="s">
        <v>476</v>
      </c>
      <c r="H3" s="5" t="s">
        <v>478</v>
      </c>
      <c r="I3" s="5" t="s">
        <v>481</v>
      </c>
      <c r="J3" s="5" t="s">
        <v>483</v>
      </c>
      <c r="K3" s="5" t="s">
        <v>485</v>
      </c>
      <c r="L3" s="5" t="s">
        <v>487</v>
      </c>
      <c r="M3" s="19" t="s">
        <v>493</v>
      </c>
      <c r="N3" s="19" t="s">
        <v>495</v>
      </c>
      <c r="O3" s="19" t="s">
        <v>496</v>
      </c>
      <c r="P3" s="19" t="s">
        <v>499</v>
      </c>
      <c r="Q3" s="19" t="s">
        <v>500</v>
      </c>
      <c r="R3" s="19" t="s">
        <v>502</v>
      </c>
      <c r="S3" s="19" t="s">
        <v>504</v>
      </c>
      <c r="T3" s="19" t="s">
        <v>506</v>
      </c>
      <c r="U3" s="19" t="s">
        <v>508</v>
      </c>
      <c r="V3" s="19" t="s">
        <v>510</v>
      </c>
      <c r="W3" s="19" t="s">
        <v>512</v>
      </c>
      <c r="X3" s="19" t="s">
        <v>514</v>
      </c>
      <c r="Y3" s="19" t="s">
        <v>516</v>
      </c>
      <c r="Z3" s="19" t="s">
        <v>518</v>
      </c>
      <c r="AA3" s="19" t="s">
        <v>520</v>
      </c>
      <c r="AB3" s="19" t="s">
        <v>522</v>
      </c>
      <c r="AC3" s="19" t="s">
        <v>524</v>
      </c>
      <c r="AD3" s="19" t="s">
        <v>526</v>
      </c>
      <c r="AE3" s="19" t="s">
        <v>528</v>
      </c>
      <c r="AF3" s="19" t="s">
        <v>531</v>
      </c>
      <c r="AG3" s="19" t="s">
        <v>533</v>
      </c>
      <c r="AH3" s="19" t="s">
        <v>535</v>
      </c>
      <c r="AI3" s="19" t="s">
        <v>537</v>
      </c>
      <c r="AJ3" s="19" t="s">
        <v>539</v>
      </c>
      <c r="AK3" s="19" t="s">
        <v>542</v>
      </c>
      <c r="AL3" s="19" t="s">
        <v>543</v>
      </c>
      <c r="AM3" s="19" t="s">
        <v>545</v>
      </c>
      <c r="AN3" s="19" t="s">
        <v>547</v>
      </c>
      <c r="AO3" s="19" t="s">
        <v>549</v>
      </c>
      <c r="AP3" s="19" t="s">
        <v>551</v>
      </c>
      <c r="AQ3" s="29" t="s">
        <v>553</v>
      </c>
      <c r="AR3" s="29" t="s">
        <v>555</v>
      </c>
      <c r="AS3" s="25" t="s">
        <v>557</v>
      </c>
      <c r="AT3" s="25" t="s">
        <v>559</v>
      </c>
      <c r="AU3" s="25" t="s">
        <v>562</v>
      </c>
      <c r="AV3" s="25" t="s">
        <v>563</v>
      </c>
      <c r="AW3" s="25" t="s">
        <v>565</v>
      </c>
      <c r="AX3" s="25" t="s">
        <v>567</v>
      </c>
      <c r="AY3" s="29" t="s">
        <v>569</v>
      </c>
      <c r="AZ3" s="29" t="s">
        <v>571</v>
      </c>
      <c r="BA3" s="29" t="s">
        <v>573</v>
      </c>
      <c r="BB3" s="27" t="s">
        <v>48</v>
      </c>
      <c r="BC3" s="33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J3" s="16"/>
      <c r="EK3" s="16"/>
    </row>
    <row r="4" spans="1:141" ht="12.75">
      <c r="A4" s="2"/>
      <c r="B4" s="26" t="s">
        <v>467</v>
      </c>
      <c r="C4" s="14" t="s">
        <v>469</v>
      </c>
      <c r="D4" s="14" t="s">
        <v>471</v>
      </c>
      <c r="E4" s="14" t="s">
        <v>473</v>
      </c>
      <c r="F4" s="14" t="s">
        <v>475</v>
      </c>
      <c r="G4" s="14" t="s">
        <v>477</v>
      </c>
      <c r="H4" s="14" t="s">
        <v>479</v>
      </c>
      <c r="I4" s="14" t="s">
        <v>482</v>
      </c>
      <c r="J4" s="14" t="s">
        <v>484</v>
      </c>
      <c r="K4" s="14" t="s">
        <v>486</v>
      </c>
      <c r="L4" s="14" t="s">
        <v>488</v>
      </c>
      <c r="M4" s="14" t="s">
        <v>494</v>
      </c>
      <c r="N4" s="14" t="s">
        <v>496</v>
      </c>
      <c r="O4" s="14" t="s">
        <v>497</v>
      </c>
      <c r="P4" s="14" t="s">
        <v>498</v>
      </c>
      <c r="Q4" s="14" t="s">
        <v>501</v>
      </c>
      <c r="R4" s="14" t="s">
        <v>503</v>
      </c>
      <c r="S4" s="14" t="s">
        <v>505</v>
      </c>
      <c r="T4" s="14" t="s">
        <v>507</v>
      </c>
      <c r="U4" s="14" t="s">
        <v>509</v>
      </c>
      <c r="V4" s="14" t="s">
        <v>511</v>
      </c>
      <c r="W4" s="14" t="s">
        <v>513</v>
      </c>
      <c r="X4" s="14" t="s">
        <v>515</v>
      </c>
      <c r="Y4" s="14" t="s">
        <v>517</v>
      </c>
      <c r="Z4" s="14" t="s">
        <v>519</v>
      </c>
      <c r="AA4" s="14" t="s">
        <v>521</v>
      </c>
      <c r="AB4" s="14" t="s">
        <v>523</v>
      </c>
      <c r="AC4" s="14" t="s">
        <v>525</v>
      </c>
      <c r="AD4" s="14" t="s">
        <v>527</v>
      </c>
      <c r="AE4" s="14" t="s">
        <v>529</v>
      </c>
      <c r="AF4" s="14" t="s">
        <v>532</v>
      </c>
      <c r="AG4" s="14" t="s">
        <v>534</v>
      </c>
      <c r="AH4" s="14" t="s">
        <v>536</v>
      </c>
      <c r="AI4" s="14" t="s">
        <v>538</v>
      </c>
      <c r="AJ4" s="14" t="s">
        <v>540</v>
      </c>
      <c r="AK4" s="14" t="s">
        <v>541</v>
      </c>
      <c r="AL4" s="14" t="s">
        <v>544</v>
      </c>
      <c r="AM4" s="14" t="s">
        <v>546</v>
      </c>
      <c r="AN4" s="14" t="s">
        <v>548</v>
      </c>
      <c r="AO4" s="14" t="s">
        <v>550</v>
      </c>
      <c r="AP4" s="14" t="s">
        <v>552</v>
      </c>
      <c r="AQ4" s="14" t="s">
        <v>554</v>
      </c>
      <c r="AR4" s="14" t="s">
        <v>556</v>
      </c>
      <c r="AS4" s="14" t="s">
        <v>558</v>
      </c>
      <c r="AT4" s="14" t="s">
        <v>560</v>
      </c>
      <c r="AU4" s="14" t="s">
        <v>561</v>
      </c>
      <c r="AV4" s="14" t="s">
        <v>564</v>
      </c>
      <c r="AW4" s="14" t="s">
        <v>566</v>
      </c>
      <c r="AX4" s="14" t="s">
        <v>568</v>
      </c>
      <c r="AY4" s="14" t="s">
        <v>570</v>
      </c>
      <c r="AZ4" s="14" t="s">
        <v>572</v>
      </c>
      <c r="BA4" s="14" t="s">
        <v>574</v>
      </c>
      <c r="BB4" s="14"/>
      <c r="BC4" s="30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55" ht="12.75">
      <c r="A5" s="2" t="s">
        <v>2</v>
      </c>
      <c r="B5" s="2">
        <v>1902</v>
      </c>
      <c r="C5" s="2">
        <v>1599</v>
      </c>
      <c r="D5" s="2">
        <v>2876</v>
      </c>
      <c r="E5" s="2">
        <v>2101</v>
      </c>
      <c r="F5" s="2">
        <v>1648</v>
      </c>
      <c r="G5" s="2">
        <v>1868</v>
      </c>
      <c r="H5" s="2">
        <v>2374</v>
      </c>
      <c r="I5" s="2">
        <v>1077</v>
      </c>
      <c r="J5" s="2">
        <v>6685</v>
      </c>
      <c r="K5" s="2">
        <v>2969</v>
      </c>
      <c r="L5" s="2">
        <v>688</v>
      </c>
      <c r="M5" s="2">
        <v>21</v>
      </c>
      <c r="N5" s="2">
        <v>970</v>
      </c>
      <c r="O5" s="2">
        <v>5150</v>
      </c>
      <c r="P5" s="2">
        <v>1441</v>
      </c>
      <c r="Q5" s="2">
        <v>1771</v>
      </c>
      <c r="R5" s="2">
        <v>237</v>
      </c>
      <c r="S5" s="2">
        <v>1495</v>
      </c>
      <c r="T5" s="2">
        <v>474</v>
      </c>
      <c r="U5" s="2">
        <v>2864</v>
      </c>
      <c r="V5" s="2">
        <v>1609</v>
      </c>
      <c r="W5" s="2">
        <v>4718</v>
      </c>
      <c r="X5" s="2">
        <v>3180</v>
      </c>
      <c r="Y5" s="2">
        <v>2841</v>
      </c>
      <c r="Z5" s="2">
        <v>1348</v>
      </c>
      <c r="AA5" s="2">
        <v>2327</v>
      </c>
      <c r="AB5" s="2">
        <v>2185</v>
      </c>
      <c r="AC5" s="2">
        <v>1695</v>
      </c>
      <c r="AD5" s="2">
        <v>1675</v>
      </c>
      <c r="AE5" s="2">
        <v>2256</v>
      </c>
      <c r="AF5" s="2">
        <v>2074</v>
      </c>
      <c r="AG5" s="2">
        <v>4776</v>
      </c>
      <c r="AH5" s="2">
        <v>1731</v>
      </c>
      <c r="AI5" s="2">
        <v>743</v>
      </c>
      <c r="AJ5" s="2">
        <v>542</v>
      </c>
      <c r="AK5" s="2">
        <v>1579</v>
      </c>
      <c r="AL5" s="2">
        <v>3535</v>
      </c>
      <c r="AM5" s="2">
        <v>2942</v>
      </c>
      <c r="AN5" s="2">
        <v>6573</v>
      </c>
      <c r="AO5" s="2">
        <v>2416</v>
      </c>
      <c r="AP5" s="2">
        <v>2641</v>
      </c>
      <c r="AQ5" s="2">
        <v>2798</v>
      </c>
      <c r="AR5" s="2">
        <v>2644</v>
      </c>
      <c r="AS5" s="2">
        <v>1181</v>
      </c>
      <c r="AT5" s="2">
        <v>1936</v>
      </c>
      <c r="AU5" s="2">
        <v>1242</v>
      </c>
      <c r="AV5" s="2">
        <v>1157</v>
      </c>
      <c r="AW5" s="2">
        <v>3401</v>
      </c>
      <c r="AX5" s="2">
        <v>3547</v>
      </c>
      <c r="AY5" s="2">
        <v>3387</v>
      </c>
      <c r="AZ5" s="2">
        <v>3384</v>
      </c>
      <c r="BA5" s="2">
        <v>13604</v>
      </c>
      <c r="BB5" s="2">
        <f>SUM(B5:BA5)</f>
        <v>131877</v>
      </c>
      <c r="BC5" s="10"/>
    </row>
    <row r="6" spans="1:55" ht="12.75">
      <c r="A6" s="2" t="s">
        <v>3</v>
      </c>
      <c r="B6" s="2">
        <v>644</v>
      </c>
      <c r="C6" s="2">
        <v>1656</v>
      </c>
      <c r="D6" s="2">
        <v>1368</v>
      </c>
      <c r="E6" s="2">
        <v>1985</v>
      </c>
      <c r="F6" s="2">
        <v>828</v>
      </c>
      <c r="G6" s="2">
        <v>795</v>
      </c>
      <c r="H6" s="2">
        <v>703</v>
      </c>
      <c r="I6" s="2"/>
      <c r="J6" s="2">
        <v>3745</v>
      </c>
      <c r="K6" s="2">
        <v>1114</v>
      </c>
      <c r="L6" s="2">
        <v>170</v>
      </c>
      <c r="M6" s="2">
        <v>1031</v>
      </c>
      <c r="N6" s="2">
        <v>4116</v>
      </c>
      <c r="O6" s="2">
        <v>1222</v>
      </c>
      <c r="P6" s="2">
        <v>193</v>
      </c>
      <c r="Q6" s="2">
        <v>374</v>
      </c>
      <c r="R6" s="2">
        <v>3931</v>
      </c>
      <c r="S6" s="2">
        <v>985</v>
      </c>
      <c r="T6" s="2">
        <v>528</v>
      </c>
      <c r="U6" s="2">
        <v>1403</v>
      </c>
      <c r="V6" s="2">
        <v>1502</v>
      </c>
      <c r="W6" s="2">
        <v>1385</v>
      </c>
      <c r="X6" s="2">
        <v>3319</v>
      </c>
      <c r="Y6" s="2">
        <v>2535</v>
      </c>
      <c r="Z6" s="2">
        <v>163</v>
      </c>
      <c r="AA6" s="2">
        <v>952</v>
      </c>
      <c r="AB6" s="2">
        <v>1436</v>
      </c>
      <c r="AC6" s="2">
        <v>1192</v>
      </c>
      <c r="AD6" s="2">
        <v>767</v>
      </c>
      <c r="AE6" s="2">
        <v>341</v>
      </c>
      <c r="AF6" s="2">
        <v>1359</v>
      </c>
      <c r="AG6" s="2">
        <v>1154</v>
      </c>
      <c r="AH6" s="2">
        <v>3773</v>
      </c>
      <c r="AI6" s="2">
        <v>1529</v>
      </c>
      <c r="AJ6" s="2"/>
      <c r="AK6" s="2">
        <v>596</v>
      </c>
      <c r="AL6" s="2">
        <v>1930</v>
      </c>
      <c r="AM6" s="2">
        <v>2027</v>
      </c>
      <c r="AN6" s="2">
        <v>1024</v>
      </c>
      <c r="AO6" s="2">
        <v>1803</v>
      </c>
      <c r="AP6" s="2">
        <v>2139</v>
      </c>
      <c r="AQ6" s="2">
        <v>646</v>
      </c>
      <c r="AR6" s="2">
        <v>683</v>
      </c>
      <c r="AS6" s="2">
        <v>1848</v>
      </c>
      <c r="AT6" s="2">
        <v>1720</v>
      </c>
      <c r="AU6" s="2">
        <v>3454</v>
      </c>
      <c r="AV6" s="2">
        <v>1800</v>
      </c>
      <c r="AW6" s="2">
        <v>3317</v>
      </c>
      <c r="AX6" s="2">
        <v>2407</v>
      </c>
      <c r="AY6" s="2">
        <v>1727</v>
      </c>
      <c r="AZ6" s="2">
        <v>676</v>
      </c>
      <c r="BA6" s="2">
        <v>940</v>
      </c>
      <c r="BB6" s="2">
        <f>SUM(B6:BA6)</f>
        <v>76935</v>
      </c>
      <c r="BC6" s="10"/>
    </row>
    <row r="7" spans="1:55" ht="12.75">
      <c r="A7" s="2" t="s">
        <v>4</v>
      </c>
      <c r="B7" s="2">
        <v>62</v>
      </c>
      <c r="C7" s="2"/>
      <c r="D7" s="2"/>
      <c r="E7" s="2"/>
      <c r="F7" s="2"/>
      <c r="G7" s="2">
        <v>13</v>
      </c>
      <c r="H7" s="2"/>
      <c r="I7" s="2"/>
      <c r="J7" s="2">
        <v>30</v>
      </c>
      <c r="K7" s="2"/>
      <c r="L7" s="2"/>
      <c r="M7" s="2"/>
      <c r="N7" s="2"/>
      <c r="O7" s="2"/>
      <c r="P7" s="2"/>
      <c r="Q7" s="2"/>
      <c r="R7" s="2"/>
      <c r="S7" s="2"/>
      <c r="T7" s="2"/>
      <c r="U7" s="2">
        <v>118</v>
      </c>
      <c r="V7" s="2">
        <v>2256</v>
      </c>
      <c r="W7" s="2">
        <v>2415</v>
      </c>
      <c r="X7" s="2">
        <v>1916</v>
      </c>
      <c r="Y7" s="2">
        <v>3075</v>
      </c>
      <c r="Z7" s="2">
        <v>2595</v>
      </c>
      <c r="AA7" s="2">
        <v>1712</v>
      </c>
      <c r="AB7" s="2">
        <v>1011</v>
      </c>
      <c r="AC7" s="2">
        <v>714</v>
      </c>
      <c r="AD7" s="2">
        <v>959</v>
      </c>
      <c r="AE7" s="2">
        <v>2011</v>
      </c>
      <c r="AF7" s="2">
        <v>1365</v>
      </c>
      <c r="AG7" s="2">
        <v>193</v>
      </c>
      <c r="AH7" s="2">
        <v>2911</v>
      </c>
      <c r="AI7" s="2">
        <v>1628</v>
      </c>
      <c r="AJ7" s="2">
        <v>1364</v>
      </c>
      <c r="AK7" s="2">
        <v>2033</v>
      </c>
      <c r="AL7" s="2">
        <v>1510</v>
      </c>
      <c r="AM7" s="2">
        <v>2111</v>
      </c>
      <c r="AN7" s="2">
        <v>1451</v>
      </c>
      <c r="AO7" s="2">
        <v>572</v>
      </c>
      <c r="AP7" s="2">
        <v>1079</v>
      </c>
      <c r="AQ7" s="2">
        <v>490</v>
      </c>
      <c r="AR7" s="2">
        <v>4667</v>
      </c>
      <c r="AS7" s="2">
        <v>2251</v>
      </c>
      <c r="AT7" s="2">
        <v>238</v>
      </c>
      <c r="AU7" s="2">
        <v>658</v>
      </c>
      <c r="AV7" s="2">
        <v>2430</v>
      </c>
      <c r="AW7" s="2">
        <v>1354</v>
      </c>
      <c r="AX7" s="2">
        <v>3414</v>
      </c>
      <c r="AY7" s="2">
        <v>1853</v>
      </c>
      <c r="AZ7" s="2">
        <v>2832</v>
      </c>
      <c r="BA7" s="2">
        <v>631</v>
      </c>
      <c r="BB7" s="2">
        <f aca="true" t="shared" si="0" ref="BB7:BB12">SUM(B7:BA7)</f>
        <v>55922</v>
      </c>
      <c r="BC7" s="10"/>
    </row>
    <row r="8" spans="1:55" ht="12.75">
      <c r="A8" s="2" t="s">
        <v>5</v>
      </c>
      <c r="B8" s="2"/>
      <c r="C8" s="2"/>
      <c r="D8" s="2"/>
      <c r="E8" s="2"/>
      <c r="F8" s="2"/>
      <c r="G8" s="2">
        <v>400</v>
      </c>
      <c r="H8" s="2"/>
      <c r="I8" s="2"/>
      <c r="J8" s="2">
        <v>303</v>
      </c>
      <c r="K8" s="2"/>
      <c r="L8" s="2"/>
      <c r="M8" s="2"/>
      <c r="N8" s="2"/>
      <c r="O8" s="2">
        <v>988</v>
      </c>
      <c r="P8" s="2">
        <v>933</v>
      </c>
      <c r="Q8" s="2">
        <v>788</v>
      </c>
      <c r="R8" s="2">
        <v>613</v>
      </c>
      <c r="S8" s="2">
        <v>681</v>
      </c>
      <c r="T8" s="2">
        <v>681</v>
      </c>
      <c r="U8" s="2">
        <v>558</v>
      </c>
      <c r="V8" s="2">
        <v>780</v>
      </c>
      <c r="W8" s="2">
        <v>837</v>
      </c>
      <c r="X8" s="2">
        <v>770</v>
      </c>
      <c r="Y8" s="2">
        <v>1120</v>
      </c>
      <c r="Z8" s="2"/>
      <c r="AA8" s="2">
        <v>873</v>
      </c>
      <c r="AB8" s="2">
        <v>371</v>
      </c>
      <c r="AC8" s="2">
        <v>996</v>
      </c>
      <c r="AD8" s="2">
        <v>1532</v>
      </c>
      <c r="AE8" s="2">
        <v>1007</v>
      </c>
      <c r="AF8" s="2">
        <v>1474</v>
      </c>
      <c r="AG8" s="2">
        <v>940</v>
      </c>
      <c r="AH8" s="2">
        <v>953</v>
      </c>
      <c r="AI8" s="2">
        <v>2660</v>
      </c>
      <c r="AJ8" s="2">
        <v>113</v>
      </c>
      <c r="AK8" s="2">
        <v>652</v>
      </c>
      <c r="AL8" s="2">
        <v>783</v>
      </c>
      <c r="AM8" s="2">
        <v>1128</v>
      </c>
      <c r="AN8" s="2">
        <v>1462</v>
      </c>
      <c r="AO8" s="2">
        <v>1493</v>
      </c>
      <c r="AP8" s="2">
        <v>766</v>
      </c>
      <c r="AQ8" s="2">
        <v>396</v>
      </c>
      <c r="AR8" s="2">
        <v>3416</v>
      </c>
      <c r="AS8" s="2">
        <v>839</v>
      </c>
      <c r="AT8" s="2">
        <v>947</v>
      </c>
      <c r="AU8" s="2">
        <v>207</v>
      </c>
      <c r="AV8" s="2">
        <v>127</v>
      </c>
      <c r="AW8" s="2">
        <v>537</v>
      </c>
      <c r="AX8" s="2">
        <v>283</v>
      </c>
      <c r="AY8" s="2">
        <v>253</v>
      </c>
      <c r="AZ8" s="2">
        <v>222</v>
      </c>
      <c r="BA8" s="2">
        <v>5608</v>
      </c>
      <c r="BB8" s="2">
        <f t="shared" si="0"/>
        <v>39490</v>
      </c>
      <c r="BC8" s="10"/>
    </row>
    <row r="9" spans="1:55" ht="12.7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0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>
        <v>0</v>
      </c>
      <c r="AY9" s="2">
        <v>0</v>
      </c>
      <c r="AZ9" s="2"/>
      <c r="BA9" s="2"/>
      <c r="BB9" s="2">
        <f t="shared" si="0"/>
        <v>0</v>
      </c>
      <c r="BC9" s="10"/>
    </row>
    <row r="10" spans="1:55" ht="12.7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60</v>
      </c>
      <c r="T10" s="2">
        <v>60</v>
      </c>
      <c r="U10" s="2">
        <v>1551</v>
      </c>
      <c r="V10" s="2">
        <v>951</v>
      </c>
      <c r="W10" s="2">
        <v>305</v>
      </c>
      <c r="X10" s="2">
        <v>333</v>
      </c>
      <c r="Y10" s="2">
        <v>66</v>
      </c>
      <c r="Z10" s="2">
        <v>1110</v>
      </c>
      <c r="AA10" s="2">
        <v>617</v>
      </c>
      <c r="AB10" s="2">
        <v>138</v>
      </c>
      <c r="AC10" s="2"/>
      <c r="AD10" s="2"/>
      <c r="AE10" s="2"/>
      <c r="AF10" s="2">
        <v>33</v>
      </c>
      <c r="AG10" s="2">
        <v>205</v>
      </c>
      <c r="AH10" s="2"/>
      <c r="AI10" s="2">
        <v>100</v>
      </c>
      <c r="AJ10" s="2"/>
      <c r="AK10" s="2">
        <v>100</v>
      </c>
      <c r="AL10" s="2"/>
      <c r="AM10" s="2"/>
      <c r="AN10" s="2">
        <v>448</v>
      </c>
      <c r="AO10" s="2"/>
      <c r="AP10" s="2"/>
      <c r="AQ10" s="2">
        <v>1750</v>
      </c>
      <c r="AR10" s="2">
        <v>1369</v>
      </c>
      <c r="AS10" s="2">
        <v>1556</v>
      </c>
      <c r="AT10" s="2">
        <v>4050</v>
      </c>
      <c r="AU10" s="2">
        <v>2887</v>
      </c>
      <c r="AV10" s="2">
        <v>2743</v>
      </c>
      <c r="AW10" s="2">
        <v>4252</v>
      </c>
      <c r="AX10" s="2">
        <v>4573</v>
      </c>
      <c r="AY10" s="2">
        <v>7975</v>
      </c>
      <c r="AZ10" s="2">
        <v>4507</v>
      </c>
      <c r="BA10" s="2">
        <v>3554</v>
      </c>
      <c r="BB10" s="2">
        <f t="shared" si="0"/>
        <v>45293</v>
      </c>
      <c r="BC10" s="10"/>
    </row>
    <row r="11" spans="1:251" ht="12.75">
      <c r="A11" s="15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>
        <v>0</v>
      </c>
      <c r="AY11" s="2"/>
      <c r="AZ11" s="2"/>
      <c r="BA11" s="2"/>
      <c r="BB11" s="2">
        <f t="shared" si="0"/>
        <v>0</v>
      </c>
      <c r="BC11" s="10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</row>
    <row r="12" spans="1:55" ht="12.75">
      <c r="A12" s="2" t="s">
        <v>11</v>
      </c>
      <c r="B12" s="2"/>
      <c r="C12" s="2"/>
      <c r="D12" s="2">
        <v>528</v>
      </c>
      <c r="E12" s="2">
        <v>1408</v>
      </c>
      <c r="F12" s="2">
        <v>176</v>
      </c>
      <c r="G12" s="2"/>
      <c r="H12" s="2">
        <v>1140</v>
      </c>
      <c r="I12" s="2">
        <v>1140</v>
      </c>
      <c r="J12" s="2">
        <v>616</v>
      </c>
      <c r="K12" s="2">
        <v>1320</v>
      </c>
      <c r="L12" s="2">
        <v>176</v>
      </c>
      <c r="M12" s="2">
        <v>880</v>
      </c>
      <c r="N12" s="2">
        <v>1936</v>
      </c>
      <c r="O12" s="2">
        <v>44</v>
      </c>
      <c r="P12" s="2">
        <v>924</v>
      </c>
      <c r="Q12" s="2">
        <v>221</v>
      </c>
      <c r="R12" s="2">
        <v>2157</v>
      </c>
      <c r="S12" s="2">
        <v>880</v>
      </c>
      <c r="T12" s="2">
        <v>880</v>
      </c>
      <c r="U12" s="2">
        <v>660</v>
      </c>
      <c r="V12" s="2">
        <v>836</v>
      </c>
      <c r="W12" s="2">
        <v>1784</v>
      </c>
      <c r="X12" s="2">
        <v>616</v>
      </c>
      <c r="Y12" s="2">
        <v>1936</v>
      </c>
      <c r="Z12" s="2">
        <v>792</v>
      </c>
      <c r="AA12" s="2"/>
      <c r="AB12" s="2">
        <v>1461</v>
      </c>
      <c r="AC12" s="2">
        <v>132</v>
      </c>
      <c r="AD12" s="2">
        <v>1188</v>
      </c>
      <c r="AE12" s="2">
        <v>264</v>
      </c>
      <c r="AF12" s="2">
        <v>3163</v>
      </c>
      <c r="AG12" s="2">
        <v>1936</v>
      </c>
      <c r="AH12" s="2">
        <v>616</v>
      </c>
      <c r="AI12" s="2">
        <v>616</v>
      </c>
      <c r="AJ12" s="2"/>
      <c r="AK12" s="2"/>
      <c r="AL12" s="2">
        <v>616</v>
      </c>
      <c r="AM12" s="2">
        <v>1141</v>
      </c>
      <c r="AN12" s="2">
        <v>1317</v>
      </c>
      <c r="AO12" s="2">
        <v>1599</v>
      </c>
      <c r="AP12" s="2">
        <v>1594</v>
      </c>
      <c r="AQ12" s="2">
        <v>1254</v>
      </c>
      <c r="AR12" s="2">
        <v>702</v>
      </c>
      <c r="AS12" s="2">
        <v>440</v>
      </c>
      <c r="AT12" s="2"/>
      <c r="AU12" s="2">
        <v>1010</v>
      </c>
      <c r="AV12" s="2">
        <v>1628</v>
      </c>
      <c r="AW12" s="2">
        <v>1320</v>
      </c>
      <c r="AX12" s="2">
        <v>1320</v>
      </c>
      <c r="AY12" s="2">
        <v>1320</v>
      </c>
      <c r="AZ12" s="2">
        <v>1012</v>
      </c>
      <c r="BA12" s="2">
        <v>616</v>
      </c>
      <c r="BB12" s="2">
        <f t="shared" si="0"/>
        <v>47315</v>
      </c>
      <c r="BC12" s="10"/>
    </row>
    <row r="13" spans="1:55" ht="12.75">
      <c r="A13" s="2" t="s">
        <v>254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>
        <f aca="true" t="shared" si="1" ref="BB13:BB19">SUM(B13:AT13)</f>
        <v>0</v>
      </c>
      <c r="BC13" s="10"/>
    </row>
    <row r="14" spans="1:55" ht="12.75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>
        <f t="shared" si="1"/>
        <v>0</v>
      </c>
      <c r="BC14" s="10"/>
    </row>
    <row r="15" spans="1:55" ht="12.75">
      <c r="A15" s="2" t="s">
        <v>93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f t="shared" si="1"/>
        <v>0</v>
      </c>
      <c r="BC15" s="10"/>
    </row>
    <row r="16" spans="1:55" ht="12.75">
      <c r="A16" s="2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>
        <f t="shared" si="1"/>
        <v>0</v>
      </c>
      <c r="BC16" s="10"/>
    </row>
    <row r="17" spans="1:55" ht="12.75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>
        <f t="shared" si="1"/>
        <v>0</v>
      </c>
      <c r="BC17" s="10"/>
    </row>
    <row r="18" spans="1:55" ht="12.75">
      <c r="A18" s="2" t="s">
        <v>262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>
        <f t="shared" si="1"/>
        <v>0</v>
      </c>
      <c r="BC18" s="10"/>
    </row>
    <row r="19" spans="1:55" ht="12.75">
      <c r="A19" s="2" t="s">
        <v>267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>
        <f t="shared" si="1"/>
        <v>0</v>
      </c>
      <c r="BC19" s="10"/>
    </row>
    <row r="20" spans="1:55" ht="12.75">
      <c r="A20" s="2" t="s">
        <v>480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>
        <f aca="true" t="shared" si="2" ref="BB20:BB26">SUM(D20:AS20)</f>
        <v>0</v>
      </c>
      <c r="BC20" s="10"/>
    </row>
    <row r="21" spans="1:55" ht="12.75">
      <c r="A21" s="2" t="s">
        <v>271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f t="shared" si="2"/>
        <v>0</v>
      </c>
      <c r="BC21" s="10"/>
    </row>
    <row r="22" spans="1:55" ht="12.75">
      <c r="A22" s="2" t="s">
        <v>297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>
        <f t="shared" si="2"/>
        <v>0</v>
      </c>
      <c r="BC22" s="10"/>
    </row>
    <row r="23" spans="1:55" ht="12.75">
      <c r="A23" s="2" t="s">
        <v>318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>
        <f t="shared" si="2"/>
        <v>0</v>
      </c>
      <c r="BC23" s="10"/>
    </row>
    <row r="24" spans="1:55" ht="12.75">
      <c r="A24" s="2" t="s">
        <v>354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>
        <f t="shared" si="2"/>
        <v>0</v>
      </c>
      <c r="BC24" s="10"/>
    </row>
    <row r="25" spans="1:55" ht="12.75">
      <c r="A25" s="2" t="s">
        <v>365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>
        <f t="shared" si="2"/>
        <v>0</v>
      </c>
      <c r="BC25" s="10"/>
    </row>
    <row r="26" spans="1:55" ht="12.75">
      <c r="A26" s="2" t="s">
        <v>337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>
        <f t="shared" si="2"/>
        <v>0</v>
      </c>
      <c r="BC26" s="10"/>
    </row>
    <row r="27" spans="1:55" ht="12.75">
      <c r="A27" s="2" t="s">
        <v>453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>
        <f>SUM(E27:AN27)</f>
        <v>0</v>
      </c>
      <c r="BC27" s="10"/>
    </row>
    <row r="28" spans="1:55" ht="12.75">
      <c r="A28" s="3" t="s">
        <v>48</v>
      </c>
      <c r="B28" s="3">
        <f>SUM(B5:B26)</f>
        <v>2608</v>
      </c>
      <c r="C28" s="3">
        <f aca="true" t="shared" si="3" ref="C28:AL28">SUM(C5:C26)</f>
        <v>3255</v>
      </c>
      <c r="D28" s="3">
        <f t="shared" si="3"/>
        <v>4772</v>
      </c>
      <c r="E28" s="3">
        <f t="shared" si="3"/>
        <v>5494</v>
      </c>
      <c r="F28" s="3">
        <f t="shared" si="3"/>
        <v>2652</v>
      </c>
      <c r="G28" s="3">
        <f t="shared" si="3"/>
        <v>3076</v>
      </c>
      <c r="H28" s="3">
        <f t="shared" si="3"/>
        <v>4217</v>
      </c>
      <c r="I28" s="3">
        <f t="shared" si="3"/>
        <v>2217</v>
      </c>
      <c r="J28" s="3">
        <f t="shared" si="3"/>
        <v>11379</v>
      </c>
      <c r="K28" s="3">
        <f t="shared" si="3"/>
        <v>5403</v>
      </c>
      <c r="L28" s="3">
        <f t="shared" si="3"/>
        <v>1034</v>
      </c>
      <c r="M28" s="3">
        <f t="shared" si="3"/>
        <v>1932</v>
      </c>
      <c r="N28" s="3">
        <f t="shared" si="3"/>
        <v>7022</v>
      </c>
      <c r="O28" s="3">
        <f t="shared" si="3"/>
        <v>7404</v>
      </c>
      <c r="P28" s="3">
        <f t="shared" si="3"/>
        <v>3491</v>
      </c>
      <c r="Q28" s="3">
        <f t="shared" si="3"/>
        <v>3154</v>
      </c>
      <c r="R28" s="3">
        <f t="shared" si="3"/>
        <v>6938</v>
      </c>
      <c r="S28" s="3">
        <f t="shared" si="3"/>
        <v>4101</v>
      </c>
      <c r="T28" s="3">
        <f t="shared" si="3"/>
        <v>2623</v>
      </c>
      <c r="U28" s="3">
        <f t="shared" si="3"/>
        <v>7154</v>
      </c>
      <c r="V28" s="3">
        <f t="shared" si="3"/>
        <v>7934</v>
      </c>
      <c r="W28" s="3">
        <f t="shared" si="3"/>
        <v>11444</v>
      </c>
      <c r="X28" s="3">
        <f t="shared" si="3"/>
        <v>10134</v>
      </c>
      <c r="Y28" s="3">
        <f t="shared" si="3"/>
        <v>11573</v>
      </c>
      <c r="Z28" s="3">
        <f t="shared" si="3"/>
        <v>6008</v>
      </c>
      <c r="AA28" s="3">
        <f t="shared" si="3"/>
        <v>6481</v>
      </c>
      <c r="AB28" s="3">
        <f t="shared" si="3"/>
        <v>6602</v>
      </c>
      <c r="AC28" s="3">
        <f t="shared" si="3"/>
        <v>4729</v>
      </c>
      <c r="AD28" s="3">
        <f t="shared" si="3"/>
        <v>6121</v>
      </c>
      <c r="AE28" s="3">
        <f t="shared" si="3"/>
        <v>5879</v>
      </c>
      <c r="AF28" s="3">
        <f t="shared" si="3"/>
        <v>9468</v>
      </c>
      <c r="AG28" s="3">
        <f t="shared" si="3"/>
        <v>9204</v>
      </c>
      <c r="AH28" s="3">
        <f t="shared" si="3"/>
        <v>9984</v>
      </c>
      <c r="AI28" s="3">
        <f t="shared" si="3"/>
        <v>7276</v>
      </c>
      <c r="AJ28" s="3">
        <f t="shared" si="3"/>
        <v>2019</v>
      </c>
      <c r="AK28" s="3">
        <f t="shared" si="3"/>
        <v>4960</v>
      </c>
      <c r="AL28" s="3">
        <f t="shared" si="3"/>
        <v>8374</v>
      </c>
      <c r="AM28" s="3">
        <f aca="true" t="shared" si="4" ref="AM28:BA28">SUM(AM5:AM26)</f>
        <v>9349</v>
      </c>
      <c r="AN28" s="3">
        <f t="shared" si="4"/>
        <v>12275</v>
      </c>
      <c r="AO28" s="3">
        <f t="shared" si="4"/>
        <v>7883</v>
      </c>
      <c r="AP28" s="3">
        <f t="shared" si="4"/>
        <v>8219</v>
      </c>
      <c r="AQ28" s="3">
        <f t="shared" si="4"/>
        <v>7334</v>
      </c>
      <c r="AR28" s="3">
        <f t="shared" si="4"/>
        <v>13481</v>
      </c>
      <c r="AS28" s="3">
        <f t="shared" si="4"/>
        <v>8115</v>
      </c>
      <c r="AT28" s="3">
        <f t="shared" si="4"/>
        <v>8891</v>
      </c>
      <c r="AU28" s="3">
        <f t="shared" si="4"/>
        <v>9458</v>
      </c>
      <c r="AV28" s="3">
        <f t="shared" si="4"/>
        <v>9885</v>
      </c>
      <c r="AW28" s="3">
        <f t="shared" si="4"/>
        <v>14181</v>
      </c>
      <c r="AX28" s="3">
        <f t="shared" si="4"/>
        <v>15544</v>
      </c>
      <c r="AY28" s="3">
        <f t="shared" si="4"/>
        <v>16515</v>
      </c>
      <c r="AZ28" s="3">
        <f t="shared" si="4"/>
        <v>12633</v>
      </c>
      <c r="BA28" s="3">
        <f t="shared" si="4"/>
        <v>24953</v>
      </c>
      <c r="BB28" s="3">
        <f>SUM(BB5:BB26)</f>
        <v>396832</v>
      </c>
      <c r="BC28" s="10"/>
    </row>
    <row r="33" ht="12.75">
      <c r="A33" t="s">
        <v>106</v>
      </c>
    </row>
    <row r="34" ht="12.75">
      <c r="AB34" t="s">
        <v>530</v>
      </c>
    </row>
    <row r="35" spans="1:146" ht="12.75">
      <c r="A35" s="6"/>
      <c r="B35" s="25" t="s">
        <v>466</v>
      </c>
      <c r="C35" s="5" t="s">
        <v>468</v>
      </c>
      <c r="D35" s="5" t="s">
        <v>470</v>
      </c>
      <c r="E35" s="19" t="s">
        <v>472</v>
      </c>
      <c r="F35" s="5" t="s">
        <v>474</v>
      </c>
      <c r="G35" s="5" t="s">
        <v>476</v>
      </c>
      <c r="H35" s="5" t="s">
        <v>478</v>
      </c>
      <c r="I35" s="5" t="s">
        <v>481</v>
      </c>
      <c r="J35" s="5" t="s">
        <v>483</v>
      </c>
      <c r="K35" s="5" t="s">
        <v>485</v>
      </c>
      <c r="L35" s="5" t="s">
        <v>487</v>
      </c>
      <c r="M35" s="5" t="s">
        <v>489</v>
      </c>
      <c r="N35" s="19" t="s">
        <v>491</v>
      </c>
      <c r="O35" s="19" t="s">
        <v>496</v>
      </c>
      <c r="P35" s="19" t="s">
        <v>499</v>
      </c>
      <c r="Q35" s="19" t="s">
        <v>500</v>
      </c>
      <c r="R35" s="19" t="s">
        <v>502</v>
      </c>
      <c r="S35" s="19" t="s">
        <v>504</v>
      </c>
      <c r="T35" s="19" t="s">
        <v>506</v>
      </c>
      <c r="U35" s="19" t="s">
        <v>508</v>
      </c>
      <c r="V35" s="19" t="s">
        <v>510</v>
      </c>
      <c r="W35" s="19" t="s">
        <v>512</v>
      </c>
      <c r="X35" s="19" t="s">
        <v>514</v>
      </c>
      <c r="Y35" s="19" t="s">
        <v>516</v>
      </c>
      <c r="Z35" s="19" t="s">
        <v>518</v>
      </c>
      <c r="AA35" s="19" t="s">
        <v>520</v>
      </c>
      <c r="AB35" s="19" t="s">
        <v>522</v>
      </c>
      <c r="AC35" s="19" t="s">
        <v>524</v>
      </c>
      <c r="AD35" s="19" t="s">
        <v>526</v>
      </c>
      <c r="AE35" s="19" t="s">
        <v>528</v>
      </c>
      <c r="AF35" s="19" t="s">
        <v>531</v>
      </c>
      <c r="AG35" s="19" t="s">
        <v>533</v>
      </c>
      <c r="AH35" s="19" t="s">
        <v>535</v>
      </c>
      <c r="AI35" s="19" t="s">
        <v>537</v>
      </c>
      <c r="AJ35" s="19" t="s">
        <v>539</v>
      </c>
      <c r="AK35" s="19" t="s">
        <v>542</v>
      </c>
      <c r="AL35" s="19" t="s">
        <v>543</v>
      </c>
      <c r="AM35" s="19" t="s">
        <v>545</v>
      </c>
      <c r="AN35" s="19" t="s">
        <v>547</v>
      </c>
      <c r="AO35" s="19" t="s">
        <v>549</v>
      </c>
      <c r="AP35" s="19" t="s">
        <v>551</v>
      </c>
      <c r="AQ35" s="29" t="s">
        <v>553</v>
      </c>
      <c r="AR35" s="29" t="s">
        <v>555</v>
      </c>
      <c r="AS35" s="25" t="s">
        <v>557</v>
      </c>
      <c r="AT35" s="25" t="s">
        <v>559</v>
      </c>
      <c r="AU35" s="25" t="s">
        <v>562</v>
      </c>
      <c r="AV35" s="25" t="s">
        <v>563</v>
      </c>
      <c r="AW35" s="25" t="s">
        <v>565</v>
      </c>
      <c r="AX35" s="25" t="s">
        <v>567</v>
      </c>
      <c r="AY35" s="25" t="s">
        <v>569</v>
      </c>
      <c r="AZ35" s="29" t="s">
        <v>571</v>
      </c>
      <c r="BA35" s="29" t="s">
        <v>573</v>
      </c>
      <c r="BB35" s="27" t="s">
        <v>48</v>
      </c>
      <c r="BC35" s="33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J35" s="16"/>
      <c r="EK35" s="16"/>
      <c r="EN35" s="18"/>
      <c r="EO35" s="18"/>
      <c r="EP35" s="18"/>
    </row>
    <row r="36" spans="1:146" ht="12.75">
      <c r="A36" s="2"/>
      <c r="B36" s="26" t="s">
        <v>467</v>
      </c>
      <c r="C36" s="14" t="s">
        <v>469</v>
      </c>
      <c r="D36" s="14" t="s">
        <v>471</v>
      </c>
      <c r="E36" s="14" t="s">
        <v>473</v>
      </c>
      <c r="F36" s="14" t="s">
        <v>475</v>
      </c>
      <c r="G36" s="14" t="s">
        <v>477</v>
      </c>
      <c r="H36" s="14" t="s">
        <v>479</v>
      </c>
      <c r="I36" s="14" t="s">
        <v>482</v>
      </c>
      <c r="J36" s="14" t="s">
        <v>484</v>
      </c>
      <c r="K36" s="14" t="s">
        <v>486</v>
      </c>
      <c r="L36" s="14" t="s">
        <v>488</v>
      </c>
      <c r="M36" s="14" t="s">
        <v>490</v>
      </c>
      <c r="N36" s="14" t="s">
        <v>492</v>
      </c>
      <c r="O36" s="14" t="s">
        <v>497</v>
      </c>
      <c r="P36" s="14" t="s">
        <v>498</v>
      </c>
      <c r="Q36" s="14" t="s">
        <v>501</v>
      </c>
      <c r="R36" s="14" t="s">
        <v>503</v>
      </c>
      <c r="S36" s="14" t="s">
        <v>505</v>
      </c>
      <c r="T36" s="14" t="s">
        <v>507</v>
      </c>
      <c r="U36" s="14" t="s">
        <v>509</v>
      </c>
      <c r="V36" s="14" t="s">
        <v>511</v>
      </c>
      <c r="W36" s="14" t="s">
        <v>513</v>
      </c>
      <c r="X36" s="14" t="s">
        <v>515</v>
      </c>
      <c r="Y36" s="14" t="s">
        <v>517</v>
      </c>
      <c r="Z36" s="14" t="s">
        <v>519</v>
      </c>
      <c r="AA36" s="14" t="s">
        <v>521</v>
      </c>
      <c r="AB36" s="14" t="s">
        <v>523</v>
      </c>
      <c r="AC36" s="14" t="s">
        <v>525</v>
      </c>
      <c r="AD36" s="14" t="s">
        <v>527</v>
      </c>
      <c r="AE36" s="14" t="s">
        <v>529</v>
      </c>
      <c r="AF36" s="14" t="s">
        <v>532</v>
      </c>
      <c r="AG36" s="14" t="s">
        <v>534</v>
      </c>
      <c r="AH36" s="14" t="s">
        <v>536</v>
      </c>
      <c r="AI36" s="14" t="s">
        <v>538</v>
      </c>
      <c r="AJ36" s="14" t="s">
        <v>540</v>
      </c>
      <c r="AK36" s="14" t="s">
        <v>541</v>
      </c>
      <c r="AL36" s="14" t="s">
        <v>544</v>
      </c>
      <c r="AM36" s="14" t="s">
        <v>546</v>
      </c>
      <c r="AN36" s="14" t="s">
        <v>548</v>
      </c>
      <c r="AO36" s="14" t="s">
        <v>550</v>
      </c>
      <c r="AP36" s="14" t="s">
        <v>552</v>
      </c>
      <c r="AQ36" s="14" t="s">
        <v>554</v>
      </c>
      <c r="AR36" s="14" t="s">
        <v>556</v>
      </c>
      <c r="AS36" s="14" t="s">
        <v>558</v>
      </c>
      <c r="AT36" s="14" t="s">
        <v>560</v>
      </c>
      <c r="AU36" s="14" t="s">
        <v>561</v>
      </c>
      <c r="AV36" s="14" t="s">
        <v>564</v>
      </c>
      <c r="AW36" s="14" t="s">
        <v>566</v>
      </c>
      <c r="AX36" s="14" t="s">
        <v>568</v>
      </c>
      <c r="AY36" s="14" t="s">
        <v>570</v>
      </c>
      <c r="AZ36" s="14" t="s">
        <v>572</v>
      </c>
      <c r="BA36" s="14" t="s">
        <v>574</v>
      </c>
      <c r="BB36" s="8"/>
      <c r="BC36" s="30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N36" s="18"/>
      <c r="EO36" s="18"/>
      <c r="EP36" s="18"/>
    </row>
    <row r="37" spans="1:141" ht="12.75">
      <c r="A37" s="2" t="s">
        <v>10</v>
      </c>
      <c r="B37" s="2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0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J37" s="17"/>
      <c r="EK37" s="17"/>
    </row>
    <row r="38" spans="1:55" ht="12.75">
      <c r="A38" s="2" t="s">
        <v>4</v>
      </c>
      <c r="B38" s="21">
        <v>136</v>
      </c>
      <c r="C38" s="21">
        <v>163</v>
      </c>
      <c r="D38" s="21">
        <v>260</v>
      </c>
      <c r="E38" s="21">
        <v>161</v>
      </c>
      <c r="F38" s="21">
        <v>110</v>
      </c>
      <c r="G38" s="21">
        <v>380</v>
      </c>
      <c r="H38" s="21">
        <v>375</v>
      </c>
      <c r="I38" s="21">
        <v>798</v>
      </c>
      <c r="J38" s="21">
        <v>361</v>
      </c>
      <c r="K38" s="21">
        <v>440</v>
      </c>
      <c r="L38" s="21">
        <v>415</v>
      </c>
      <c r="M38" s="21">
        <v>425</v>
      </c>
      <c r="N38" s="21">
        <v>546</v>
      </c>
      <c r="O38" s="21">
        <v>468</v>
      </c>
      <c r="P38" s="21">
        <v>565</v>
      </c>
      <c r="Q38" s="21">
        <v>551</v>
      </c>
      <c r="R38" s="21">
        <v>519</v>
      </c>
      <c r="S38" s="21">
        <v>620</v>
      </c>
      <c r="T38" s="21">
        <v>484</v>
      </c>
      <c r="U38" s="21">
        <v>401</v>
      </c>
      <c r="V38" s="21">
        <v>98</v>
      </c>
      <c r="W38" s="21">
        <v>278</v>
      </c>
      <c r="X38" s="21">
        <v>89</v>
      </c>
      <c r="Y38" s="21">
        <v>620</v>
      </c>
      <c r="Z38" s="21">
        <v>264</v>
      </c>
      <c r="AA38" s="21">
        <v>376</v>
      </c>
      <c r="AB38" s="21">
        <v>549</v>
      </c>
      <c r="AC38" s="21">
        <v>247</v>
      </c>
      <c r="AD38" s="21">
        <v>350</v>
      </c>
      <c r="AE38" s="21">
        <v>106</v>
      </c>
      <c r="AF38" s="21">
        <v>394</v>
      </c>
      <c r="AG38" s="21">
        <v>352</v>
      </c>
      <c r="AH38" s="21">
        <v>305</v>
      </c>
      <c r="AI38" s="21">
        <v>377</v>
      </c>
      <c r="AJ38" s="21">
        <v>64</v>
      </c>
      <c r="AK38" s="21">
        <v>329</v>
      </c>
      <c r="AL38" s="21">
        <v>267</v>
      </c>
      <c r="AM38" s="21">
        <v>381</v>
      </c>
      <c r="AN38" s="21">
        <v>304</v>
      </c>
      <c r="AO38" s="21">
        <v>99</v>
      </c>
      <c r="AP38" s="21">
        <v>350</v>
      </c>
      <c r="AQ38" s="2">
        <v>274</v>
      </c>
      <c r="AR38" s="2">
        <v>254</v>
      </c>
      <c r="AS38" s="2">
        <v>319</v>
      </c>
      <c r="AT38" s="2">
        <v>313</v>
      </c>
      <c r="AU38" s="2">
        <v>336</v>
      </c>
      <c r="AV38" s="2">
        <v>267</v>
      </c>
      <c r="AW38" s="2">
        <v>243</v>
      </c>
      <c r="AX38" s="2">
        <v>264</v>
      </c>
      <c r="AY38" s="2">
        <v>23</v>
      </c>
      <c r="AZ38" s="2"/>
      <c r="BA38" s="2">
        <v>997</v>
      </c>
      <c r="BB38" s="2">
        <f>SUM(B38:BA38)</f>
        <v>17667</v>
      </c>
      <c r="BC38" s="10"/>
    </row>
    <row r="39" spans="1:55" ht="12.75">
      <c r="A39" s="2" t="s">
        <v>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f aca="true" t="shared" si="5" ref="BB39:BB44">SUM(B39:AY39)</f>
        <v>0</v>
      </c>
      <c r="BC39" s="10"/>
    </row>
    <row r="40" spans="1:55" ht="12.75">
      <c r="A40" s="2" t="s">
        <v>2</v>
      </c>
      <c r="B40" s="2"/>
      <c r="C40" s="2"/>
      <c r="D40" s="2"/>
      <c r="E40" s="2">
        <v>31</v>
      </c>
      <c r="F40" s="2">
        <v>30</v>
      </c>
      <c r="G40" s="2"/>
      <c r="H40" s="2"/>
      <c r="I40" s="2"/>
      <c r="J40" s="2"/>
      <c r="K40" s="2">
        <v>91</v>
      </c>
      <c r="L40" s="2"/>
      <c r="M40" s="2">
        <v>30</v>
      </c>
      <c r="N40" s="2">
        <v>17</v>
      </c>
      <c r="O40" s="2"/>
      <c r="P40" s="2"/>
      <c r="Q40" s="2"/>
      <c r="R40" s="2">
        <v>165</v>
      </c>
      <c r="S40" s="2">
        <v>389</v>
      </c>
      <c r="T40" s="2">
        <v>76</v>
      </c>
      <c r="U40" s="2">
        <v>27</v>
      </c>
      <c r="V40" s="2">
        <v>60</v>
      </c>
      <c r="W40" s="2">
        <v>65</v>
      </c>
      <c r="X40" s="2">
        <v>57</v>
      </c>
      <c r="Y40" s="2"/>
      <c r="Z40" s="2"/>
      <c r="AA40" s="2">
        <v>174</v>
      </c>
      <c r="AB40" s="2">
        <v>485</v>
      </c>
      <c r="AC40" s="2"/>
      <c r="AD40" s="2"/>
      <c r="AE40" s="2"/>
      <c r="AF40" s="2">
        <v>291</v>
      </c>
      <c r="AG40" s="2"/>
      <c r="AH40" s="2"/>
      <c r="AI40" s="2">
        <v>194</v>
      </c>
      <c r="AJ40" s="2"/>
      <c r="AK40" s="2">
        <v>28</v>
      </c>
      <c r="AL40" s="2">
        <v>32</v>
      </c>
      <c r="AM40" s="2"/>
      <c r="AN40" s="2">
        <v>36</v>
      </c>
      <c r="AO40" s="2"/>
      <c r="AP40" s="2">
        <v>26</v>
      </c>
      <c r="AQ40" s="2"/>
      <c r="AR40" s="2"/>
      <c r="AS40" s="2"/>
      <c r="AT40" s="2">
        <v>32</v>
      </c>
      <c r="AU40" s="2">
        <v>33</v>
      </c>
      <c r="AV40" s="2">
        <v>0</v>
      </c>
      <c r="AW40" s="2">
        <v>31</v>
      </c>
      <c r="AX40" s="2"/>
      <c r="AY40" s="2"/>
      <c r="AZ40" s="2">
        <v>57</v>
      </c>
      <c r="BA40" s="2">
        <v>291</v>
      </c>
      <c r="BB40" s="2">
        <f>SUM(B40:BA40)</f>
        <v>2748</v>
      </c>
      <c r="BC40" s="10"/>
    </row>
    <row r="41" spans="1:55" ht="12.75">
      <c r="A41" s="2" t="s">
        <v>5</v>
      </c>
      <c r="B41" s="2">
        <v>451</v>
      </c>
      <c r="C41" s="2">
        <v>621</v>
      </c>
      <c r="D41" s="2">
        <v>723</v>
      </c>
      <c r="E41" s="2">
        <v>959</v>
      </c>
      <c r="F41" s="2">
        <v>1056</v>
      </c>
      <c r="G41" s="2">
        <v>976</v>
      </c>
      <c r="H41" s="2">
        <v>596</v>
      </c>
      <c r="I41" s="2">
        <v>596</v>
      </c>
      <c r="J41" s="2">
        <v>365</v>
      </c>
      <c r="K41" s="2">
        <v>1093</v>
      </c>
      <c r="L41" s="2">
        <v>871</v>
      </c>
      <c r="M41" s="2">
        <v>730</v>
      </c>
      <c r="N41" s="2">
        <v>1097</v>
      </c>
      <c r="O41" s="2">
        <v>620</v>
      </c>
      <c r="P41" s="2">
        <v>892</v>
      </c>
      <c r="Q41" s="2">
        <v>1078</v>
      </c>
      <c r="R41" s="2">
        <v>723</v>
      </c>
      <c r="S41" s="2">
        <v>1118</v>
      </c>
      <c r="T41" s="2">
        <v>1118</v>
      </c>
      <c r="U41" s="2">
        <v>861</v>
      </c>
      <c r="V41" s="2">
        <v>1131</v>
      </c>
      <c r="W41" s="2">
        <v>444</v>
      </c>
      <c r="X41" s="2">
        <v>1090</v>
      </c>
      <c r="Y41" s="2">
        <v>680</v>
      </c>
      <c r="Z41" s="2">
        <v>1071</v>
      </c>
      <c r="AA41" s="2">
        <v>950</v>
      </c>
      <c r="AB41" s="2">
        <v>987</v>
      </c>
      <c r="AC41" s="2">
        <v>962</v>
      </c>
      <c r="AD41" s="2">
        <v>1676</v>
      </c>
      <c r="AE41" s="2">
        <v>1174</v>
      </c>
      <c r="AF41" s="2">
        <v>350</v>
      </c>
      <c r="AG41" s="2">
        <v>765</v>
      </c>
      <c r="AH41" s="2">
        <v>1263</v>
      </c>
      <c r="AI41" s="2">
        <v>1723</v>
      </c>
      <c r="AJ41" s="2">
        <v>439</v>
      </c>
      <c r="AK41" s="2">
        <v>1032</v>
      </c>
      <c r="AL41" s="2">
        <v>807</v>
      </c>
      <c r="AM41" s="2">
        <v>855</v>
      </c>
      <c r="AN41" s="2">
        <v>723</v>
      </c>
      <c r="AO41" s="2">
        <v>133</v>
      </c>
      <c r="AP41" s="2">
        <v>399</v>
      </c>
      <c r="AQ41" s="2">
        <v>483</v>
      </c>
      <c r="AR41" s="2">
        <v>864</v>
      </c>
      <c r="AS41" s="2">
        <v>716</v>
      </c>
      <c r="AT41" s="2">
        <v>918</v>
      </c>
      <c r="AU41" s="2">
        <v>688</v>
      </c>
      <c r="AV41" s="2">
        <v>748</v>
      </c>
      <c r="AW41" s="2">
        <v>675</v>
      </c>
      <c r="AX41" s="2">
        <v>1050</v>
      </c>
      <c r="AY41" s="2">
        <v>1050</v>
      </c>
      <c r="AZ41" s="2">
        <v>660</v>
      </c>
      <c r="BA41" s="2">
        <v>674</v>
      </c>
      <c r="BB41" s="2">
        <f>SUM(B41:BA41)</f>
        <v>43724</v>
      </c>
      <c r="BC41" s="10"/>
    </row>
    <row r="42" spans="1:55" ht="12.75">
      <c r="A42" s="2" t="s">
        <v>11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>
        <f t="shared" si="5"/>
        <v>0</v>
      </c>
      <c r="BC42" s="10"/>
    </row>
    <row r="43" spans="1:55" ht="12.75">
      <c r="A43" s="2" t="s">
        <v>3</v>
      </c>
      <c r="B43" s="2"/>
      <c r="C43" s="2"/>
      <c r="D43" s="2"/>
      <c r="E43" s="2"/>
      <c r="F43" s="2">
        <v>36</v>
      </c>
      <c r="G43" s="2">
        <v>202</v>
      </c>
      <c r="H43" s="2">
        <v>31</v>
      </c>
      <c r="I43" s="2">
        <v>292</v>
      </c>
      <c r="J43" s="2">
        <v>287</v>
      </c>
      <c r="K43" s="2">
        <v>34</v>
      </c>
      <c r="L43" s="2">
        <v>109</v>
      </c>
      <c r="M43" s="2">
        <v>42</v>
      </c>
      <c r="N43" s="2">
        <v>108</v>
      </c>
      <c r="O43" s="2">
        <v>196</v>
      </c>
      <c r="P43" s="2">
        <v>104</v>
      </c>
      <c r="Q43" s="2">
        <v>311</v>
      </c>
      <c r="R43" s="2">
        <v>382</v>
      </c>
      <c r="S43" s="2">
        <v>127</v>
      </c>
      <c r="T43" s="2">
        <v>40</v>
      </c>
      <c r="U43" s="2">
        <v>1244</v>
      </c>
      <c r="V43" s="2">
        <v>201</v>
      </c>
      <c r="W43" s="2"/>
      <c r="X43" s="2">
        <v>210</v>
      </c>
      <c r="Y43" s="2">
        <v>150</v>
      </c>
      <c r="Z43" s="2">
        <v>376</v>
      </c>
      <c r="AA43" s="2">
        <v>62</v>
      </c>
      <c r="AB43" s="2"/>
      <c r="AC43" s="2"/>
      <c r="AD43" s="2">
        <v>68</v>
      </c>
      <c r="AE43" s="2">
        <v>444</v>
      </c>
      <c r="AF43" s="2">
        <v>2474</v>
      </c>
      <c r="AG43" s="2">
        <v>183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>
        <f t="shared" si="5"/>
        <v>7713</v>
      </c>
      <c r="BC43" s="10"/>
    </row>
    <row r="44" spans="1:55" ht="12.75">
      <c r="A44" s="2" t="s">
        <v>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65</v>
      </c>
      <c r="R44" s="2">
        <v>30</v>
      </c>
      <c r="S44" s="2"/>
      <c r="T44" s="2"/>
      <c r="U44" s="2">
        <v>33</v>
      </c>
      <c r="V44" s="2"/>
      <c r="W44" s="2"/>
      <c r="X44" s="2"/>
      <c r="Y44" s="2">
        <v>33</v>
      </c>
      <c r="Z44" s="2">
        <v>30</v>
      </c>
      <c r="AA44" s="2">
        <v>26</v>
      </c>
      <c r="AB44" s="2"/>
      <c r="AC44" s="2"/>
      <c r="AD44" s="2">
        <v>40</v>
      </c>
      <c r="AE44" s="2"/>
      <c r="AF44" s="2"/>
      <c r="AG44" s="2"/>
      <c r="AH44" s="2"/>
      <c r="AI44" s="2">
        <v>30</v>
      </c>
      <c r="AJ44" s="2"/>
      <c r="AK44" s="2"/>
      <c r="AL44" s="2"/>
      <c r="AM44" s="2"/>
      <c r="AN44" s="2"/>
      <c r="AO44" s="2"/>
      <c r="AP44" s="2"/>
      <c r="AQ44" s="2"/>
      <c r="AR44" s="2">
        <v>30</v>
      </c>
      <c r="AS44" s="2">
        <v>28</v>
      </c>
      <c r="AT44" s="2">
        <v>30</v>
      </c>
      <c r="AU44" s="2"/>
      <c r="AV44" s="2"/>
      <c r="AW44" s="2"/>
      <c r="AX44" s="2"/>
      <c r="AY44" s="2"/>
      <c r="AZ44" s="2"/>
      <c r="BA44" s="2"/>
      <c r="BB44" s="2">
        <f t="shared" si="5"/>
        <v>375</v>
      </c>
      <c r="BC44" s="10"/>
    </row>
    <row r="45" spans="1:55" ht="12.75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10"/>
    </row>
    <row r="46" spans="1:55" ht="12.75">
      <c r="A46" s="2" t="s">
        <v>62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10"/>
    </row>
    <row r="47" spans="1:55" ht="12.75">
      <c r="A47" s="2" t="s">
        <v>255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10"/>
    </row>
    <row r="48" spans="1:55" ht="12.75">
      <c r="A48" s="2" t="s">
        <v>94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10"/>
    </row>
    <row r="49" spans="1:55" ht="12.75">
      <c r="A49" s="2" t="s">
        <v>73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0"/>
    </row>
    <row r="50" spans="1:55" ht="12.75">
      <c r="A50" s="2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10"/>
    </row>
    <row r="51" spans="1:55" ht="12.75">
      <c r="A51" s="2" t="s">
        <v>288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10"/>
    </row>
    <row r="52" spans="1:55" ht="12.75">
      <c r="A52" s="2" t="s">
        <v>262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10"/>
    </row>
    <row r="53" spans="1:139" ht="12.75">
      <c r="A53" s="9" t="s">
        <v>48</v>
      </c>
      <c r="B53" s="3">
        <f aca="true" t="shared" si="6" ref="B53:AH53">SUM(B32:B52)</f>
        <v>587</v>
      </c>
      <c r="C53" s="3">
        <f t="shared" si="6"/>
        <v>784</v>
      </c>
      <c r="D53" s="3">
        <f t="shared" si="6"/>
        <v>983</v>
      </c>
      <c r="E53" s="3">
        <f t="shared" si="6"/>
        <v>1151</v>
      </c>
      <c r="F53" s="3">
        <f t="shared" si="6"/>
        <v>1232</v>
      </c>
      <c r="G53" s="3">
        <f t="shared" si="6"/>
        <v>1558</v>
      </c>
      <c r="H53" s="3">
        <f t="shared" si="6"/>
        <v>1002</v>
      </c>
      <c r="I53" s="3">
        <f t="shared" si="6"/>
        <v>1686</v>
      </c>
      <c r="J53" s="3">
        <f t="shared" si="6"/>
        <v>1013</v>
      </c>
      <c r="K53" s="3">
        <f t="shared" si="6"/>
        <v>1658</v>
      </c>
      <c r="L53" s="3">
        <f t="shared" si="6"/>
        <v>1395</v>
      </c>
      <c r="M53" s="3">
        <f t="shared" si="6"/>
        <v>1227</v>
      </c>
      <c r="N53" s="3">
        <f t="shared" si="6"/>
        <v>1768</v>
      </c>
      <c r="O53" s="3">
        <f t="shared" si="6"/>
        <v>1284</v>
      </c>
      <c r="P53" s="3">
        <f t="shared" si="6"/>
        <v>1561</v>
      </c>
      <c r="Q53" s="3">
        <f t="shared" si="6"/>
        <v>2005</v>
      </c>
      <c r="R53" s="3">
        <f t="shared" si="6"/>
        <v>1819</v>
      </c>
      <c r="S53" s="3">
        <f t="shared" si="6"/>
        <v>2254</v>
      </c>
      <c r="T53" s="3">
        <f t="shared" si="6"/>
        <v>1718</v>
      </c>
      <c r="U53" s="3">
        <f t="shared" si="6"/>
        <v>2566</v>
      </c>
      <c r="V53" s="3">
        <f t="shared" si="6"/>
        <v>1490</v>
      </c>
      <c r="W53" s="3">
        <f t="shared" si="6"/>
        <v>787</v>
      </c>
      <c r="X53" s="3">
        <f t="shared" si="6"/>
        <v>1446</v>
      </c>
      <c r="Y53" s="3">
        <f t="shared" si="6"/>
        <v>1483</v>
      </c>
      <c r="Z53" s="3">
        <f t="shared" si="6"/>
        <v>1741</v>
      </c>
      <c r="AA53" s="3">
        <f t="shared" si="6"/>
        <v>1588</v>
      </c>
      <c r="AB53" s="3">
        <f t="shared" si="6"/>
        <v>2021</v>
      </c>
      <c r="AC53" s="3">
        <f t="shared" si="6"/>
        <v>1209</v>
      </c>
      <c r="AD53" s="3">
        <f t="shared" si="6"/>
        <v>2134</v>
      </c>
      <c r="AE53" s="3">
        <f t="shared" si="6"/>
        <v>1724</v>
      </c>
      <c r="AF53" s="3">
        <f t="shared" si="6"/>
        <v>3509</v>
      </c>
      <c r="AG53" s="3">
        <f t="shared" si="6"/>
        <v>1300</v>
      </c>
      <c r="AH53" s="3">
        <f t="shared" si="6"/>
        <v>1568</v>
      </c>
      <c r="AI53" s="3">
        <f aca="true" t="shared" si="7" ref="AI53:AY53">SUM(AI32:AI52)</f>
        <v>2324</v>
      </c>
      <c r="AJ53" s="3">
        <f t="shared" si="7"/>
        <v>503</v>
      </c>
      <c r="AK53" s="3">
        <f t="shared" si="7"/>
        <v>1389</v>
      </c>
      <c r="AL53" s="3">
        <f t="shared" si="7"/>
        <v>1106</v>
      </c>
      <c r="AM53" s="3">
        <f t="shared" si="7"/>
        <v>1236</v>
      </c>
      <c r="AN53" s="3">
        <f t="shared" si="7"/>
        <v>1063</v>
      </c>
      <c r="AO53" s="3">
        <f t="shared" si="7"/>
        <v>232</v>
      </c>
      <c r="AP53" s="3">
        <f t="shared" si="7"/>
        <v>775</v>
      </c>
      <c r="AQ53" s="3">
        <f t="shared" si="7"/>
        <v>757</v>
      </c>
      <c r="AR53" s="3">
        <f t="shared" si="7"/>
        <v>1148</v>
      </c>
      <c r="AS53" s="3">
        <f t="shared" si="7"/>
        <v>1063</v>
      </c>
      <c r="AT53" s="3">
        <f t="shared" si="7"/>
        <v>1293</v>
      </c>
      <c r="AU53" s="3">
        <f t="shared" si="7"/>
        <v>1057</v>
      </c>
      <c r="AV53" s="3">
        <f t="shared" si="7"/>
        <v>1015</v>
      </c>
      <c r="AW53" s="3">
        <f t="shared" si="7"/>
        <v>949</v>
      </c>
      <c r="AX53" s="3">
        <f t="shared" si="7"/>
        <v>1314</v>
      </c>
      <c r="AY53" s="3">
        <f t="shared" si="7"/>
        <v>1073</v>
      </c>
      <c r="AZ53" s="3">
        <f>SUM(AZ32:AZ52)</f>
        <v>717</v>
      </c>
      <c r="BA53" s="3">
        <f>SUM(BA32:BA52)</f>
        <v>1962</v>
      </c>
      <c r="BB53" s="3">
        <f>SUM(BB38:BB52)</f>
        <v>72227</v>
      </c>
      <c r="BC53" s="10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1"/>
      <c r="EI53" s="31"/>
    </row>
    <row r="55" ht="12.75">
      <c r="A55" t="s">
        <v>108</v>
      </c>
    </row>
    <row r="57" spans="1:141" ht="12.75">
      <c r="A57" s="6"/>
      <c r="B57" s="25" t="s">
        <v>466</v>
      </c>
      <c r="C57" s="5" t="s">
        <v>468</v>
      </c>
      <c r="D57" s="5" t="s">
        <v>470</v>
      </c>
      <c r="E57" s="19" t="s">
        <v>472</v>
      </c>
      <c r="F57" s="5" t="s">
        <v>474</v>
      </c>
      <c r="G57" s="5" t="s">
        <v>476</v>
      </c>
      <c r="H57" s="5" t="s">
        <v>478</v>
      </c>
      <c r="I57" s="5" t="s">
        <v>481</v>
      </c>
      <c r="J57" s="5" t="s">
        <v>483</v>
      </c>
      <c r="K57" s="5" t="s">
        <v>485</v>
      </c>
      <c r="L57" s="5" t="s">
        <v>487</v>
      </c>
      <c r="M57" s="5" t="s">
        <v>489</v>
      </c>
      <c r="N57" s="19" t="s">
        <v>491</v>
      </c>
      <c r="O57" s="19" t="s">
        <v>496</v>
      </c>
      <c r="P57" s="19" t="s">
        <v>499</v>
      </c>
      <c r="Q57" s="19" t="s">
        <v>500</v>
      </c>
      <c r="R57" s="19" t="s">
        <v>502</v>
      </c>
      <c r="S57" s="19" t="s">
        <v>504</v>
      </c>
      <c r="T57" s="19" t="s">
        <v>506</v>
      </c>
      <c r="U57" s="19" t="s">
        <v>508</v>
      </c>
      <c r="V57" s="19" t="s">
        <v>510</v>
      </c>
      <c r="W57" s="19" t="s">
        <v>512</v>
      </c>
      <c r="X57" s="19" t="s">
        <v>514</v>
      </c>
      <c r="Y57" s="19" t="s">
        <v>516</v>
      </c>
      <c r="Z57" s="19" t="s">
        <v>518</v>
      </c>
      <c r="AA57" s="19" t="s">
        <v>520</v>
      </c>
      <c r="AB57" s="19" t="s">
        <v>522</v>
      </c>
      <c r="AC57" s="19" t="s">
        <v>524</v>
      </c>
      <c r="AD57" s="19" t="s">
        <v>526</v>
      </c>
      <c r="AE57" s="19" t="s">
        <v>528</v>
      </c>
      <c r="AF57" s="19" t="s">
        <v>531</v>
      </c>
      <c r="AG57" s="19" t="s">
        <v>533</v>
      </c>
      <c r="AH57" s="19" t="s">
        <v>535</v>
      </c>
      <c r="AI57" s="19" t="s">
        <v>537</v>
      </c>
      <c r="AJ57" s="19" t="s">
        <v>539</v>
      </c>
      <c r="AK57" s="19" t="s">
        <v>542</v>
      </c>
      <c r="AL57" s="19" t="s">
        <v>543</v>
      </c>
      <c r="AM57" s="19" t="s">
        <v>545</v>
      </c>
      <c r="AN57" s="19" t="s">
        <v>547</v>
      </c>
      <c r="AO57" s="19" t="s">
        <v>549</v>
      </c>
      <c r="AP57" s="19" t="s">
        <v>551</v>
      </c>
      <c r="AQ57" s="29" t="s">
        <v>553</v>
      </c>
      <c r="AR57" s="29" t="s">
        <v>555</v>
      </c>
      <c r="AS57" s="25" t="s">
        <v>557</v>
      </c>
      <c r="AT57" s="25" t="s">
        <v>559</v>
      </c>
      <c r="AU57" s="25" t="s">
        <v>562</v>
      </c>
      <c r="AV57" s="25" t="s">
        <v>563</v>
      </c>
      <c r="AW57" s="25" t="s">
        <v>565</v>
      </c>
      <c r="AX57" s="25" t="s">
        <v>567</v>
      </c>
      <c r="AY57" s="25" t="s">
        <v>569</v>
      </c>
      <c r="AZ57" s="29" t="s">
        <v>571</v>
      </c>
      <c r="BA57" s="29" t="s">
        <v>573</v>
      </c>
      <c r="BB57" s="27" t="s">
        <v>48</v>
      </c>
      <c r="BC57" s="33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J57" s="16"/>
      <c r="EK57" s="16"/>
    </row>
    <row r="58" spans="1:141" ht="12.75">
      <c r="A58" s="2"/>
      <c r="B58" s="26" t="s">
        <v>467</v>
      </c>
      <c r="C58" s="14" t="s">
        <v>469</v>
      </c>
      <c r="D58" s="14" t="s">
        <v>471</v>
      </c>
      <c r="E58" s="14" t="s">
        <v>473</v>
      </c>
      <c r="F58" s="14" t="s">
        <v>475</v>
      </c>
      <c r="G58" s="14" t="s">
        <v>477</v>
      </c>
      <c r="H58" s="14" t="s">
        <v>479</v>
      </c>
      <c r="I58" s="14" t="s">
        <v>482</v>
      </c>
      <c r="J58" s="14" t="s">
        <v>484</v>
      </c>
      <c r="K58" s="14" t="s">
        <v>486</v>
      </c>
      <c r="L58" s="14" t="s">
        <v>488</v>
      </c>
      <c r="M58" s="14" t="s">
        <v>490</v>
      </c>
      <c r="N58" s="14" t="s">
        <v>492</v>
      </c>
      <c r="O58" s="14" t="s">
        <v>497</v>
      </c>
      <c r="P58" s="14" t="s">
        <v>498</v>
      </c>
      <c r="Q58" s="14" t="s">
        <v>501</v>
      </c>
      <c r="R58" s="14" t="s">
        <v>503</v>
      </c>
      <c r="S58" s="14" t="s">
        <v>505</v>
      </c>
      <c r="T58" s="14" t="s">
        <v>507</v>
      </c>
      <c r="U58" s="14" t="s">
        <v>509</v>
      </c>
      <c r="V58" s="14" t="s">
        <v>511</v>
      </c>
      <c r="W58" s="14" t="s">
        <v>513</v>
      </c>
      <c r="X58" s="14" t="s">
        <v>515</v>
      </c>
      <c r="Y58" s="14" t="s">
        <v>517</v>
      </c>
      <c r="Z58" s="14" t="s">
        <v>519</v>
      </c>
      <c r="AA58" s="14" t="s">
        <v>521</v>
      </c>
      <c r="AB58" s="14" t="s">
        <v>523</v>
      </c>
      <c r="AC58" s="14" t="s">
        <v>525</v>
      </c>
      <c r="AD58" s="14" t="s">
        <v>527</v>
      </c>
      <c r="AE58" s="14" t="s">
        <v>529</v>
      </c>
      <c r="AF58" s="14" t="s">
        <v>532</v>
      </c>
      <c r="AG58" s="14" t="s">
        <v>534</v>
      </c>
      <c r="AH58" s="14" t="s">
        <v>536</v>
      </c>
      <c r="AI58" s="14" t="s">
        <v>538</v>
      </c>
      <c r="AJ58" s="14" t="s">
        <v>540</v>
      </c>
      <c r="AK58" s="14" t="s">
        <v>541</v>
      </c>
      <c r="AL58" s="14" t="s">
        <v>544</v>
      </c>
      <c r="AM58" s="14" t="s">
        <v>546</v>
      </c>
      <c r="AN58" s="14" t="s">
        <v>548</v>
      </c>
      <c r="AO58" s="14" t="s">
        <v>550</v>
      </c>
      <c r="AP58" s="14" t="s">
        <v>552</v>
      </c>
      <c r="AQ58" s="14" t="s">
        <v>554</v>
      </c>
      <c r="AR58" s="14" t="s">
        <v>556</v>
      </c>
      <c r="AS58" s="14" t="s">
        <v>558</v>
      </c>
      <c r="AT58" s="14" t="s">
        <v>560</v>
      </c>
      <c r="AU58" s="14" t="s">
        <v>561</v>
      </c>
      <c r="AV58" s="14" t="s">
        <v>564</v>
      </c>
      <c r="AW58" s="14" t="s">
        <v>566</v>
      </c>
      <c r="AX58" s="14" t="s">
        <v>568</v>
      </c>
      <c r="AY58" s="14" t="s">
        <v>570</v>
      </c>
      <c r="AZ58" s="14" t="s">
        <v>572</v>
      </c>
      <c r="BA58" s="14" t="s">
        <v>574</v>
      </c>
      <c r="BB58" s="14"/>
      <c r="BC58" s="30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</row>
    <row r="59" spans="1:55" ht="12.75">
      <c r="A59" s="2" t="s">
        <v>6</v>
      </c>
      <c r="B59" s="2">
        <v>0</v>
      </c>
      <c r="C59" s="2">
        <v>0</v>
      </c>
      <c r="D59" s="2">
        <v>0</v>
      </c>
      <c r="E59" s="2">
        <v>1235</v>
      </c>
      <c r="F59" s="2">
        <v>1813</v>
      </c>
      <c r="G59" s="2">
        <v>875</v>
      </c>
      <c r="H59" s="2">
        <v>316</v>
      </c>
      <c r="I59" s="2">
        <v>212</v>
      </c>
      <c r="J59" s="2"/>
      <c r="K59" s="2">
        <v>28</v>
      </c>
      <c r="L59" s="2">
        <v>0</v>
      </c>
      <c r="M59" s="2">
        <v>0</v>
      </c>
      <c r="N59" s="2">
        <v>0</v>
      </c>
      <c r="O59" s="2">
        <v>616</v>
      </c>
      <c r="P59" s="2">
        <v>0</v>
      </c>
      <c r="Q59" s="2">
        <v>27</v>
      </c>
      <c r="R59" s="2">
        <v>0</v>
      </c>
      <c r="S59" s="2"/>
      <c r="T59" s="2">
        <v>0</v>
      </c>
      <c r="U59" s="2"/>
      <c r="V59" s="2">
        <v>0</v>
      </c>
      <c r="W59" s="2">
        <v>0</v>
      </c>
      <c r="X59" s="2">
        <v>0</v>
      </c>
      <c r="Y59" s="2">
        <v>0</v>
      </c>
      <c r="Z59" s="2"/>
      <c r="AA59" s="2">
        <v>1121</v>
      </c>
      <c r="AB59" s="2">
        <v>955</v>
      </c>
      <c r="AC59" s="2">
        <v>1972</v>
      </c>
      <c r="AD59" s="2">
        <v>1960</v>
      </c>
      <c r="AE59" s="2">
        <v>173</v>
      </c>
      <c r="AF59" s="2">
        <v>1633</v>
      </c>
      <c r="AG59" s="2">
        <v>916</v>
      </c>
      <c r="AH59" s="2">
        <v>3334</v>
      </c>
      <c r="AI59" s="2">
        <v>3185</v>
      </c>
      <c r="AJ59" s="2">
        <v>154</v>
      </c>
      <c r="AK59" s="2">
        <v>667</v>
      </c>
      <c r="AL59" s="2">
        <v>0</v>
      </c>
      <c r="AM59" s="2">
        <v>272</v>
      </c>
      <c r="AN59" s="2">
        <v>8269</v>
      </c>
      <c r="AO59" s="2">
        <v>1517</v>
      </c>
      <c r="AP59" s="2">
        <v>636</v>
      </c>
      <c r="AQ59" s="2">
        <v>90</v>
      </c>
      <c r="AR59" s="2">
        <v>4719</v>
      </c>
      <c r="AS59" s="2">
        <v>646</v>
      </c>
      <c r="AT59" s="2">
        <v>1067</v>
      </c>
      <c r="AU59" s="2">
        <v>514</v>
      </c>
      <c r="AV59" s="2">
        <v>119</v>
      </c>
      <c r="AW59" s="2">
        <v>242</v>
      </c>
      <c r="AX59" s="2"/>
      <c r="AY59" s="2"/>
      <c r="AZ59" s="2"/>
      <c r="BA59" s="2">
        <v>2734</v>
      </c>
      <c r="BB59" s="2">
        <f>SUM(B59:BA59)</f>
        <v>42017</v>
      </c>
      <c r="BC59" s="10"/>
    </row>
    <row r="60" spans="1:55" ht="12.75">
      <c r="A60" s="2" t="s">
        <v>262</v>
      </c>
      <c r="B60" s="2"/>
      <c r="C60" s="2"/>
      <c r="D60" s="2"/>
      <c r="E60" s="2">
        <v>240</v>
      </c>
      <c r="F60" s="2"/>
      <c r="G60" s="2"/>
      <c r="H60" s="2"/>
      <c r="I60" s="2"/>
      <c r="J60" s="2">
        <v>118</v>
      </c>
      <c r="K60" s="2">
        <v>57</v>
      </c>
      <c r="L60" s="2"/>
      <c r="M60" s="2">
        <v>0</v>
      </c>
      <c r="N60" s="2"/>
      <c r="O60" s="2"/>
      <c r="P60" s="2">
        <v>0</v>
      </c>
      <c r="Q60" s="2"/>
      <c r="R60" s="2"/>
      <c r="S60" s="2"/>
      <c r="T60" s="2"/>
      <c r="U60" s="2"/>
      <c r="V60" s="2"/>
      <c r="W60" s="2"/>
      <c r="X60" s="2"/>
      <c r="Y60" s="2"/>
      <c r="Z60" s="2">
        <v>390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>
        <f>SUM(B60:BA60)</f>
        <v>805</v>
      </c>
      <c r="BC60" s="10"/>
    </row>
    <row r="61" spans="1:55" ht="12.75">
      <c r="A61" s="2" t="s">
        <v>93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1174</v>
      </c>
      <c r="AA61" s="2">
        <v>2354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>
        <f>SUM(B61:BA61)</f>
        <v>3528</v>
      </c>
      <c r="BC61" s="10"/>
    </row>
    <row r="62" spans="1:55" ht="12.75">
      <c r="A62" s="3" t="s">
        <v>48</v>
      </c>
      <c r="B62" s="3">
        <v>0</v>
      </c>
      <c r="C62" s="3">
        <v>0</v>
      </c>
      <c r="D62" s="3">
        <v>0</v>
      </c>
      <c r="E62" s="3">
        <f aca="true" t="shared" si="8" ref="E62:K62">SUM(E59:E60)</f>
        <v>1475</v>
      </c>
      <c r="F62" s="3">
        <f t="shared" si="8"/>
        <v>1813</v>
      </c>
      <c r="G62" s="3">
        <f t="shared" si="8"/>
        <v>875</v>
      </c>
      <c r="H62" s="3">
        <f t="shared" si="8"/>
        <v>316</v>
      </c>
      <c r="I62" s="3">
        <f t="shared" si="8"/>
        <v>212</v>
      </c>
      <c r="J62" s="3">
        <f t="shared" si="8"/>
        <v>118</v>
      </c>
      <c r="K62" s="3">
        <f t="shared" si="8"/>
        <v>85</v>
      </c>
      <c r="L62" s="3">
        <f aca="true" t="shared" si="9" ref="L62:T62">SUM(L59:L60)</f>
        <v>0</v>
      </c>
      <c r="M62" s="3">
        <f t="shared" si="9"/>
        <v>0</v>
      </c>
      <c r="N62" s="3">
        <f t="shared" si="9"/>
        <v>0</v>
      </c>
      <c r="O62" s="3">
        <f t="shared" si="9"/>
        <v>616</v>
      </c>
      <c r="P62" s="3">
        <f t="shared" si="9"/>
        <v>0</v>
      </c>
      <c r="Q62" s="3">
        <f t="shared" si="9"/>
        <v>27</v>
      </c>
      <c r="R62" s="3">
        <f t="shared" si="9"/>
        <v>0</v>
      </c>
      <c r="S62" s="3">
        <f t="shared" si="9"/>
        <v>0</v>
      </c>
      <c r="T62" s="3">
        <f t="shared" si="9"/>
        <v>0</v>
      </c>
      <c r="U62" s="3"/>
      <c r="V62" s="3">
        <v>0</v>
      </c>
      <c r="W62" s="3">
        <v>0</v>
      </c>
      <c r="X62" s="3">
        <v>0</v>
      </c>
      <c r="Y62" s="3">
        <v>0</v>
      </c>
      <c r="Z62" s="3">
        <f aca="true" t="shared" si="10" ref="Z62:AH62">SUM(Z59:Z61)</f>
        <v>1564</v>
      </c>
      <c r="AA62" s="3">
        <f t="shared" si="10"/>
        <v>3475</v>
      </c>
      <c r="AB62" s="3">
        <f t="shared" si="10"/>
        <v>955</v>
      </c>
      <c r="AC62" s="3">
        <f t="shared" si="10"/>
        <v>1972</v>
      </c>
      <c r="AD62" s="3">
        <f t="shared" si="10"/>
        <v>1960</v>
      </c>
      <c r="AE62" s="3">
        <f t="shared" si="10"/>
        <v>173</v>
      </c>
      <c r="AF62" s="3">
        <f t="shared" si="10"/>
        <v>1633</v>
      </c>
      <c r="AG62" s="3">
        <f t="shared" si="10"/>
        <v>916</v>
      </c>
      <c r="AH62" s="3">
        <f t="shared" si="10"/>
        <v>3334</v>
      </c>
      <c r="AI62" s="3">
        <f aca="true" t="shared" si="11" ref="AI62:AR62">SUM(AI59:AI61)</f>
        <v>3185</v>
      </c>
      <c r="AJ62" s="3">
        <f t="shared" si="11"/>
        <v>154</v>
      </c>
      <c r="AK62" s="3">
        <f t="shared" si="11"/>
        <v>667</v>
      </c>
      <c r="AL62" s="3">
        <f t="shared" si="11"/>
        <v>0</v>
      </c>
      <c r="AM62" s="3">
        <f t="shared" si="11"/>
        <v>272</v>
      </c>
      <c r="AN62" s="3">
        <f t="shared" si="11"/>
        <v>8269</v>
      </c>
      <c r="AO62" s="3">
        <f t="shared" si="11"/>
        <v>1517</v>
      </c>
      <c r="AP62" s="3">
        <f t="shared" si="11"/>
        <v>636</v>
      </c>
      <c r="AQ62" s="3">
        <f t="shared" si="11"/>
        <v>90</v>
      </c>
      <c r="AR62" s="3">
        <f t="shared" si="11"/>
        <v>4719</v>
      </c>
      <c r="AS62" s="3">
        <f aca="true" t="shared" si="12" ref="AS62:BB62">SUM(AS59:AS61)</f>
        <v>646</v>
      </c>
      <c r="AT62" s="3">
        <f t="shared" si="12"/>
        <v>1067</v>
      </c>
      <c r="AU62" s="3">
        <f t="shared" si="12"/>
        <v>514</v>
      </c>
      <c r="AV62" s="3">
        <f t="shared" si="12"/>
        <v>119</v>
      </c>
      <c r="AW62" s="3">
        <f t="shared" si="12"/>
        <v>242</v>
      </c>
      <c r="AX62" s="3">
        <f t="shared" si="12"/>
        <v>0</v>
      </c>
      <c r="AY62" s="3">
        <f t="shared" si="12"/>
        <v>0</v>
      </c>
      <c r="AZ62" s="3">
        <f>SUM(AZ59:AZ61)</f>
        <v>0</v>
      </c>
      <c r="BA62" s="3">
        <f>SUM(BA59:BA61)</f>
        <v>2734</v>
      </c>
      <c r="BB62" s="3">
        <f t="shared" si="12"/>
        <v>46350</v>
      </c>
      <c r="BC62" s="10"/>
    </row>
    <row r="65" ht="12.75">
      <c r="A65" t="s">
        <v>107</v>
      </c>
    </row>
    <row r="67" spans="1:141" ht="12.75">
      <c r="A67" s="6"/>
      <c r="B67" s="25" t="s">
        <v>466</v>
      </c>
      <c r="C67" s="5" t="s">
        <v>468</v>
      </c>
      <c r="D67" s="5" t="s">
        <v>470</v>
      </c>
      <c r="E67" s="19" t="s">
        <v>472</v>
      </c>
      <c r="F67" s="5" t="s">
        <v>474</v>
      </c>
      <c r="G67" s="5" t="s">
        <v>476</v>
      </c>
      <c r="H67" s="5" t="s">
        <v>478</v>
      </c>
      <c r="I67" s="5" t="s">
        <v>481</v>
      </c>
      <c r="J67" s="5" t="s">
        <v>483</v>
      </c>
      <c r="K67" s="5" t="s">
        <v>485</v>
      </c>
      <c r="L67" s="5" t="s">
        <v>487</v>
      </c>
      <c r="M67" s="5" t="s">
        <v>489</v>
      </c>
      <c r="N67" s="19" t="s">
        <v>491</v>
      </c>
      <c r="O67" s="19" t="s">
        <v>496</v>
      </c>
      <c r="P67" s="19" t="s">
        <v>499</v>
      </c>
      <c r="Q67" s="19" t="s">
        <v>500</v>
      </c>
      <c r="R67" s="19" t="s">
        <v>502</v>
      </c>
      <c r="S67" s="19" t="s">
        <v>504</v>
      </c>
      <c r="T67" s="19" t="s">
        <v>506</v>
      </c>
      <c r="U67" s="19" t="s">
        <v>508</v>
      </c>
      <c r="V67" s="19" t="s">
        <v>510</v>
      </c>
      <c r="W67" s="19" t="s">
        <v>512</v>
      </c>
      <c r="X67" s="19" t="s">
        <v>514</v>
      </c>
      <c r="Y67" s="19" t="s">
        <v>516</v>
      </c>
      <c r="Z67" s="19" t="s">
        <v>518</v>
      </c>
      <c r="AA67" s="19" t="s">
        <v>520</v>
      </c>
      <c r="AB67" s="19" t="s">
        <v>522</v>
      </c>
      <c r="AC67" s="19" t="s">
        <v>524</v>
      </c>
      <c r="AD67" s="19" t="s">
        <v>526</v>
      </c>
      <c r="AE67" s="19" t="s">
        <v>528</v>
      </c>
      <c r="AF67" s="19" t="s">
        <v>531</v>
      </c>
      <c r="AG67" s="19" t="s">
        <v>533</v>
      </c>
      <c r="AH67" s="19" t="s">
        <v>535</v>
      </c>
      <c r="AI67" s="19" t="s">
        <v>537</v>
      </c>
      <c r="AJ67" s="19" t="s">
        <v>539</v>
      </c>
      <c r="AK67" s="19" t="s">
        <v>542</v>
      </c>
      <c r="AL67" s="19" t="s">
        <v>543</v>
      </c>
      <c r="AM67" s="19" t="s">
        <v>545</v>
      </c>
      <c r="AN67" s="19" t="s">
        <v>547</v>
      </c>
      <c r="AO67" s="19" t="s">
        <v>549</v>
      </c>
      <c r="AP67" s="19" t="s">
        <v>551</v>
      </c>
      <c r="AQ67" s="29" t="s">
        <v>553</v>
      </c>
      <c r="AR67" s="29" t="s">
        <v>555</v>
      </c>
      <c r="AS67" s="25" t="s">
        <v>557</v>
      </c>
      <c r="AT67" s="25" t="s">
        <v>559</v>
      </c>
      <c r="AU67" s="25" t="s">
        <v>562</v>
      </c>
      <c r="AV67" s="25" t="s">
        <v>563</v>
      </c>
      <c r="AW67" s="25" t="s">
        <v>565</v>
      </c>
      <c r="AX67" s="25" t="s">
        <v>567</v>
      </c>
      <c r="AY67" s="25" t="s">
        <v>569</v>
      </c>
      <c r="AZ67" s="29" t="s">
        <v>571</v>
      </c>
      <c r="BA67" s="29" t="s">
        <v>573</v>
      </c>
      <c r="BB67" s="27" t="s">
        <v>48</v>
      </c>
      <c r="BC67" s="33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J67" s="16"/>
      <c r="EK67" s="16"/>
    </row>
    <row r="68" spans="1:141" ht="12.75">
      <c r="A68" s="2"/>
      <c r="B68" s="26" t="s">
        <v>467</v>
      </c>
      <c r="C68" s="14" t="s">
        <v>469</v>
      </c>
      <c r="D68" s="14" t="s">
        <v>471</v>
      </c>
      <c r="E68" s="14" t="s">
        <v>473</v>
      </c>
      <c r="F68" s="14" t="s">
        <v>475</v>
      </c>
      <c r="G68" s="14" t="s">
        <v>477</v>
      </c>
      <c r="H68" s="14" t="s">
        <v>479</v>
      </c>
      <c r="I68" s="14" t="s">
        <v>482</v>
      </c>
      <c r="J68" s="14" t="s">
        <v>484</v>
      </c>
      <c r="K68" s="14" t="s">
        <v>486</v>
      </c>
      <c r="L68" s="14" t="s">
        <v>488</v>
      </c>
      <c r="M68" s="14" t="s">
        <v>490</v>
      </c>
      <c r="N68" s="14" t="s">
        <v>492</v>
      </c>
      <c r="O68" s="14" t="s">
        <v>497</v>
      </c>
      <c r="P68" s="14" t="s">
        <v>498</v>
      </c>
      <c r="Q68" s="14" t="s">
        <v>501</v>
      </c>
      <c r="R68" s="14" t="s">
        <v>503</v>
      </c>
      <c r="S68" s="14" t="s">
        <v>505</v>
      </c>
      <c r="T68" s="14" t="s">
        <v>507</v>
      </c>
      <c r="U68" s="14" t="s">
        <v>509</v>
      </c>
      <c r="V68" s="14" t="s">
        <v>511</v>
      </c>
      <c r="W68" s="14" t="s">
        <v>513</v>
      </c>
      <c r="X68" s="14" t="s">
        <v>515</v>
      </c>
      <c r="Y68" s="14" t="s">
        <v>517</v>
      </c>
      <c r="Z68" s="14" t="s">
        <v>519</v>
      </c>
      <c r="AA68" s="14" t="s">
        <v>521</v>
      </c>
      <c r="AB68" s="14" t="s">
        <v>523</v>
      </c>
      <c r="AC68" s="14" t="s">
        <v>525</v>
      </c>
      <c r="AD68" s="14" t="s">
        <v>527</v>
      </c>
      <c r="AE68" s="14" t="s">
        <v>529</v>
      </c>
      <c r="AF68" s="14" t="s">
        <v>532</v>
      </c>
      <c r="AG68" s="14" t="s">
        <v>534</v>
      </c>
      <c r="AH68" s="14" t="s">
        <v>536</v>
      </c>
      <c r="AI68" s="14" t="s">
        <v>538</v>
      </c>
      <c r="AJ68" s="14" t="s">
        <v>540</v>
      </c>
      <c r="AK68" s="14" t="s">
        <v>541</v>
      </c>
      <c r="AL68" s="14" t="s">
        <v>544</v>
      </c>
      <c r="AM68" s="14" t="s">
        <v>546</v>
      </c>
      <c r="AN68" s="14" t="s">
        <v>548</v>
      </c>
      <c r="AO68" s="14" t="s">
        <v>550</v>
      </c>
      <c r="AP68" s="14" t="s">
        <v>552</v>
      </c>
      <c r="AQ68" s="14" t="s">
        <v>554</v>
      </c>
      <c r="AR68" s="14" t="s">
        <v>556</v>
      </c>
      <c r="AS68" s="14" t="s">
        <v>558</v>
      </c>
      <c r="AT68" s="14" t="s">
        <v>560</v>
      </c>
      <c r="AU68" s="14" t="s">
        <v>561</v>
      </c>
      <c r="AV68" s="14" t="s">
        <v>564</v>
      </c>
      <c r="AW68" s="14" t="s">
        <v>566</v>
      </c>
      <c r="AX68" s="14" t="s">
        <v>568</v>
      </c>
      <c r="AY68" s="14" t="s">
        <v>570</v>
      </c>
      <c r="AZ68" s="14" t="s">
        <v>572</v>
      </c>
      <c r="BA68" s="14" t="s">
        <v>574</v>
      </c>
      <c r="BB68" s="14"/>
      <c r="BC68" s="30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</row>
    <row r="69" spans="1:55" ht="12.75">
      <c r="A69" s="2" t="s">
        <v>434</v>
      </c>
      <c r="B69" s="2">
        <v>16548</v>
      </c>
      <c r="C69" s="2">
        <v>34255</v>
      </c>
      <c r="D69" s="2">
        <v>25977</v>
      </c>
      <c r="E69" s="2">
        <v>17795</v>
      </c>
      <c r="F69" s="2">
        <v>64182</v>
      </c>
      <c r="G69" s="2">
        <v>0</v>
      </c>
      <c r="H69" s="2">
        <v>36519</v>
      </c>
      <c r="I69" s="2">
        <v>78378</v>
      </c>
      <c r="J69" s="2">
        <v>21349</v>
      </c>
      <c r="K69" s="2">
        <v>31309</v>
      </c>
      <c r="L69" s="2">
        <v>13916</v>
      </c>
      <c r="M69" s="2">
        <v>10366</v>
      </c>
      <c r="N69" s="2">
        <v>7836</v>
      </c>
      <c r="O69" s="2">
        <v>23687</v>
      </c>
      <c r="P69" s="2">
        <v>51713</v>
      </c>
      <c r="Q69" s="2">
        <v>29573</v>
      </c>
      <c r="R69" s="2">
        <v>37585</v>
      </c>
      <c r="S69" s="2">
        <v>15514</v>
      </c>
      <c r="T69" s="2">
        <v>7684</v>
      </c>
      <c r="U69" s="2">
        <v>16739</v>
      </c>
      <c r="V69" s="2">
        <v>49979</v>
      </c>
      <c r="W69" s="2">
        <v>0</v>
      </c>
      <c r="X69" s="2">
        <v>0</v>
      </c>
      <c r="Y69" s="2">
        <v>50691</v>
      </c>
      <c r="Z69" s="2">
        <v>46640</v>
      </c>
      <c r="AA69" s="2">
        <v>11208</v>
      </c>
      <c r="AB69" s="2">
        <v>83149</v>
      </c>
      <c r="AC69" s="2">
        <v>24495</v>
      </c>
      <c r="AD69" s="2">
        <v>30369</v>
      </c>
      <c r="AE69" s="2">
        <v>39394</v>
      </c>
      <c r="AF69" s="2">
        <v>0</v>
      </c>
      <c r="AG69" s="2">
        <v>0</v>
      </c>
      <c r="AH69" s="2">
        <v>65664</v>
      </c>
      <c r="AI69" s="2">
        <v>27317</v>
      </c>
      <c r="AJ69" s="2">
        <v>0</v>
      </c>
      <c r="AK69" s="2">
        <v>43218</v>
      </c>
      <c r="AL69" s="2">
        <v>15203</v>
      </c>
      <c r="AM69" s="2">
        <v>20761</v>
      </c>
      <c r="AN69" s="2">
        <v>24498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/>
      <c r="AX69" s="2"/>
      <c r="AY69" s="2"/>
      <c r="AZ69" s="2"/>
      <c r="BA69" s="2"/>
      <c r="BB69" s="2">
        <f>SUM(B69:AV69)</f>
        <v>1073511</v>
      </c>
      <c r="BC69" s="10"/>
    </row>
    <row r="70" spans="1:5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>
        <f>SUM(E70:AN70)</f>
        <v>0</v>
      </c>
      <c r="BC70" s="10"/>
    </row>
    <row r="71" spans="1:5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>
        <f>SUM(E71:AN71)</f>
        <v>0</v>
      </c>
      <c r="BC71" s="10"/>
    </row>
    <row r="72" spans="1:5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>
        <f>SUM(E72:AN72)</f>
        <v>0</v>
      </c>
      <c r="BC72" s="10"/>
    </row>
    <row r="73" spans="1:55" ht="12.75">
      <c r="A73" s="3" t="s">
        <v>48</v>
      </c>
      <c r="B73" s="3">
        <f aca="true" t="shared" si="13" ref="B73:P73">SUM(B69:B72)</f>
        <v>16548</v>
      </c>
      <c r="C73" s="3">
        <f t="shared" si="13"/>
        <v>34255</v>
      </c>
      <c r="D73" s="3">
        <f t="shared" si="13"/>
        <v>25977</v>
      </c>
      <c r="E73" s="3">
        <f t="shared" si="13"/>
        <v>17795</v>
      </c>
      <c r="F73" s="3">
        <f t="shared" si="13"/>
        <v>64182</v>
      </c>
      <c r="G73" s="3">
        <f t="shared" si="13"/>
        <v>0</v>
      </c>
      <c r="H73" s="3">
        <f t="shared" si="13"/>
        <v>36519</v>
      </c>
      <c r="I73" s="3">
        <f t="shared" si="13"/>
        <v>78378</v>
      </c>
      <c r="J73" s="3">
        <f t="shared" si="13"/>
        <v>21349</v>
      </c>
      <c r="K73" s="3">
        <f t="shared" si="13"/>
        <v>31309</v>
      </c>
      <c r="L73" s="3">
        <f t="shared" si="13"/>
        <v>13916</v>
      </c>
      <c r="M73" s="3">
        <f t="shared" si="13"/>
        <v>10366</v>
      </c>
      <c r="N73" s="3">
        <f t="shared" si="13"/>
        <v>7836</v>
      </c>
      <c r="O73" s="3">
        <f t="shared" si="13"/>
        <v>23687</v>
      </c>
      <c r="P73" s="3">
        <f t="shared" si="13"/>
        <v>51713</v>
      </c>
      <c r="Q73" s="3">
        <f aca="true" t="shared" si="14" ref="Q73:V73">SUM(Q69:Q72)</f>
        <v>29573</v>
      </c>
      <c r="R73" s="3">
        <f t="shared" si="14"/>
        <v>37585</v>
      </c>
      <c r="S73" s="3">
        <f t="shared" si="14"/>
        <v>15514</v>
      </c>
      <c r="T73" s="3">
        <f t="shared" si="14"/>
        <v>7684</v>
      </c>
      <c r="U73" s="3">
        <f t="shared" si="14"/>
        <v>16739</v>
      </c>
      <c r="V73" s="3">
        <f t="shared" si="14"/>
        <v>49979</v>
      </c>
      <c r="W73" s="3">
        <f aca="true" t="shared" si="15" ref="W73:AH73">SUM(W69:W72)</f>
        <v>0</v>
      </c>
      <c r="X73" s="3">
        <f t="shared" si="15"/>
        <v>0</v>
      </c>
      <c r="Y73" s="3">
        <f t="shared" si="15"/>
        <v>50691</v>
      </c>
      <c r="Z73" s="3">
        <f t="shared" si="15"/>
        <v>46640</v>
      </c>
      <c r="AA73" s="3">
        <f t="shared" si="15"/>
        <v>11208</v>
      </c>
      <c r="AB73" s="3">
        <f t="shared" si="15"/>
        <v>83149</v>
      </c>
      <c r="AC73" s="3">
        <f t="shared" si="15"/>
        <v>24495</v>
      </c>
      <c r="AD73" s="3">
        <f t="shared" si="15"/>
        <v>30369</v>
      </c>
      <c r="AE73" s="3">
        <f t="shared" si="15"/>
        <v>39394</v>
      </c>
      <c r="AF73" s="3">
        <f t="shared" si="15"/>
        <v>0</v>
      </c>
      <c r="AG73" s="3">
        <f t="shared" si="15"/>
        <v>0</v>
      </c>
      <c r="AH73" s="3">
        <f t="shared" si="15"/>
        <v>65664</v>
      </c>
      <c r="AI73" s="3">
        <f aca="true" t="shared" si="16" ref="AI73:AR73">SUM(AI69:AI72)</f>
        <v>27317</v>
      </c>
      <c r="AJ73" s="3">
        <f t="shared" si="16"/>
        <v>0</v>
      </c>
      <c r="AK73" s="3">
        <f t="shared" si="16"/>
        <v>43218</v>
      </c>
      <c r="AL73" s="3">
        <f t="shared" si="16"/>
        <v>15203</v>
      </c>
      <c r="AM73" s="3">
        <f t="shared" si="16"/>
        <v>20761</v>
      </c>
      <c r="AN73" s="3">
        <f t="shared" si="16"/>
        <v>24498</v>
      </c>
      <c r="AO73" s="3">
        <f t="shared" si="16"/>
        <v>0</v>
      </c>
      <c r="AP73" s="3">
        <f t="shared" si="16"/>
        <v>0</v>
      </c>
      <c r="AQ73" s="3">
        <f t="shared" si="16"/>
        <v>0</v>
      </c>
      <c r="AR73" s="3">
        <f t="shared" si="16"/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f>SUM(BB69:BB72)</f>
        <v>1073511</v>
      </c>
      <c r="BC73" s="10"/>
    </row>
    <row r="76" ht="12.75">
      <c r="A76" t="s">
        <v>109</v>
      </c>
    </row>
    <row r="78" spans="1:141" ht="12.75">
      <c r="A78" s="6"/>
      <c r="B78" s="25" t="s">
        <v>466</v>
      </c>
      <c r="C78" s="5" t="s">
        <v>468</v>
      </c>
      <c r="D78" s="5" t="s">
        <v>470</v>
      </c>
      <c r="E78" s="19" t="s">
        <v>472</v>
      </c>
      <c r="F78" s="5" t="s">
        <v>474</v>
      </c>
      <c r="G78" s="5" t="s">
        <v>476</v>
      </c>
      <c r="H78" s="5" t="s">
        <v>478</v>
      </c>
      <c r="I78" s="5" t="s">
        <v>481</v>
      </c>
      <c r="J78" s="5" t="s">
        <v>483</v>
      </c>
      <c r="K78" s="5" t="s">
        <v>485</v>
      </c>
      <c r="L78" s="5" t="s">
        <v>487</v>
      </c>
      <c r="M78" s="5" t="s">
        <v>489</v>
      </c>
      <c r="N78" s="19" t="s">
        <v>491</v>
      </c>
      <c r="O78" s="19" t="s">
        <v>496</v>
      </c>
      <c r="P78" s="19" t="s">
        <v>499</v>
      </c>
      <c r="Q78" s="19" t="s">
        <v>500</v>
      </c>
      <c r="R78" s="19" t="s">
        <v>502</v>
      </c>
      <c r="S78" s="19" t="s">
        <v>504</v>
      </c>
      <c r="T78" s="19" t="s">
        <v>506</v>
      </c>
      <c r="U78" s="19" t="s">
        <v>508</v>
      </c>
      <c r="V78" s="19" t="s">
        <v>510</v>
      </c>
      <c r="W78" s="19" t="s">
        <v>512</v>
      </c>
      <c r="X78" s="19" t="s">
        <v>514</v>
      </c>
      <c r="Y78" s="19" t="s">
        <v>516</v>
      </c>
      <c r="Z78" s="19" t="s">
        <v>518</v>
      </c>
      <c r="AA78" s="19" t="s">
        <v>520</v>
      </c>
      <c r="AB78" s="19" t="s">
        <v>522</v>
      </c>
      <c r="AC78" s="19" t="s">
        <v>524</v>
      </c>
      <c r="AD78" s="19" t="s">
        <v>526</v>
      </c>
      <c r="AE78" s="19" t="s">
        <v>528</v>
      </c>
      <c r="AF78" s="19" t="s">
        <v>531</v>
      </c>
      <c r="AG78" s="19" t="s">
        <v>533</v>
      </c>
      <c r="AH78" s="19" t="s">
        <v>535</v>
      </c>
      <c r="AI78" s="19" t="s">
        <v>537</v>
      </c>
      <c r="AJ78" s="19" t="s">
        <v>539</v>
      </c>
      <c r="AK78" s="19" t="s">
        <v>542</v>
      </c>
      <c r="AL78" s="19" t="s">
        <v>543</v>
      </c>
      <c r="AM78" s="19" t="s">
        <v>545</v>
      </c>
      <c r="AN78" s="19" t="s">
        <v>547</v>
      </c>
      <c r="AO78" s="19" t="s">
        <v>549</v>
      </c>
      <c r="AP78" s="19" t="s">
        <v>551</v>
      </c>
      <c r="AQ78" s="29" t="s">
        <v>553</v>
      </c>
      <c r="AR78" s="29" t="s">
        <v>555</v>
      </c>
      <c r="AS78" s="25" t="s">
        <v>557</v>
      </c>
      <c r="AT78" s="25" t="s">
        <v>559</v>
      </c>
      <c r="AU78" s="25" t="s">
        <v>562</v>
      </c>
      <c r="AV78" s="25" t="s">
        <v>563</v>
      </c>
      <c r="AW78" s="25" t="s">
        <v>565</v>
      </c>
      <c r="AX78" s="25" t="s">
        <v>567</v>
      </c>
      <c r="AY78" s="25" t="s">
        <v>569</v>
      </c>
      <c r="AZ78" s="29" t="s">
        <v>571</v>
      </c>
      <c r="BA78" s="29" t="s">
        <v>573</v>
      </c>
      <c r="BB78" s="27" t="s">
        <v>48</v>
      </c>
      <c r="BC78" s="33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J78" s="16"/>
      <c r="EK78" s="16"/>
    </row>
    <row r="79" spans="1:141" ht="12.75">
      <c r="A79" s="2"/>
      <c r="B79" s="26" t="s">
        <v>467</v>
      </c>
      <c r="C79" s="14" t="s">
        <v>469</v>
      </c>
      <c r="D79" s="14" t="s">
        <v>471</v>
      </c>
      <c r="E79" s="14" t="s">
        <v>473</v>
      </c>
      <c r="F79" s="14" t="s">
        <v>475</v>
      </c>
      <c r="G79" s="14" t="s">
        <v>477</v>
      </c>
      <c r="H79" s="14" t="s">
        <v>479</v>
      </c>
      <c r="I79" s="14" t="s">
        <v>482</v>
      </c>
      <c r="J79" s="14" t="s">
        <v>484</v>
      </c>
      <c r="K79" s="14" t="s">
        <v>486</v>
      </c>
      <c r="L79" s="14" t="s">
        <v>488</v>
      </c>
      <c r="M79" s="14" t="s">
        <v>490</v>
      </c>
      <c r="N79" s="14" t="s">
        <v>492</v>
      </c>
      <c r="O79" s="14" t="s">
        <v>497</v>
      </c>
      <c r="P79" s="14" t="s">
        <v>498</v>
      </c>
      <c r="Q79" s="14" t="s">
        <v>501</v>
      </c>
      <c r="R79" s="14" t="s">
        <v>503</v>
      </c>
      <c r="S79" s="14" t="s">
        <v>505</v>
      </c>
      <c r="T79" s="14" t="s">
        <v>507</v>
      </c>
      <c r="U79" s="14" t="s">
        <v>509</v>
      </c>
      <c r="V79" s="14" t="s">
        <v>511</v>
      </c>
      <c r="W79" s="14" t="s">
        <v>513</v>
      </c>
      <c r="X79" s="14" t="s">
        <v>515</v>
      </c>
      <c r="Y79" s="14" t="s">
        <v>517</v>
      </c>
      <c r="Z79" s="14" t="s">
        <v>519</v>
      </c>
      <c r="AA79" s="14" t="s">
        <v>521</v>
      </c>
      <c r="AB79" s="14" t="s">
        <v>523</v>
      </c>
      <c r="AC79" s="14" t="s">
        <v>525</v>
      </c>
      <c r="AD79" s="14" t="s">
        <v>527</v>
      </c>
      <c r="AE79" s="14" t="s">
        <v>529</v>
      </c>
      <c r="AF79" s="14" t="s">
        <v>532</v>
      </c>
      <c r="AG79" s="14" t="s">
        <v>534</v>
      </c>
      <c r="AH79" s="14" t="s">
        <v>536</v>
      </c>
      <c r="AI79" s="14" t="s">
        <v>538</v>
      </c>
      <c r="AJ79" s="14" t="s">
        <v>540</v>
      </c>
      <c r="AK79" s="14" t="s">
        <v>541</v>
      </c>
      <c r="AL79" s="14" t="s">
        <v>544</v>
      </c>
      <c r="AM79" s="14" t="s">
        <v>546</v>
      </c>
      <c r="AN79" s="14" t="s">
        <v>548</v>
      </c>
      <c r="AO79" s="14" t="s">
        <v>550</v>
      </c>
      <c r="AP79" s="14" t="s">
        <v>552</v>
      </c>
      <c r="AQ79" s="14" t="s">
        <v>554</v>
      </c>
      <c r="AR79" s="14" t="s">
        <v>556</v>
      </c>
      <c r="AS79" s="14" t="s">
        <v>558</v>
      </c>
      <c r="AT79" s="14" t="s">
        <v>560</v>
      </c>
      <c r="AU79" s="14" t="s">
        <v>561</v>
      </c>
      <c r="AV79" s="14" t="s">
        <v>564</v>
      </c>
      <c r="AW79" s="14" t="s">
        <v>566</v>
      </c>
      <c r="AX79" s="14" t="s">
        <v>568</v>
      </c>
      <c r="AY79" s="14" t="s">
        <v>570</v>
      </c>
      <c r="AZ79" s="14" t="s">
        <v>572</v>
      </c>
      <c r="BA79" s="14" t="s">
        <v>574</v>
      </c>
      <c r="BB79" s="14"/>
      <c r="BC79" s="30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</row>
    <row r="80" spans="1:55" ht="12.75">
      <c r="A80" s="2"/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/>
      <c r="Q80" s="2"/>
      <c r="R80" s="2">
        <v>0</v>
      </c>
      <c r="S80" s="2"/>
      <c r="T80" s="2">
        <v>0</v>
      </c>
      <c r="U80" s="2"/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/>
      <c r="AV80" s="2"/>
      <c r="AW80" s="2"/>
      <c r="AX80" s="2"/>
      <c r="AY80" s="2"/>
      <c r="AZ80" s="2"/>
      <c r="BA80" s="2"/>
      <c r="BB80" s="2">
        <v>0</v>
      </c>
      <c r="BC80" s="10"/>
    </row>
    <row r="81" spans="1:5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10"/>
    </row>
    <row r="82" spans="1:55" ht="12.75">
      <c r="A82" s="3" t="s">
        <v>48</v>
      </c>
      <c r="B82" s="3">
        <v>0</v>
      </c>
      <c r="C82" s="3">
        <f>SUM(C78:C81)</f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/>
      <c r="Q82" s="3"/>
      <c r="R82" s="3">
        <v>0</v>
      </c>
      <c r="S82" s="3"/>
      <c r="T82" s="3">
        <v>0</v>
      </c>
      <c r="U82" s="3"/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10"/>
    </row>
    <row r="85" ht="12.75">
      <c r="A85" t="s">
        <v>110</v>
      </c>
    </row>
    <row r="87" spans="1:141" ht="12.75">
      <c r="A87" s="6"/>
      <c r="B87" s="25" t="s">
        <v>466</v>
      </c>
      <c r="C87" s="5" t="s">
        <v>468</v>
      </c>
      <c r="D87" s="5" t="s">
        <v>470</v>
      </c>
      <c r="E87" s="19" t="s">
        <v>472</v>
      </c>
      <c r="F87" s="5" t="s">
        <v>474</v>
      </c>
      <c r="G87" s="5" t="s">
        <v>476</v>
      </c>
      <c r="H87" s="5" t="s">
        <v>478</v>
      </c>
      <c r="I87" s="5" t="s">
        <v>481</v>
      </c>
      <c r="J87" s="5" t="s">
        <v>483</v>
      </c>
      <c r="K87" s="5" t="s">
        <v>485</v>
      </c>
      <c r="L87" s="5" t="s">
        <v>487</v>
      </c>
      <c r="M87" s="5" t="s">
        <v>489</v>
      </c>
      <c r="N87" s="19" t="s">
        <v>491</v>
      </c>
      <c r="O87" s="19" t="s">
        <v>496</v>
      </c>
      <c r="P87" s="19" t="s">
        <v>499</v>
      </c>
      <c r="Q87" s="19" t="s">
        <v>500</v>
      </c>
      <c r="R87" s="19" t="s">
        <v>502</v>
      </c>
      <c r="S87" s="19" t="s">
        <v>504</v>
      </c>
      <c r="T87" s="19" t="s">
        <v>506</v>
      </c>
      <c r="U87" s="19" t="s">
        <v>508</v>
      </c>
      <c r="V87" s="19" t="s">
        <v>510</v>
      </c>
      <c r="W87" s="19" t="s">
        <v>512</v>
      </c>
      <c r="X87" s="19" t="s">
        <v>514</v>
      </c>
      <c r="Y87" s="19" t="s">
        <v>516</v>
      </c>
      <c r="Z87" s="19" t="s">
        <v>518</v>
      </c>
      <c r="AA87" s="19" t="s">
        <v>520</v>
      </c>
      <c r="AB87" s="19" t="s">
        <v>522</v>
      </c>
      <c r="AC87" s="19" t="s">
        <v>524</v>
      </c>
      <c r="AD87" s="19" t="s">
        <v>526</v>
      </c>
      <c r="AE87" s="19" t="s">
        <v>528</v>
      </c>
      <c r="AF87" s="19" t="s">
        <v>531</v>
      </c>
      <c r="AG87" s="19" t="s">
        <v>533</v>
      </c>
      <c r="AH87" s="19" t="s">
        <v>535</v>
      </c>
      <c r="AI87" s="19" t="s">
        <v>537</v>
      </c>
      <c r="AJ87" s="19" t="s">
        <v>539</v>
      </c>
      <c r="AK87" s="19" t="s">
        <v>542</v>
      </c>
      <c r="AL87" s="19" t="s">
        <v>543</v>
      </c>
      <c r="AM87" s="19" t="s">
        <v>545</v>
      </c>
      <c r="AN87" s="19" t="s">
        <v>547</v>
      </c>
      <c r="AO87" s="19" t="s">
        <v>549</v>
      </c>
      <c r="AP87" s="19" t="s">
        <v>551</v>
      </c>
      <c r="AQ87" s="29" t="s">
        <v>553</v>
      </c>
      <c r="AR87" s="29" t="s">
        <v>555</v>
      </c>
      <c r="AS87" s="25" t="s">
        <v>557</v>
      </c>
      <c r="AT87" s="25" t="s">
        <v>559</v>
      </c>
      <c r="AU87" s="25" t="s">
        <v>562</v>
      </c>
      <c r="AV87" s="25" t="s">
        <v>563</v>
      </c>
      <c r="AW87" s="25" t="s">
        <v>565</v>
      </c>
      <c r="AX87" s="25" t="s">
        <v>567</v>
      </c>
      <c r="AY87" s="25" t="s">
        <v>569</v>
      </c>
      <c r="AZ87" s="29" t="s">
        <v>571</v>
      </c>
      <c r="BA87" s="29" t="s">
        <v>573</v>
      </c>
      <c r="BB87" s="27" t="s">
        <v>48</v>
      </c>
      <c r="BC87" s="33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J87" s="16"/>
      <c r="EK87" s="16"/>
    </row>
    <row r="88" spans="1:141" ht="12.75">
      <c r="A88" s="2"/>
      <c r="B88" s="26" t="s">
        <v>467</v>
      </c>
      <c r="C88" s="14" t="s">
        <v>469</v>
      </c>
      <c r="D88" s="14" t="s">
        <v>471</v>
      </c>
      <c r="E88" s="14" t="s">
        <v>473</v>
      </c>
      <c r="F88" s="14" t="s">
        <v>475</v>
      </c>
      <c r="G88" s="14" t="s">
        <v>477</v>
      </c>
      <c r="H88" s="14" t="s">
        <v>479</v>
      </c>
      <c r="I88" s="14" t="s">
        <v>482</v>
      </c>
      <c r="J88" s="14" t="s">
        <v>484</v>
      </c>
      <c r="K88" s="14" t="s">
        <v>486</v>
      </c>
      <c r="L88" s="14" t="s">
        <v>488</v>
      </c>
      <c r="M88" s="14" t="s">
        <v>490</v>
      </c>
      <c r="N88" s="14" t="s">
        <v>492</v>
      </c>
      <c r="O88" s="14" t="s">
        <v>497</v>
      </c>
      <c r="P88" s="14" t="s">
        <v>498</v>
      </c>
      <c r="Q88" s="14" t="s">
        <v>501</v>
      </c>
      <c r="R88" s="14" t="s">
        <v>503</v>
      </c>
      <c r="S88" s="14" t="s">
        <v>505</v>
      </c>
      <c r="T88" s="14" t="s">
        <v>507</v>
      </c>
      <c r="U88" s="14" t="s">
        <v>509</v>
      </c>
      <c r="V88" s="14" t="s">
        <v>511</v>
      </c>
      <c r="W88" s="14" t="s">
        <v>513</v>
      </c>
      <c r="X88" s="14" t="s">
        <v>515</v>
      </c>
      <c r="Y88" s="14" t="s">
        <v>517</v>
      </c>
      <c r="Z88" s="14" t="s">
        <v>519</v>
      </c>
      <c r="AA88" s="14" t="s">
        <v>521</v>
      </c>
      <c r="AB88" s="14" t="s">
        <v>523</v>
      </c>
      <c r="AC88" s="14" t="s">
        <v>525</v>
      </c>
      <c r="AD88" s="14" t="s">
        <v>527</v>
      </c>
      <c r="AE88" s="14" t="s">
        <v>529</v>
      </c>
      <c r="AF88" s="14" t="s">
        <v>532</v>
      </c>
      <c r="AG88" s="14" t="s">
        <v>534</v>
      </c>
      <c r="AH88" s="14" t="s">
        <v>536</v>
      </c>
      <c r="AI88" s="14" t="s">
        <v>538</v>
      </c>
      <c r="AJ88" s="14" t="s">
        <v>540</v>
      </c>
      <c r="AK88" s="14" t="s">
        <v>541</v>
      </c>
      <c r="AL88" s="14" t="s">
        <v>544</v>
      </c>
      <c r="AM88" s="14" t="s">
        <v>546</v>
      </c>
      <c r="AN88" s="14" t="s">
        <v>548</v>
      </c>
      <c r="AO88" s="14" t="s">
        <v>550</v>
      </c>
      <c r="AP88" s="14" t="s">
        <v>552</v>
      </c>
      <c r="AQ88" s="14" t="s">
        <v>554</v>
      </c>
      <c r="AR88" s="14" t="s">
        <v>556</v>
      </c>
      <c r="AS88" s="14" t="s">
        <v>558</v>
      </c>
      <c r="AT88" s="14" t="s">
        <v>560</v>
      </c>
      <c r="AU88" s="14" t="s">
        <v>561</v>
      </c>
      <c r="AV88" s="14" t="s">
        <v>564</v>
      </c>
      <c r="AW88" s="14" t="s">
        <v>566</v>
      </c>
      <c r="AX88" s="14" t="s">
        <v>568</v>
      </c>
      <c r="AY88" s="14" t="s">
        <v>570</v>
      </c>
      <c r="AZ88" s="14" t="s">
        <v>572</v>
      </c>
      <c r="BA88" s="14" t="s">
        <v>574</v>
      </c>
      <c r="BB88" s="14"/>
      <c r="BC88" s="30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</row>
    <row r="89" spans="1:55" ht="12.75">
      <c r="A89" s="2"/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/>
      <c r="O89" s="2"/>
      <c r="P89" s="2"/>
      <c r="Q89" s="2"/>
      <c r="R89" s="2">
        <v>0</v>
      </c>
      <c r="S89" s="2"/>
      <c r="T89" s="2">
        <v>0</v>
      </c>
      <c r="U89" s="2"/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/>
      <c r="AX89" s="2"/>
      <c r="AY89" s="2"/>
      <c r="AZ89" s="2"/>
      <c r="BA89" s="2"/>
      <c r="BB89" s="2">
        <v>0</v>
      </c>
      <c r="BC89" s="10"/>
    </row>
    <row r="90" spans="1:5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10"/>
    </row>
    <row r="91" spans="1:55" ht="12.75">
      <c r="A91" s="3" t="s">
        <v>48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/>
      <c r="O91" s="3"/>
      <c r="P91" s="3"/>
      <c r="Q91" s="3"/>
      <c r="R91" s="3">
        <v>0</v>
      </c>
      <c r="S91" s="3"/>
      <c r="T91" s="3">
        <v>0</v>
      </c>
      <c r="U91" s="3"/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10"/>
    </row>
    <row r="94" ht="12.75">
      <c r="A94" t="s">
        <v>111</v>
      </c>
    </row>
    <row r="96" spans="1:141" ht="12.75">
      <c r="A96" s="6"/>
      <c r="B96" s="25" t="s">
        <v>466</v>
      </c>
      <c r="C96" s="5" t="s">
        <v>468</v>
      </c>
      <c r="D96" s="5" t="s">
        <v>470</v>
      </c>
      <c r="E96" s="19" t="s">
        <v>472</v>
      </c>
      <c r="F96" s="5" t="s">
        <v>474</v>
      </c>
      <c r="G96" s="5" t="s">
        <v>476</v>
      </c>
      <c r="H96" s="5" t="s">
        <v>478</v>
      </c>
      <c r="I96" s="5" t="s">
        <v>481</v>
      </c>
      <c r="J96" s="5" t="s">
        <v>483</v>
      </c>
      <c r="K96" s="5" t="s">
        <v>485</v>
      </c>
      <c r="L96" s="5" t="s">
        <v>487</v>
      </c>
      <c r="M96" s="5" t="s">
        <v>489</v>
      </c>
      <c r="N96" s="19" t="s">
        <v>491</v>
      </c>
      <c r="O96" s="19" t="s">
        <v>496</v>
      </c>
      <c r="P96" s="19" t="s">
        <v>499</v>
      </c>
      <c r="Q96" s="19" t="s">
        <v>500</v>
      </c>
      <c r="R96" s="19" t="s">
        <v>502</v>
      </c>
      <c r="S96" s="19" t="s">
        <v>504</v>
      </c>
      <c r="T96" s="19" t="s">
        <v>506</v>
      </c>
      <c r="U96" s="19" t="s">
        <v>508</v>
      </c>
      <c r="V96" s="19" t="s">
        <v>510</v>
      </c>
      <c r="W96" s="19" t="s">
        <v>512</v>
      </c>
      <c r="X96" s="19" t="s">
        <v>514</v>
      </c>
      <c r="Y96" s="19" t="s">
        <v>516</v>
      </c>
      <c r="Z96" s="19" t="s">
        <v>518</v>
      </c>
      <c r="AA96" s="19" t="s">
        <v>520</v>
      </c>
      <c r="AB96" s="19" t="s">
        <v>522</v>
      </c>
      <c r="AC96" s="19" t="s">
        <v>524</v>
      </c>
      <c r="AD96" s="19" t="s">
        <v>526</v>
      </c>
      <c r="AE96" s="19" t="s">
        <v>528</v>
      </c>
      <c r="AF96" s="19" t="s">
        <v>531</v>
      </c>
      <c r="AG96" s="19" t="s">
        <v>533</v>
      </c>
      <c r="AH96" s="19" t="s">
        <v>535</v>
      </c>
      <c r="AI96" s="19" t="s">
        <v>537</v>
      </c>
      <c r="AJ96" s="19" t="s">
        <v>539</v>
      </c>
      <c r="AK96" s="19" t="s">
        <v>542</v>
      </c>
      <c r="AL96" s="19" t="s">
        <v>543</v>
      </c>
      <c r="AM96" s="19" t="s">
        <v>545</v>
      </c>
      <c r="AN96" s="19" t="s">
        <v>547</v>
      </c>
      <c r="AO96" s="19" t="s">
        <v>549</v>
      </c>
      <c r="AP96" s="19" t="s">
        <v>551</v>
      </c>
      <c r="AQ96" s="29" t="s">
        <v>553</v>
      </c>
      <c r="AR96" s="29" t="s">
        <v>555</v>
      </c>
      <c r="AS96" s="25" t="s">
        <v>557</v>
      </c>
      <c r="AT96" s="25" t="s">
        <v>559</v>
      </c>
      <c r="AU96" s="25" t="s">
        <v>562</v>
      </c>
      <c r="AV96" s="25" t="s">
        <v>563</v>
      </c>
      <c r="AW96" s="25" t="s">
        <v>565</v>
      </c>
      <c r="AX96" s="25" t="s">
        <v>567</v>
      </c>
      <c r="AY96" s="25" t="s">
        <v>569</v>
      </c>
      <c r="AZ96" s="29" t="s">
        <v>571</v>
      </c>
      <c r="BA96" s="29" t="s">
        <v>573</v>
      </c>
      <c r="BB96" s="27" t="s">
        <v>48</v>
      </c>
      <c r="BC96" s="33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J96" s="16"/>
      <c r="EK96" s="16"/>
    </row>
    <row r="97" spans="1:141" ht="12.75">
      <c r="A97" s="2"/>
      <c r="B97" s="26" t="s">
        <v>467</v>
      </c>
      <c r="C97" s="14" t="s">
        <v>469</v>
      </c>
      <c r="D97" s="14" t="s">
        <v>471</v>
      </c>
      <c r="E97" s="14" t="s">
        <v>473</v>
      </c>
      <c r="F97" s="14" t="s">
        <v>475</v>
      </c>
      <c r="G97" s="14" t="s">
        <v>477</v>
      </c>
      <c r="H97" s="14" t="s">
        <v>479</v>
      </c>
      <c r="I97" s="14" t="s">
        <v>482</v>
      </c>
      <c r="J97" s="14" t="s">
        <v>484</v>
      </c>
      <c r="K97" s="14" t="s">
        <v>486</v>
      </c>
      <c r="L97" s="14" t="s">
        <v>488</v>
      </c>
      <c r="M97" s="14" t="s">
        <v>490</v>
      </c>
      <c r="N97" s="14" t="s">
        <v>492</v>
      </c>
      <c r="O97" s="14" t="s">
        <v>497</v>
      </c>
      <c r="P97" s="14" t="s">
        <v>498</v>
      </c>
      <c r="Q97" s="14" t="s">
        <v>501</v>
      </c>
      <c r="R97" s="14" t="s">
        <v>503</v>
      </c>
      <c r="S97" s="14" t="s">
        <v>505</v>
      </c>
      <c r="T97" s="14" t="s">
        <v>507</v>
      </c>
      <c r="U97" s="14" t="s">
        <v>509</v>
      </c>
      <c r="V97" s="14" t="s">
        <v>511</v>
      </c>
      <c r="W97" s="14" t="s">
        <v>513</v>
      </c>
      <c r="X97" s="14" t="s">
        <v>515</v>
      </c>
      <c r="Y97" s="14" t="s">
        <v>517</v>
      </c>
      <c r="Z97" s="14" t="s">
        <v>519</v>
      </c>
      <c r="AA97" s="14" t="s">
        <v>521</v>
      </c>
      <c r="AB97" s="14" t="s">
        <v>523</v>
      </c>
      <c r="AC97" s="14" t="s">
        <v>525</v>
      </c>
      <c r="AD97" s="14" t="s">
        <v>527</v>
      </c>
      <c r="AE97" s="14" t="s">
        <v>529</v>
      </c>
      <c r="AF97" s="14" t="s">
        <v>532</v>
      </c>
      <c r="AG97" s="14" t="s">
        <v>534</v>
      </c>
      <c r="AH97" s="14" t="s">
        <v>536</v>
      </c>
      <c r="AI97" s="14" t="s">
        <v>538</v>
      </c>
      <c r="AJ97" s="14" t="s">
        <v>540</v>
      </c>
      <c r="AK97" s="14" t="s">
        <v>541</v>
      </c>
      <c r="AL97" s="14" t="s">
        <v>544</v>
      </c>
      <c r="AM97" s="14" t="s">
        <v>546</v>
      </c>
      <c r="AN97" s="14" t="s">
        <v>548</v>
      </c>
      <c r="AO97" s="14" t="s">
        <v>550</v>
      </c>
      <c r="AP97" s="14" t="s">
        <v>552</v>
      </c>
      <c r="AQ97" s="14" t="s">
        <v>554</v>
      </c>
      <c r="AR97" s="14" t="s">
        <v>556</v>
      </c>
      <c r="AS97" s="14" t="s">
        <v>558</v>
      </c>
      <c r="AT97" s="14" t="s">
        <v>560</v>
      </c>
      <c r="AU97" s="14" t="s">
        <v>561</v>
      </c>
      <c r="AV97" s="14" t="s">
        <v>564</v>
      </c>
      <c r="AW97" s="14" t="s">
        <v>566</v>
      </c>
      <c r="AX97" s="14" t="s">
        <v>568</v>
      </c>
      <c r="AY97" s="14" t="s">
        <v>570</v>
      </c>
      <c r="AZ97" s="14" t="s">
        <v>572</v>
      </c>
      <c r="BA97" s="14" t="s">
        <v>574</v>
      </c>
      <c r="BB97" s="14"/>
      <c r="BC97" s="30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</row>
    <row r="98" spans="1:55" ht="12.75">
      <c r="A98" s="2" t="s">
        <v>10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/>
      <c r="O98" s="2"/>
      <c r="P98" s="2"/>
      <c r="Q98" s="2"/>
      <c r="R98" s="2">
        <v>0</v>
      </c>
      <c r="S98" s="2"/>
      <c r="T98" s="2">
        <v>0</v>
      </c>
      <c r="U98" s="2"/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/>
      <c r="AX98" s="2"/>
      <c r="AY98" s="2"/>
      <c r="AZ98" s="2"/>
      <c r="BA98" s="2"/>
      <c r="BB98" s="2">
        <v>0</v>
      </c>
      <c r="BC98" s="10"/>
    </row>
    <row r="99" spans="1:55" ht="12.75">
      <c r="A99" s="2" t="s">
        <v>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10"/>
    </row>
    <row r="100" spans="1:55" ht="12.75">
      <c r="A100" s="2" t="s">
        <v>175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10"/>
    </row>
    <row r="101" spans="1:55" ht="12.75">
      <c r="A101" s="3" t="s">
        <v>48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/>
      <c r="O101" s="3"/>
      <c r="P101" s="3"/>
      <c r="Q101" s="3"/>
      <c r="R101" s="3">
        <v>0</v>
      </c>
      <c r="S101" s="3"/>
      <c r="T101" s="3">
        <v>0</v>
      </c>
      <c r="U101" s="3"/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10"/>
    </row>
    <row r="103" ht="12.75">
      <c r="A103" t="s">
        <v>112</v>
      </c>
    </row>
    <row r="105" spans="1:141" ht="12.75">
      <c r="A105" s="6"/>
      <c r="B105" s="25" t="s">
        <v>466</v>
      </c>
      <c r="C105" s="5" t="s">
        <v>468</v>
      </c>
      <c r="D105" s="5" t="s">
        <v>470</v>
      </c>
      <c r="E105" s="19" t="s">
        <v>472</v>
      </c>
      <c r="F105" s="5" t="s">
        <v>474</v>
      </c>
      <c r="G105" s="5" t="s">
        <v>476</v>
      </c>
      <c r="H105" s="5" t="s">
        <v>478</v>
      </c>
      <c r="I105" s="5" t="s">
        <v>481</v>
      </c>
      <c r="J105" s="5" t="s">
        <v>483</v>
      </c>
      <c r="K105" s="5" t="s">
        <v>485</v>
      </c>
      <c r="L105" s="5" t="s">
        <v>487</v>
      </c>
      <c r="M105" s="5" t="s">
        <v>489</v>
      </c>
      <c r="N105" s="19" t="s">
        <v>491</v>
      </c>
      <c r="O105" s="19" t="s">
        <v>496</v>
      </c>
      <c r="P105" s="19" t="s">
        <v>499</v>
      </c>
      <c r="Q105" s="19" t="s">
        <v>500</v>
      </c>
      <c r="R105" s="19" t="s">
        <v>502</v>
      </c>
      <c r="S105" s="19" t="s">
        <v>504</v>
      </c>
      <c r="T105" s="19" t="s">
        <v>506</v>
      </c>
      <c r="U105" s="19" t="s">
        <v>508</v>
      </c>
      <c r="V105" s="19" t="s">
        <v>510</v>
      </c>
      <c r="W105" s="19" t="s">
        <v>512</v>
      </c>
      <c r="X105" s="19" t="s">
        <v>514</v>
      </c>
      <c r="Y105" s="19" t="s">
        <v>516</v>
      </c>
      <c r="Z105" s="19" t="s">
        <v>518</v>
      </c>
      <c r="AA105" s="19" t="s">
        <v>520</v>
      </c>
      <c r="AB105" s="19" t="s">
        <v>522</v>
      </c>
      <c r="AC105" s="19" t="s">
        <v>524</v>
      </c>
      <c r="AD105" s="19" t="s">
        <v>526</v>
      </c>
      <c r="AE105" s="19" t="s">
        <v>528</v>
      </c>
      <c r="AF105" s="19" t="s">
        <v>531</v>
      </c>
      <c r="AG105" s="19" t="s">
        <v>533</v>
      </c>
      <c r="AH105" s="19" t="s">
        <v>535</v>
      </c>
      <c r="AI105" s="19" t="s">
        <v>537</v>
      </c>
      <c r="AJ105" s="19" t="s">
        <v>539</v>
      </c>
      <c r="AK105" s="19" t="s">
        <v>542</v>
      </c>
      <c r="AL105" s="19" t="s">
        <v>543</v>
      </c>
      <c r="AM105" s="19" t="s">
        <v>545</v>
      </c>
      <c r="AN105" s="19" t="s">
        <v>547</v>
      </c>
      <c r="AO105" s="19" t="s">
        <v>549</v>
      </c>
      <c r="AP105" s="19" t="s">
        <v>551</v>
      </c>
      <c r="AQ105" s="29" t="s">
        <v>553</v>
      </c>
      <c r="AR105" s="29" t="s">
        <v>555</v>
      </c>
      <c r="AS105" s="25" t="s">
        <v>557</v>
      </c>
      <c r="AT105" s="25" t="s">
        <v>559</v>
      </c>
      <c r="AU105" s="25" t="s">
        <v>562</v>
      </c>
      <c r="AV105" s="25" t="s">
        <v>563</v>
      </c>
      <c r="AW105" s="25" t="s">
        <v>565</v>
      </c>
      <c r="AX105" s="25" t="s">
        <v>567</v>
      </c>
      <c r="AY105" s="25" t="s">
        <v>569</v>
      </c>
      <c r="AZ105" s="29" t="s">
        <v>571</v>
      </c>
      <c r="BA105" s="29" t="s">
        <v>573</v>
      </c>
      <c r="BB105" s="27" t="s">
        <v>48</v>
      </c>
      <c r="BC105" s="33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J105" s="16"/>
      <c r="EK105" s="16"/>
    </row>
    <row r="106" spans="1:141" ht="12.75">
      <c r="A106" s="2"/>
      <c r="B106" s="26" t="s">
        <v>467</v>
      </c>
      <c r="C106" s="14" t="s">
        <v>469</v>
      </c>
      <c r="D106" s="14" t="s">
        <v>471</v>
      </c>
      <c r="E106" s="14" t="s">
        <v>473</v>
      </c>
      <c r="F106" s="14" t="s">
        <v>475</v>
      </c>
      <c r="G106" s="14" t="s">
        <v>477</v>
      </c>
      <c r="H106" s="14" t="s">
        <v>479</v>
      </c>
      <c r="I106" s="14" t="s">
        <v>482</v>
      </c>
      <c r="J106" s="14" t="s">
        <v>484</v>
      </c>
      <c r="K106" s="14" t="s">
        <v>486</v>
      </c>
      <c r="L106" s="14" t="s">
        <v>488</v>
      </c>
      <c r="M106" s="14" t="s">
        <v>490</v>
      </c>
      <c r="N106" s="14" t="s">
        <v>492</v>
      </c>
      <c r="O106" s="14" t="s">
        <v>497</v>
      </c>
      <c r="P106" s="14" t="s">
        <v>498</v>
      </c>
      <c r="Q106" s="14" t="s">
        <v>501</v>
      </c>
      <c r="R106" s="14" t="s">
        <v>503</v>
      </c>
      <c r="S106" s="14" t="s">
        <v>505</v>
      </c>
      <c r="T106" s="14" t="s">
        <v>507</v>
      </c>
      <c r="U106" s="14" t="s">
        <v>509</v>
      </c>
      <c r="V106" s="14" t="s">
        <v>511</v>
      </c>
      <c r="W106" s="14" t="s">
        <v>513</v>
      </c>
      <c r="X106" s="14" t="s">
        <v>515</v>
      </c>
      <c r="Y106" s="14" t="s">
        <v>517</v>
      </c>
      <c r="Z106" s="14" t="s">
        <v>519</v>
      </c>
      <c r="AA106" s="14" t="s">
        <v>521</v>
      </c>
      <c r="AB106" s="14" t="s">
        <v>523</v>
      </c>
      <c r="AC106" s="14" t="s">
        <v>525</v>
      </c>
      <c r="AD106" s="14" t="s">
        <v>527</v>
      </c>
      <c r="AE106" s="14" t="s">
        <v>529</v>
      </c>
      <c r="AF106" s="14" t="s">
        <v>532</v>
      </c>
      <c r="AG106" s="14" t="s">
        <v>534</v>
      </c>
      <c r="AH106" s="14" t="s">
        <v>536</v>
      </c>
      <c r="AI106" s="14" t="s">
        <v>538</v>
      </c>
      <c r="AJ106" s="14" t="s">
        <v>540</v>
      </c>
      <c r="AK106" s="14" t="s">
        <v>541</v>
      </c>
      <c r="AL106" s="14" t="s">
        <v>544</v>
      </c>
      <c r="AM106" s="14" t="s">
        <v>546</v>
      </c>
      <c r="AN106" s="14" t="s">
        <v>548</v>
      </c>
      <c r="AO106" s="14" t="s">
        <v>550</v>
      </c>
      <c r="AP106" s="14" t="s">
        <v>552</v>
      </c>
      <c r="AQ106" s="14" t="s">
        <v>554</v>
      </c>
      <c r="AR106" s="14" t="s">
        <v>556</v>
      </c>
      <c r="AS106" s="14" t="s">
        <v>558</v>
      </c>
      <c r="AT106" s="14" t="s">
        <v>560</v>
      </c>
      <c r="AU106" s="14" t="s">
        <v>561</v>
      </c>
      <c r="AV106" s="14" t="s">
        <v>564</v>
      </c>
      <c r="AW106" s="14" t="s">
        <v>566</v>
      </c>
      <c r="AX106" s="14" t="s">
        <v>568</v>
      </c>
      <c r="AY106" s="14" t="s">
        <v>570</v>
      </c>
      <c r="AZ106" s="14" t="s">
        <v>572</v>
      </c>
      <c r="BA106" s="14" t="s">
        <v>574</v>
      </c>
      <c r="BB106" s="14"/>
      <c r="BC106" s="30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</row>
    <row r="107" spans="1:55" ht="12.75">
      <c r="A107" s="2"/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/>
      <c r="O107" s="2"/>
      <c r="P107" s="2"/>
      <c r="Q107" s="2"/>
      <c r="R107" s="2">
        <v>0</v>
      </c>
      <c r="S107" s="2"/>
      <c r="T107" s="2">
        <v>0</v>
      </c>
      <c r="U107" s="2"/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/>
      <c r="AX107" s="2"/>
      <c r="AY107" s="2"/>
      <c r="AZ107" s="2"/>
      <c r="BA107" s="2"/>
      <c r="BB107" s="2">
        <v>0</v>
      </c>
      <c r="BC107" s="10"/>
    </row>
    <row r="108" spans="1:55" ht="12.75">
      <c r="A108" s="2" t="s">
        <v>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10"/>
    </row>
    <row r="109" spans="1:55" ht="12.75">
      <c r="A109" s="2" t="s">
        <v>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10"/>
    </row>
    <row r="110" spans="1:5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10"/>
    </row>
    <row r="111" spans="1:55" ht="12.75">
      <c r="A111" s="3" t="s">
        <v>48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f>SUM(G107:G110)</f>
        <v>0</v>
      </c>
      <c r="H111" s="3">
        <f>SUM(H107:H110)</f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/>
      <c r="O111" s="3"/>
      <c r="P111" s="3"/>
      <c r="Q111" s="3"/>
      <c r="R111" s="3">
        <v>0</v>
      </c>
      <c r="S111" s="3"/>
      <c r="T111" s="3">
        <v>0</v>
      </c>
      <c r="U111" s="3"/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f aca="true" t="shared" si="17" ref="AL111:AQ111">SUM(AL107:AL110)</f>
        <v>0</v>
      </c>
      <c r="AM111" s="3">
        <f t="shared" si="17"/>
        <v>0</v>
      </c>
      <c r="AN111" s="3">
        <f t="shared" si="17"/>
        <v>0</v>
      </c>
      <c r="AO111" s="3">
        <f t="shared" si="17"/>
        <v>0</v>
      </c>
      <c r="AP111" s="3">
        <f t="shared" si="17"/>
        <v>0</v>
      </c>
      <c r="AQ111" s="3">
        <f t="shared" si="17"/>
        <v>0</v>
      </c>
      <c r="AR111" s="3">
        <f aca="true" t="shared" si="18" ref="AR111:AY111">SUM(AR107:AR110)</f>
        <v>0</v>
      </c>
      <c r="AS111" s="3">
        <f t="shared" si="18"/>
        <v>0</v>
      </c>
      <c r="AT111" s="3">
        <f t="shared" si="18"/>
        <v>0</v>
      </c>
      <c r="AU111" s="3">
        <f t="shared" si="18"/>
        <v>0</v>
      </c>
      <c r="AV111" s="3">
        <f t="shared" si="18"/>
        <v>0</v>
      </c>
      <c r="AW111" s="3">
        <f t="shared" si="18"/>
        <v>0</v>
      </c>
      <c r="AX111" s="3">
        <f t="shared" si="18"/>
        <v>0</v>
      </c>
      <c r="AY111" s="3">
        <f t="shared" si="18"/>
        <v>0</v>
      </c>
      <c r="AZ111" s="3">
        <f>SUM(AZ107:AZ110)</f>
        <v>0</v>
      </c>
      <c r="BA111" s="3">
        <f>SUM(BA107:BA110)</f>
        <v>0</v>
      </c>
      <c r="BB111" s="3">
        <f>SUM(BB107:BB110)</f>
        <v>0</v>
      </c>
      <c r="BC111" s="10"/>
    </row>
  </sheetData>
  <sheetProtection/>
  <printOptions/>
  <pageMargins left="0" right="0" top="0" bottom="0" header="0" footer="0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1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84" sqref="AZ84"/>
    </sheetView>
  </sheetViews>
  <sheetFormatPr defaultColWidth="9.140625" defaultRowHeight="12.75"/>
  <cols>
    <col min="1" max="1" width="14.28125" style="37" customWidth="1"/>
    <col min="2" max="2" width="9.8515625" style="37" customWidth="1"/>
    <col min="3" max="14" width="9.28125" style="37" customWidth="1"/>
    <col min="15" max="42" width="9.28125" style="47" customWidth="1"/>
    <col min="43" max="43" width="10.57421875" style="47" customWidth="1"/>
    <col min="44" max="51" width="9.28125" style="47" customWidth="1"/>
    <col min="52" max="52" width="11.8515625" style="37" customWidth="1"/>
    <col min="53" max="16384" width="9.140625" style="37" customWidth="1"/>
  </cols>
  <sheetData>
    <row r="1" spans="1:51" ht="15">
      <c r="A1" s="37" t="s">
        <v>630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5:51" ht="15"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</row>
    <row r="3" spans="1:52" ht="15">
      <c r="A3" s="38"/>
      <c r="B3" s="34" t="s">
        <v>575</v>
      </c>
      <c r="C3" s="36" t="s">
        <v>577</v>
      </c>
      <c r="D3" s="34" t="s">
        <v>624</v>
      </c>
      <c r="E3" s="34" t="s">
        <v>586</v>
      </c>
      <c r="F3" s="34" t="s">
        <v>588</v>
      </c>
      <c r="G3" s="34" t="s">
        <v>590</v>
      </c>
      <c r="H3" s="34" t="s">
        <v>580</v>
      </c>
      <c r="I3" s="34" t="s">
        <v>582</v>
      </c>
      <c r="J3" s="34" t="s">
        <v>593</v>
      </c>
      <c r="K3" s="34" t="s">
        <v>595</v>
      </c>
      <c r="L3" s="34" t="s">
        <v>597</v>
      </c>
      <c r="M3" s="34" t="s">
        <v>599</v>
      </c>
      <c r="N3" s="34" t="s">
        <v>601</v>
      </c>
      <c r="O3" s="34" t="s">
        <v>603</v>
      </c>
      <c r="P3" s="34" t="s">
        <v>606</v>
      </c>
      <c r="Q3" s="34" t="s">
        <v>608</v>
      </c>
      <c r="R3" s="34" t="s">
        <v>610</v>
      </c>
      <c r="S3" s="34" t="s">
        <v>612</v>
      </c>
      <c r="T3" s="34" t="s">
        <v>614</v>
      </c>
      <c r="U3" s="34" t="s">
        <v>616</v>
      </c>
      <c r="V3" s="34" t="s">
        <v>618</v>
      </c>
      <c r="W3" s="34" t="s">
        <v>620</v>
      </c>
      <c r="X3" s="34" t="s">
        <v>631</v>
      </c>
      <c r="Y3" s="34" t="s">
        <v>632</v>
      </c>
      <c r="Z3" s="34" t="s">
        <v>633</v>
      </c>
      <c r="AA3" s="34" t="s">
        <v>634</v>
      </c>
      <c r="AB3" s="34" t="s">
        <v>639</v>
      </c>
      <c r="AC3" s="34" t="s">
        <v>641</v>
      </c>
      <c r="AD3" s="34" t="s">
        <v>643</v>
      </c>
      <c r="AE3" s="34" t="s">
        <v>645</v>
      </c>
      <c r="AF3" s="34" t="s">
        <v>647</v>
      </c>
      <c r="AG3" s="34" t="s">
        <v>649</v>
      </c>
      <c r="AH3" s="34" t="s">
        <v>651</v>
      </c>
      <c r="AI3" s="34" t="s">
        <v>653</v>
      </c>
      <c r="AJ3" s="34" t="s">
        <v>655</v>
      </c>
      <c r="AK3" s="34" t="s">
        <v>657</v>
      </c>
      <c r="AL3" s="34" t="s">
        <v>660</v>
      </c>
      <c r="AM3" s="34" t="s">
        <v>661</v>
      </c>
      <c r="AN3" s="34" t="s">
        <v>663</v>
      </c>
      <c r="AO3" s="34" t="s">
        <v>666</v>
      </c>
      <c r="AP3" s="34" t="s">
        <v>668</v>
      </c>
      <c r="AQ3" s="34" t="s">
        <v>670</v>
      </c>
      <c r="AR3" s="34" t="s">
        <v>672</v>
      </c>
      <c r="AS3" s="34" t="s">
        <v>675</v>
      </c>
      <c r="AT3" s="34" t="s">
        <v>677</v>
      </c>
      <c r="AU3" s="34" t="s">
        <v>674</v>
      </c>
      <c r="AV3" s="34" t="s">
        <v>680</v>
      </c>
      <c r="AW3" s="34" t="s">
        <v>682</v>
      </c>
      <c r="AX3" s="34" t="s">
        <v>684</v>
      </c>
      <c r="AY3" s="34" t="s">
        <v>686</v>
      </c>
      <c r="AZ3" s="39" t="s">
        <v>591</v>
      </c>
    </row>
    <row r="4" spans="1:52" ht="15">
      <c r="A4" s="40"/>
      <c r="B4" s="35" t="s">
        <v>576</v>
      </c>
      <c r="C4" s="35" t="s">
        <v>578</v>
      </c>
      <c r="D4" s="35" t="s">
        <v>585</v>
      </c>
      <c r="E4" s="35" t="s">
        <v>587</v>
      </c>
      <c r="F4" s="35" t="s">
        <v>589</v>
      </c>
      <c r="G4" s="35" t="s">
        <v>579</v>
      </c>
      <c r="H4" s="35" t="s">
        <v>581</v>
      </c>
      <c r="I4" s="35" t="s">
        <v>583</v>
      </c>
      <c r="J4" s="35" t="s">
        <v>594</v>
      </c>
      <c r="K4" s="35" t="s">
        <v>596</v>
      </c>
      <c r="L4" s="35" t="s">
        <v>626</v>
      </c>
      <c r="M4" s="35" t="s">
        <v>600</v>
      </c>
      <c r="N4" s="35" t="s">
        <v>627</v>
      </c>
      <c r="O4" s="35" t="s">
        <v>604</v>
      </c>
      <c r="P4" s="35" t="s">
        <v>607</v>
      </c>
      <c r="Q4" s="35" t="s">
        <v>609</v>
      </c>
      <c r="R4" s="35" t="s">
        <v>611</v>
      </c>
      <c r="S4" s="35" t="s">
        <v>613</v>
      </c>
      <c r="T4" s="35" t="s">
        <v>615</v>
      </c>
      <c r="U4" s="35" t="s">
        <v>617</v>
      </c>
      <c r="V4" s="35" t="s">
        <v>619</v>
      </c>
      <c r="W4" s="35" t="s">
        <v>621</v>
      </c>
      <c r="X4" s="35" t="s">
        <v>635</v>
      </c>
      <c r="Y4" s="35" t="s">
        <v>636</v>
      </c>
      <c r="Z4" s="35" t="s">
        <v>637</v>
      </c>
      <c r="AA4" s="35" t="s">
        <v>638</v>
      </c>
      <c r="AB4" s="35" t="s">
        <v>640</v>
      </c>
      <c r="AC4" s="35" t="s">
        <v>642</v>
      </c>
      <c r="AD4" s="35" t="s">
        <v>644</v>
      </c>
      <c r="AE4" s="35" t="s">
        <v>646</v>
      </c>
      <c r="AF4" s="35" t="s">
        <v>648</v>
      </c>
      <c r="AG4" s="35" t="s">
        <v>650</v>
      </c>
      <c r="AH4" s="35" t="s">
        <v>652</v>
      </c>
      <c r="AI4" s="35" t="s">
        <v>654</v>
      </c>
      <c r="AJ4" s="35" t="s">
        <v>656</v>
      </c>
      <c r="AK4" s="35" t="s">
        <v>658</v>
      </c>
      <c r="AL4" s="35" t="s">
        <v>661</v>
      </c>
      <c r="AM4" s="35" t="s">
        <v>662</v>
      </c>
      <c r="AN4" s="35" t="s">
        <v>664</v>
      </c>
      <c r="AO4" s="35" t="s">
        <v>667</v>
      </c>
      <c r="AP4" s="35" t="s">
        <v>669</v>
      </c>
      <c r="AQ4" s="35" t="s">
        <v>671</v>
      </c>
      <c r="AR4" s="35" t="s">
        <v>673</v>
      </c>
      <c r="AS4" s="35" t="s">
        <v>676</v>
      </c>
      <c r="AT4" s="35" t="s">
        <v>678</v>
      </c>
      <c r="AU4" s="35" t="s">
        <v>679</v>
      </c>
      <c r="AV4" s="35" t="s">
        <v>681</v>
      </c>
      <c r="AW4" s="35" t="s">
        <v>683</v>
      </c>
      <c r="AX4" s="35" t="s">
        <v>685</v>
      </c>
      <c r="AY4" s="35" t="s">
        <v>687</v>
      </c>
      <c r="AZ4" s="35"/>
    </row>
    <row r="5" spans="1:52" ht="15">
      <c r="A5" s="40" t="s">
        <v>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>
        <v>322</v>
      </c>
      <c r="R5" s="40"/>
      <c r="S5" s="40"/>
      <c r="T5" s="40"/>
      <c r="U5" s="40"/>
      <c r="V5" s="40"/>
      <c r="W5" s="40"/>
      <c r="X5" s="40"/>
      <c r="Y5" s="40"/>
      <c r="Z5" s="40"/>
      <c r="AA5" s="40">
        <v>495</v>
      </c>
      <c r="AB5" s="40"/>
      <c r="AC5" s="40"/>
      <c r="AD5" s="40">
        <v>1160</v>
      </c>
      <c r="AE5" s="40">
        <v>43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1">
        <f>SUM(B5:AY5)</f>
        <v>2020</v>
      </c>
    </row>
    <row r="6" spans="1:52" ht="15">
      <c r="A6" s="40" t="s">
        <v>267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>
        <v>3677</v>
      </c>
      <c r="S6" s="40"/>
      <c r="T6" s="40"/>
      <c r="U6" s="40"/>
      <c r="V6" s="40"/>
      <c r="W6" s="40">
        <v>602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1">
        <f aca="true" t="shared" si="0" ref="AZ6:AZ28">SUM(B6:AY6)</f>
        <v>4279</v>
      </c>
    </row>
    <row r="7" spans="1:52" ht="15">
      <c r="A7" s="40" t="s">
        <v>2</v>
      </c>
      <c r="B7" s="40">
        <v>1437</v>
      </c>
      <c r="C7" s="40">
        <v>3369</v>
      </c>
      <c r="D7" s="40">
        <v>2648</v>
      </c>
      <c r="E7" s="40">
        <v>3858</v>
      </c>
      <c r="F7" s="40">
        <v>3296</v>
      </c>
      <c r="G7" s="40">
        <v>4208</v>
      </c>
      <c r="H7" s="40">
        <v>6283</v>
      </c>
      <c r="I7" s="40">
        <v>8400</v>
      </c>
      <c r="J7" s="40">
        <v>8394</v>
      </c>
      <c r="K7" s="40">
        <v>5030</v>
      </c>
      <c r="L7" s="40">
        <v>5939</v>
      </c>
      <c r="M7" s="40">
        <v>6679</v>
      </c>
      <c r="N7" s="40">
        <v>5644</v>
      </c>
      <c r="O7" s="40">
        <v>7037</v>
      </c>
      <c r="P7" s="40">
        <v>6908</v>
      </c>
      <c r="Q7" s="40">
        <v>7203</v>
      </c>
      <c r="R7" s="40">
        <v>21066</v>
      </c>
      <c r="S7" s="40">
        <v>2496</v>
      </c>
      <c r="T7" s="40">
        <v>7725</v>
      </c>
      <c r="U7" s="40">
        <v>3511</v>
      </c>
      <c r="V7" s="40">
        <f>2361+118</f>
        <v>2479</v>
      </c>
      <c r="W7" s="40">
        <v>2643</v>
      </c>
      <c r="X7" s="40">
        <v>7872</v>
      </c>
      <c r="Y7" s="40">
        <v>6318</v>
      </c>
      <c r="Z7" s="40">
        <v>6529</v>
      </c>
      <c r="AA7" s="40">
        <v>6302</v>
      </c>
      <c r="AB7" s="40">
        <v>3742</v>
      </c>
      <c r="AC7" s="40">
        <v>3882</v>
      </c>
      <c r="AD7" s="40">
        <v>6649</v>
      </c>
      <c r="AE7" s="40">
        <v>5631</v>
      </c>
      <c r="AF7" s="40">
        <v>5078</v>
      </c>
      <c r="AG7" s="40">
        <v>12442</v>
      </c>
      <c r="AH7" s="40">
        <v>6239</v>
      </c>
      <c r="AI7" s="40">
        <v>3580</v>
      </c>
      <c r="AJ7" s="40">
        <v>5597</v>
      </c>
      <c r="AK7" s="40">
        <v>3690</v>
      </c>
      <c r="AL7" s="40">
        <v>4764</v>
      </c>
      <c r="AM7" s="40">
        <v>4142</v>
      </c>
      <c r="AN7" s="40">
        <v>3289</v>
      </c>
      <c r="AO7" s="40">
        <v>4392</v>
      </c>
      <c r="AP7" s="40">
        <v>4854</v>
      </c>
      <c r="AQ7" s="40">
        <v>5898</v>
      </c>
      <c r="AR7" s="40">
        <v>7371</v>
      </c>
      <c r="AS7" s="40">
        <v>4523</v>
      </c>
      <c r="AT7" s="40">
        <v>5176</v>
      </c>
      <c r="AU7" s="40">
        <v>4338</v>
      </c>
      <c r="AV7" s="40">
        <v>4426</v>
      </c>
      <c r="AW7" s="40">
        <v>2911</v>
      </c>
      <c r="AX7" s="40">
        <v>4585</v>
      </c>
      <c r="AY7" s="40">
        <v>6778</v>
      </c>
      <c r="AZ7" s="41">
        <f t="shared" si="0"/>
        <v>277251</v>
      </c>
    </row>
    <row r="8" spans="1:52" ht="15">
      <c r="A8" s="40" t="s">
        <v>268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>
        <v>753</v>
      </c>
      <c r="V8" s="40">
        <v>1635</v>
      </c>
      <c r="W8" s="40"/>
      <c r="X8" s="40"/>
      <c r="Y8" s="40"/>
      <c r="Z8" s="40"/>
      <c r="AA8" s="40"/>
      <c r="AB8" s="40"/>
      <c r="AC8" s="40"/>
      <c r="AD8" s="40"/>
      <c r="AE8" s="40">
        <v>1433</v>
      </c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1">
        <f t="shared" si="0"/>
        <v>3821</v>
      </c>
    </row>
    <row r="9" spans="1:52" ht="15">
      <c r="A9" s="40" t="s">
        <v>337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1">
        <f t="shared" si="0"/>
        <v>0</v>
      </c>
    </row>
    <row r="10" spans="1:52" ht="15">
      <c r="A10" s="40" t="s">
        <v>665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>
        <v>68</v>
      </c>
      <c r="AO10" s="40"/>
      <c r="AP10" s="40">
        <v>30</v>
      </c>
      <c r="AQ10" s="40">
        <v>30</v>
      </c>
      <c r="AR10" s="40">
        <v>320</v>
      </c>
      <c r="AS10" s="40">
        <v>59</v>
      </c>
      <c r="AT10" s="40">
        <v>399</v>
      </c>
      <c r="AU10" s="40"/>
      <c r="AV10" s="40"/>
      <c r="AW10" s="40"/>
      <c r="AX10" s="40"/>
      <c r="AY10" s="40"/>
      <c r="AZ10" s="41">
        <f t="shared" si="0"/>
        <v>906</v>
      </c>
    </row>
    <row r="11" spans="1:136" ht="15">
      <c r="A11" s="42" t="s">
        <v>592</v>
      </c>
      <c r="B11" s="40"/>
      <c r="C11" s="40"/>
      <c r="D11" s="40"/>
      <c r="E11" s="40">
        <v>3311</v>
      </c>
      <c r="F11" s="40"/>
      <c r="G11" s="40"/>
      <c r="H11" s="40"/>
      <c r="I11" s="40">
        <v>1914</v>
      </c>
      <c r="J11" s="40"/>
      <c r="K11" s="40"/>
      <c r="L11" s="40"/>
      <c r="M11" s="40"/>
      <c r="N11" s="40"/>
      <c r="O11" s="40"/>
      <c r="P11" s="40"/>
      <c r="Q11" s="40"/>
      <c r="R11" s="40">
        <v>3838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1">
        <f t="shared" si="0"/>
        <v>9063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</row>
    <row r="12" spans="1:52" ht="15">
      <c r="A12" s="40" t="s">
        <v>254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>
        <v>237</v>
      </c>
      <c r="O12" s="40"/>
      <c r="P12" s="40"/>
      <c r="Q12" s="40"/>
      <c r="R12" s="40">
        <v>2065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1">
        <f t="shared" si="0"/>
        <v>2302</v>
      </c>
    </row>
    <row r="13" spans="1:52" ht="15">
      <c r="A13" s="40" t="s">
        <v>623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>
        <v>1129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1">
        <f t="shared" si="0"/>
        <v>1129</v>
      </c>
    </row>
    <row r="14" spans="1:52" ht="15">
      <c r="A14" s="40" t="s">
        <v>255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>
        <v>33415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1">
        <f t="shared" si="0"/>
        <v>33415</v>
      </c>
    </row>
    <row r="15" spans="1:52" ht="15">
      <c r="A15" s="40" t="s">
        <v>175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v>5992</v>
      </c>
      <c r="R15" s="40">
        <v>28580</v>
      </c>
      <c r="S15" s="40"/>
      <c r="T15" s="40"/>
      <c r="U15" s="40"/>
      <c r="V15" s="40">
        <v>6016</v>
      </c>
      <c r="W15" s="40">
        <v>21000</v>
      </c>
      <c r="X15" s="40"/>
      <c r="Y15" s="40"/>
      <c r="Z15" s="40"/>
      <c r="AA15" s="40">
        <v>24945</v>
      </c>
      <c r="AB15" s="40">
        <v>5999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>
        <v>17800</v>
      </c>
      <c r="AN15" s="40">
        <v>31868</v>
      </c>
      <c r="AO15" s="40">
        <v>22737</v>
      </c>
      <c r="AP15" s="40"/>
      <c r="AQ15" s="40">
        <v>26063</v>
      </c>
      <c r="AR15" s="40">
        <v>70373</v>
      </c>
      <c r="AS15" s="40"/>
      <c r="AT15" s="40">
        <v>34295</v>
      </c>
      <c r="AU15" s="40"/>
      <c r="AV15" s="40">
        <v>42067</v>
      </c>
      <c r="AW15" s="40">
        <v>35000</v>
      </c>
      <c r="AX15" s="40">
        <v>989</v>
      </c>
      <c r="AY15" s="40">
        <v>12844</v>
      </c>
      <c r="AZ15" s="41">
        <f t="shared" si="0"/>
        <v>386568</v>
      </c>
    </row>
    <row r="16" spans="1:52" ht="15">
      <c r="A16" s="40" t="s">
        <v>3</v>
      </c>
      <c r="B16" s="40">
        <v>536</v>
      </c>
      <c r="C16" s="40">
        <v>1131</v>
      </c>
      <c r="D16" s="40">
        <v>1668</v>
      </c>
      <c r="E16" s="40">
        <v>1165</v>
      </c>
      <c r="F16" s="40">
        <v>642</v>
      </c>
      <c r="G16" s="40">
        <v>3162</v>
      </c>
      <c r="H16" s="40">
        <v>1376</v>
      </c>
      <c r="I16" s="40">
        <v>2311</v>
      </c>
      <c r="J16" s="40">
        <v>4309</v>
      </c>
      <c r="K16" s="40">
        <v>924</v>
      </c>
      <c r="L16" s="40"/>
      <c r="M16" s="40">
        <v>1581</v>
      </c>
      <c r="N16" s="40">
        <v>300</v>
      </c>
      <c r="O16" s="40">
        <v>660</v>
      </c>
      <c r="P16" s="40">
        <v>333</v>
      </c>
      <c r="Q16" s="40">
        <v>1716</v>
      </c>
      <c r="R16" s="40">
        <v>937</v>
      </c>
      <c r="S16" s="40">
        <v>1626</v>
      </c>
      <c r="T16" s="40">
        <v>1231</v>
      </c>
      <c r="U16" s="40">
        <v>2770</v>
      </c>
      <c r="V16" s="40">
        <f>2756+925</f>
        <v>3681</v>
      </c>
      <c r="W16" s="40">
        <v>842</v>
      </c>
      <c r="X16" s="40">
        <v>1353</v>
      </c>
      <c r="Y16" s="40">
        <v>719</v>
      </c>
      <c r="Z16" s="40">
        <v>440</v>
      </c>
      <c r="AA16" s="40">
        <v>605</v>
      </c>
      <c r="AB16" s="40">
        <v>624</v>
      </c>
      <c r="AC16" s="40">
        <v>537</v>
      </c>
      <c r="AD16" s="40">
        <v>1818</v>
      </c>
      <c r="AE16" s="40">
        <v>3332</v>
      </c>
      <c r="AF16" s="40">
        <v>2868</v>
      </c>
      <c r="AG16" s="40">
        <v>2720</v>
      </c>
      <c r="AH16" s="40">
        <v>5884</v>
      </c>
      <c r="AI16" s="40">
        <v>2717</v>
      </c>
      <c r="AJ16" s="40">
        <v>3909</v>
      </c>
      <c r="AK16" s="40">
        <v>3065</v>
      </c>
      <c r="AL16" s="40">
        <v>3574</v>
      </c>
      <c r="AM16" s="40">
        <v>3300</v>
      </c>
      <c r="AN16" s="40">
        <v>2058</v>
      </c>
      <c r="AO16" s="40">
        <v>3395</v>
      </c>
      <c r="AP16" s="40">
        <v>1689</v>
      </c>
      <c r="AQ16" s="40">
        <v>1632</v>
      </c>
      <c r="AR16" s="40">
        <v>2606</v>
      </c>
      <c r="AS16" s="40">
        <v>1962</v>
      </c>
      <c r="AT16" s="40">
        <v>1939</v>
      </c>
      <c r="AU16" s="40">
        <v>1701</v>
      </c>
      <c r="AV16" s="40">
        <v>1268</v>
      </c>
      <c r="AW16" s="40">
        <v>1117</v>
      </c>
      <c r="AX16" s="40">
        <v>182</v>
      </c>
      <c r="AY16" s="40">
        <v>583</v>
      </c>
      <c r="AZ16" s="41">
        <f t="shared" si="0"/>
        <v>90498</v>
      </c>
    </row>
    <row r="17" spans="1:52" ht="15">
      <c r="A17" s="40" t="s">
        <v>629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>
        <v>258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>
        <v>65</v>
      </c>
      <c r="AW17" s="40"/>
      <c r="AX17" s="40"/>
      <c r="AY17" s="40"/>
      <c r="AZ17" s="41">
        <f t="shared" si="0"/>
        <v>323</v>
      </c>
    </row>
    <row r="18" spans="1:52" ht="15">
      <c r="A18" s="40" t="s">
        <v>262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>
        <v>409</v>
      </c>
      <c r="AF18" s="40"/>
      <c r="AG18" s="40"/>
      <c r="AH18" s="40"/>
      <c r="AI18" s="40"/>
      <c r="AJ18" s="40"/>
      <c r="AK18" s="40"/>
      <c r="AL18" s="40"/>
      <c r="AM18" s="40">
        <v>1458</v>
      </c>
      <c r="AN18" s="40">
        <v>1847</v>
      </c>
      <c r="AO18" s="40">
        <v>532</v>
      </c>
      <c r="AP18" s="40">
        <v>280</v>
      </c>
      <c r="AQ18" s="40">
        <v>577</v>
      </c>
      <c r="AR18" s="40">
        <v>1762</v>
      </c>
      <c r="AS18" s="40">
        <v>833</v>
      </c>
      <c r="AT18" s="40">
        <v>32</v>
      </c>
      <c r="AU18" s="40"/>
      <c r="AV18" s="40"/>
      <c r="AW18" s="40"/>
      <c r="AX18" s="40"/>
      <c r="AY18" s="40"/>
      <c r="AZ18" s="41">
        <f t="shared" si="0"/>
        <v>7730</v>
      </c>
    </row>
    <row r="19" spans="1:52" ht="15">
      <c r="A19" s="40" t="s">
        <v>62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>
        <v>12400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1">
        <f t="shared" si="0"/>
        <v>12400</v>
      </c>
    </row>
    <row r="20" spans="1:52" ht="15">
      <c r="A20" s="40" t="s">
        <v>453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1">
        <f t="shared" si="0"/>
        <v>0</v>
      </c>
    </row>
    <row r="21" spans="1:52" ht="15">
      <c r="A21" s="40" t="s">
        <v>628</v>
      </c>
      <c r="B21" s="40">
        <v>88</v>
      </c>
      <c r="C21" s="40">
        <v>88</v>
      </c>
      <c r="D21" s="40"/>
      <c r="E21" s="40">
        <v>924</v>
      </c>
      <c r="F21" s="40">
        <v>528</v>
      </c>
      <c r="G21" s="40">
        <v>176</v>
      </c>
      <c r="H21" s="40">
        <v>884</v>
      </c>
      <c r="I21" s="40">
        <v>888</v>
      </c>
      <c r="J21" s="40">
        <v>3944</v>
      </c>
      <c r="K21" s="40">
        <v>6305</v>
      </c>
      <c r="L21" s="40">
        <v>7717</v>
      </c>
      <c r="M21" s="40">
        <v>5245</v>
      </c>
      <c r="N21" s="40">
        <v>1123</v>
      </c>
      <c r="O21" s="40">
        <v>3545</v>
      </c>
      <c r="P21" s="40">
        <v>1434</v>
      </c>
      <c r="Q21" s="40">
        <v>4656</v>
      </c>
      <c r="R21" s="40">
        <v>2706</v>
      </c>
      <c r="S21" s="40">
        <v>5520</v>
      </c>
      <c r="T21" s="40">
        <v>7198</v>
      </c>
      <c r="U21" s="40">
        <v>7734</v>
      </c>
      <c r="V21" s="40">
        <f>7827+2300</f>
        <v>10127</v>
      </c>
      <c r="W21" s="40">
        <v>1144</v>
      </c>
      <c r="X21" s="40">
        <v>3629</v>
      </c>
      <c r="Y21" s="40">
        <v>12396</v>
      </c>
      <c r="Z21" s="40">
        <v>11674</v>
      </c>
      <c r="AA21" s="40">
        <f>17188+35000</f>
        <v>52188</v>
      </c>
      <c r="AB21" s="40">
        <f>15163+602</f>
        <v>15765</v>
      </c>
      <c r="AC21" s="40">
        <f>1944+1118</f>
        <v>3062</v>
      </c>
      <c r="AD21" s="40">
        <v>3408</v>
      </c>
      <c r="AE21" s="40">
        <f>2437+4003</f>
        <v>6440</v>
      </c>
      <c r="AF21" s="40">
        <v>1848</v>
      </c>
      <c r="AG21" s="40">
        <v>5572</v>
      </c>
      <c r="AH21" s="40">
        <v>18758</v>
      </c>
      <c r="AI21" s="40"/>
      <c r="AJ21" s="40">
        <v>1199</v>
      </c>
      <c r="AK21" s="40">
        <v>4628</v>
      </c>
      <c r="AL21" s="40">
        <v>12293</v>
      </c>
      <c r="AM21" s="40">
        <v>6946</v>
      </c>
      <c r="AN21" s="40">
        <v>4529</v>
      </c>
      <c r="AO21" s="40">
        <v>4238</v>
      </c>
      <c r="AP21" s="40">
        <v>9052</v>
      </c>
      <c r="AQ21" s="40">
        <v>2547</v>
      </c>
      <c r="AR21" s="40">
        <v>3798</v>
      </c>
      <c r="AS21" s="40">
        <v>937</v>
      </c>
      <c r="AT21" s="40">
        <v>1760</v>
      </c>
      <c r="AU21" s="40">
        <v>10731</v>
      </c>
      <c r="AV21" s="40"/>
      <c r="AW21" s="40"/>
      <c r="AX21" s="40"/>
      <c r="AY21" s="40">
        <v>9501</v>
      </c>
      <c r="AZ21" s="41">
        <f t="shared" si="0"/>
        <v>278873</v>
      </c>
    </row>
    <row r="22" spans="1:52" ht="15">
      <c r="A22" s="40" t="s">
        <v>4</v>
      </c>
      <c r="B22" s="40">
        <v>1417</v>
      </c>
      <c r="C22" s="40">
        <v>2774</v>
      </c>
      <c r="D22" s="40">
        <v>1012</v>
      </c>
      <c r="E22" s="40">
        <v>980</v>
      </c>
      <c r="F22" s="40"/>
      <c r="G22" s="40">
        <v>86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>
        <v>30</v>
      </c>
      <c r="T22" s="40">
        <v>1333</v>
      </c>
      <c r="U22" s="40">
        <v>1594</v>
      </c>
      <c r="V22" s="40">
        <v>2544</v>
      </c>
      <c r="W22" s="40">
        <v>2706</v>
      </c>
      <c r="X22" s="40">
        <v>1866</v>
      </c>
      <c r="Y22" s="40">
        <v>2551</v>
      </c>
      <c r="Z22" s="40">
        <v>3519</v>
      </c>
      <c r="AA22" s="40">
        <v>4121</v>
      </c>
      <c r="AB22" s="40">
        <v>2014</v>
      </c>
      <c r="AC22" s="40">
        <v>3640</v>
      </c>
      <c r="AD22" s="40">
        <v>3169</v>
      </c>
      <c r="AE22" s="40">
        <v>3591</v>
      </c>
      <c r="AF22" s="40">
        <v>3893</v>
      </c>
      <c r="AG22" s="40">
        <v>5603</v>
      </c>
      <c r="AH22" s="40">
        <v>4749</v>
      </c>
      <c r="AI22" s="40">
        <v>4293</v>
      </c>
      <c r="AJ22" s="40">
        <v>2924</v>
      </c>
      <c r="AK22" s="40">
        <v>3820</v>
      </c>
      <c r="AL22" s="40">
        <v>4193</v>
      </c>
      <c r="AM22" s="40">
        <v>7762</v>
      </c>
      <c r="AN22" s="40">
        <v>3695</v>
      </c>
      <c r="AO22" s="40">
        <v>6019</v>
      </c>
      <c r="AP22" s="40">
        <v>5714</v>
      </c>
      <c r="AQ22" s="40">
        <v>3867</v>
      </c>
      <c r="AR22" s="40">
        <v>4913</v>
      </c>
      <c r="AS22" s="40">
        <v>4412</v>
      </c>
      <c r="AT22" s="40">
        <v>3113</v>
      </c>
      <c r="AU22" s="40">
        <v>4491</v>
      </c>
      <c r="AV22" s="40">
        <v>3998</v>
      </c>
      <c r="AW22" s="40">
        <v>3564</v>
      </c>
      <c r="AX22" s="40">
        <v>2330</v>
      </c>
      <c r="AY22" s="40">
        <v>1870</v>
      </c>
      <c r="AZ22" s="41">
        <f t="shared" si="0"/>
        <v>124170</v>
      </c>
    </row>
    <row r="23" spans="1:52" ht="15">
      <c r="A23" s="40" t="s">
        <v>94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430</v>
      </c>
      <c r="S23" s="40"/>
      <c r="T23" s="40"/>
      <c r="U23" s="40"/>
      <c r="V23" s="40">
        <v>1045</v>
      </c>
      <c r="W23" s="40"/>
      <c r="X23" s="40"/>
      <c r="Y23" s="40">
        <v>1398</v>
      </c>
      <c r="Z23" s="40"/>
      <c r="AA23" s="40">
        <v>2040</v>
      </c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>
        <f t="shared" si="0"/>
        <v>4913</v>
      </c>
    </row>
    <row r="24" spans="1:52" ht="15">
      <c r="A24" s="40" t="s">
        <v>354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>
        <v>13771</v>
      </c>
      <c r="W24" s="40"/>
      <c r="X24" s="40">
        <v>11700</v>
      </c>
      <c r="Y24" s="40">
        <v>10896</v>
      </c>
      <c r="Z24" s="40">
        <v>6591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>
        <f t="shared" si="0"/>
        <v>42958</v>
      </c>
    </row>
    <row r="25" spans="1:52" ht="15">
      <c r="A25" s="40" t="s">
        <v>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28</v>
      </c>
      <c r="Q25" s="40">
        <v>418</v>
      </c>
      <c r="R25" s="40">
        <v>204</v>
      </c>
      <c r="S25" s="40">
        <v>90</v>
      </c>
      <c r="T25" s="40"/>
      <c r="U25" s="40"/>
      <c r="V25" s="40">
        <v>88</v>
      </c>
      <c r="W25" s="40">
        <v>639</v>
      </c>
      <c r="X25" s="40">
        <v>491</v>
      </c>
      <c r="Y25" s="40">
        <v>710</v>
      </c>
      <c r="Z25" s="40">
        <v>717</v>
      </c>
      <c r="AA25" s="40">
        <v>772</v>
      </c>
      <c r="AB25" s="40">
        <v>136</v>
      </c>
      <c r="AC25" s="40">
        <v>477</v>
      </c>
      <c r="AD25" s="40">
        <v>775</v>
      </c>
      <c r="AE25" s="40">
        <v>572</v>
      </c>
      <c r="AF25" s="40">
        <v>384</v>
      </c>
      <c r="AG25" s="40"/>
      <c r="AH25" s="40"/>
      <c r="AI25" s="40">
        <v>1450</v>
      </c>
      <c r="AJ25" s="40"/>
      <c r="AK25" s="40"/>
      <c r="AL25" s="40">
        <v>1091</v>
      </c>
      <c r="AM25" s="40">
        <v>857</v>
      </c>
      <c r="AN25" s="40">
        <v>1215</v>
      </c>
      <c r="AO25" s="40">
        <v>603</v>
      </c>
      <c r="AP25" s="40">
        <v>46</v>
      </c>
      <c r="AQ25" s="40">
        <v>304</v>
      </c>
      <c r="AR25" s="40">
        <v>1149</v>
      </c>
      <c r="AS25" s="40">
        <v>1223</v>
      </c>
      <c r="AT25" s="40">
        <v>432</v>
      </c>
      <c r="AU25" s="40">
        <v>475</v>
      </c>
      <c r="AV25" s="40"/>
      <c r="AW25" s="40"/>
      <c r="AX25" s="40"/>
      <c r="AY25" s="40">
        <v>398</v>
      </c>
      <c r="AZ25" s="41">
        <f t="shared" si="0"/>
        <v>15744</v>
      </c>
    </row>
    <row r="26" spans="1:52" ht="15">
      <c r="A26" s="40" t="s">
        <v>93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>
        <v>2033</v>
      </c>
      <c r="W26" s="40">
        <v>43324</v>
      </c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>
        <v>5000</v>
      </c>
      <c r="AV26" s="40"/>
      <c r="AW26" s="40"/>
      <c r="AX26" s="40"/>
      <c r="AY26" s="40"/>
      <c r="AZ26" s="41">
        <f t="shared" si="0"/>
        <v>50357</v>
      </c>
    </row>
    <row r="27" spans="1:52" ht="15">
      <c r="A27" s="40" t="s">
        <v>622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1989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1">
        <f t="shared" si="0"/>
        <v>1989</v>
      </c>
    </row>
    <row r="28" spans="1:52" ht="15">
      <c r="A28" s="40" t="s">
        <v>6</v>
      </c>
      <c r="B28" s="40">
        <v>677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>
        <v>176</v>
      </c>
      <c r="AJ28" s="40"/>
      <c r="AK28" s="40"/>
      <c r="AL28" s="40"/>
      <c r="AM28" s="40">
        <v>1781</v>
      </c>
      <c r="AN28" s="40">
        <v>800</v>
      </c>
      <c r="AO28" s="40"/>
      <c r="AP28" s="40"/>
      <c r="AQ28" s="40"/>
      <c r="AR28" s="40"/>
      <c r="AS28" s="40"/>
      <c r="AT28" s="40"/>
      <c r="AU28" s="40">
        <v>18986</v>
      </c>
      <c r="AV28" s="40"/>
      <c r="AW28" s="40"/>
      <c r="AX28" s="40"/>
      <c r="AY28" s="40">
        <v>500</v>
      </c>
      <c r="AZ28" s="41">
        <f t="shared" si="0"/>
        <v>22920</v>
      </c>
    </row>
    <row r="29" spans="1:52" ht="15">
      <c r="A29" s="40" t="s">
        <v>7</v>
      </c>
      <c r="B29" s="40">
        <v>3717</v>
      </c>
      <c r="C29" s="40">
        <v>5579</v>
      </c>
      <c r="D29" s="40">
        <v>3271</v>
      </c>
      <c r="E29" s="40">
        <v>5532</v>
      </c>
      <c r="F29" s="40">
        <v>2654</v>
      </c>
      <c r="G29" s="40">
        <v>23643</v>
      </c>
      <c r="H29" s="40">
        <v>5166</v>
      </c>
      <c r="I29" s="40">
        <v>5362</v>
      </c>
      <c r="J29" s="40">
        <v>6783</v>
      </c>
      <c r="K29" s="40">
        <v>6528</v>
      </c>
      <c r="L29" s="40">
        <v>6214</v>
      </c>
      <c r="M29" s="40">
        <v>7019</v>
      </c>
      <c r="N29" s="40">
        <v>9513</v>
      </c>
      <c r="O29" s="40">
        <v>8050</v>
      </c>
      <c r="P29" s="40">
        <v>8698</v>
      </c>
      <c r="Q29" s="40">
        <v>10391</v>
      </c>
      <c r="R29" s="40">
        <v>18967</v>
      </c>
      <c r="S29" s="40">
        <v>11953</v>
      </c>
      <c r="T29" s="40">
        <v>9882</v>
      </c>
      <c r="U29" s="40">
        <v>14326</v>
      </c>
      <c r="V29" s="40">
        <v>13983</v>
      </c>
      <c r="W29" s="40">
        <v>8434</v>
      </c>
      <c r="X29" s="40">
        <v>7299</v>
      </c>
      <c r="Y29" s="40">
        <v>11564</v>
      </c>
      <c r="Z29" s="40">
        <v>9670</v>
      </c>
      <c r="AA29" s="40">
        <v>7614</v>
      </c>
      <c r="AB29" s="40">
        <v>5029</v>
      </c>
      <c r="AC29" s="40">
        <v>6322</v>
      </c>
      <c r="AD29" s="40">
        <v>8265</v>
      </c>
      <c r="AE29" s="40">
        <v>18296</v>
      </c>
      <c r="AF29" s="40">
        <v>16488</v>
      </c>
      <c r="AG29" s="40">
        <v>22754</v>
      </c>
      <c r="AH29" s="40">
        <f>573+19572</f>
        <v>20145</v>
      </c>
      <c r="AI29" s="40">
        <v>12841</v>
      </c>
      <c r="AJ29" s="40">
        <v>19932</v>
      </c>
      <c r="AK29" s="40">
        <v>17811</v>
      </c>
      <c r="AL29" s="40">
        <v>12010</v>
      </c>
      <c r="AM29" s="40">
        <v>18169</v>
      </c>
      <c r="AN29" s="40">
        <v>15577</v>
      </c>
      <c r="AO29" s="40">
        <v>12841</v>
      </c>
      <c r="AP29" s="40">
        <v>20138</v>
      </c>
      <c r="AQ29" s="40">
        <v>10147</v>
      </c>
      <c r="AR29" s="40">
        <v>9887</v>
      </c>
      <c r="AS29" s="40">
        <v>9292</v>
      </c>
      <c r="AT29" s="40">
        <v>5316</v>
      </c>
      <c r="AU29" s="40">
        <v>12031</v>
      </c>
      <c r="AV29" s="40">
        <v>4003</v>
      </c>
      <c r="AW29" s="40">
        <v>2642</v>
      </c>
      <c r="AX29" s="40">
        <v>994</v>
      </c>
      <c r="AY29" s="40">
        <v>13092</v>
      </c>
      <c r="AZ29" s="41">
        <f>SUM(B29:AY29)</f>
        <v>525834</v>
      </c>
    </row>
    <row r="30" spans="1:52" ht="15">
      <c r="A30" s="44" t="s">
        <v>625</v>
      </c>
      <c r="B30" s="45">
        <f>SUM(B5:B29)</f>
        <v>7872</v>
      </c>
      <c r="C30" s="45">
        <f aca="true" t="shared" si="1" ref="C30:AA30">SUM(C5:C29)</f>
        <v>12941</v>
      </c>
      <c r="D30" s="45">
        <f t="shared" si="1"/>
        <v>8599</v>
      </c>
      <c r="E30" s="45">
        <f t="shared" si="1"/>
        <v>15770</v>
      </c>
      <c r="F30" s="45">
        <f t="shared" si="1"/>
        <v>7120</v>
      </c>
      <c r="G30" s="45">
        <f t="shared" si="1"/>
        <v>31275</v>
      </c>
      <c r="H30" s="45">
        <f t="shared" si="1"/>
        <v>13709</v>
      </c>
      <c r="I30" s="45">
        <f t="shared" si="1"/>
        <v>18875</v>
      </c>
      <c r="J30" s="45">
        <f t="shared" si="1"/>
        <v>23430</v>
      </c>
      <c r="K30" s="45">
        <f t="shared" si="1"/>
        <v>18787</v>
      </c>
      <c r="L30" s="45">
        <f aca="true" t="shared" si="2" ref="L30:S30">SUM(L5:L29)</f>
        <v>19870</v>
      </c>
      <c r="M30" s="45">
        <f t="shared" si="2"/>
        <v>20524</v>
      </c>
      <c r="N30" s="45">
        <f t="shared" si="2"/>
        <v>16817</v>
      </c>
      <c r="O30" s="45">
        <f t="shared" si="2"/>
        <v>52707</v>
      </c>
      <c r="P30" s="45">
        <f t="shared" si="2"/>
        <v>29801</v>
      </c>
      <c r="Q30" s="45">
        <f t="shared" si="2"/>
        <v>30698</v>
      </c>
      <c r="R30" s="45">
        <f t="shared" si="2"/>
        <v>85588</v>
      </c>
      <c r="S30" s="45">
        <f t="shared" si="2"/>
        <v>21715</v>
      </c>
      <c r="T30" s="45">
        <f t="shared" si="1"/>
        <v>27369</v>
      </c>
      <c r="U30" s="45">
        <f t="shared" si="1"/>
        <v>30688</v>
      </c>
      <c r="V30" s="45">
        <f t="shared" si="1"/>
        <v>57402</v>
      </c>
      <c r="W30" s="45">
        <f t="shared" si="1"/>
        <v>81592</v>
      </c>
      <c r="X30" s="45">
        <f t="shared" si="1"/>
        <v>34210</v>
      </c>
      <c r="Y30" s="45">
        <f t="shared" si="1"/>
        <v>46552</v>
      </c>
      <c r="Z30" s="45">
        <f t="shared" si="1"/>
        <v>39140</v>
      </c>
      <c r="AA30" s="45">
        <f t="shared" si="1"/>
        <v>99082</v>
      </c>
      <c r="AB30" s="45">
        <f aca="true" t="shared" si="3" ref="AB30:AO30">SUM(AB5:AB29)</f>
        <v>33309</v>
      </c>
      <c r="AC30" s="45">
        <f t="shared" si="3"/>
        <v>17920</v>
      </c>
      <c r="AD30" s="45">
        <f t="shared" si="3"/>
        <v>25244</v>
      </c>
      <c r="AE30" s="45">
        <f>SUM(AE5:AE29)</f>
        <v>39747</v>
      </c>
      <c r="AF30" s="45">
        <f t="shared" si="3"/>
        <v>30559</v>
      </c>
      <c r="AG30" s="45">
        <f t="shared" si="3"/>
        <v>49091</v>
      </c>
      <c r="AH30" s="45">
        <f>SUM(AH5:AH29)</f>
        <v>55775</v>
      </c>
      <c r="AI30" s="45">
        <f t="shared" si="3"/>
        <v>25057</v>
      </c>
      <c r="AJ30" s="45">
        <f t="shared" si="3"/>
        <v>33561</v>
      </c>
      <c r="AK30" s="45">
        <f t="shared" si="3"/>
        <v>33014</v>
      </c>
      <c r="AL30" s="45">
        <f t="shared" si="3"/>
        <v>37925</v>
      </c>
      <c r="AM30" s="45">
        <f>SUM(AM5:AM29)</f>
        <v>62215</v>
      </c>
      <c r="AN30" s="45">
        <f t="shared" si="3"/>
        <v>64946</v>
      </c>
      <c r="AO30" s="45">
        <f t="shared" si="3"/>
        <v>54757</v>
      </c>
      <c r="AP30" s="45">
        <f aca="true" t="shared" si="4" ref="AP30:AX30">SUM(AP5:AP29)</f>
        <v>41803</v>
      </c>
      <c r="AQ30" s="45">
        <f t="shared" si="4"/>
        <v>51065</v>
      </c>
      <c r="AR30" s="45">
        <f t="shared" si="4"/>
        <v>102179</v>
      </c>
      <c r="AS30" s="45">
        <f t="shared" si="4"/>
        <v>23241</v>
      </c>
      <c r="AT30" s="45">
        <f t="shared" si="4"/>
        <v>52462</v>
      </c>
      <c r="AU30" s="45">
        <f>SUM(AU5:AU29)</f>
        <v>57753</v>
      </c>
      <c r="AV30" s="45">
        <f t="shared" si="4"/>
        <v>55827</v>
      </c>
      <c r="AW30" s="45">
        <f t="shared" si="4"/>
        <v>45234</v>
      </c>
      <c r="AX30" s="45">
        <f t="shared" si="4"/>
        <v>9080</v>
      </c>
      <c r="AY30" s="45">
        <f>SUM(AY5:AY29)</f>
        <v>45566</v>
      </c>
      <c r="AZ30" s="46">
        <f>SUM(AZ5:AZ29)</f>
        <v>1899463</v>
      </c>
    </row>
    <row r="31" spans="13:52" ht="15">
      <c r="M31" s="4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5">
        <f>SUM(B30:AY30)</f>
        <v>1899463</v>
      </c>
    </row>
    <row r="32" spans="13:52" ht="15">
      <c r="M32" s="4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8"/>
    </row>
    <row r="33" spans="14:52" ht="15">
      <c r="N33" s="49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20:52" ht="15"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20:52" ht="15"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15">
      <c r="A36" s="37" t="s">
        <v>106</v>
      </c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20:52" ht="15"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</row>
    <row r="38" spans="1:52" ht="15">
      <c r="A38" s="38"/>
      <c r="B38" s="50" t="s">
        <v>575</v>
      </c>
      <c r="C38" s="34" t="s">
        <v>577</v>
      </c>
      <c r="D38" s="34" t="s">
        <v>584</v>
      </c>
      <c r="E38" s="36" t="s">
        <v>586</v>
      </c>
      <c r="F38" s="34" t="s">
        <v>588</v>
      </c>
      <c r="G38" s="34" t="s">
        <v>590</v>
      </c>
      <c r="H38" s="34" t="s">
        <v>580</v>
      </c>
      <c r="I38" s="34" t="s">
        <v>582</v>
      </c>
      <c r="J38" s="34" t="s">
        <v>593</v>
      </c>
      <c r="K38" s="34" t="s">
        <v>595</v>
      </c>
      <c r="L38" s="34" t="s">
        <v>597</v>
      </c>
      <c r="M38" s="34" t="s">
        <v>599</v>
      </c>
      <c r="N38" s="34" t="s">
        <v>601</v>
      </c>
      <c r="O38" s="51" t="s">
        <v>603</v>
      </c>
      <c r="P38" s="51" t="s">
        <v>606</v>
      </c>
      <c r="Q38" s="51" t="s">
        <v>608</v>
      </c>
      <c r="R38" s="51" t="s">
        <v>610</v>
      </c>
      <c r="S38" s="51" t="s">
        <v>612</v>
      </c>
      <c r="T38" s="51" t="s">
        <v>614</v>
      </c>
      <c r="U38" s="51" t="s">
        <v>616</v>
      </c>
      <c r="V38" s="51" t="s">
        <v>618</v>
      </c>
      <c r="W38" s="51" t="s">
        <v>620</v>
      </c>
      <c r="X38" s="34" t="s">
        <v>631</v>
      </c>
      <c r="Y38" s="34" t="s">
        <v>632</v>
      </c>
      <c r="Z38" s="34" t="s">
        <v>633</v>
      </c>
      <c r="AA38" s="34" t="s">
        <v>634</v>
      </c>
      <c r="AB38" s="34" t="s">
        <v>639</v>
      </c>
      <c r="AC38" s="34" t="s">
        <v>641</v>
      </c>
      <c r="AD38" s="34" t="s">
        <v>643</v>
      </c>
      <c r="AE38" s="34" t="s">
        <v>645</v>
      </c>
      <c r="AF38" s="34" t="s">
        <v>647</v>
      </c>
      <c r="AG38" s="34" t="s">
        <v>649</v>
      </c>
      <c r="AH38" s="34" t="s">
        <v>651</v>
      </c>
      <c r="AI38" s="34" t="s">
        <v>653</v>
      </c>
      <c r="AJ38" s="34" t="s">
        <v>655</v>
      </c>
      <c r="AK38" s="34" t="s">
        <v>657</v>
      </c>
      <c r="AL38" s="34" t="s">
        <v>660</v>
      </c>
      <c r="AM38" s="34" t="s">
        <v>661</v>
      </c>
      <c r="AN38" s="34" t="s">
        <v>663</v>
      </c>
      <c r="AO38" s="34" t="s">
        <v>666</v>
      </c>
      <c r="AP38" s="34" t="s">
        <v>668</v>
      </c>
      <c r="AQ38" s="34" t="s">
        <v>670</v>
      </c>
      <c r="AR38" s="34" t="s">
        <v>672</v>
      </c>
      <c r="AS38" s="34" t="s">
        <v>675</v>
      </c>
      <c r="AT38" s="34" t="s">
        <v>677</v>
      </c>
      <c r="AU38" s="34" t="s">
        <v>674</v>
      </c>
      <c r="AV38" s="34" t="s">
        <v>680</v>
      </c>
      <c r="AW38" s="34" t="s">
        <v>682</v>
      </c>
      <c r="AX38" s="34" t="s">
        <v>684</v>
      </c>
      <c r="AY38" s="34" t="s">
        <v>686</v>
      </c>
      <c r="AZ38" s="39" t="s">
        <v>591</v>
      </c>
    </row>
    <row r="39" spans="1:52" ht="15">
      <c r="A39" s="40"/>
      <c r="B39" s="52" t="s">
        <v>576</v>
      </c>
      <c r="C39" s="35" t="s">
        <v>578</v>
      </c>
      <c r="D39" s="35" t="s">
        <v>585</v>
      </c>
      <c r="E39" s="35" t="s">
        <v>587</v>
      </c>
      <c r="F39" s="35" t="s">
        <v>589</v>
      </c>
      <c r="G39" s="35" t="s">
        <v>579</v>
      </c>
      <c r="H39" s="35" t="s">
        <v>581</v>
      </c>
      <c r="I39" s="35" t="s">
        <v>583</v>
      </c>
      <c r="J39" s="35" t="s">
        <v>594</v>
      </c>
      <c r="K39" s="35" t="s">
        <v>596</v>
      </c>
      <c r="L39" s="35" t="s">
        <v>598</v>
      </c>
      <c r="M39" s="35" t="s">
        <v>600</v>
      </c>
      <c r="N39" s="35" t="s">
        <v>602</v>
      </c>
      <c r="O39" s="53" t="s">
        <v>604</v>
      </c>
      <c r="P39" s="53" t="s">
        <v>607</v>
      </c>
      <c r="Q39" s="53" t="s">
        <v>609</v>
      </c>
      <c r="R39" s="53" t="s">
        <v>611</v>
      </c>
      <c r="S39" s="53" t="s">
        <v>613</v>
      </c>
      <c r="T39" s="53" t="s">
        <v>615</v>
      </c>
      <c r="U39" s="53" t="s">
        <v>617</v>
      </c>
      <c r="V39" s="53" t="s">
        <v>619</v>
      </c>
      <c r="W39" s="53" t="s">
        <v>621</v>
      </c>
      <c r="X39" s="35" t="s">
        <v>635</v>
      </c>
      <c r="Y39" s="35" t="s">
        <v>636</v>
      </c>
      <c r="Z39" s="35" t="s">
        <v>637</v>
      </c>
      <c r="AA39" s="35" t="s">
        <v>638</v>
      </c>
      <c r="AB39" s="35" t="s">
        <v>640</v>
      </c>
      <c r="AC39" s="35" t="s">
        <v>642</v>
      </c>
      <c r="AD39" s="35" t="s">
        <v>644</v>
      </c>
      <c r="AE39" s="35" t="s">
        <v>646</v>
      </c>
      <c r="AF39" s="35" t="s">
        <v>648</v>
      </c>
      <c r="AG39" s="35" t="s">
        <v>650</v>
      </c>
      <c r="AH39" s="35" t="s">
        <v>652</v>
      </c>
      <c r="AI39" s="35" t="s">
        <v>654</v>
      </c>
      <c r="AJ39" s="35" t="s">
        <v>656</v>
      </c>
      <c r="AK39" s="35" t="s">
        <v>658</v>
      </c>
      <c r="AL39" s="35" t="s">
        <v>661</v>
      </c>
      <c r="AM39" s="35" t="s">
        <v>662</v>
      </c>
      <c r="AN39" s="35" t="s">
        <v>664</v>
      </c>
      <c r="AO39" s="35" t="s">
        <v>667</v>
      </c>
      <c r="AP39" s="35" t="s">
        <v>669</v>
      </c>
      <c r="AQ39" s="35" t="s">
        <v>671</v>
      </c>
      <c r="AR39" s="35" t="s">
        <v>673</v>
      </c>
      <c r="AS39" s="35" t="s">
        <v>676</v>
      </c>
      <c r="AT39" s="35" t="s">
        <v>678</v>
      </c>
      <c r="AU39" s="35" t="s">
        <v>679</v>
      </c>
      <c r="AV39" s="35" t="s">
        <v>681</v>
      </c>
      <c r="AW39" s="35" t="s">
        <v>683</v>
      </c>
      <c r="AX39" s="35" t="s">
        <v>685</v>
      </c>
      <c r="AY39" s="35" t="s">
        <v>687</v>
      </c>
      <c r="AZ39" s="54"/>
    </row>
    <row r="40" spans="1:52" ht="15">
      <c r="A40" s="40" t="s">
        <v>10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9">
        <v>648</v>
      </c>
      <c r="AU40" s="59"/>
      <c r="AV40" s="59">
        <v>645</v>
      </c>
      <c r="AW40" s="59"/>
      <c r="AX40" s="59"/>
      <c r="AY40" s="59"/>
      <c r="AZ40" s="62">
        <f>SUM(B40:AY40)</f>
        <v>1293</v>
      </c>
    </row>
    <row r="41" spans="1:52" ht="15">
      <c r="A41" s="40" t="s">
        <v>2</v>
      </c>
      <c r="B41" s="40">
        <v>27</v>
      </c>
      <c r="C41" s="40"/>
      <c r="D41" s="40">
        <v>23</v>
      </c>
      <c r="E41" s="40"/>
      <c r="F41" s="40">
        <v>30</v>
      </c>
      <c r="G41" s="40">
        <v>34</v>
      </c>
      <c r="H41" s="40">
        <v>34</v>
      </c>
      <c r="I41" s="40"/>
      <c r="J41" s="40">
        <v>5</v>
      </c>
      <c r="K41" s="40"/>
      <c r="L41" s="40"/>
      <c r="M41" s="40"/>
      <c r="N41" s="40"/>
      <c r="O41" s="41"/>
      <c r="P41" s="41"/>
      <c r="Q41" s="41"/>
      <c r="R41" s="41">
        <v>10</v>
      </c>
      <c r="S41" s="41"/>
      <c r="T41" s="41"/>
      <c r="U41" s="41"/>
      <c r="V41" s="41"/>
      <c r="W41" s="41">
        <v>32</v>
      </c>
      <c r="X41" s="41">
        <v>12</v>
      </c>
      <c r="Y41" s="41">
        <v>42</v>
      </c>
      <c r="Z41" s="41">
        <v>63</v>
      </c>
      <c r="AA41" s="41">
        <v>34</v>
      </c>
      <c r="AB41" s="41">
        <v>63</v>
      </c>
      <c r="AC41" s="41"/>
      <c r="AD41" s="41">
        <v>65</v>
      </c>
      <c r="AE41" s="41"/>
      <c r="AF41" s="41">
        <v>33</v>
      </c>
      <c r="AG41" s="41"/>
      <c r="AH41" s="41">
        <v>62</v>
      </c>
      <c r="AI41" s="41">
        <v>40</v>
      </c>
      <c r="AJ41" s="41"/>
      <c r="AK41" s="41"/>
      <c r="AL41" s="41"/>
      <c r="AM41" s="41">
        <v>28</v>
      </c>
      <c r="AN41" s="41"/>
      <c r="AO41" s="41">
        <v>30</v>
      </c>
      <c r="AP41" s="41">
        <v>28</v>
      </c>
      <c r="AQ41" s="41">
        <v>16</v>
      </c>
      <c r="AR41" s="41">
        <v>33</v>
      </c>
      <c r="AS41" s="41">
        <v>102</v>
      </c>
      <c r="AT41" s="41">
        <v>228</v>
      </c>
      <c r="AU41" s="41">
        <v>72</v>
      </c>
      <c r="AV41" s="41">
        <v>28</v>
      </c>
      <c r="AW41" s="41"/>
      <c r="AX41" s="41">
        <v>59</v>
      </c>
      <c r="AY41" s="41">
        <v>235</v>
      </c>
      <c r="AZ41" s="62">
        <f aca="true" t="shared" si="5" ref="AZ41:AZ57">SUM(B41:AY41)</f>
        <v>1468</v>
      </c>
    </row>
    <row r="42" spans="1:52" ht="15">
      <c r="A42" s="40" t="s">
        <v>623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>
        <v>2255</v>
      </c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>
        <v>339</v>
      </c>
      <c r="AV42" s="41"/>
      <c r="AW42" s="41"/>
      <c r="AX42" s="41"/>
      <c r="AY42" s="41"/>
      <c r="AZ42" s="62">
        <f t="shared" si="5"/>
        <v>2594</v>
      </c>
    </row>
    <row r="43" spans="1:52" ht="15">
      <c r="A43" s="40" t="s">
        <v>255</v>
      </c>
      <c r="B43" s="40"/>
      <c r="C43" s="40"/>
      <c r="D43" s="40"/>
      <c r="E43" s="40"/>
      <c r="F43" s="40"/>
      <c r="G43" s="40"/>
      <c r="H43" s="40"/>
      <c r="I43" s="40">
        <v>9465</v>
      </c>
      <c r="J43" s="40">
        <v>34116</v>
      </c>
      <c r="K43" s="40"/>
      <c r="L43" s="40"/>
      <c r="M43" s="40"/>
      <c r="N43" s="40"/>
      <c r="O43" s="41"/>
      <c r="P43" s="41"/>
      <c r="Q43" s="41"/>
      <c r="R43" s="41">
        <v>50402</v>
      </c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>
        <v>9911</v>
      </c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62">
        <f t="shared" si="5"/>
        <v>103894</v>
      </c>
    </row>
    <row r="44" spans="1:52" ht="15">
      <c r="A44" s="40" t="s">
        <v>57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62">
        <f t="shared" si="5"/>
        <v>0</v>
      </c>
    </row>
    <row r="45" spans="1:52" ht="15">
      <c r="A45" s="40" t="s">
        <v>3</v>
      </c>
      <c r="B45" s="40"/>
      <c r="C45" s="40"/>
      <c r="D45" s="40"/>
      <c r="E45" s="40">
        <v>350</v>
      </c>
      <c r="F45" s="40"/>
      <c r="G45" s="40"/>
      <c r="H45" s="40">
        <v>67</v>
      </c>
      <c r="I45" s="40">
        <v>102</v>
      </c>
      <c r="J45" s="40">
        <v>220</v>
      </c>
      <c r="K45" s="40"/>
      <c r="L45" s="40">
        <v>69</v>
      </c>
      <c r="M45" s="40">
        <v>296</v>
      </c>
      <c r="N45" s="40">
        <v>129</v>
      </c>
      <c r="O45" s="41">
        <v>748</v>
      </c>
      <c r="P45" s="41">
        <v>616</v>
      </c>
      <c r="Q45" s="41"/>
      <c r="R45" s="41"/>
      <c r="S45" s="41">
        <v>92</v>
      </c>
      <c r="T45" s="41">
        <v>308</v>
      </c>
      <c r="U45" s="41">
        <v>308</v>
      </c>
      <c r="V45" s="41"/>
      <c r="W45" s="41"/>
      <c r="X45" s="41">
        <v>10</v>
      </c>
      <c r="Y45" s="41">
        <v>220</v>
      </c>
      <c r="Z45" s="41">
        <v>440</v>
      </c>
      <c r="AA45" s="41"/>
      <c r="AB45" s="41"/>
      <c r="AC45" s="41"/>
      <c r="AD45" s="41"/>
      <c r="AE45" s="41"/>
      <c r="AF45" s="41">
        <v>107</v>
      </c>
      <c r="AG45" s="41"/>
      <c r="AH45" s="41">
        <v>572</v>
      </c>
      <c r="AI45" s="41">
        <v>88</v>
      </c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62">
        <f t="shared" si="5"/>
        <v>4742</v>
      </c>
    </row>
    <row r="46" spans="1:52" ht="15">
      <c r="A46" s="40" t="s">
        <v>15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62">
        <f t="shared" si="5"/>
        <v>0</v>
      </c>
    </row>
    <row r="47" spans="1:52" ht="15">
      <c r="A47" s="40" t="s">
        <v>262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62">
        <f t="shared" si="5"/>
        <v>0</v>
      </c>
    </row>
    <row r="48" spans="1:52" ht="15">
      <c r="A48" s="40" t="s">
        <v>605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>
        <v>34089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62">
        <f t="shared" si="5"/>
        <v>34089</v>
      </c>
    </row>
    <row r="49" spans="1:52" ht="15">
      <c r="A49" s="40" t="s">
        <v>62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>
        <v>43</v>
      </c>
      <c r="AZ49" s="62">
        <f t="shared" si="5"/>
        <v>43</v>
      </c>
    </row>
    <row r="50" spans="1:52" ht="15">
      <c r="A50" s="40" t="s">
        <v>11</v>
      </c>
      <c r="B50" s="40"/>
      <c r="C50" s="40"/>
      <c r="D50" s="40"/>
      <c r="E50" s="40"/>
      <c r="F50" s="40"/>
      <c r="G50" s="40"/>
      <c r="H50" s="40"/>
      <c r="I50" s="40"/>
      <c r="J50" s="40">
        <v>528</v>
      </c>
      <c r="K50" s="40">
        <v>352</v>
      </c>
      <c r="L50" s="40">
        <v>440</v>
      </c>
      <c r="M50" s="40">
        <v>569</v>
      </c>
      <c r="N50" s="40">
        <v>617</v>
      </c>
      <c r="O50" s="41"/>
      <c r="P50" s="41">
        <v>220</v>
      </c>
      <c r="Q50" s="41">
        <v>439</v>
      </c>
      <c r="R50" s="41">
        <v>440</v>
      </c>
      <c r="S50" s="41">
        <v>394</v>
      </c>
      <c r="T50" s="41">
        <v>704</v>
      </c>
      <c r="U50" s="41">
        <v>881</v>
      </c>
      <c r="V50" s="41">
        <v>437</v>
      </c>
      <c r="W50" s="41"/>
      <c r="X50" s="41">
        <v>963</v>
      </c>
      <c r="Y50" s="41">
        <v>483</v>
      </c>
      <c r="Z50" s="41">
        <v>880</v>
      </c>
      <c r="AA50" s="41">
        <v>496</v>
      </c>
      <c r="AB50" s="41">
        <v>27</v>
      </c>
      <c r="AC50" s="41">
        <v>906</v>
      </c>
      <c r="AD50" s="41">
        <v>528</v>
      </c>
      <c r="AE50" s="41">
        <v>478</v>
      </c>
      <c r="AF50" s="41">
        <v>133</v>
      </c>
      <c r="AG50" s="41">
        <v>1626</v>
      </c>
      <c r="AH50" s="41">
        <v>599</v>
      </c>
      <c r="AI50" s="41">
        <v>2820</v>
      </c>
      <c r="AJ50" s="41">
        <v>891</v>
      </c>
      <c r="AK50" s="41">
        <v>636</v>
      </c>
      <c r="AL50" s="41">
        <v>626</v>
      </c>
      <c r="AM50" s="41">
        <v>181</v>
      </c>
      <c r="AN50" s="41">
        <v>156</v>
      </c>
      <c r="AO50" s="41">
        <v>884</v>
      </c>
      <c r="AP50" s="41">
        <v>1365</v>
      </c>
      <c r="AQ50" s="41">
        <v>435</v>
      </c>
      <c r="AR50" s="41">
        <v>220</v>
      </c>
      <c r="AS50" s="41">
        <v>520</v>
      </c>
      <c r="AT50" s="41">
        <v>607</v>
      </c>
      <c r="AU50" s="41">
        <v>352</v>
      </c>
      <c r="AV50" s="41">
        <v>864</v>
      </c>
      <c r="AW50" s="41"/>
      <c r="AX50" s="41">
        <v>1157</v>
      </c>
      <c r="AY50" s="41">
        <v>168</v>
      </c>
      <c r="AZ50" s="62">
        <f t="shared" si="5"/>
        <v>25022</v>
      </c>
    </row>
    <row r="51" spans="1:52" ht="15">
      <c r="A51" s="40" t="s">
        <v>4</v>
      </c>
      <c r="B51" s="58">
        <v>161</v>
      </c>
      <c r="C51" s="58">
        <v>596</v>
      </c>
      <c r="D51" s="58">
        <v>312</v>
      </c>
      <c r="E51" s="58">
        <v>311</v>
      </c>
      <c r="F51" s="58">
        <v>232</v>
      </c>
      <c r="G51" s="58">
        <v>284</v>
      </c>
      <c r="H51" s="58">
        <v>232</v>
      </c>
      <c r="I51" s="58">
        <v>365</v>
      </c>
      <c r="J51" s="58">
        <v>71</v>
      </c>
      <c r="K51" s="58">
        <v>351</v>
      </c>
      <c r="L51" s="58">
        <v>368</v>
      </c>
      <c r="M51" s="58">
        <v>508</v>
      </c>
      <c r="N51" s="58">
        <v>507</v>
      </c>
      <c r="O51" s="59">
        <v>366</v>
      </c>
      <c r="P51" s="59">
        <v>93</v>
      </c>
      <c r="Q51" s="59">
        <v>584</v>
      </c>
      <c r="R51" s="59">
        <v>308</v>
      </c>
      <c r="S51" s="59">
        <v>218</v>
      </c>
      <c r="T51" s="59">
        <v>221</v>
      </c>
      <c r="U51" s="59">
        <v>317</v>
      </c>
      <c r="V51" s="59">
        <v>304</v>
      </c>
      <c r="W51" s="59">
        <v>532</v>
      </c>
      <c r="X51" s="59">
        <v>496</v>
      </c>
      <c r="Y51" s="59">
        <v>618</v>
      </c>
      <c r="Z51" s="59">
        <v>518</v>
      </c>
      <c r="AA51" s="59">
        <v>478</v>
      </c>
      <c r="AB51" s="59">
        <v>642</v>
      </c>
      <c r="AC51" s="59">
        <v>112</v>
      </c>
      <c r="AD51" s="59">
        <v>123</v>
      </c>
      <c r="AE51" s="59">
        <v>329</v>
      </c>
      <c r="AF51" s="59">
        <v>342</v>
      </c>
      <c r="AG51" s="59">
        <v>3093</v>
      </c>
      <c r="AH51" s="59">
        <v>650</v>
      </c>
      <c r="AI51" s="59">
        <v>243</v>
      </c>
      <c r="AJ51" s="59">
        <v>280</v>
      </c>
      <c r="AK51" s="59">
        <v>354</v>
      </c>
      <c r="AL51" s="59">
        <v>479</v>
      </c>
      <c r="AM51" s="59">
        <v>403</v>
      </c>
      <c r="AN51" s="59"/>
      <c r="AO51" s="59">
        <v>566</v>
      </c>
      <c r="AP51" s="59">
        <v>207</v>
      </c>
      <c r="AQ51" s="59">
        <v>250</v>
      </c>
      <c r="AR51" s="59">
        <v>174</v>
      </c>
      <c r="AS51" s="59">
        <v>175</v>
      </c>
      <c r="AT51" s="59">
        <v>30</v>
      </c>
      <c r="AU51" s="59"/>
      <c r="AV51" s="59">
        <v>436</v>
      </c>
      <c r="AW51" s="59">
        <v>132</v>
      </c>
      <c r="AX51" s="59">
        <v>408</v>
      </c>
      <c r="AY51" s="59">
        <v>401</v>
      </c>
      <c r="AZ51" s="62">
        <f t="shared" si="5"/>
        <v>19180</v>
      </c>
    </row>
    <row r="52" spans="1:52" ht="15">
      <c r="A52" s="40" t="s">
        <v>94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62">
        <f t="shared" si="5"/>
        <v>0</v>
      </c>
    </row>
    <row r="53" spans="1:52" ht="15">
      <c r="A53" s="40" t="s">
        <v>757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>
        <v>300</v>
      </c>
      <c r="AZ53" s="62">
        <f t="shared" si="5"/>
        <v>300</v>
      </c>
    </row>
    <row r="54" spans="1:52" ht="15">
      <c r="A54" s="40" t="s">
        <v>5</v>
      </c>
      <c r="B54" s="40">
        <v>630</v>
      </c>
      <c r="C54" s="40">
        <v>699</v>
      </c>
      <c r="D54" s="40">
        <v>438</v>
      </c>
      <c r="E54" s="40">
        <v>346</v>
      </c>
      <c r="F54" s="40">
        <v>692</v>
      </c>
      <c r="G54" s="40">
        <v>797</v>
      </c>
      <c r="H54" s="40">
        <v>724</v>
      </c>
      <c r="I54" s="40">
        <v>342</v>
      </c>
      <c r="J54" s="40">
        <v>684</v>
      </c>
      <c r="K54" s="40">
        <v>507</v>
      </c>
      <c r="L54" s="40">
        <v>299</v>
      </c>
      <c r="M54" s="40">
        <v>723</v>
      </c>
      <c r="N54" s="40">
        <v>766</v>
      </c>
      <c r="O54" s="41">
        <v>1175</v>
      </c>
      <c r="P54" s="41">
        <v>198</v>
      </c>
      <c r="Q54" s="41">
        <v>808</v>
      </c>
      <c r="R54" s="41">
        <v>443</v>
      </c>
      <c r="S54" s="41">
        <v>623</v>
      </c>
      <c r="T54" s="41">
        <v>597</v>
      </c>
      <c r="U54" s="41">
        <v>826</v>
      </c>
      <c r="V54" s="41">
        <v>507</v>
      </c>
      <c r="W54" s="41">
        <v>1328</v>
      </c>
      <c r="X54" s="41">
        <v>1093</v>
      </c>
      <c r="Y54" s="41">
        <v>1028</v>
      </c>
      <c r="Z54" s="41">
        <v>1004</v>
      </c>
      <c r="AA54" s="41">
        <v>753</v>
      </c>
      <c r="AB54" s="41">
        <v>1028</v>
      </c>
      <c r="AC54" s="41">
        <v>877</v>
      </c>
      <c r="AD54" s="41">
        <v>853</v>
      </c>
      <c r="AE54" s="41">
        <v>966</v>
      </c>
      <c r="AF54" s="41">
        <v>634</v>
      </c>
      <c r="AG54" s="41">
        <v>990</v>
      </c>
      <c r="AH54" s="41">
        <v>2026</v>
      </c>
      <c r="AI54" s="41">
        <v>1843</v>
      </c>
      <c r="AJ54" s="41">
        <v>702</v>
      </c>
      <c r="AK54" s="41">
        <v>992</v>
      </c>
      <c r="AL54" s="41">
        <v>1102</v>
      </c>
      <c r="AM54" s="41">
        <v>172</v>
      </c>
      <c r="AN54" s="41">
        <v>667</v>
      </c>
      <c r="AO54" s="41">
        <v>641</v>
      </c>
      <c r="AP54" s="41">
        <v>964</v>
      </c>
      <c r="AQ54" s="41">
        <v>1544</v>
      </c>
      <c r="AR54" s="41">
        <v>246</v>
      </c>
      <c r="AS54" s="41">
        <v>689</v>
      </c>
      <c r="AT54" s="41">
        <v>585</v>
      </c>
      <c r="AU54" s="41">
        <v>566</v>
      </c>
      <c r="AV54" s="41">
        <v>1165</v>
      </c>
      <c r="AW54" s="41">
        <v>500</v>
      </c>
      <c r="AX54" s="41">
        <v>1022</v>
      </c>
      <c r="AY54" s="41">
        <v>364</v>
      </c>
      <c r="AZ54" s="62">
        <f t="shared" si="5"/>
        <v>39168</v>
      </c>
    </row>
    <row r="55" spans="1:52" ht="15">
      <c r="A55" s="40" t="s">
        <v>859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  <c r="P55" s="41"/>
      <c r="Q55" s="41">
        <v>27500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62">
        <f t="shared" si="5"/>
        <v>27500</v>
      </c>
    </row>
    <row r="56" spans="1:52" ht="15">
      <c r="A56" s="40" t="s">
        <v>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62">
        <f t="shared" si="5"/>
        <v>0</v>
      </c>
    </row>
    <row r="57" spans="1:52" ht="15">
      <c r="A57" s="40" t="s">
        <v>7</v>
      </c>
      <c r="B57" s="40"/>
      <c r="C57" s="40"/>
      <c r="D57" s="40"/>
      <c r="E57" s="40"/>
      <c r="F57" s="40"/>
      <c r="G57" s="40"/>
      <c r="H57" s="40"/>
      <c r="I57" s="40"/>
      <c r="J57" s="40"/>
      <c r="K57" s="40">
        <v>704</v>
      </c>
      <c r="L57" s="40"/>
      <c r="M57" s="40"/>
      <c r="N57" s="40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>
        <v>617</v>
      </c>
      <c r="AQ57" s="41"/>
      <c r="AR57" s="41">
        <v>618</v>
      </c>
      <c r="AS57" s="41"/>
      <c r="AT57" s="41">
        <v>811</v>
      </c>
      <c r="AU57" s="41">
        <v>1650</v>
      </c>
      <c r="AV57" s="41">
        <v>536</v>
      </c>
      <c r="AW57" s="41">
        <v>715</v>
      </c>
      <c r="AX57" s="41">
        <v>924</v>
      </c>
      <c r="AY57" s="41"/>
      <c r="AZ57" s="62">
        <f t="shared" si="5"/>
        <v>6575</v>
      </c>
    </row>
    <row r="58" spans="1:52" ht="15">
      <c r="A58" s="60" t="s">
        <v>48</v>
      </c>
      <c r="B58" s="45">
        <f>SUM(B35:B57)</f>
        <v>818</v>
      </c>
      <c r="C58" s="45">
        <f>SUM(C35:C57)</f>
        <v>1295</v>
      </c>
      <c r="D58" s="45">
        <f>SUM(D35:D57)</f>
        <v>773</v>
      </c>
      <c r="E58" s="45">
        <f>SUM(E35:E57)</f>
        <v>1007</v>
      </c>
      <c r="F58" s="45">
        <f aca="true" t="shared" si="6" ref="F58:R58">SUM(F35:F57)</f>
        <v>954</v>
      </c>
      <c r="G58" s="45">
        <f t="shared" si="6"/>
        <v>1115</v>
      </c>
      <c r="H58" s="45">
        <f>SUM(H35:H57)</f>
        <v>1057</v>
      </c>
      <c r="I58" s="45">
        <f t="shared" si="6"/>
        <v>10274</v>
      </c>
      <c r="J58" s="45">
        <f t="shared" si="6"/>
        <v>35624</v>
      </c>
      <c r="K58" s="45">
        <f t="shared" si="6"/>
        <v>1914</v>
      </c>
      <c r="L58" s="45">
        <f t="shared" si="6"/>
        <v>1176</v>
      </c>
      <c r="M58" s="45">
        <f t="shared" si="6"/>
        <v>2096</v>
      </c>
      <c r="N58" s="45">
        <f t="shared" si="6"/>
        <v>2019</v>
      </c>
      <c r="O58" s="45">
        <f t="shared" si="6"/>
        <v>36378</v>
      </c>
      <c r="P58" s="45">
        <f t="shared" si="6"/>
        <v>1127</v>
      </c>
      <c r="Q58" s="45">
        <f t="shared" si="6"/>
        <v>29331</v>
      </c>
      <c r="R58" s="45">
        <f t="shared" si="6"/>
        <v>51603</v>
      </c>
      <c r="S58" s="45">
        <f aca="true" t="shared" si="7" ref="S58:AD58">SUM(S35:S57)</f>
        <v>1327</v>
      </c>
      <c r="T58" s="45">
        <f t="shared" si="7"/>
        <v>1830</v>
      </c>
      <c r="U58" s="45">
        <f t="shared" si="7"/>
        <v>2332</v>
      </c>
      <c r="V58" s="45">
        <f t="shared" si="7"/>
        <v>1248</v>
      </c>
      <c r="W58" s="45">
        <f t="shared" si="7"/>
        <v>1892</v>
      </c>
      <c r="X58" s="45">
        <f t="shared" si="7"/>
        <v>2574</v>
      </c>
      <c r="Y58" s="45">
        <f t="shared" si="7"/>
        <v>2391</v>
      </c>
      <c r="Z58" s="45">
        <f t="shared" si="7"/>
        <v>2905</v>
      </c>
      <c r="AA58" s="45">
        <f t="shared" si="7"/>
        <v>1761</v>
      </c>
      <c r="AB58" s="45">
        <f t="shared" si="7"/>
        <v>1760</v>
      </c>
      <c r="AC58" s="45">
        <f t="shared" si="7"/>
        <v>1895</v>
      </c>
      <c r="AD58" s="45">
        <f t="shared" si="7"/>
        <v>1569</v>
      </c>
      <c r="AE58" s="45">
        <f>SUM(AE35:AE57)</f>
        <v>13939</v>
      </c>
      <c r="AF58" s="45">
        <f aca="true" t="shared" si="8" ref="AF58:AO58">SUM(AF35:AF57)</f>
        <v>1249</v>
      </c>
      <c r="AG58" s="45">
        <f t="shared" si="8"/>
        <v>5709</v>
      </c>
      <c r="AH58" s="45">
        <f t="shared" si="8"/>
        <v>3909</v>
      </c>
      <c r="AI58" s="45">
        <f t="shared" si="8"/>
        <v>5034</v>
      </c>
      <c r="AJ58" s="45">
        <f t="shared" si="8"/>
        <v>1873</v>
      </c>
      <c r="AK58" s="45">
        <f t="shared" si="8"/>
        <v>1982</v>
      </c>
      <c r="AL58" s="45">
        <f t="shared" si="8"/>
        <v>2207</v>
      </c>
      <c r="AM58" s="45">
        <f t="shared" si="8"/>
        <v>784</v>
      </c>
      <c r="AN58" s="45">
        <f t="shared" si="8"/>
        <v>823</v>
      </c>
      <c r="AO58" s="45">
        <f t="shared" si="8"/>
        <v>2121</v>
      </c>
      <c r="AP58" s="45">
        <f aca="true" t="shared" si="9" ref="AP58:AY58">SUM(AP35:AP57)</f>
        <v>3181</v>
      </c>
      <c r="AQ58" s="45">
        <f t="shared" si="9"/>
        <v>2245</v>
      </c>
      <c r="AR58" s="45">
        <f t="shared" si="9"/>
        <v>1291</v>
      </c>
      <c r="AS58" s="45">
        <f t="shared" si="9"/>
        <v>1486</v>
      </c>
      <c r="AT58" s="45">
        <f t="shared" si="9"/>
        <v>2909</v>
      </c>
      <c r="AU58" s="45">
        <f t="shared" si="9"/>
        <v>2979</v>
      </c>
      <c r="AV58" s="45">
        <f t="shared" si="9"/>
        <v>3674</v>
      </c>
      <c r="AW58" s="45">
        <f t="shared" si="9"/>
        <v>1347</v>
      </c>
      <c r="AX58" s="45">
        <f t="shared" si="9"/>
        <v>3570</v>
      </c>
      <c r="AY58" s="45">
        <f t="shared" si="9"/>
        <v>1511</v>
      </c>
      <c r="AZ58" s="61">
        <f>SUM(AZ40:AZ57)</f>
        <v>265868</v>
      </c>
    </row>
    <row r="59" ht="15">
      <c r="AZ59" s="45">
        <f>SUM(B58:AY58)</f>
        <v>265868</v>
      </c>
    </row>
    <row r="60" ht="15">
      <c r="A60" s="37" t="s">
        <v>108</v>
      </c>
    </row>
    <row r="62" spans="1:52" ht="15">
      <c r="A62" s="38"/>
      <c r="B62" s="50" t="s">
        <v>575</v>
      </c>
      <c r="C62" s="34" t="s">
        <v>577</v>
      </c>
      <c r="D62" s="34" t="s">
        <v>584</v>
      </c>
      <c r="E62" s="36" t="s">
        <v>586</v>
      </c>
      <c r="F62" s="34" t="s">
        <v>588</v>
      </c>
      <c r="G62" s="34" t="s">
        <v>590</v>
      </c>
      <c r="H62" s="34" t="s">
        <v>580</v>
      </c>
      <c r="I62" s="34" t="s">
        <v>582</v>
      </c>
      <c r="J62" s="34" t="s">
        <v>593</v>
      </c>
      <c r="K62" s="34" t="s">
        <v>595</v>
      </c>
      <c r="L62" s="34" t="s">
        <v>597</v>
      </c>
      <c r="M62" s="34" t="s">
        <v>599</v>
      </c>
      <c r="N62" s="34" t="s">
        <v>601</v>
      </c>
      <c r="O62" s="51" t="s">
        <v>603</v>
      </c>
      <c r="P62" s="51" t="s">
        <v>606</v>
      </c>
      <c r="Q62" s="51" t="s">
        <v>608</v>
      </c>
      <c r="R62" s="51" t="s">
        <v>610</v>
      </c>
      <c r="S62" s="51" t="s">
        <v>612</v>
      </c>
      <c r="T62" s="51" t="s">
        <v>614</v>
      </c>
      <c r="U62" s="51" t="s">
        <v>616</v>
      </c>
      <c r="V62" s="51" t="s">
        <v>618</v>
      </c>
      <c r="W62" s="51" t="s">
        <v>620</v>
      </c>
      <c r="X62" s="34" t="s">
        <v>631</v>
      </c>
      <c r="Y62" s="34" t="s">
        <v>632</v>
      </c>
      <c r="Z62" s="34" t="s">
        <v>633</v>
      </c>
      <c r="AA62" s="34" t="s">
        <v>634</v>
      </c>
      <c r="AB62" s="34" t="s">
        <v>639</v>
      </c>
      <c r="AC62" s="34" t="s">
        <v>641</v>
      </c>
      <c r="AD62" s="34" t="s">
        <v>643</v>
      </c>
      <c r="AE62" s="34" t="s">
        <v>645</v>
      </c>
      <c r="AF62" s="34" t="s">
        <v>647</v>
      </c>
      <c r="AG62" s="34" t="s">
        <v>649</v>
      </c>
      <c r="AH62" s="34" t="s">
        <v>651</v>
      </c>
      <c r="AI62" s="34" t="s">
        <v>653</v>
      </c>
      <c r="AJ62" s="34" t="s">
        <v>655</v>
      </c>
      <c r="AK62" s="34" t="s">
        <v>657</v>
      </c>
      <c r="AL62" s="34" t="s">
        <v>660</v>
      </c>
      <c r="AM62" s="34" t="s">
        <v>661</v>
      </c>
      <c r="AN62" s="34" t="s">
        <v>663</v>
      </c>
      <c r="AO62" s="34" t="s">
        <v>666</v>
      </c>
      <c r="AP62" s="34" t="s">
        <v>668</v>
      </c>
      <c r="AQ62" s="34" t="s">
        <v>670</v>
      </c>
      <c r="AR62" s="34" t="s">
        <v>672</v>
      </c>
      <c r="AS62" s="34" t="s">
        <v>675</v>
      </c>
      <c r="AT62" s="34" t="s">
        <v>677</v>
      </c>
      <c r="AU62" s="34" t="s">
        <v>674</v>
      </c>
      <c r="AV62" s="34" t="s">
        <v>680</v>
      </c>
      <c r="AW62" s="34" t="s">
        <v>682</v>
      </c>
      <c r="AX62" s="34" t="s">
        <v>684</v>
      </c>
      <c r="AY62" s="34" t="s">
        <v>686</v>
      </c>
      <c r="AZ62" s="38" t="s">
        <v>591</v>
      </c>
    </row>
    <row r="63" spans="1:52" ht="15">
      <c r="A63" s="40"/>
      <c r="B63" s="52" t="s">
        <v>576</v>
      </c>
      <c r="C63" s="35" t="s">
        <v>578</v>
      </c>
      <c r="D63" s="35" t="s">
        <v>585</v>
      </c>
      <c r="E63" s="35" t="s">
        <v>587</v>
      </c>
      <c r="F63" s="35" t="s">
        <v>589</v>
      </c>
      <c r="G63" s="35" t="s">
        <v>579</v>
      </c>
      <c r="H63" s="35" t="s">
        <v>581</v>
      </c>
      <c r="I63" s="35" t="s">
        <v>583</v>
      </c>
      <c r="J63" s="35" t="s">
        <v>594</v>
      </c>
      <c r="K63" s="35" t="s">
        <v>596</v>
      </c>
      <c r="L63" s="35" t="s">
        <v>598</v>
      </c>
      <c r="M63" s="35" t="s">
        <v>600</v>
      </c>
      <c r="N63" s="35" t="s">
        <v>602</v>
      </c>
      <c r="O63" s="53" t="s">
        <v>604</v>
      </c>
      <c r="P63" s="53" t="s">
        <v>607</v>
      </c>
      <c r="Q63" s="53" t="s">
        <v>609</v>
      </c>
      <c r="R63" s="53" t="s">
        <v>611</v>
      </c>
      <c r="S63" s="53" t="s">
        <v>613</v>
      </c>
      <c r="T63" s="53" t="s">
        <v>615</v>
      </c>
      <c r="U63" s="53" t="s">
        <v>617</v>
      </c>
      <c r="V63" s="53" t="s">
        <v>619</v>
      </c>
      <c r="W63" s="53" t="s">
        <v>621</v>
      </c>
      <c r="X63" s="35" t="s">
        <v>635</v>
      </c>
      <c r="Y63" s="35" t="s">
        <v>636</v>
      </c>
      <c r="Z63" s="35" t="s">
        <v>637</v>
      </c>
      <c r="AA63" s="35" t="s">
        <v>638</v>
      </c>
      <c r="AB63" s="35" t="s">
        <v>640</v>
      </c>
      <c r="AC63" s="35" t="s">
        <v>642</v>
      </c>
      <c r="AD63" s="35" t="s">
        <v>644</v>
      </c>
      <c r="AE63" s="35" t="s">
        <v>646</v>
      </c>
      <c r="AF63" s="35" t="s">
        <v>648</v>
      </c>
      <c r="AG63" s="35" t="s">
        <v>650</v>
      </c>
      <c r="AH63" s="35" t="s">
        <v>652</v>
      </c>
      <c r="AI63" s="35" t="s">
        <v>654</v>
      </c>
      <c r="AJ63" s="35" t="s">
        <v>656</v>
      </c>
      <c r="AK63" s="35" t="s">
        <v>658</v>
      </c>
      <c r="AL63" s="35" t="s">
        <v>661</v>
      </c>
      <c r="AM63" s="35" t="s">
        <v>662</v>
      </c>
      <c r="AN63" s="35" t="s">
        <v>664</v>
      </c>
      <c r="AO63" s="35" t="s">
        <v>667</v>
      </c>
      <c r="AP63" s="35" t="s">
        <v>669</v>
      </c>
      <c r="AQ63" s="35" t="s">
        <v>671</v>
      </c>
      <c r="AR63" s="35" t="s">
        <v>673</v>
      </c>
      <c r="AS63" s="35" t="s">
        <v>676</v>
      </c>
      <c r="AT63" s="35" t="s">
        <v>678</v>
      </c>
      <c r="AU63" s="35" t="s">
        <v>679</v>
      </c>
      <c r="AV63" s="35" t="s">
        <v>681</v>
      </c>
      <c r="AW63" s="35" t="s">
        <v>683</v>
      </c>
      <c r="AX63" s="35" t="s">
        <v>685</v>
      </c>
      <c r="AY63" s="35" t="s">
        <v>687</v>
      </c>
      <c r="AZ63" s="35"/>
    </row>
    <row r="64" spans="1:52" ht="15">
      <c r="A64" s="40" t="s">
        <v>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0"/>
    </row>
    <row r="65" spans="1:52" ht="15">
      <c r="A65" s="40" t="s">
        <v>262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0"/>
    </row>
    <row r="66" spans="1:52" ht="15">
      <c r="A66" s="40" t="s">
        <v>93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0"/>
    </row>
    <row r="67" spans="1:52" ht="15">
      <c r="A67" s="44" t="s">
        <v>48</v>
      </c>
      <c r="B67" s="44">
        <f aca="true" t="shared" si="10" ref="B67:V67">SUM(B64:B66)</f>
        <v>0</v>
      </c>
      <c r="C67" s="44">
        <f t="shared" si="10"/>
        <v>0</v>
      </c>
      <c r="D67" s="44">
        <f t="shared" si="10"/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44">
        <f t="shared" si="10"/>
        <v>0</v>
      </c>
      <c r="K67" s="44">
        <f t="shared" si="10"/>
        <v>0</v>
      </c>
      <c r="L67" s="44">
        <f t="shared" si="10"/>
        <v>0</v>
      </c>
      <c r="M67" s="44">
        <f t="shared" si="10"/>
        <v>0</v>
      </c>
      <c r="N67" s="44">
        <f t="shared" si="10"/>
        <v>0</v>
      </c>
      <c r="O67" s="44">
        <f t="shared" si="10"/>
        <v>0</v>
      </c>
      <c r="P67" s="44">
        <f t="shared" si="10"/>
        <v>0</v>
      </c>
      <c r="Q67" s="44">
        <f t="shared" si="10"/>
        <v>0</v>
      </c>
      <c r="R67" s="44">
        <f t="shared" si="10"/>
        <v>0</v>
      </c>
      <c r="S67" s="44">
        <f t="shared" si="10"/>
        <v>0</v>
      </c>
      <c r="T67" s="44">
        <f t="shared" si="10"/>
        <v>0</v>
      </c>
      <c r="U67" s="44">
        <f t="shared" si="10"/>
        <v>0</v>
      </c>
      <c r="V67" s="44">
        <f t="shared" si="10"/>
        <v>0</v>
      </c>
      <c r="W67" s="44">
        <f>SUM(W64:W66)</f>
        <v>0</v>
      </c>
      <c r="X67" s="44">
        <f>SUM(X64:X66)</f>
        <v>0</v>
      </c>
      <c r="Y67" s="44">
        <f>SUM(Y64:Y66)</f>
        <v>0</v>
      </c>
      <c r="Z67" s="44">
        <f>SUM(Z64:Z66)</f>
        <v>0</v>
      </c>
      <c r="AA67" s="44">
        <f>SUM(AA64:AA66)</f>
        <v>0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>
        <f>SUM(AZ64:AZ66)</f>
        <v>0</v>
      </c>
    </row>
    <row r="70" ht="15">
      <c r="A70" s="37" t="s">
        <v>107</v>
      </c>
    </row>
    <row r="72" spans="1:52" ht="15">
      <c r="A72" s="38"/>
      <c r="B72" s="50" t="s">
        <v>575</v>
      </c>
      <c r="C72" s="34" t="s">
        <v>577</v>
      </c>
      <c r="D72" s="34" t="s">
        <v>584</v>
      </c>
      <c r="E72" s="36" t="s">
        <v>586</v>
      </c>
      <c r="F72" s="34" t="s">
        <v>588</v>
      </c>
      <c r="G72" s="34" t="s">
        <v>590</v>
      </c>
      <c r="H72" s="34" t="s">
        <v>580</v>
      </c>
      <c r="I72" s="34" t="s">
        <v>582</v>
      </c>
      <c r="J72" s="34" t="s">
        <v>593</v>
      </c>
      <c r="K72" s="34" t="s">
        <v>595</v>
      </c>
      <c r="L72" s="34" t="s">
        <v>597</v>
      </c>
      <c r="M72" s="34" t="s">
        <v>599</v>
      </c>
      <c r="N72" s="34" t="s">
        <v>601</v>
      </c>
      <c r="O72" s="51" t="s">
        <v>603</v>
      </c>
      <c r="P72" s="51" t="s">
        <v>606</v>
      </c>
      <c r="Q72" s="51" t="s">
        <v>608</v>
      </c>
      <c r="R72" s="51" t="s">
        <v>610</v>
      </c>
      <c r="S72" s="51" t="s">
        <v>612</v>
      </c>
      <c r="T72" s="51" t="s">
        <v>614</v>
      </c>
      <c r="U72" s="51" t="s">
        <v>616</v>
      </c>
      <c r="V72" s="51" t="s">
        <v>618</v>
      </c>
      <c r="W72" s="51" t="s">
        <v>620</v>
      </c>
      <c r="X72" s="34" t="s">
        <v>631</v>
      </c>
      <c r="Y72" s="34" t="s">
        <v>632</v>
      </c>
      <c r="Z72" s="34" t="s">
        <v>633</v>
      </c>
      <c r="AA72" s="34" t="s">
        <v>634</v>
      </c>
      <c r="AB72" s="34" t="s">
        <v>639</v>
      </c>
      <c r="AC72" s="34" t="s">
        <v>641</v>
      </c>
      <c r="AD72" s="34" t="s">
        <v>643</v>
      </c>
      <c r="AE72" s="34" t="s">
        <v>645</v>
      </c>
      <c r="AF72" s="34" t="s">
        <v>647</v>
      </c>
      <c r="AG72" s="34" t="s">
        <v>649</v>
      </c>
      <c r="AH72" s="34" t="s">
        <v>651</v>
      </c>
      <c r="AI72" s="34" t="s">
        <v>653</v>
      </c>
      <c r="AJ72" s="34" t="s">
        <v>655</v>
      </c>
      <c r="AK72" s="34" t="s">
        <v>657</v>
      </c>
      <c r="AL72" s="34" t="s">
        <v>660</v>
      </c>
      <c r="AM72" s="34" t="s">
        <v>661</v>
      </c>
      <c r="AN72" s="34" t="s">
        <v>663</v>
      </c>
      <c r="AO72" s="34" t="s">
        <v>666</v>
      </c>
      <c r="AP72" s="34" t="s">
        <v>668</v>
      </c>
      <c r="AQ72" s="36" t="s">
        <v>674</v>
      </c>
      <c r="AR72" s="34" t="s">
        <v>672</v>
      </c>
      <c r="AS72" s="34" t="s">
        <v>675</v>
      </c>
      <c r="AT72" s="34" t="s">
        <v>677</v>
      </c>
      <c r="AU72" s="34" t="s">
        <v>674</v>
      </c>
      <c r="AV72" s="34" t="s">
        <v>680</v>
      </c>
      <c r="AW72" s="34" t="s">
        <v>682</v>
      </c>
      <c r="AX72" s="34" t="s">
        <v>684</v>
      </c>
      <c r="AY72" s="34" t="s">
        <v>686</v>
      </c>
      <c r="AZ72" s="38" t="s">
        <v>591</v>
      </c>
    </row>
    <row r="73" spans="1:52" ht="15">
      <c r="A73" s="40"/>
      <c r="B73" s="52" t="s">
        <v>576</v>
      </c>
      <c r="C73" s="35" t="s">
        <v>578</v>
      </c>
      <c r="D73" s="35" t="s">
        <v>585</v>
      </c>
      <c r="E73" s="35" t="s">
        <v>587</v>
      </c>
      <c r="F73" s="35" t="s">
        <v>589</v>
      </c>
      <c r="G73" s="35" t="s">
        <v>579</v>
      </c>
      <c r="H73" s="35" t="s">
        <v>581</v>
      </c>
      <c r="I73" s="35" t="s">
        <v>583</v>
      </c>
      <c r="J73" s="35" t="s">
        <v>594</v>
      </c>
      <c r="K73" s="35" t="s">
        <v>596</v>
      </c>
      <c r="L73" s="35" t="s">
        <v>598</v>
      </c>
      <c r="M73" s="35" t="s">
        <v>600</v>
      </c>
      <c r="N73" s="35" t="s">
        <v>602</v>
      </c>
      <c r="O73" s="53" t="s">
        <v>604</v>
      </c>
      <c r="P73" s="53" t="s">
        <v>607</v>
      </c>
      <c r="Q73" s="53" t="s">
        <v>609</v>
      </c>
      <c r="R73" s="53" t="s">
        <v>611</v>
      </c>
      <c r="S73" s="53" t="s">
        <v>613</v>
      </c>
      <c r="T73" s="53" t="s">
        <v>615</v>
      </c>
      <c r="U73" s="53" t="s">
        <v>617</v>
      </c>
      <c r="V73" s="53" t="s">
        <v>619</v>
      </c>
      <c r="W73" s="53" t="s">
        <v>621</v>
      </c>
      <c r="X73" s="35" t="s">
        <v>635</v>
      </c>
      <c r="Y73" s="35" t="s">
        <v>636</v>
      </c>
      <c r="Z73" s="35" t="s">
        <v>637</v>
      </c>
      <c r="AA73" s="35" t="s">
        <v>638</v>
      </c>
      <c r="AB73" s="35" t="s">
        <v>640</v>
      </c>
      <c r="AC73" s="35" t="s">
        <v>642</v>
      </c>
      <c r="AD73" s="35" t="s">
        <v>644</v>
      </c>
      <c r="AE73" s="35" t="s">
        <v>646</v>
      </c>
      <c r="AF73" s="35" t="s">
        <v>648</v>
      </c>
      <c r="AG73" s="35" t="s">
        <v>650</v>
      </c>
      <c r="AH73" s="35" t="s">
        <v>652</v>
      </c>
      <c r="AI73" s="35" t="s">
        <v>654</v>
      </c>
      <c r="AJ73" s="35" t="s">
        <v>656</v>
      </c>
      <c r="AK73" s="35" t="s">
        <v>658</v>
      </c>
      <c r="AL73" s="35" t="s">
        <v>661</v>
      </c>
      <c r="AM73" s="35" t="s">
        <v>662</v>
      </c>
      <c r="AN73" s="35" t="s">
        <v>664</v>
      </c>
      <c r="AO73" s="35" t="s">
        <v>667</v>
      </c>
      <c r="AP73" s="35" t="s">
        <v>669</v>
      </c>
      <c r="AQ73" s="35" t="s">
        <v>671</v>
      </c>
      <c r="AR73" s="35" t="s">
        <v>673</v>
      </c>
      <c r="AS73" s="35" t="s">
        <v>676</v>
      </c>
      <c r="AT73" s="35" t="s">
        <v>678</v>
      </c>
      <c r="AU73" s="35" t="s">
        <v>679</v>
      </c>
      <c r="AV73" s="35" t="s">
        <v>681</v>
      </c>
      <c r="AW73" s="35" t="s">
        <v>683</v>
      </c>
      <c r="AX73" s="35" t="s">
        <v>685</v>
      </c>
      <c r="AY73" s="35" t="s">
        <v>687</v>
      </c>
      <c r="AZ73" s="35"/>
    </row>
    <row r="74" spans="1:52" ht="15">
      <c r="A74" s="40" t="s">
        <v>434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0"/>
    </row>
    <row r="75" spans="1:52" ht="15">
      <c r="A75" s="40" t="s">
        <v>659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>
        <v>23303</v>
      </c>
      <c r="AL75" s="41">
        <v>4129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>
        <f>SUM(B75:AL75)</f>
        <v>27432</v>
      </c>
    </row>
    <row r="76" spans="1:52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0"/>
    </row>
    <row r="77" spans="1:52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0"/>
    </row>
    <row r="78" spans="1:52" ht="15">
      <c r="A78" s="44" t="s">
        <v>48</v>
      </c>
      <c r="B78" s="44">
        <f aca="true" t="shared" si="11" ref="B78:AG78">SUM(B74:B77)</f>
        <v>0</v>
      </c>
      <c r="C78" s="44">
        <f t="shared" si="11"/>
        <v>0</v>
      </c>
      <c r="D78" s="44">
        <f t="shared" si="11"/>
        <v>0</v>
      </c>
      <c r="E78" s="44">
        <f t="shared" si="11"/>
        <v>0</v>
      </c>
      <c r="F78" s="44">
        <f t="shared" si="11"/>
        <v>0</v>
      </c>
      <c r="G78" s="44">
        <f t="shared" si="11"/>
        <v>0</v>
      </c>
      <c r="H78" s="44">
        <f t="shared" si="11"/>
        <v>0</v>
      </c>
      <c r="I78" s="44">
        <f t="shared" si="11"/>
        <v>0</v>
      </c>
      <c r="J78" s="44">
        <f t="shared" si="11"/>
        <v>0</v>
      </c>
      <c r="K78" s="44">
        <f t="shared" si="11"/>
        <v>0</v>
      </c>
      <c r="L78" s="44">
        <f t="shared" si="11"/>
        <v>0</v>
      </c>
      <c r="M78" s="44">
        <f t="shared" si="11"/>
        <v>0</v>
      </c>
      <c r="N78" s="44">
        <f t="shared" si="11"/>
        <v>0</v>
      </c>
      <c r="O78" s="44">
        <f t="shared" si="11"/>
        <v>0</v>
      </c>
      <c r="P78" s="44">
        <f t="shared" si="11"/>
        <v>0</v>
      </c>
      <c r="Q78" s="44">
        <f t="shared" si="11"/>
        <v>0</v>
      </c>
      <c r="R78" s="44">
        <f t="shared" si="11"/>
        <v>0</v>
      </c>
      <c r="S78" s="44">
        <f t="shared" si="11"/>
        <v>0</v>
      </c>
      <c r="T78" s="44">
        <f t="shared" si="11"/>
        <v>0</v>
      </c>
      <c r="U78" s="44">
        <f t="shared" si="11"/>
        <v>0</v>
      </c>
      <c r="V78" s="44">
        <f t="shared" si="11"/>
        <v>0</v>
      </c>
      <c r="W78" s="44">
        <f t="shared" si="11"/>
        <v>0</v>
      </c>
      <c r="X78" s="44">
        <f t="shared" si="11"/>
        <v>0</v>
      </c>
      <c r="Y78" s="44">
        <f t="shared" si="11"/>
        <v>0</v>
      </c>
      <c r="Z78" s="44">
        <f t="shared" si="11"/>
        <v>0</v>
      </c>
      <c r="AA78" s="44">
        <f t="shared" si="11"/>
        <v>0</v>
      </c>
      <c r="AB78" s="44">
        <f t="shared" si="11"/>
        <v>0</v>
      </c>
      <c r="AC78" s="44">
        <f t="shared" si="11"/>
        <v>0</v>
      </c>
      <c r="AD78" s="44">
        <f t="shared" si="11"/>
        <v>0</v>
      </c>
      <c r="AE78" s="44">
        <f t="shared" si="11"/>
        <v>0</v>
      </c>
      <c r="AF78" s="44">
        <f t="shared" si="11"/>
        <v>0</v>
      </c>
      <c r="AG78" s="44">
        <f t="shared" si="11"/>
        <v>0</v>
      </c>
      <c r="AH78" s="44">
        <f aca="true" t="shared" si="12" ref="AH78:AZ78">SUM(AH74:AH77)</f>
        <v>0</v>
      </c>
      <c r="AI78" s="44">
        <f t="shared" si="12"/>
        <v>0</v>
      </c>
      <c r="AJ78" s="44">
        <f t="shared" si="12"/>
        <v>0</v>
      </c>
      <c r="AK78" s="44">
        <f t="shared" si="12"/>
        <v>23303</v>
      </c>
      <c r="AL78" s="44">
        <f t="shared" si="12"/>
        <v>4129</v>
      </c>
      <c r="AM78" s="44">
        <f t="shared" si="12"/>
        <v>0</v>
      </c>
      <c r="AN78" s="44">
        <f t="shared" si="12"/>
        <v>0</v>
      </c>
      <c r="AO78" s="44">
        <f t="shared" si="12"/>
        <v>0</v>
      </c>
      <c r="AP78" s="44">
        <f t="shared" si="12"/>
        <v>0</v>
      </c>
      <c r="AQ78" s="44">
        <f t="shared" si="12"/>
        <v>0</v>
      </c>
      <c r="AR78" s="44">
        <f t="shared" si="12"/>
        <v>0</v>
      </c>
      <c r="AS78" s="44">
        <f t="shared" si="12"/>
        <v>0</v>
      </c>
      <c r="AT78" s="44">
        <f t="shared" si="12"/>
        <v>0</v>
      </c>
      <c r="AU78" s="44">
        <f t="shared" si="12"/>
        <v>0</v>
      </c>
      <c r="AV78" s="44">
        <f t="shared" si="12"/>
        <v>0</v>
      </c>
      <c r="AW78" s="44">
        <f t="shared" si="12"/>
        <v>0</v>
      </c>
      <c r="AX78" s="44">
        <f t="shared" si="12"/>
        <v>0</v>
      </c>
      <c r="AY78" s="44"/>
      <c r="AZ78" s="44">
        <f t="shared" si="12"/>
        <v>27432</v>
      </c>
    </row>
    <row r="81" ht="15">
      <c r="A81" s="37" t="s">
        <v>109</v>
      </c>
    </row>
    <row r="83" spans="1:52" ht="15">
      <c r="A83" s="38"/>
      <c r="B83" s="50" t="s">
        <v>575</v>
      </c>
      <c r="C83" s="34" t="s">
        <v>577</v>
      </c>
      <c r="D83" s="34" t="s">
        <v>584</v>
      </c>
      <c r="E83" s="36" t="s">
        <v>586</v>
      </c>
      <c r="F83" s="34" t="s">
        <v>588</v>
      </c>
      <c r="G83" s="34" t="s">
        <v>590</v>
      </c>
      <c r="H83" s="34" t="s">
        <v>580</v>
      </c>
      <c r="I83" s="34" t="s">
        <v>582</v>
      </c>
      <c r="J83" s="34" t="s">
        <v>593</v>
      </c>
      <c r="K83" s="34" t="s">
        <v>595</v>
      </c>
      <c r="L83" s="34" t="s">
        <v>597</v>
      </c>
      <c r="M83" s="34" t="s">
        <v>599</v>
      </c>
      <c r="N83" s="34" t="s">
        <v>601</v>
      </c>
      <c r="O83" s="51" t="s">
        <v>603</v>
      </c>
      <c r="P83" s="51" t="s">
        <v>606</v>
      </c>
      <c r="Q83" s="51" t="s">
        <v>608</v>
      </c>
      <c r="R83" s="51" t="s">
        <v>610</v>
      </c>
      <c r="S83" s="51" t="s">
        <v>612</v>
      </c>
      <c r="T83" s="51" t="s">
        <v>614</v>
      </c>
      <c r="U83" s="51" t="s">
        <v>616</v>
      </c>
      <c r="V83" s="51" t="s">
        <v>618</v>
      </c>
      <c r="W83" s="51" t="s">
        <v>620</v>
      </c>
      <c r="X83" s="34" t="s">
        <v>631</v>
      </c>
      <c r="Y83" s="34" t="s">
        <v>632</v>
      </c>
      <c r="Z83" s="34" t="s">
        <v>633</v>
      </c>
      <c r="AA83" s="34" t="s">
        <v>634</v>
      </c>
      <c r="AB83" s="34" t="s">
        <v>639</v>
      </c>
      <c r="AC83" s="34" t="s">
        <v>641</v>
      </c>
      <c r="AD83" s="34" t="s">
        <v>643</v>
      </c>
      <c r="AE83" s="34" t="s">
        <v>645</v>
      </c>
      <c r="AF83" s="34" t="s">
        <v>647</v>
      </c>
      <c r="AG83" s="34" t="s">
        <v>649</v>
      </c>
      <c r="AH83" s="34" t="s">
        <v>651</v>
      </c>
      <c r="AI83" s="34" t="s">
        <v>653</v>
      </c>
      <c r="AJ83" s="34" t="s">
        <v>655</v>
      </c>
      <c r="AK83" s="34" t="s">
        <v>657</v>
      </c>
      <c r="AL83" s="34" t="s">
        <v>660</v>
      </c>
      <c r="AM83" s="34" t="s">
        <v>661</v>
      </c>
      <c r="AN83" s="34" t="s">
        <v>663</v>
      </c>
      <c r="AO83" s="34" t="s">
        <v>666</v>
      </c>
      <c r="AP83" s="34" t="s">
        <v>668</v>
      </c>
      <c r="AQ83" s="36" t="s">
        <v>674</v>
      </c>
      <c r="AR83" s="34" t="s">
        <v>672</v>
      </c>
      <c r="AS83" s="34" t="s">
        <v>675</v>
      </c>
      <c r="AT83" s="34" t="s">
        <v>677</v>
      </c>
      <c r="AU83" s="34" t="s">
        <v>674</v>
      </c>
      <c r="AV83" s="34" t="s">
        <v>680</v>
      </c>
      <c r="AW83" s="34" t="s">
        <v>682</v>
      </c>
      <c r="AX83" s="34" t="s">
        <v>684</v>
      </c>
      <c r="AY83" s="34" t="s">
        <v>686</v>
      </c>
      <c r="AZ83" s="38" t="s">
        <v>591</v>
      </c>
    </row>
    <row r="84" spans="1:52" ht="15">
      <c r="A84" s="40"/>
      <c r="B84" s="52" t="s">
        <v>576</v>
      </c>
      <c r="C84" s="35" t="s">
        <v>578</v>
      </c>
      <c r="D84" s="35" t="s">
        <v>585</v>
      </c>
      <c r="E84" s="35" t="s">
        <v>587</v>
      </c>
      <c r="F84" s="35" t="s">
        <v>589</v>
      </c>
      <c r="G84" s="35" t="s">
        <v>579</v>
      </c>
      <c r="H84" s="35" t="s">
        <v>581</v>
      </c>
      <c r="I84" s="35" t="s">
        <v>583</v>
      </c>
      <c r="J84" s="35" t="s">
        <v>594</v>
      </c>
      <c r="K84" s="35" t="s">
        <v>596</v>
      </c>
      <c r="L84" s="35" t="s">
        <v>598</v>
      </c>
      <c r="M84" s="35" t="s">
        <v>600</v>
      </c>
      <c r="N84" s="35" t="s">
        <v>602</v>
      </c>
      <c r="O84" s="53" t="s">
        <v>604</v>
      </c>
      <c r="P84" s="53" t="s">
        <v>607</v>
      </c>
      <c r="Q84" s="53" t="s">
        <v>609</v>
      </c>
      <c r="R84" s="53" t="s">
        <v>611</v>
      </c>
      <c r="S84" s="53" t="s">
        <v>613</v>
      </c>
      <c r="T84" s="53" t="s">
        <v>615</v>
      </c>
      <c r="U84" s="53" t="s">
        <v>617</v>
      </c>
      <c r="V84" s="53" t="s">
        <v>619</v>
      </c>
      <c r="W84" s="53" t="s">
        <v>621</v>
      </c>
      <c r="X84" s="35" t="s">
        <v>635</v>
      </c>
      <c r="Y84" s="35" t="s">
        <v>636</v>
      </c>
      <c r="Z84" s="35" t="s">
        <v>637</v>
      </c>
      <c r="AA84" s="35" t="s">
        <v>638</v>
      </c>
      <c r="AB84" s="35" t="s">
        <v>640</v>
      </c>
      <c r="AC84" s="35" t="s">
        <v>642</v>
      </c>
      <c r="AD84" s="35" t="s">
        <v>644</v>
      </c>
      <c r="AE84" s="35" t="s">
        <v>646</v>
      </c>
      <c r="AF84" s="35" t="s">
        <v>648</v>
      </c>
      <c r="AG84" s="35" t="s">
        <v>650</v>
      </c>
      <c r="AH84" s="35" t="s">
        <v>652</v>
      </c>
      <c r="AI84" s="35" t="s">
        <v>654</v>
      </c>
      <c r="AJ84" s="35" t="s">
        <v>656</v>
      </c>
      <c r="AK84" s="35" t="s">
        <v>658</v>
      </c>
      <c r="AL84" s="35" t="s">
        <v>661</v>
      </c>
      <c r="AM84" s="35" t="s">
        <v>662</v>
      </c>
      <c r="AN84" s="35" t="s">
        <v>664</v>
      </c>
      <c r="AO84" s="35" t="s">
        <v>667</v>
      </c>
      <c r="AP84" s="35" t="s">
        <v>669</v>
      </c>
      <c r="AQ84" s="35" t="s">
        <v>671</v>
      </c>
      <c r="AR84" s="35" t="s">
        <v>673</v>
      </c>
      <c r="AS84" s="35" t="s">
        <v>676</v>
      </c>
      <c r="AT84" s="35" t="s">
        <v>678</v>
      </c>
      <c r="AU84" s="35" t="s">
        <v>679</v>
      </c>
      <c r="AV84" s="35" t="s">
        <v>681</v>
      </c>
      <c r="AW84" s="35" t="s">
        <v>683</v>
      </c>
      <c r="AX84" s="35" t="s">
        <v>685</v>
      </c>
      <c r="AY84" s="35" t="s">
        <v>687</v>
      </c>
      <c r="AZ84" s="35"/>
    </row>
    <row r="85" spans="1:52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0"/>
    </row>
    <row r="86" spans="1:52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0"/>
    </row>
    <row r="87" spans="1:52" ht="15">
      <c r="A87" s="44" t="s">
        <v>48</v>
      </c>
      <c r="B87" s="44">
        <v>0</v>
      </c>
      <c r="C87" s="44">
        <f>SUM(C83:C86)</f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4"/>
      <c r="AY87" s="44"/>
      <c r="AZ87" s="44">
        <f>SUM(AZ85:AZ86)</f>
        <v>0</v>
      </c>
    </row>
    <row r="90" ht="15">
      <c r="A90" s="37" t="s">
        <v>110</v>
      </c>
    </row>
    <row r="92" spans="1:52" ht="15">
      <c r="A92" s="38"/>
      <c r="B92" s="50" t="s">
        <v>575</v>
      </c>
      <c r="C92" s="34" t="s">
        <v>577</v>
      </c>
      <c r="D92" s="34" t="s">
        <v>584</v>
      </c>
      <c r="E92" s="36" t="s">
        <v>586</v>
      </c>
      <c r="F92" s="34" t="s">
        <v>588</v>
      </c>
      <c r="G92" s="34" t="s">
        <v>590</v>
      </c>
      <c r="H92" s="34" t="s">
        <v>580</v>
      </c>
      <c r="I92" s="34" t="s">
        <v>582</v>
      </c>
      <c r="J92" s="34" t="s">
        <v>593</v>
      </c>
      <c r="K92" s="34" t="s">
        <v>595</v>
      </c>
      <c r="L92" s="34" t="s">
        <v>597</v>
      </c>
      <c r="M92" s="34" t="s">
        <v>599</v>
      </c>
      <c r="N92" s="34" t="s">
        <v>601</v>
      </c>
      <c r="O92" s="51" t="s">
        <v>603</v>
      </c>
      <c r="P92" s="51" t="s">
        <v>606</v>
      </c>
      <c r="Q92" s="51" t="s">
        <v>608</v>
      </c>
      <c r="R92" s="51" t="s">
        <v>610</v>
      </c>
      <c r="S92" s="51" t="s">
        <v>612</v>
      </c>
      <c r="T92" s="51" t="s">
        <v>614</v>
      </c>
      <c r="U92" s="51" t="s">
        <v>616</v>
      </c>
      <c r="V92" s="51" t="s">
        <v>618</v>
      </c>
      <c r="W92" s="51" t="s">
        <v>620</v>
      </c>
      <c r="X92" s="34" t="s">
        <v>631</v>
      </c>
      <c r="Y92" s="34" t="s">
        <v>632</v>
      </c>
      <c r="Z92" s="34" t="s">
        <v>633</v>
      </c>
      <c r="AA92" s="34" t="s">
        <v>634</v>
      </c>
      <c r="AB92" s="34" t="s">
        <v>639</v>
      </c>
      <c r="AC92" s="34" t="s">
        <v>641</v>
      </c>
      <c r="AD92" s="34" t="s">
        <v>643</v>
      </c>
      <c r="AE92" s="34" t="s">
        <v>645</v>
      </c>
      <c r="AF92" s="34" t="s">
        <v>647</v>
      </c>
      <c r="AG92" s="34" t="s">
        <v>649</v>
      </c>
      <c r="AH92" s="34" t="s">
        <v>651</v>
      </c>
      <c r="AI92" s="34" t="s">
        <v>653</v>
      </c>
      <c r="AJ92" s="34" t="s">
        <v>655</v>
      </c>
      <c r="AK92" s="34" t="s">
        <v>657</v>
      </c>
      <c r="AL92" s="34" t="s">
        <v>660</v>
      </c>
      <c r="AM92" s="34" t="s">
        <v>661</v>
      </c>
      <c r="AN92" s="34" t="s">
        <v>663</v>
      </c>
      <c r="AO92" s="34" t="s">
        <v>666</v>
      </c>
      <c r="AP92" s="34" t="s">
        <v>668</v>
      </c>
      <c r="AQ92" s="36" t="s">
        <v>674</v>
      </c>
      <c r="AR92" s="34" t="s">
        <v>672</v>
      </c>
      <c r="AS92" s="34" t="s">
        <v>675</v>
      </c>
      <c r="AT92" s="34" t="s">
        <v>677</v>
      </c>
      <c r="AU92" s="34" t="s">
        <v>674</v>
      </c>
      <c r="AV92" s="34" t="s">
        <v>680</v>
      </c>
      <c r="AW92" s="34" t="s">
        <v>682</v>
      </c>
      <c r="AX92" s="34" t="s">
        <v>684</v>
      </c>
      <c r="AY92" s="34" t="s">
        <v>686</v>
      </c>
      <c r="AZ92" s="38" t="s">
        <v>591</v>
      </c>
    </row>
    <row r="93" spans="1:52" ht="15">
      <c r="A93" s="40"/>
      <c r="B93" s="52" t="s">
        <v>576</v>
      </c>
      <c r="C93" s="35" t="s">
        <v>578</v>
      </c>
      <c r="D93" s="35" t="s">
        <v>585</v>
      </c>
      <c r="E93" s="35" t="s">
        <v>587</v>
      </c>
      <c r="F93" s="35" t="s">
        <v>589</v>
      </c>
      <c r="G93" s="35" t="s">
        <v>579</v>
      </c>
      <c r="H93" s="35" t="s">
        <v>581</v>
      </c>
      <c r="I93" s="35" t="s">
        <v>583</v>
      </c>
      <c r="J93" s="35" t="s">
        <v>594</v>
      </c>
      <c r="K93" s="35" t="s">
        <v>596</v>
      </c>
      <c r="L93" s="35" t="s">
        <v>598</v>
      </c>
      <c r="M93" s="35" t="s">
        <v>600</v>
      </c>
      <c r="N93" s="35" t="s">
        <v>602</v>
      </c>
      <c r="O93" s="53" t="s">
        <v>604</v>
      </c>
      <c r="P93" s="53" t="s">
        <v>607</v>
      </c>
      <c r="Q93" s="53" t="s">
        <v>609</v>
      </c>
      <c r="R93" s="53" t="s">
        <v>611</v>
      </c>
      <c r="S93" s="53" t="s">
        <v>613</v>
      </c>
      <c r="T93" s="53" t="s">
        <v>615</v>
      </c>
      <c r="U93" s="53" t="s">
        <v>617</v>
      </c>
      <c r="V93" s="53" t="s">
        <v>619</v>
      </c>
      <c r="W93" s="53" t="s">
        <v>621</v>
      </c>
      <c r="X93" s="35" t="s">
        <v>635</v>
      </c>
      <c r="Y93" s="35" t="s">
        <v>636</v>
      </c>
      <c r="Z93" s="35" t="s">
        <v>637</v>
      </c>
      <c r="AA93" s="35" t="s">
        <v>638</v>
      </c>
      <c r="AB93" s="35" t="s">
        <v>640</v>
      </c>
      <c r="AC93" s="35" t="s">
        <v>642</v>
      </c>
      <c r="AD93" s="35" t="s">
        <v>644</v>
      </c>
      <c r="AE93" s="35" t="s">
        <v>646</v>
      </c>
      <c r="AF93" s="35" t="s">
        <v>648</v>
      </c>
      <c r="AG93" s="35" t="s">
        <v>650</v>
      </c>
      <c r="AH93" s="35" t="s">
        <v>652</v>
      </c>
      <c r="AI93" s="35" t="s">
        <v>654</v>
      </c>
      <c r="AJ93" s="35" t="s">
        <v>656</v>
      </c>
      <c r="AK93" s="35" t="s">
        <v>658</v>
      </c>
      <c r="AL93" s="35" t="s">
        <v>661</v>
      </c>
      <c r="AM93" s="35" t="s">
        <v>662</v>
      </c>
      <c r="AN93" s="35" t="s">
        <v>664</v>
      </c>
      <c r="AO93" s="35" t="s">
        <v>667</v>
      </c>
      <c r="AP93" s="35" t="s">
        <v>669</v>
      </c>
      <c r="AQ93" s="35" t="s">
        <v>671</v>
      </c>
      <c r="AR93" s="35" t="s">
        <v>673</v>
      </c>
      <c r="AS93" s="35" t="s">
        <v>676</v>
      </c>
      <c r="AT93" s="35" t="s">
        <v>678</v>
      </c>
      <c r="AU93" s="35" t="s">
        <v>679</v>
      </c>
      <c r="AV93" s="35" t="s">
        <v>681</v>
      </c>
      <c r="AW93" s="35" t="s">
        <v>683</v>
      </c>
      <c r="AX93" s="35" t="s">
        <v>685</v>
      </c>
      <c r="AY93" s="35" t="s">
        <v>687</v>
      </c>
      <c r="AZ93" s="35"/>
    </row>
    <row r="94" spans="1:52" ht="15">
      <c r="A94" s="40"/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/>
      <c r="K94" s="40"/>
      <c r="L94" s="40"/>
      <c r="M94" s="40"/>
      <c r="N94" s="40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0">
        <v>0</v>
      </c>
    </row>
    <row r="95" spans="1:52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0"/>
    </row>
    <row r="96" spans="1:52" ht="15">
      <c r="A96" s="44" t="s">
        <v>48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</v>
      </c>
      <c r="AW96" s="44">
        <v>0</v>
      </c>
      <c r="AX96" s="44">
        <v>0</v>
      </c>
      <c r="AY96" s="44"/>
      <c r="AZ96" s="44">
        <v>0</v>
      </c>
    </row>
    <row r="99" ht="15">
      <c r="A99" s="37" t="s">
        <v>111</v>
      </c>
    </row>
    <row r="101" spans="1:52" ht="15">
      <c r="A101" s="38"/>
      <c r="B101" s="50" t="s">
        <v>575</v>
      </c>
      <c r="C101" s="34" t="s">
        <v>577</v>
      </c>
      <c r="D101" s="34" t="s">
        <v>584</v>
      </c>
      <c r="E101" s="36" t="s">
        <v>586</v>
      </c>
      <c r="F101" s="34" t="s">
        <v>588</v>
      </c>
      <c r="G101" s="34" t="s">
        <v>590</v>
      </c>
      <c r="H101" s="34" t="s">
        <v>580</v>
      </c>
      <c r="I101" s="34" t="s">
        <v>582</v>
      </c>
      <c r="J101" s="34" t="s">
        <v>593</v>
      </c>
      <c r="K101" s="34" t="s">
        <v>595</v>
      </c>
      <c r="L101" s="34" t="s">
        <v>597</v>
      </c>
      <c r="M101" s="34" t="s">
        <v>599</v>
      </c>
      <c r="N101" s="34" t="s">
        <v>601</v>
      </c>
      <c r="O101" s="51" t="s">
        <v>603</v>
      </c>
      <c r="P101" s="51" t="s">
        <v>606</v>
      </c>
      <c r="Q101" s="51" t="s">
        <v>608</v>
      </c>
      <c r="R101" s="51" t="s">
        <v>610</v>
      </c>
      <c r="S101" s="51" t="s">
        <v>612</v>
      </c>
      <c r="T101" s="51" t="s">
        <v>614</v>
      </c>
      <c r="U101" s="51" t="s">
        <v>616</v>
      </c>
      <c r="V101" s="51" t="s">
        <v>618</v>
      </c>
      <c r="W101" s="51" t="s">
        <v>620</v>
      </c>
      <c r="X101" s="34" t="s">
        <v>631</v>
      </c>
      <c r="Y101" s="34" t="s">
        <v>632</v>
      </c>
      <c r="Z101" s="34" t="s">
        <v>633</v>
      </c>
      <c r="AA101" s="34" t="s">
        <v>634</v>
      </c>
      <c r="AB101" s="34" t="s">
        <v>639</v>
      </c>
      <c r="AC101" s="34" t="s">
        <v>641</v>
      </c>
      <c r="AD101" s="34" t="s">
        <v>643</v>
      </c>
      <c r="AE101" s="34" t="s">
        <v>645</v>
      </c>
      <c r="AF101" s="34" t="s">
        <v>647</v>
      </c>
      <c r="AG101" s="34" t="s">
        <v>649</v>
      </c>
      <c r="AH101" s="34" t="s">
        <v>651</v>
      </c>
      <c r="AI101" s="34" t="s">
        <v>653</v>
      </c>
      <c r="AJ101" s="34" t="s">
        <v>655</v>
      </c>
      <c r="AK101" s="34" t="s">
        <v>657</v>
      </c>
      <c r="AL101" s="34" t="s">
        <v>660</v>
      </c>
      <c r="AM101" s="34" t="s">
        <v>661</v>
      </c>
      <c r="AN101" s="34" t="s">
        <v>663</v>
      </c>
      <c r="AO101" s="34" t="s">
        <v>666</v>
      </c>
      <c r="AP101" s="34" t="s">
        <v>668</v>
      </c>
      <c r="AQ101" s="36" t="s">
        <v>674</v>
      </c>
      <c r="AR101" s="34" t="s">
        <v>672</v>
      </c>
      <c r="AS101" s="34" t="s">
        <v>675</v>
      </c>
      <c r="AT101" s="34" t="s">
        <v>677</v>
      </c>
      <c r="AU101" s="34" t="s">
        <v>674</v>
      </c>
      <c r="AV101" s="34" t="s">
        <v>680</v>
      </c>
      <c r="AW101" s="34" t="s">
        <v>682</v>
      </c>
      <c r="AX101" s="34" t="s">
        <v>684</v>
      </c>
      <c r="AY101" s="34"/>
      <c r="AZ101" s="38" t="s">
        <v>591</v>
      </c>
    </row>
    <row r="102" spans="1:52" ht="15">
      <c r="A102" s="40"/>
      <c r="B102" s="52" t="s">
        <v>576</v>
      </c>
      <c r="C102" s="35" t="s">
        <v>578</v>
      </c>
      <c r="D102" s="35" t="s">
        <v>585</v>
      </c>
      <c r="E102" s="35" t="s">
        <v>587</v>
      </c>
      <c r="F102" s="35" t="s">
        <v>589</v>
      </c>
      <c r="G102" s="35" t="s">
        <v>579</v>
      </c>
      <c r="H102" s="35" t="s">
        <v>581</v>
      </c>
      <c r="I102" s="35" t="s">
        <v>583</v>
      </c>
      <c r="J102" s="35" t="s">
        <v>594</v>
      </c>
      <c r="K102" s="35" t="s">
        <v>596</v>
      </c>
      <c r="L102" s="35" t="s">
        <v>598</v>
      </c>
      <c r="M102" s="35" t="s">
        <v>600</v>
      </c>
      <c r="N102" s="35" t="s">
        <v>602</v>
      </c>
      <c r="O102" s="53" t="s">
        <v>604</v>
      </c>
      <c r="P102" s="53" t="s">
        <v>607</v>
      </c>
      <c r="Q102" s="53" t="s">
        <v>609</v>
      </c>
      <c r="R102" s="53" t="s">
        <v>611</v>
      </c>
      <c r="S102" s="53" t="s">
        <v>613</v>
      </c>
      <c r="T102" s="53" t="s">
        <v>615</v>
      </c>
      <c r="U102" s="53" t="s">
        <v>617</v>
      </c>
      <c r="V102" s="53" t="s">
        <v>619</v>
      </c>
      <c r="W102" s="53" t="s">
        <v>621</v>
      </c>
      <c r="X102" s="35" t="s">
        <v>635</v>
      </c>
      <c r="Y102" s="35" t="s">
        <v>636</v>
      </c>
      <c r="Z102" s="35" t="s">
        <v>637</v>
      </c>
      <c r="AA102" s="35" t="s">
        <v>638</v>
      </c>
      <c r="AB102" s="35" t="s">
        <v>640</v>
      </c>
      <c r="AC102" s="35" t="s">
        <v>642</v>
      </c>
      <c r="AD102" s="35" t="s">
        <v>644</v>
      </c>
      <c r="AE102" s="35" t="s">
        <v>646</v>
      </c>
      <c r="AF102" s="35" t="s">
        <v>648</v>
      </c>
      <c r="AG102" s="35" t="s">
        <v>650</v>
      </c>
      <c r="AH102" s="35" t="s">
        <v>652</v>
      </c>
      <c r="AI102" s="35" t="s">
        <v>654</v>
      </c>
      <c r="AJ102" s="35" t="s">
        <v>656</v>
      </c>
      <c r="AK102" s="35" t="s">
        <v>658</v>
      </c>
      <c r="AL102" s="35" t="s">
        <v>661</v>
      </c>
      <c r="AM102" s="35" t="s">
        <v>662</v>
      </c>
      <c r="AN102" s="35" t="s">
        <v>664</v>
      </c>
      <c r="AO102" s="35" t="s">
        <v>667</v>
      </c>
      <c r="AP102" s="35" t="s">
        <v>669</v>
      </c>
      <c r="AQ102" s="35" t="s">
        <v>671</v>
      </c>
      <c r="AR102" s="35" t="s">
        <v>673</v>
      </c>
      <c r="AS102" s="35" t="s">
        <v>676</v>
      </c>
      <c r="AT102" s="35" t="s">
        <v>678</v>
      </c>
      <c r="AU102" s="35" t="s">
        <v>679</v>
      </c>
      <c r="AV102" s="35" t="s">
        <v>681</v>
      </c>
      <c r="AW102" s="35" t="s">
        <v>683</v>
      </c>
      <c r="AX102" s="35" t="s">
        <v>685</v>
      </c>
      <c r="AY102" s="35"/>
      <c r="AZ102" s="35"/>
    </row>
    <row r="103" spans="1:52" ht="15">
      <c r="A103" s="40" t="s">
        <v>10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/>
      <c r="K103" s="40"/>
      <c r="L103" s="40"/>
      <c r="M103" s="40"/>
      <c r="N103" s="40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0">
        <v>0</v>
      </c>
    </row>
    <row r="104" spans="1:52" ht="15">
      <c r="A104" s="40" t="s">
        <v>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0"/>
    </row>
    <row r="105" spans="1:52" ht="15">
      <c r="A105" s="40" t="s">
        <v>175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0"/>
    </row>
    <row r="106" spans="1:52" ht="15">
      <c r="A106" s="44" t="s">
        <v>48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  <c r="AT106" s="44">
        <v>0</v>
      </c>
      <c r="AU106" s="44">
        <v>0</v>
      </c>
      <c r="AV106" s="44">
        <v>0</v>
      </c>
      <c r="AW106" s="44">
        <v>0</v>
      </c>
      <c r="AX106" s="44"/>
      <c r="AY106" s="44"/>
      <c r="AZ106" s="44">
        <v>0</v>
      </c>
    </row>
    <row r="108" ht="15">
      <c r="A108" s="37" t="s">
        <v>112</v>
      </c>
    </row>
    <row r="110" spans="1:52" ht="15">
      <c r="A110" s="38"/>
      <c r="B110" s="50" t="s">
        <v>575</v>
      </c>
      <c r="C110" s="34" t="s">
        <v>577</v>
      </c>
      <c r="D110" s="34" t="s">
        <v>584</v>
      </c>
      <c r="E110" s="36" t="s">
        <v>586</v>
      </c>
      <c r="F110" s="34" t="s">
        <v>588</v>
      </c>
      <c r="G110" s="34" t="s">
        <v>590</v>
      </c>
      <c r="H110" s="34" t="s">
        <v>580</v>
      </c>
      <c r="I110" s="34" t="s">
        <v>582</v>
      </c>
      <c r="J110" s="34" t="s">
        <v>593</v>
      </c>
      <c r="K110" s="34" t="s">
        <v>595</v>
      </c>
      <c r="L110" s="34" t="s">
        <v>597</v>
      </c>
      <c r="M110" s="34" t="s">
        <v>599</v>
      </c>
      <c r="N110" s="34" t="s">
        <v>601</v>
      </c>
      <c r="O110" s="51" t="s">
        <v>603</v>
      </c>
      <c r="P110" s="51" t="s">
        <v>606</v>
      </c>
      <c r="Q110" s="51" t="s">
        <v>608</v>
      </c>
      <c r="R110" s="51" t="s">
        <v>610</v>
      </c>
      <c r="S110" s="51" t="s">
        <v>612</v>
      </c>
      <c r="T110" s="51" t="s">
        <v>614</v>
      </c>
      <c r="U110" s="51" t="s">
        <v>616</v>
      </c>
      <c r="V110" s="51" t="s">
        <v>618</v>
      </c>
      <c r="W110" s="51" t="s">
        <v>620</v>
      </c>
      <c r="X110" s="34" t="s">
        <v>631</v>
      </c>
      <c r="Y110" s="34" t="s">
        <v>632</v>
      </c>
      <c r="Z110" s="34" t="s">
        <v>633</v>
      </c>
      <c r="AA110" s="34" t="s">
        <v>634</v>
      </c>
      <c r="AB110" s="34" t="s">
        <v>639</v>
      </c>
      <c r="AC110" s="34" t="s">
        <v>641</v>
      </c>
      <c r="AD110" s="34" t="s">
        <v>643</v>
      </c>
      <c r="AE110" s="34" t="s">
        <v>645</v>
      </c>
      <c r="AF110" s="34" t="s">
        <v>647</v>
      </c>
      <c r="AG110" s="34" t="s">
        <v>649</v>
      </c>
      <c r="AH110" s="34" t="s">
        <v>651</v>
      </c>
      <c r="AI110" s="34" t="s">
        <v>653</v>
      </c>
      <c r="AJ110" s="34" t="s">
        <v>655</v>
      </c>
      <c r="AK110" s="34" t="s">
        <v>657</v>
      </c>
      <c r="AL110" s="34" t="s">
        <v>660</v>
      </c>
      <c r="AM110" s="34" t="s">
        <v>661</v>
      </c>
      <c r="AN110" s="34" t="s">
        <v>663</v>
      </c>
      <c r="AO110" s="34" t="s">
        <v>666</v>
      </c>
      <c r="AP110" s="34" t="s">
        <v>668</v>
      </c>
      <c r="AQ110" s="36" t="s">
        <v>674</v>
      </c>
      <c r="AR110" s="34" t="s">
        <v>672</v>
      </c>
      <c r="AS110" s="34" t="s">
        <v>675</v>
      </c>
      <c r="AT110" s="34" t="s">
        <v>677</v>
      </c>
      <c r="AU110" s="34" t="s">
        <v>674</v>
      </c>
      <c r="AV110" s="34" t="s">
        <v>680</v>
      </c>
      <c r="AW110" s="34" t="s">
        <v>682</v>
      </c>
      <c r="AX110" s="34" t="s">
        <v>684</v>
      </c>
      <c r="AY110" s="34" t="s">
        <v>686</v>
      </c>
      <c r="AZ110" s="38" t="s">
        <v>591</v>
      </c>
    </row>
    <row r="111" spans="1:52" ht="15">
      <c r="A111" s="40"/>
      <c r="B111" s="52" t="s">
        <v>576</v>
      </c>
      <c r="C111" s="35" t="s">
        <v>578</v>
      </c>
      <c r="D111" s="35" t="s">
        <v>585</v>
      </c>
      <c r="E111" s="35" t="s">
        <v>587</v>
      </c>
      <c r="F111" s="35" t="s">
        <v>589</v>
      </c>
      <c r="G111" s="35" t="s">
        <v>579</v>
      </c>
      <c r="H111" s="35" t="s">
        <v>581</v>
      </c>
      <c r="I111" s="35" t="s">
        <v>583</v>
      </c>
      <c r="J111" s="35" t="s">
        <v>594</v>
      </c>
      <c r="K111" s="35" t="s">
        <v>596</v>
      </c>
      <c r="L111" s="35" t="s">
        <v>598</v>
      </c>
      <c r="M111" s="35" t="s">
        <v>600</v>
      </c>
      <c r="N111" s="35" t="s">
        <v>602</v>
      </c>
      <c r="O111" s="53" t="s">
        <v>604</v>
      </c>
      <c r="P111" s="53" t="s">
        <v>607</v>
      </c>
      <c r="Q111" s="53" t="s">
        <v>609</v>
      </c>
      <c r="R111" s="53" t="s">
        <v>611</v>
      </c>
      <c r="S111" s="53" t="s">
        <v>613</v>
      </c>
      <c r="T111" s="53" t="s">
        <v>615</v>
      </c>
      <c r="U111" s="53" t="s">
        <v>617</v>
      </c>
      <c r="V111" s="53" t="s">
        <v>619</v>
      </c>
      <c r="W111" s="53" t="s">
        <v>621</v>
      </c>
      <c r="X111" s="35" t="s">
        <v>635</v>
      </c>
      <c r="Y111" s="35" t="s">
        <v>636</v>
      </c>
      <c r="Z111" s="35" t="s">
        <v>637</v>
      </c>
      <c r="AA111" s="35" t="s">
        <v>638</v>
      </c>
      <c r="AB111" s="35" t="s">
        <v>640</v>
      </c>
      <c r="AC111" s="35" t="s">
        <v>642</v>
      </c>
      <c r="AD111" s="35" t="s">
        <v>644</v>
      </c>
      <c r="AE111" s="35" t="s">
        <v>646</v>
      </c>
      <c r="AF111" s="35" t="s">
        <v>648</v>
      </c>
      <c r="AG111" s="35" t="s">
        <v>650</v>
      </c>
      <c r="AH111" s="35" t="s">
        <v>652</v>
      </c>
      <c r="AI111" s="35" t="s">
        <v>654</v>
      </c>
      <c r="AJ111" s="35" t="s">
        <v>656</v>
      </c>
      <c r="AK111" s="35" t="s">
        <v>658</v>
      </c>
      <c r="AL111" s="35" t="s">
        <v>661</v>
      </c>
      <c r="AM111" s="35" t="s">
        <v>662</v>
      </c>
      <c r="AN111" s="35" t="s">
        <v>664</v>
      </c>
      <c r="AO111" s="35" t="s">
        <v>667</v>
      </c>
      <c r="AP111" s="35" t="s">
        <v>669</v>
      </c>
      <c r="AQ111" s="35" t="s">
        <v>671</v>
      </c>
      <c r="AR111" s="35" t="s">
        <v>673</v>
      </c>
      <c r="AS111" s="35" t="s">
        <v>676</v>
      </c>
      <c r="AT111" s="35" t="s">
        <v>678</v>
      </c>
      <c r="AU111" s="35" t="s">
        <v>679</v>
      </c>
      <c r="AV111" s="35" t="s">
        <v>681</v>
      </c>
      <c r="AW111" s="35" t="s">
        <v>683</v>
      </c>
      <c r="AX111" s="35" t="s">
        <v>685</v>
      </c>
      <c r="AY111" s="35" t="s">
        <v>687</v>
      </c>
      <c r="AZ111" s="35"/>
    </row>
    <row r="112" spans="1:52" ht="15">
      <c r="A112" s="40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/>
      <c r="K112" s="40"/>
      <c r="L112" s="40"/>
      <c r="M112" s="40"/>
      <c r="N112" s="40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0">
        <v>0</v>
      </c>
    </row>
    <row r="113" spans="1:52" ht="15">
      <c r="A113" s="40" t="s">
        <v>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0"/>
    </row>
    <row r="114" spans="1:52" ht="15">
      <c r="A114" s="40" t="s">
        <v>5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0"/>
    </row>
    <row r="115" spans="1:52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0"/>
    </row>
    <row r="116" spans="1:52" ht="15">
      <c r="A116" s="44" t="s">
        <v>48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  <c r="AX116" s="44">
        <v>0</v>
      </c>
      <c r="AY116" s="44"/>
      <c r="AZ116" s="44">
        <v>0</v>
      </c>
    </row>
  </sheetData>
  <sheetProtection/>
  <printOptions/>
  <pageMargins left="0.2" right="0.19" top="0.56" bottom="0.31" header="0.17" footer="0.1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9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8" sqref="A38:IV38"/>
    </sheetView>
  </sheetViews>
  <sheetFormatPr defaultColWidth="9.140625" defaultRowHeight="12.75"/>
  <cols>
    <col min="1" max="1" width="14.28125" style="37" customWidth="1"/>
    <col min="2" max="10" width="9.28125" style="47" customWidth="1"/>
    <col min="11" max="51" width="9.8515625" style="47" customWidth="1"/>
    <col min="52" max="52" width="9.7109375" style="37" customWidth="1"/>
  </cols>
  <sheetData>
    <row r="1" spans="1:51" ht="15">
      <c r="A1" s="63" t="s">
        <v>630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2:51" ht="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</row>
    <row r="3" spans="1:52" ht="15">
      <c r="A3" s="38"/>
      <c r="B3" s="36" t="s">
        <v>689</v>
      </c>
      <c r="C3" s="34" t="s">
        <v>690</v>
      </c>
      <c r="D3" s="34" t="s">
        <v>692</v>
      </c>
      <c r="E3" s="34" t="s">
        <v>694</v>
      </c>
      <c r="F3" s="34" t="s">
        <v>696</v>
      </c>
      <c r="G3" s="34" t="s">
        <v>698</v>
      </c>
      <c r="H3" s="34" t="s">
        <v>700</v>
      </c>
      <c r="I3" s="34" t="s">
        <v>702</v>
      </c>
      <c r="J3" s="34" t="s">
        <v>704</v>
      </c>
      <c r="K3" s="34" t="s">
        <v>706</v>
      </c>
      <c r="L3" s="34" t="s">
        <v>708</v>
      </c>
      <c r="M3" s="34" t="s">
        <v>710</v>
      </c>
      <c r="N3" s="34" t="s">
        <v>712</v>
      </c>
      <c r="O3" s="34" t="s">
        <v>714</v>
      </c>
      <c r="P3" s="34" t="s">
        <v>715</v>
      </c>
      <c r="Q3" s="34" t="s">
        <v>717</v>
      </c>
      <c r="R3" s="34" t="s">
        <v>719</v>
      </c>
      <c r="S3" s="34" t="s">
        <v>721</v>
      </c>
      <c r="T3" s="34" t="s">
        <v>723</v>
      </c>
      <c r="U3" s="34" t="s">
        <v>725</v>
      </c>
      <c r="V3" s="34" t="s">
        <v>727</v>
      </c>
      <c r="W3" s="34" t="s">
        <v>729</v>
      </c>
      <c r="X3" s="34" t="s">
        <v>731</v>
      </c>
      <c r="Y3" s="34" t="s">
        <v>733</v>
      </c>
      <c r="Z3" s="34" t="s">
        <v>735</v>
      </c>
      <c r="AA3" s="34" t="s">
        <v>737</v>
      </c>
      <c r="AB3" s="34" t="s">
        <v>739</v>
      </c>
      <c r="AC3" s="34" t="s">
        <v>741</v>
      </c>
      <c r="AD3" s="34" t="s">
        <v>742</v>
      </c>
      <c r="AE3" s="34" t="s">
        <v>743</v>
      </c>
      <c r="AF3" s="34" t="s">
        <v>744</v>
      </c>
      <c r="AG3" s="34" t="s">
        <v>745</v>
      </c>
      <c r="AH3" s="34" t="s">
        <v>746</v>
      </c>
      <c r="AI3" s="34" t="s">
        <v>747</v>
      </c>
      <c r="AJ3" s="34" t="s">
        <v>748</v>
      </c>
      <c r="AK3" s="38" t="s">
        <v>758</v>
      </c>
      <c r="AL3" s="38" t="s">
        <v>760</v>
      </c>
      <c r="AM3" s="38" t="s">
        <v>762</v>
      </c>
      <c r="AN3" s="38" t="s">
        <v>764</v>
      </c>
      <c r="AO3" s="38" t="s">
        <v>766</v>
      </c>
      <c r="AP3" s="38" t="s">
        <v>768</v>
      </c>
      <c r="AQ3" s="38" t="s">
        <v>770</v>
      </c>
      <c r="AR3" s="38" t="s">
        <v>772</v>
      </c>
      <c r="AS3" s="38" t="s">
        <v>774</v>
      </c>
      <c r="AT3" s="38" t="s">
        <v>776</v>
      </c>
      <c r="AU3" s="38" t="s">
        <v>778</v>
      </c>
      <c r="AV3" s="38" t="s">
        <v>780</v>
      </c>
      <c r="AW3" s="38" t="s">
        <v>782</v>
      </c>
      <c r="AX3" s="38" t="s">
        <v>784</v>
      </c>
      <c r="AY3" s="38" t="s">
        <v>786</v>
      </c>
      <c r="AZ3" s="39" t="s">
        <v>591</v>
      </c>
    </row>
    <row r="4" spans="1:52" ht="15">
      <c r="A4" s="40"/>
      <c r="B4" s="35" t="s">
        <v>688</v>
      </c>
      <c r="C4" s="35" t="s">
        <v>691</v>
      </c>
      <c r="D4" s="35" t="s">
        <v>693</v>
      </c>
      <c r="E4" s="35" t="s">
        <v>695</v>
      </c>
      <c r="F4" s="35" t="s">
        <v>697</v>
      </c>
      <c r="G4" s="35" t="s">
        <v>699</v>
      </c>
      <c r="H4" s="35" t="s">
        <v>701</v>
      </c>
      <c r="I4" s="35" t="s">
        <v>703</v>
      </c>
      <c r="J4" s="35" t="s">
        <v>705</v>
      </c>
      <c r="K4" s="35" t="s">
        <v>707</v>
      </c>
      <c r="L4" s="35" t="s">
        <v>709</v>
      </c>
      <c r="M4" s="35" t="s">
        <v>711</v>
      </c>
      <c r="N4" s="35" t="s">
        <v>713</v>
      </c>
      <c r="O4" s="35" t="s">
        <v>714</v>
      </c>
      <c r="P4" s="35" t="s">
        <v>716</v>
      </c>
      <c r="Q4" s="35" t="s">
        <v>718</v>
      </c>
      <c r="R4" s="35" t="s">
        <v>720</v>
      </c>
      <c r="S4" s="35" t="s">
        <v>722</v>
      </c>
      <c r="T4" s="35" t="s">
        <v>724</v>
      </c>
      <c r="U4" s="35" t="s">
        <v>726</v>
      </c>
      <c r="V4" s="35" t="s">
        <v>728</v>
      </c>
      <c r="W4" s="35" t="s">
        <v>730</v>
      </c>
      <c r="X4" s="35" t="s">
        <v>732</v>
      </c>
      <c r="Y4" s="35" t="s">
        <v>734</v>
      </c>
      <c r="Z4" s="64" t="s">
        <v>736</v>
      </c>
      <c r="AA4" s="35" t="s">
        <v>738</v>
      </c>
      <c r="AB4" s="35" t="s">
        <v>740</v>
      </c>
      <c r="AC4" s="35" t="s">
        <v>749</v>
      </c>
      <c r="AD4" s="35" t="s">
        <v>750</v>
      </c>
      <c r="AE4" s="35" t="s">
        <v>751</v>
      </c>
      <c r="AF4" s="35" t="s">
        <v>752</v>
      </c>
      <c r="AG4" s="35" t="s">
        <v>753</v>
      </c>
      <c r="AH4" s="35" t="s">
        <v>754</v>
      </c>
      <c r="AI4" s="35" t="s">
        <v>755</v>
      </c>
      <c r="AJ4" s="35" t="s">
        <v>756</v>
      </c>
      <c r="AK4" s="64" t="s">
        <v>759</v>
      </c>
      <c r="AL4" s="64" t="s">
        <v>761</v>
      </c>
      <c r="AM4" s="64" t="s">
        <v>763</v>
      </c>
      <c r="AN4" s="64" t="s">
        <v>765</v>
      </c>
      <c r="AO4" s="64" t="s">
        <v>767</v>
      </c>
      <c r="AP4" s="64" t="s">
        <v>769</v>
      </c>
      <c r="AQ4" s="64" t="s">
        <v>771</v>
      </c>
      <c r="AR4" s="64" t="s">
        <v>773</v>
      </c>
      <c r="AS4" s="64" t="s">
        <v>775</v>
      </c>
      <c r="AT4" s="64" t="s">
        <v>777</v>
      </c>
      <c r="AU4" s="64" t="s">
        <v>779</v>
      </c>
      <c r="AV4" s="64" t="s">
        <v>781</v>
      </c>
      <c r="AW4" s="64" t="s">
        <v>783</v>
      </c>
      <c r="AX4" s="64" t="s">
        <v>785</v>
      </c>
      <c r="AY4" s="64" t="s">
        <v>787</v>
      </c>
      <c r="AZ4" s="35"/>
    </row>
    <row r="5" spans="1:52" ht="15">
      <c r="A5" s="40" t="s">
        <v>2</v>
      </c>
      <c r="B5" s="40">
        <v>2753</v>
      </c>
      <c r="C5" s="40">
        <v>3385</v>
      </c>
      <c r="D5" s="40">
        <v>2527</v>
      </c>
      <c r="E5" s="40">
        <v>1745</v>
      </c>
      <c r="F5" s="40">
        <v>1096</v>
      </c>
      <c r="G5" s="40">
        <v>1033</v>
      </c>
      <c r="H5" s="40">
        <v>1901</v>
      </c>
      <c r="I5" s="40">
        <v>2267</v>
      </c>
      <c r="J5" s="40">
        <v>1945</v>
      </c>
      <c r="K5" s="40">
        <v>3297</v>
      </c>
      <c r="L5" s="40">
        <v>1456</v>
      </c>
      <c r="M5" s="40">
        <v>398</v>
      </c>
      <c r="N5" s="40">
        <v>2342</v>
      </c>
      <c r="O5" s="40">
        <v>781</v>
      </c>
      <c r="P5" s="40">
        <v>1780</v>
      </c>
      <c r="Q5" s="40">
        <v>1348</v>
      </c>
      <c r="R5" s="40">
        <v>1540</v>
      </c>
      <c r="S5" s="40">
        <v>1933</v>
      </c>
      <c r="T5" s="40">
        <v>2289</v>
      </c>
      <c r="U5" s="40">
        <v>4258</v>
      </c>
      <c r="V5" s="40">
        <v>2575</v>
      </c>
      <c r="W5" s="40">
        <v>1857</v>
      </c>
      <c r="X5" s="40">
        <v>3251</v>
      </c>
      <c r="Y5" s="40">
        <v>3069</v>
      </c>
      <c r="Z5" s="40">
        <v>2222</v>
      </c>
      <c r="AA5" s="40">
        <v>2414</v>
      </c>
      <c r="AB5" s="40">
        <v>7621</v>
      </c>
      <c r="AC5" s="40">
        <v>1606</v>
      </c>
      <c r="AD5" s="40">
        <v>4363</v>
      </c>
      <c r="AE5" s="40">
        <v>1264</v>
      </c>
      <c r="AF5" s="40">
        <v>3643</v>
      </c>
      <c r="AG5" s="40">
        <v>3344</v>
      </c>
      <c r="AH5" s="40">
        <v>5689</v>
      </c>
      <c r="AI5" s="40">
        <v>2217</v>
      </c>
      <c r="AJ5" s="40">
        <v>3112</v>
      </c>
      <c r="AK5" s="40">
        <v>3243</v>
      </c>
      <c r="AL5" s="40">
        <v>2210</v>
      </c>
      <c r="AM5" s="40">
        <v>2168</v>
      </c>
      <c r="AN5" s="40">
        <v>2558</v>
      </c>
      <c r="AO5" s="40">
        <v>2585</v>
      </c>
      <c r="AP5" s="2">
        <v>3963</v>
      </c>
      <c r="AQ5" s="40">
        <v>3318</v>
      </c>
      <c r="AR5" s="40">
        <v>4054</v>
      </c>
      <c r="AS5" s="40">
        <v>3265</v>
      </c>
      <c r="AT5" s="40">
        <v>3622</v>
      </c>
      <c r="AU5" s="40">
        <v>6888</v>
      </c>
      <c r="AV5" s="40">
        <v>2208</v>
      </c>
      <c r="AW5" s="40">
        <v>5067</v>
      </c>
      <c r="AX5" s="40">
        <v>1094</v>
      </c>
      <c r="AY5" s="40">
        <v>9088</v>
      </c>
      <c r="AZ5" s="41">
        <f aca="true" t="shared" si="0" ref="AZ5:AZ15">SUM(B5:AY5)</f>
        <v>143652</v>
      </c>
    </row>
    <row r="6" spans="1:52" ht="15">
      <c r="A6" s="40" t="s">
        <v>268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>
        <v>728</v>
      </c>
      <c r="AK6" s="40"/>
      <c r="AL6" s="40"/>
      <c r="AM6" s="40"/>
      <c r="AN6" s="40"/>
      <c r="AO6" s="40"/>
      <c r="AP6" s="2"/>
      <c r="AQ6" s="40"/>
      <c r="AR6" s="40"/>
      <c r="AS6" s="40"/>
      <c r="AT6" s="40"/>
      <c r="AU6" s="40"/>
      <c r="AV6" s="40"/>
      <c r="AW6" s="40"/>
      <c r="AX6" s="40"/>
      <c r="AY6" s="40"/>
      <c r="AZ6" s="41">
        <f t="shared" si="0"/>
        <v>728</v>
      </c>
    </row>
    <row r="7" spans="1:52" ht="15">
      <c r="A7" s="40" t="s">
        <v>337</v>
      </c>
      <c r="B7" s="40"/>
      <c r="C7" s="40"/>
      <c r="D7" s="40"/>
      <c r="E7" s="40"/>
      <c r="F7" s="40"/>
      <c r="G7" s="40"/>
      <c r="H7" s="40"/>
      <c r="I7" s="40"/>
      <c r="J7" s="40"/>
      <c r="K7" s="40">
        <v>989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2"/>
      <c r="AQ7" s="40"/>
      <c r="AR7" s="40"/>
      <c r="AS7" s="40"/>
      <c r="AT7" s="40"/>
      <c r="AU7" s="40"/>
      <c r="AV7" s="40"/>
      <c r="AW7" s="40"/>
      <c r="AX7" s="40"/>
      <c r="AY7" s="40"/>
      <c r="AZ7" s="41">
        <f t="shared" si="0"/>
        <v>989</v>
      </c>
    </row>
    <row r="8" spans="1:52" ht="15">
      <c r="A8" s="40" t="s">
        <v>665</v>
      </c>
      <c r="B8" s="40"/>
      <c r="C8" s="40"/>
      <c r="D8" s="40"/>
      <c r="E8" s="40"/>
      <c r="F8" s="40">
        <v>68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2"/>
      <c r="AQ8" s="40"/>
      <c r="AR8" s="40"/>
      <c r="AS8" s="40"/>
      <c r="AT8" s="40"/>
      <c r="AU8" s="40"/>
      <c r="AV8" s="40"/>
      <c r="AW8" s="40"/>
      <c r="AX8" s="40"/>
      <c r="AY8" s="40"/>
      <c r="AZ8" s="41">
        <f t="shared" si="0"/>
        <v>68</v>
      </c>
    </row>
    <row r="9" spans="1:52" ht="15">
      <c r="A9" s="40" t="s">
        <v>175</v>
      </c>
      <c r="B9" s="40">
        <v>23229</v>
      </c>
      <c r="C9" s="40">
        <v>34500</v>
      </c>
      <c r="D9" s="40"/>
      <c r="E9" s="40">
        <v>26195</v>
      </c>
      <c r="F9" s="40">
        <v>68527</v>
      </c>
      <c r="G9" s="40"/>
      <c r="H9" s="40">
        <v>38216</v>
      </c>
      <c r="I9" s="40">
        <v>46968</v>
      </c>
      <c r="J9" s="40">
        <v>30691</v>
      </c>
      <c r="K9" s="40">
        <v>68900</v>
      </c>
      <c r="L9" s="40"/>
      <c r="M9" s="40"/>
      <c r="N9" s="40"/>
      <c r="O9" s="40">
        <v>26560</v>
      </c>
      <c r="P9" s="40"/>
      <c r="Q9" s="40">
        <v>35000</v>
      </c>
      <c r="R9" s="40"/>
      <c r="S9" s="40">
        <v>34971</v>
      </c>
      <c r="T9" s="40"/>
      <c r="U9" s="40"/>
      <c r="V9" s="40"/>
      <c r="W9" s="40"/>
      <c r="X9" s="40">
        <v>23669</v>
      </c>
      <c r="Y9" s="40">
        <v>36760</v>
      </c>
      <c r="Z9" s="40">
        <v>29253</v>
      </c>
      <c r="AA9" s="40">
        <v>43727</v>
      </c>
      <c r="AB9" s="40">
        <v>43273</v>
      </c>
      <c r="AC9" s="40"/>
      <c r="AD9" s="40"/>
      <c r="AE9" s="40">
        <v>23850</v>
      </c>
      <c r="AF9" s="40">
        <v>2590</v>
      </c>
      <c r="AG9" s="40">
        <v>23453</v>
      </c>
      <c r="AH9" s="40">
        <v>28699</v>
      </c>
      <c r="AI9" s="40">
        <v>30040</v>
      </c>
      <c r="AJ9" s="40">
        <v>38593</v>
      </c>
      <c r="AK9" s="40"/>
      <c r="AL9" s="40"/>
      <c r="AM9" s="40"/>
      <c r="AN9" s="40"/>
      <c r="AO9" s="40">
        <v>38651</v>
      </c>
      <c r="AP9" s="2"/>
      <c r="AQ9" s="40">
        <v>30000</v>
      </c>
      <c r="AR9" s="40"/>
      <c r="AS9" s="40"/>
      <c r="AT9" s="40"/>
      <c r="AU9" s="40">
        <v>11000</v>
      </c>
      <c r="AV9" s="40"/>
      <c r="AW9" s="40"/>
      <c r="AX9" s="40"/>
      <c r="AY9" s="40"/>
      <c r="AZ9" s="41">
        <f t="shared" si="0"/>
        <v>837315</v>
      </c>
    </row>
    <row r="10" spans="1:52" ht="15">
      <c r="A10" s="40" t="s">
        <v>3</v>
      </c>
      <c r="B10" s="40">
        <v>859</v>
      </c>
      <c r="C10" s="40">
        <v>523</v>
      </c>
      <c r="D10" s="40">
        <v>650</v>
      </c>
      <c r="E10" s="40">
        <v>3009</v>
      </c>
      <c r="F10" s="40">
        <v>2233</v>
      </c>
      <c r="G10" s="40">
        <v>2848</v>
      </c>
      <c r="H10" s="40">
        <v>319</v>
      </c>
      <c r="I10" s="40">
        <v>1118</v>
      </c>
      <c r="J10" s="40">
        <v>1294</v>
      </c>
      <c r="K10" s="40">
        <v>704</v>
      </c>
      <c r="L10" s="40">
        <v>1197</v>
      </c>
      <c r="M10" s="40">
        <v>1932</v>
      </c>
      <c r="N10" s="40">
        <v>696</v>
      </c>
      <c r="O10" s="40">
        <v>794</v>
      </c>
      <c r="P10" s="40">
        <v>2718</v>
      </c>
      <c r="Q10" s="40">
        <v>2596</v>
      </c>
      <c r="R10" s="40">
        <v>1218</v>
      </c>
      <c r="S10" s="40">
        <v>306</v>
      </c>
      <c r="T10" s="40">
        <v>682</v>
      </c>
      <c r="U10" s="40">
        <v>1276</v>
      </c>
      <c r="V10" s="40">
        <v>1084</v>
      </c>
      <c r="W10" s="40">
        <v>18691</v>
      </c>
      <c r="X10" s="40">
        <v>3706</v>
      </c>
      <c r="Y10" s="40">
        <v>2517</v>
      </c>
      <c r="Z10" s="40">
        <v>571</v>
      </c>
      <c r="AA10" s="40">
        <v>1098</v>
      </c>
      <c r="AB10" s="40">
        <v>1581</v>
      </c>
      <c r="AC10" s="40">
        <v>895</v>
      </c>
      <c r="AD10" s="40">
        <v>1084</v>
      </c>
      <c r="AE10" s="40">
        <v>1370</v>
      </c>
      <c r="AF10" s="40">
        <v>2944</v>
      </c>
      <c r="AG10" s="40">
        <v>1764</v>
      </c>
      <c r="AH10" s="40">
        <v>2782</v>
      </c>
      <c r="AI10" s="40">
        <v>1138</v>
      </c>
      <c r="AJ10" s="40">
        <v>3140</v>
      </c>
      <c r="AK10" s="40">
        <v>1803</v>
      </c>
      <c r="AL10" s="40">
        <v>2243</v>
      </c>
      <c r="AM10" s="40">
        <v>1282</v>
      </c>
      <c r="AN10" s="40">
        <v>3035</v>
      </c>
      <c r="AO10" s="40">
        <v>4930</v>
      </c>
      <c r="AP10" s="2">
        <v>6079</v>
      </c>
      <c r="AQ10" s="40">
        <v>195</v>
      </c>
      <c r="AR10" s="40">
        <v>7549</v>
      </c>
      <c r="AS10" s="40">
        <v>2511</v>
      </c>
      <c r="AT10" s="40">
        <v>1336</v>
      </c>
      <c r="AU10" s="40">
        <v>1345</v>
      </c>
      <c r="AV10" s="40">
        <v>1276</v>
      </c>
      <c r="AW10" s="40">
        <v>2249</v>
      </c>
      <c r="AX10" s="40">
        <v>2938</v>
      </c>
      <c r="AY10" s="40">
        <v>4346</v>
      </c>
      <c r="AZ10" s="41">
        <f t="shared" si="0"/>
        <v>114454</v>
      </c>
    </row>
    <row r="11" spans="1:52" ht="15">
      <c r="A11" s="40" t="s">
        <v>629</v>
      </c>
      <c r="B11" s="40">
        <v>1032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2"/>
      <c r="AQ11" s="40"/>
      <c r="AR11" s="40"/>
      <c r="AS11" s="40"/>
      <c r="AT11" s="40"/>
      <c r="AU11" s="40"/>
      <c r="AV11" s="40"/>
      <c r="AW11" s="40"/>
      <c r="AX11" s="40"/>
      <c r="AY11" s="40"/>
      <c r="AZ11" s="41">
        <f t="shared" si="0"/>
        <v>1032</v>
      </c>
    </row>
    <row r="12" spans="1:52" ht="15">
      <c r="A12" s="40" t="s">
        <v>628</v>
      </c>
      <c r="B12" s="40">
        <v>3023</v>
      </c>
      <c r="C12" s="40">
        <v>1323</v>
      </c>
      <c r="D12" s="40">
        <v>1073</v>
      </c>
      <c r="E12" s="40">
        <v>438</v>
      </c>
      <c r="F12" s="40">
        <f>4393+1721</f>
        <v>6114</v>
      </c>
      <c r="G12" s="40">
        <v>6880</v>
      </c>
      <c r="H12" s="40">
        <v>7798</v>
      </c>
      <c r="I12" s="40">
        <v>4508</v>
      </c>
      <c r="J12" s="40">
        <v>3311</v>
      </c>
      <c r="K12" s="40">
        <v>6534</v>
      </c>
      <c r="L12" s="40">
        <v>4349</v>
      </c>
      <c r="M12" s="40">
        <v>2212</v>
      </c>
      <c r="N12" s="40">
        <v>3134</v>
      </c>
      <c r="O12" s="40">
        <v>1721</v>
      </c>
      <c r="P12" s="40">
        <v>2552</v>
      </c>
      <c r="Q12" s="40">
        <v>2331</v>
      </c>
      <c r="R12" s="40">
        <v>2220</v>
      </c>
      <c r="S12" s="40">
        <v>1727</v>
      </c>
      <c r="T12" s="40">
        <v>1216</v>
      </c>
      <c r="U12" s="40">
        <v>903</v>
      </c>
      <c r="V12" s="40"/>
      <c r="W12" s="40">
        <v>2374</v>
      </c>
      <c r="X12" s="40">
        <v>677</v>
      </c>
      <c r="Y12" s="40">
        <v>1930</v>
      </c>
      <c r="Z12" s="40">
        <v>1949</v>
      </c>
      <c r="AA12" s="40">
        <v>2410</v>
      </c>
      <c r="AB12" s="40">
        <v>656</v>
      </c>
      <c r="AC12" s="40">
        <v>1104</v>
      </c>
      <c r="AD12" s="40">
        <v>388</v>
      </c>
      <c r="AE12" s="40">
        <v>3850</v>
      </c>
      <c r="AF12" s="40">
        <v>1333</v>
      </c>
      <c r="AG12" s="40">
        <v>2227</v>
      </c>
      <c r="AH12" s="40">
        <v>3590</v>
      </c>
      <c r="AI12" s="40">
        <v>1804</v>
      </c>
      <c r="AJ12" s="40">
        <v>1803</v>
      </c>
      <c r="AK12" s="40">
        <v>2561</v>
      </c>
      <c r="AL12" s="40">
        <v>667</v>
      </c>
      <c r="AM12" s="40">
        <v>2401</v>
      </c>
      <c r="AN12" s="40">
        <v>1331</v>
      </c>
      <c r="AO12" s="40">
        <v>199</v>
      </c>
      <c r="AP12" s="2">
        <v>1121</v>
      </c>
      <c r="AQ12" s="40">
        <v>2054</v>
      </c>
      <c r="AR12" s="40">
        <v>619</v>
      </c>
      <c r="AS12" s="40">
        <v>483</v>
      </c>
      <c r="AT12" s="40">
        <v>1407</v>
      </c>
      <c r="AU12" s="40">
        <v>1920</v>
      </c>
      <c r="AV12" s="40">
        <v>1075</v>
      </c>
      <c r="AW12" s="40">
        <v>758</v>
      </c>
      <c r="AX12" s="40">
        <v>1663</v>
      </c>
      <c r="AY12" s="40">
        <v>820</v>
      </c>
      <c r="AZ12" s="41">
        <f t="shared" si="0"/>
        <v>108541</v>
      </c>
    </row>
    <row r="13" spans="1:52" ht="15">
      <c r="A13" s="40" t="s">
        <v>4</v>
      </c>
      <c r="B13" s="40">
        <v>996</v>
      </c>
      <c r="C13" s="40">
        <v>1453</v>
      </c>
      <c r="D13" s="40">
        <v>1584</v>
      </c>
      <c r="E13" s="40">
        <v>1659</v>
      </c>
      <c r="F13" s="40"/>
      <c r="G13" s="40">
        <v>259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>
        <v>71</v>
      </c>
      <c r="T13" s="40">
        <v>145</v>
      </c>
      <c r="U13" s="40"/>
      <c r="V13" s="40">
        <v>164</v>
      </c>
      <c r="W13" s="40"/>
      <c r="X13" s="40"/>
      <c r="Y13" s="40">
        <v>441</v>
      </c>
      <c r="Z13" s="40">
        <v>1940</v>
      </c>
      <c r="AA13" s="40">
        <v>4899</v>
      </c>
      <c r="AB13" s="40">
        <v>2186</v>
      </c>
      <c r="AC13" s="40">
        <v>3209</v>
      </c>
      <c r="AD13" s="40">
        <v>3416</v>
      </c>
      <c r="AE13" s="40">
        <v>2756</v>
      </c>
      <c r="AF13" s="40">
        <v>1351</v>
      </c>
      <c r="AG13" s="40">
        <v>2583</v>
      </c>
      <c r="AH13" s="40">
        <v>4225</v>
      </c>
      <c r="AI13" s="40">
        <v>2732</v>
      </c>
      <c r="AJ13" s="40">
        <v>2325</v>
      </c>
      <c r="AK13" s="40">
        <v>3606</v>
      </c>
      <c r="AL13" s="40">
        <v>2876</v>
      </c>
      <c r="AM13" s="40">
        <v>1998</v>
      </c>
      <c r="AN13" s="40">
        <v>2830</v>
      </c>
      <c r="AO13" s="40">
        <v>3342</v>
      </c>
      <c r="AP13" s="2">
        <v>2654</v>
      </c>
      <c r="AQ13" s="40">
        <v>2351</v>
      </c>
      <c r="AR13" s="40">
        <v>2215</v>
      </c>
      <c r="AS13" s="40">
        <v>1300</v>
      </c>
      <c r="AT13" s="40">
        <v>886</v>
      </c>
      <c r="AU13" s="40">
        <v>2604</v>
      </c>
      <c r="AV13" s="40">
        <v>1569</v>
      </c>
      <c r="AW13" s="40">
        <v>2115</v>
      </c>
      <c r="AX13" s="40">
        <v>396</v>
      </c>
      <c r="AY13" s="40">
        <v>6601</v>
      </c>
      <c r="AZ13" s="41">
        <f t="shared" si="0"/>
        <v>75737</v>
      </c>
    </row>
    <row r="14" spans="1:52" ht="15">
      <c r="A14" s="40" t="s">
        <v>5</v>
      </c>
      <c r="B14" s="40">
        <v>55</v>
      </c>
      <c r="C14" s="40"/>
      <c r="D14" s="40"/>
      <c r="E14" s="40"/>
      <c r="F14" s="40"/>
      <c r="G14" s="40"/>
      <c r="H14" s="40">
        <v>847</v>
      </c>
      <c r="I14" s="40"/>
      <c r="J14" s="40"/>
      <c r="K14" s="40"/>
      <c r="L14" s="40"/>
      <c r="M14" s="40"/>
      <c r="N14" s="40"/>
      <c r="O14" s="40"/>
      <c r="P14" s="40">
        <v>31</v>
      </c>
      <c r="Q14" s="40">
        <v>61</v>
      </c>
      <c r="R14" s="40"/>
      <c r="S14" s="40">
        <v>294</v>
      </c>
      <c r="T14" s="40">
        <v>18</v>
      </c>
      <c r="U14" s="40">
        <v>89</v>
      </c>
      <c r="V14" s="40">
        <v>283</v>
      </c>
      <c r="W14" s="40">
        <v>494</v>
      </c>
      <c r="X14" s="40">
        <v>71</v>
      </c>
      <c r="Y14" s="40">
        <v>144</v>
      </c>
      <c r="Z14" s="40">
        <v>356</v>
      </c>
      <c r="AA14" s="40">
        <v>100</v>
      </c>
      <c r="AB14" s="40">
        <v>100</v>
      </c>
      <c r="AC14" s="40">
        <v>200</v>
      </c>
      <c r="AD14" s="40">
        <v>299</v>
      </c>
      <c r="AE14" s="40">
        <v>297</v>
      </c>
      <c r="AF14" s="40">
        <v>30</v>
      </c>
      <c r="AG14" s="40">
        <v>1058</v>
      </c>
      <c r="AH14" s="40">
        <v>3466</v>
      </c>
      <c r="AI14" s="40">
        <v>1076</v>
      </c>
      <c r="AJ14" s="40">
        <v>115</v>
      </c>
      <c r="AK14" s="40">
        <v>257</v>
      </c>
      <c r="AL14" s="40"/>
      <c r="AM14" s="40">
        <v>253</v>
      </c>
      <c r="AN14" s="40">
        <v>843</v>
      </c>
      <c r="AO14" s="40">
        <v>28</v>
      </c>
      <c r="AP14" s="2">
        <v>7864</v>
      </c>
      <c r="AQ14" s="40">
        <v>627</v>
      </c>
      <c r="AR14" s="40">
        <v>390</v>
      </c>
      <c r="AS14" s="40"/>
      <c r="AT14" s="40">
        <v>575</v>
      </c>
      <c r="AU14" s="40">
        <v>124</v>
      </c>
      <c r="AV14" s="40"/>
      <c r="AW14" s="40">
        <v>199</v>
      </c>
      <c r="AX14" s="40"/>
      <c r="AY14" s="40">
        <v>3769</v>
      </c>
      <c r="AZ14" s="41">
        <f t="shared" si="0"/>
        <v>24413</v>
      </c>
    </row>
    <row r="15" spans="1:52" ht="15">
      <c r="A15" s="40" t="s">
        <v>7</v>
      </c>
      <c r="B15" s="40">
        <v>2077</v>
      </c>
      <c r="C15" s="40">
        <v>633</v>
      </c>
      <c r="D15" s="40">
        <v>136</v>
      </c>
      <c r="E15" s="40">
        <v>34</v>
      </c>
      <c r="F15" s="40">
        <v>96</v>
      </c>
      <c r="G15" s="40">
        <v>919</v>
      </c>
      <c r="H15" s="40">
        <v>2308</v>
      </c>
      <c r="I15" s="40">
        <v>641</v>
      </c>
      <c r="J15" s="40">
        <v>2392</v>
      </c>
      <c r="K15" s="40">
        <v>2916</v>
      </c>
      <c r="L15" s="40">
        <v>3574</v>
      </c>
      <c r="M15" s="40">
        <v>2542</v>
      </c>
      <c r="N15" s="40">
        <v>2218</v>
      </c>
      <c r="O15" s="40">
        <v>843</v>
      </c>
      <c r="P15" s="40">
        <v>2093</v>
      </c>
      <c r="Q15" s="40">
        <v>692</v>
      </c>
      <c r="R15" s="40">
        <v>342</v>
      </c>
      <c r="S15" s="40">
        <v>1312</v>
      </c>
      <c r="T15" s="40">
        <v>1732</v>
      </c>
      <c r="U15" s="40">
        <v>786</v>
      </c>
      <c r="V15" s="40">
        <v>28</v>
      </c>
      <c r="W15" s="40">
        <v>601</v>
      </c>
      <c r="X15" s="40">
        <v>520</v>
      </c>
      <c r="Y15" s="40">
        <v>314</v>
      </c>
      <c r="Z15" s="40">
        <v>1331</v>
      </c>
      <c r="AA15" s="40">
        <v>1131</v>
      </c>
      <c r="AB15" s="40">
        <v>1658</v>
      </c>
      <c r="AC15" s="40">
        <v>2722</v>
      </c>
      <c r="AD15" s="40">
        <v>2389</v>
      </c>
      <c r="AE15" s="40">
        <v>776</v>
      </c>
      <c r="AF15" s="40">
        <v>2328</v>
      </c>
      <c r="AG15" s="40">
        <v>944</v>
      </c>
      <c r="AH15" s="40">
        <v>303</v>
      </c>
      <c r="AI15" s="40"/>
      <c r="AJ15" s="40">
        <v>963</v>
      </c>
      <c r="AK15" s="40">
        <v>29</v>
      </c>
      <c r="AL15" s="40">
        <v>3560</v>
      </c>
      <c r="AM15" s="40">
        <v>5953</v>
      </c>
      <c r="AN15" s="40">
        <v>2375</v>
      </c>
      <c r="AO15" s="40">
        <v>1404</v>
      </c>
      <c r="AP15" s="2">
        <v>3691</v>
      </c>
      <c r="AQ15" s="40">
        <v>3808</v>
      </c>
      <c r="AR15" s="40">
        <v>1778</v>
      </c>
      <c r="AS15" s="40">
        <v>3508</v>
      </c>
      <c r="AT15" s="40">
        <v>5423</v>
      </c>
      <c r="AU15" s="40">
        <v>7635</v>
      </c>
      <c r="AV15" s="40">
        <v>6031</v>
      </c>
      <c r="AW15" s="40">
        <v>3443</v>
      </c>
      <c r="AX15" s="40">
        <v>3281</v>
      </c>
      <c r="AY15" s="40">
        <v>4906</v>
      </c>
      <c r="AZ15" s="41">
        <f t="shared" si="0"/>
        <v>101119</v>
      </c>
    </row>
    <row r="16" spans="1:52" s="102" customFormat="1" ht="15">
      <c r="A16" s="94" t="s">
        <v>625</v>
      </c>
      <c r="B16" s="94">
        <f>SUM(B5:B15)</f>
        <v>34024</v>
      </c>
      <c r="C16" s="94">
        <f aca="true" t="shared" si="1" ref="C16:Y16">SUM(C5:C15)</f>
        <v>41817</v>
      </c>
      <c r="D16" s="94">
        <f t="shared" si="1"/>
        <v>5970</v>
      </c>
      <c r="E16" s="94">
        <f t="shared" si="1"/>
        <v>33080</v>
      </c>
      <c r="F16" s="94">
        <f t="shared" si="1"/>
        <v>78134</v>
      </c>
      <c r="G16" s="94">
        <f t="shared" si="1"/>
        <v>11939</v>
      </c>
      <c r="H16" s="94">
        <f t="shared" si="1"/>
        <v>51389</v>
      </c>
      <c r="I16" s="94">
        <f t="shared" si="1"/>
        <v>55502</v>
      </c>
      <c r="J16" s="94">
        <f t="shared" si="1"/>
        <v>39633</v>
      </c>
      <c r="K16" s="94">
        <f t="shared" si="1"/>
        <v>83340</v>
      </c>
      <c r="L16" s="94">
        <f t="shared" si="1"/>
        <v>10576</v>
      </c>
      <c r="M16" s="94">
        <f t="shared" si="1"/>
        <v>7084</v>
      </c>
      <c r="N16" s="94">
        <f t="shared" si="1"/>
        <v>8390</v>
      </c>
      <c r="O16" s="94">
        <f t="shared" si="1"/>
        <v>30699</v>
      </c>
      <c r="P16" s="94">
        <f t="shared" si="1"/>
        <v>9174</v>
      </c>
      <c r="Q16" s="94">
        <f t="shared" si="1"/>
        <v>42028</v>
      </c>
      <c r="R16" s="94">
        <f t="shared" si="1"/>
        <v>5320</v>
      </c>
      <c r="S16" s="94">
        <f t="shared" si="1"/>
        <v>40614</v>
      </c>
      <c r="T16" s="94">
        <f t="shared" si="1"/>
        <v>6082</v>
      </c>
      <c r="U16" s="94">
        <f t="shared" si="1"/>
        <v>7312</v>
      </c>
      <c r="V16" s="94">
        <f t="shared" si="1"/>
        <v>4134</v>
      </c>
      <c r="W16" s="94">
        <f t="shared" si="1"/>
        <v>24017</v>
      </c>
      <c r="X16" s="94">
        <f t="shared" si="1"/>
        <v>31894</v>
      </c>
      <c r="Y16" s="94">
        <f t="shared" si="1"/>
        <v>45175</v>
      </c>
      <c r="Z16" s="94">
        <f>SUM(Z5:Z15)</f>
        <v>37622</v>
      </c>
      <c r="AA16" s="94">
        <f>SUM(AA5:AA15)</f>
        <v>55779</v>
      </c>
      <c r="AB16" s="94">
        <f>SUM(AB5:AB15)</f>
        <v>57075</v>
      </c>
      <c r="AC16" s="94">
        <f aca="true" t="shared" si="2" ref="AC16:AI16">SUM(AC5:AC15)</f>
        <v>9736</v>
      </c>
      <c r="AD16" s="94">
        <f t="shared" si="2"/>
        <v>11939</v>
      </c>
      <c r="AE16" s="94">
        <f t="shared" si="2"/>
        <v>34163</v>
      </c>
      <c r="AF16" s="94">
        <f t="shared" si="2"/>
        <v>14219</v>
      </c>
      <c r="AG16" s="94">
        <f t="shared" si="2"/>
        <v>35373</v>
      </c>
      <c r="AH16" s="94">
        <f t="shared" si="2"/>
        <v>48754</v>
      </c>
      <c r="AI16" s="94">
        <f t="shared" si="2"/>
        <v>39007</v>
      </c>
      <c r="AJ16" s="94">
        <f aca="true" t="shared" si="3" ref="AJ16:AZ16">SUM(AJ5:AJ15)</f>
        <v>50779</v>
      </c>
      <c r="AK16" s="94">
        <f t="shared" si="3"/>
        <v>11499</v>
      </c>
      <c r="AL16" s="94">
        <f t="shared" si="3"/>
        <v>11556</v>
      </c>
      <c r="AM16" s="94">
        <f t="shared" si="3"/>
        <v>14055</v>
      </c>
      <c r="AN16" s="94">
        <f t="shared" si="3"/>
        <v>12972</v>
      </c>
      <c r="AO16" s="94">
        <f t="shared" si="3"/>
        <v>51139</v>
      </c>
      <c r="AP16" s="94">
        <f t="shared" si="3"/>
        <v>25372</v>
      </c>
      <c r="AQ16" s="94">
        <f t="shared" si="3"/>
        <v>42353</v>
      </c>
      <c r="AR16" s="94">
        <f t="shared" si="3"/>
        <v>16605</v>
      </c>
      <c r="AS16" s="94">
        <f t="shared" si="3"/>
        <v>11067</v>
      </c>
      <c r="AT16" s="94">
        <f t="shared" si="3"/>
        <v>13249</v>
      </c>
      <c r="AU16" s="94">
        <f t="shared" si="3"/>
        <v>31516</v>
      </c>
      <c r="AV16" s="94">
        <f t="shared" si="3"/>
        <v>12159</v>
      </c>
      <c r="AW16" s="94">
        <f t="shared" si="3"/>
        <v>13831</v>
      </c>
      <c r="AX16" s="94">
        <f t="shared" si="3"/>
        <v>9372</v>
      </c>
      <c r="AY16" s="94">
        <f t="shared" si="3"/>
        <v>29530</v>
      </c>
      <c r="AZ16" s="94">
        <f t="shared" si="3"/>
        <v>1408048</v>
      </c>
    </row>
    <row r="17" spans="2:52" ht="1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65"/>
    </row>
    <row r="18" spans="2:52" ht="1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1:52" ht="15">
      <c r="A19" s="63" t="s">
        <v>106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2:52" ht="1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2" ht="15">
      <c r="A21" s="38"/>
      <c r="B21" s="36" t="s">
        <v>689</v>
      </c>
      <c r="C21" s="34" t="s">
        <v>690</v>
      </c>
      <c r="D21" s="34" t="s">
        <v>692</v>
      </c>
      <c r="E21" s="34" t="s">
        <v>694</v>
      </c>
      <c r="F21" s="34" t="s">
        <v>696</v>
      </c>
      <c r="G21" s="34" t="s">
        <v>698</v>
      </c>
      <c r="H21" s="34" t="s">
        <v>700</v>
      </c>
      <c r="I21" s="34" t="s">
        <v>702</v>
      </c>
      <c r="J21" s="34" t="s">
        <v>704</v>
      </c>
      <c r="K21" s="34" t="s">
        <v>706</v>
      </c>
      <c r="L21" s="34" t="s">
        <v>708</v>
      </c>
      <c r="M21" s="34" t="s">
        <v>710</v>
      </c>
      <c r="N21" s="34" t="s">
        <v>712</v>
      </c>
      <c r="O21" s="34" t="s">
        <v>714</v>
      </c>
      <c r="P21" s="34" t="s">
        <v>715</v>
      </c>
      <c r="Q21" s="34" t="s">
        <v>717</v>
      </c>
      <c r="R21" s="34" t="s">
        <v>719</v>
      </c>
      <c r="S21" s="34" t="s">
        <v>721</v>
      </c>
      <c r="T21" s="34" t="s">
        <v>723</v>
      </c>
      <c r="U21" s="34" t="s">
        <v>725</v>
      </c>
      <c r="V21" s="34" t="s">
        <v>727</v>
      </c>
      <c r="W21" s="34" t="s">
        <v>729</v>
      </c>
      <c r="X21" s="34" t="s">
        <v>731</v>
      </c>
      <c r="Y21" s="34" t="s">
        <v>733</v>
      </c>
      <c r="Z21" s="34" t="s">
        <v>735</v>
      </c>
      <c r="AA21" s="34" t="s">
        <v>737</v>
      </c>
      <c r="AB21" s="34" t="s">
        <v>739</v>
      </c>
      <c r="AC21" s="34" t="s">
        <v>741</v>
      </c>
      <c r="AD21" s="34" t="s">
        <v>742</v>
      </c>
      <c r="AE21" s="34" t="s">
        <v>743</v>
      </c>
      <c r="AF21" s="34" t="s">
        <v>744</v>
      </c>
      <c r="AG21" s="34" t="s">
        <v>745</v>
      </c>
      <c r="AH21" s="34" t="s">
        <v>746</v>
      </c>
      <c r="AI21" s="34" t="s">
        <v>747</v>
      </c>
      <c r="AJ21" s="34" t="s">
        <v>748</v>
      </c>
      <c r="AK21" s="38" t="s">
        <v>758</v>
      </c>
      <c r="AL21" s="38" t="s">
        <v>760</v>
      </c>
      <c r="AM21" s="38" t="s">
        <v>762</v>
      </c>
      <c r="AN21" s="38" t="s">
        <v>764</v>
      </c>
      <c r="AO21" s="38" t="s">
        <v>766</v>
      </c>
      <c r="AP21" s="38" t="s">
        <v>768</v>
      </c>
      <c r="AQ21" s="38" t="s">
        <v>770</v>
      </c>
      <c r="AR21" s="38" t="s">
        <v>772</v>
      </c>
      <c r="AS21" s="38" t="s">
        <v>774</v>
      </c>
      <c r="AT21" s="38" t="s">
        <v>776</v>
      </c>
      <c r="AU21" s="38" t="s">
        <v>778</v>
      </c>
      <c r="AV21" s="38" t="s">
        <v>780</v>
      </c>
      <c r="AW21" s="38" t="s">
        <v>782</v>
      </c>
      <c r="AX21" s="38" t="s">
        <v>784</v>
      </c>
      <c r="AY21" s="38" t="s">
        <v>786</v>
      </c>
      <c r="AZ21" s="39" t="s">
        <v>591</v>
      </c>
    </row>
    <row r="22" spans="1:52" ht="15">
      <c r="A22" s="40"/>
      <c r="B22" s="35" t="s">
        <v>688</v>
      </c>
      <c r="C22" s="35" t="s">
        <v>691</v>
      </c>
      <c r="D22" s="35" t="s">
        <v>693</v>
      </c>
      <c r="E22" s="35" t="s">
        <v>695</v>
      </c>
      <c r="F22" s="35" t="s">
        <v>697</v>
      </c>
      <c r="G22" s="35" t="s">
        <v>699</v>
      </c>
      <c r="H22" s="35" t="s">
        <v>701</v>
      </c>
      <c r="I22" s="35" t="s">
        <v>703</v>
      </c>
      <c r="J22" s="35" t="s">
        <v>705</v>
      </c>
      <c r="K22" s="35" t="s">
        <v>707</v>
      </c>
      <c r="L22" s="35" t="s">
        <v>709</v>
      </c>
      <c r="M22" s="35" t="s">
        <v>711</v>
      </c>
      <c r="N22" s="35" t="s">
        <v>713</v>
      </c>
      <c r="O22" s="35" t="s">
        <v>714</v>
      </c>
      <c r="P22" s="35" t="s">
        <v>716</v>
      </c>
      <c r="Q22" s="35" t="s">
        <v>718</v>
      </c>
      <c r="R22" s="35" t="s">
        <v>720</v>
      </c>
      <c r="S22" s="35" t="s">
        <v>722</v>
      </c>
      <c r="T22" s="35" t="s">
        <v>724</v>
      </c>
      <c r="U22" s="35" t="s">
        <v>726</v>
      </c>
      <c r="V22" s="35" t="s">
        <v>728</v>
      </c>
      <c r="W22" s="35" t="s">
        <v>730</v>
      </c>
      <c r="X22" s="35" t="s">
        <v>732</v>
      </c>
      <c r="Y22" s="35" t="s">
        <v>734</v>
      </c>
      <c r="Z22" s="64" t="s">
        <v>736</v>
      </c>
      <c r="AA22" s="35" t="s">
        <v>738</v>
      </c>
      <c r="AB22" s="35" t="s">
        <v>740</v>
      </c>
      <c r="AC22" s="35" t="s">
        <v>749</v>
      </c>
      <c r="AD22" s="35" t="s">
        <v>750</v>
      </c>
      <c r="AE22" s="35" t="s">
        <v>751</v>
      </c>
      <c r="AF22" s="35" t="s">
        <v>752</v>
      </c>
      <c r="AG22" s="35" t="s">
        <v>753</v>
      </c>
      <c r="AH22" s="35" t="s">
        <v>754</v>
      </c>
      <c r="AI22" s="35" t="s">
        <v>755</v>
      </c>
      <c r="AJ22" s="35" t="s">
        <v>756</v>
      </c>
      <c r="AK22" s="64" t="s">
        <v>759</v>
      </c>
      <c r="AL22" s="64" t="s">
        <v>761</v>
      </c>
      <c r="AM22" s="64" t="s">
        <v>763</v>
      </c>
      <c r="AN22" s="64" t="s">
        <v>765</v>
      </c>
      <c r="AO22" s="64" t="s">
        <v>767</v>
      </c>
      <c r="AP22" s="64" t="s">
        <v>769</v>
      </c>
      <c r="AQ22" s="64" t="s">
        <v>771</v>
      </c>
      <c r="AR22" s="64" t="s">
        <v>773</v>
      </c>
      <c r="AS22" s="64" t="s">
        <v>775</v>
      </c>
      <c r="AT22" s="64" t="s">
        <v>777</v>
      </c>
      <c r="AU22" s="64" t="s">
        <v>779</v>
      </c>
      <c r="AV22" s="64" t="s">
        <v>781</v>
      </c>
      <c r="AW22" s="64" t="s">
        <v>783</v>
      </c>
      <c r="AX22" s="64" t="s">
        <v>785</v>
      </c>
      <c r="AY22" s="64" t="s">
        <v>787</v>
      </c>
      <c r="AZ22" s="54"/>
    </row>
    <row r="23" spans="1:52" ht="15">
      <c r="A23" s="40" t="s">
        <v>2</v>
      </c>
      <c r="B23" s="41">
        <v>494</v>
      </c>
      <c r="C23" s="41">
        <v>671</v>
      </c>
      <c r="D23" s="41">
        <v>744</v>
      </c>
      <c r="E23" s="41">
        <v>370</v>
      </c>
      <c r="F23" s="41">
        <v>271</v>
      </c>
      <c r="G23" s="41">
        <v>93</v>
      </c>
      <c r="H23" s="41"/>
      <c r="I23" s="41">
        <v>470</v>
      </c>
      <c r="J23" s="41">
        <v>849</v>
      </c>
      <c r="K23" s="41">
        <v>30</v>
      </c>
      <c r="L23" s="41">
        <v>226</v>
      </c>
      <c r="M23" s="41">
        <v>47</v>
      </c>
      <c r="N23" s="41">
        <v>849</v>
      </c>
      <c r="O23" s="41">
        <v>704</v>
      </c>
      <c r="P23" s="41">
        <v>679</v>
      </c>
      <c r="Q23" s="41">
        <v>1212</v>
      </c>
      <c r="R23" s="41">
        <v>837</v>
      </c>
      <c r="S23" s="41">
        <v>549</v>
      </c>
      <c r="T23" s="41">
        <v>396</v>
      </c>
      <c r="U23" s="41">
        <v>923</v>
      </c>
      <c r="V23" s="41">
        <v>427</v>
      </c>
      <c r="W23" s="41">
        <v>937</v>
      </c>
      <c r="X23" s="41">
        <v>1284</v>
      </c>
      <c r="Y23" s="41">
        <v>433</v>
      </c>
      <c r="Z23" s="41">
        <v>346</v>
      </c>
      <c r="AA23" s="41">
        <v>316</v>
      </c>
      <c r="AB23" s="41">
        <v>974</v>
      </c>
      <c r="AC23" s="41"/>
      <c r="AD23" s="41">
        <v>811</v>
      </c>
      <c r="AE23" s="41">
        <v>845</v>
      </c>
      <c r="AF23" s="41">
        <v>823</v>
      </c>
      <c r="AG23" s="41">
        <v>877</v>
      </c>
      <c r="AH23" s="41">
        <v>1571</v>
      </c>
      <c r="AI23" s="41">
        <v>1295</v>
      </c>
      <c r="AJ23" s="41">
        <v>1169</v>
      </c>
      <c r="AK23" s="41">
        <v>1097</v>
      </c>
      <c r="AL23" s="41">
        <v>1392</v>
      </c>
      <c r="AM23" s="41">
        <v>451</v>
      </c>
      <c r="AN23" s="41">
        <v>1061</v>
      </c>
      <c r="AO23" s="41">
        <v>340</v>
      </c>
      <c r="AP23" s="41">
        <v>247</v>
      </c>
      <c r="AQ23" s="41">
        <v>3</v>
      </c>
      <c r="AR23" s="41">
        <v>92</v>
      </c>
      <c r="AS23" s="41">
        <v>90</v>
      </c>
      <c r="AT23" s="41">
        <v>163</v>
      </c>
      <c r="AU23" s="41">
        <v>284</v>
      </c>
      <c r="AV23" s="41">
        <v>32</v>
      </c>
      <c r="AW23" s="41">
        <v>34</v>
      </c>
      <c r="AX23" s="41">
        <v>84</v>
      </c>
      <c r="AY23" s="41">
        <v>32</v>
      </c>
      <c r="AZ23" s="62">
        <f aca="true" t="shared" si="4" ref="AZ23:AZ31">SUM(B23:AY23)</f>
        <v>27924</v>
      </c>
    </row>
    <row r="24" spans="1:52" ht="15">
      <c r="A24" s="40" t="s">
        <v>268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538</v>
      </c>
      <c r="AE24" s="41">
        <v>1032</v>
      </c>
      <c r="AF24" s="41"/>
      <c r="AG24" s="41"/>
      <c r="AH24" s="41"/>
      <c r="AI24" s="41"/>
      <c r="AJ24" s="41"/>
      <c r="AK24" s="41">
        <v>710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62">
        <f t="shared" si="4"/>
        <v>2280</v>
      </c>
    </row>
    <row r="25" spans="1:52" ht="15">
      <c r="A25" s="40" t="s">
        <v>255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>
        <v>36803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62">
        <f t="shared" si="4"/>
        <v>36803</v>
      </c>
    </row>
    <row r="26" spans="1:52" ht="15">
      <c r="A26" s="40" t="s">
        <v>175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14997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62">
        <f t="shared" si="4"/>
        <v>14997</v>
      </c>
    </row>
    <row r="27" spans="1:52" ht="15">
      <c r="A27" s="40" t="s">
        <v>788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>
        <v>10108</v>
      </c>
      <c r="AZ27" s="62">
        <f t="shared" si="4"/>
        <v>10108</v>
      </c>
    </row>
    <row r="28" spans="1:52" ht="15">
      <c r="A28" s="40" t="s">
        <v>3</v>
      </c>
      <c r="B28" s="41">
        <v>4</v>
      </c>
      <c r="C28" s="41"/>
      <c r="D28" s="41"/>
      <c r="E28" s="41"/>
      <c r="F28" s="41"/>
      <c r="G28" s="41"/>
      <c r="H28" s="41"/>
      <c r="I28" s="41">
        <v>15</v>
      </c>
      <c r="J28" s="41"/>
      <c r="K28" s="41"/>
      <c r="L28" s="41"/>
      <c r="M28" s="41"/>
      <c r="N28" s="41"/>
      <c r="O28" s="41">
        <v>20</v>
      </c>
      <c r="P28" s="41">
        <v>300</v>
      </c>
      <c r="Q28" s="41">
        <v>25</v>
      </c>
      <c r="R28" s="41">
        <v>225</v>
      </c>
      <c r="S28" s="41">
        <v>181</v>
      </c>
      <c r="T28" s="41"/>
      <c r="U28" s="41"/>
      <c r="V28" s="41">
        <v>163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>
        <v>18</v>
      </c>
      <c r="AN28" s="41"/>
      <c r="AO28" s="41"/>
      <c r="AP28" s="41">
        <v>440</v>
      </c>
      <c r="AQ28" s="41">
        <v>660</v>
      </c>
      <c r="AR28" s="41">
        <v>396</v>
      </c>
      <c r="AS28" s="41"/>
      <c r="AT28" s="41"/>
      <c r="AU28" s="41"/>
      <c r="AV28" s="41"/>
      <c r="AW28" s="41">
        <v>20</v>
      </c>
      <c r="AX28" s="41"/>
      <c r="AY28" s="41">
        <v>628</v>
      </c>
      <c r="AZ28" s="62">
        <f t="shared" si="4"/>
        <v>3095</v>
      </c>
    </row>
    <row r="29" spans="1:52" ht="15">
      <c r="A29" s="40" t="s">
        <v>629</v>
      </c>
      <c r="B29" s="41"/>
      <c r="C29" s="41"/>
      <c r="D29" s="41"/>
      <c r="E29" s="41"/>
      <c r="F29" s="41"/>
      <c r="G29" s="41"/>
      <c r="H29" s="41"/>
      <c r="I29" s="41">
        <v>554</v>
      </c>
      <c r="J29" s="41"/>
      <c r="K29" s="41"/>
      <c r="L29" s="41">
        <v>1071</v>
      </c>
      <c r="M29" s="41"/>
      <c r="N29" s="41"/>
      <c r="O29" s="41"/>
      <c r="P29" s="41"/>
      <c r="Q29" s="41"/>
      <c r="R29" s="41"/>
      <c r="S29" s="41">
        <v>1290</v>
      </c>
      <c r="T29" s="41">
        <v>1311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>
        <v>882</v>
      </c>
      <c r="AF29" s="41"/>
      <c r="AG29" s="41"/>
      <c r="AH29" s="41">
        <v>882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>
        <v>362</v>
      </c>
      <c r="AV29" s="41"/>
      <c r="AW29" s="41"/>
      <c r="AX29" s="41">
        <v>688</v>
      </c>
      <c r="AY29" s="41">
        <v>410</v>
      </c>
      <c r="AZ29" s="62">
        <f t="shared" si="4"/>
        <v>7450</v>
      </c>
    </row>
    <row r="30" spans="1:52" ht="15">
      <c r="A30" s="40" t="s">
        <v>62</v>
      </c>
      <c r="B30" s="41"/>
      <c r="C30" s="41"/>
      <c r="D30" s="41"/>
      <c r="E30" s="41"/>
      <c r="F30" s="41"/>
      <c r="G30" s="41"/>
      <c r="H30" s="41"/>
      <c r="I30" s="41"/>
      <c r="J30" s="41">
        <v>43</v>
      </c>
      <c r="K30" s="41"/>
      <c r="L30" s="41"/>
      <c r="M30" s="41"/>
      <c r="N30" s="41">
        <v>43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62">
        <f t="shared" si="4"/>
        <v>86</v>
      </c>
    </row>
    <row r="31" spans="1:52" ht="15">
      <c r="A31" s="40" t="s">
        <v>605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>
        <v>41933</v>
      </c>
      <c r="AW31" s="41"/>
      <c r="AX31" s="41"/>
      <c r="AY31" s="41"/>
      <c r="AZ31" s="62">
        <f t="shared" si="4"/>
        <v>41933</v>
      </c>
    </row>
    <row r="32" spans="1:52" ht="15">
      <c r="A32" s="40" t="s">
        <v>11</v>
      </c>
      <c r="B32" s="41">
        <v>249</v>
      </c>
      <c r="C32" s="41">
        <v>167</v>
      </c>
      <c r="D32" s="41">
        <v>1361</v>
      </c>
      <c r="E32" s="41">
        <v>687</v>
      </c>
      <c r="F32" s="41">
        <v>62</v>
      </c>
      <c r="G32" s="41"/>
      <c r="H32" s="41"/>
      <c r="I32" s="41"/>
      <c r="J32" s="41">
        <v>440</v>
      </c>
      <c r="K32" s="41">
        <v>1055</v>
      </c>
      <c r="L32" s="41">
        <v>837</v>
      </c>
      <c r="M32" s="41">
        <v>787</v>
      </c>
      <c r="N32" s="41">
        <v>158</v>
      </c>
      <c r="O32" s="41">
        <v>1374</v>
      </c>
      <c r="P32" s="41">
        <v>745</v>
      </c>
      <c r="Q32" s="41">
        <v>343</v>
      </c>
      <c r="R32" s="41">
        <v>1047</v>
      </c>
      <c r="S32" s="41">
        <v>489</v>
      </c>
      <c r="T32" s="41">
        <v>437</v>
      </c>
      <c r="U32" s="41"/>
      <c r="V32" s="41"/>
      <c r="W32" s="41">
        <v>2421</v>
      </c>
      <c r="X32" s="41"/>
      <c r="Y32" s="41">
        <v>481</v>
      </c>
      <c r="Z32" s="41">
        <v>616</v>
      </c>
      <c r="AA32" s="41">
        <v>809</v>
      </c>
      <c r="AB32" s="41"/>
      <c r="AC32" s="41"/>
      <c r="AD32" s="41">
        <v>56</v>
      </c>
      <c r="AE32" s="41">
        <v>1584</v>
      </c>
      <c r="AF32" s="41">
        <v>82</v>
      </c>
      <c r="AG32" s="41">
        <v>755</v>
      </c>
      <c r="AH32" s="41">
        <v>652</v>
      </c>
      <c r="AI32" s="41">
        <v>971</v>
      </c>
      <c r="AJ32" s="41">
        <v>243</v>
      </c>
      <c r="AK32" s="41">
        <v>542</v>
      </c>
      <c r="AL32" s="41"/>
      <c r="AM32" s="41">
        <v>113</v>
      </c>
      <c r="AN32" s="41">
        <v>536</v>
      </c>
      <c r="AO32" s="41">
        <v>1016</v>
      </c>
      <c r="AP32" s="41">
        <v>536</v>
      </c>
      <c r="AQ32" s="41">
        <v>85</v>
      </c>
      <c r="AR32" s="41">
        <v>249</v>
      </c>
      <c r="AS32" s="41"/>
      <c r="AT32" s="41">
        <v>660</v>
      </c>
      <c r="AU32" s="41">
        <v>547</v>
      </c>
      <c r="AV32" s="41">
        <v>274</v>
      </c>
      <c r="AW32" s="41">
        <v>600</v>
      </c>
      <c r="AX32" s="41">
        <v>632</v>
      </c>
      <c r="AY32" s="41">
        <v>298</v>
      </c>
      <c r="AZ32" s="62">
        <f aca="true" t="shared" si="5" ref="AZ32:AZ37">SUM(B32:AY32)</f>
        <v>24996</v>
      </c>
    </row>
    <row r="33" spans="1:52" ht="15">
      <c r="A33" s="40" t="s">
        <v>4</v>
      </c>
      <c r="B33" s="59">
        <v>187</v>
      </c>
      <c r="C33" s="59">
        <v>210</v>
      </c>
      <c r="D33" s="59">
        <v>285</v>
      </c>
      <c r="E33" s="59">
        <v>506</v>
      </c>
      <c r="F33" s="59">
        <v>753</v>
      </c>
      <c r="G33" s="59">
        <v>636</v>
      </c>
      <c r="H33" s="59">
        <v>357</v>
      </c>
      <c r="I33" s="59">
        <v>338</v>
      </c>
      <c r="J33" s="59">
        <v>303</v>
      </c>
      <c r="K33" s="59">
        <v>229</v>
      </c>
      <c r="L33" s="59">
        <v>957</v>
      </c>
      <c r="M33" s="59">
        <v>544</v>
      </c>
      <c r="N33" s="59">
        <v>356</v>
      </c>
      <c r="O33" s="59">
        <v>421</v>
      </c>
      <c r="P33" s="59">
        <v>377</v>
      </c>
      <c r="Q33" s="59">
        <v>491</v>
      </c>
      <c r="R33" s="59">
        <v>526</v>
      </c>
      <c r="S33" s="59">
        <v>28</v>
      </c>
      <c r="T33" s="59">
        <v>120</v>
      </c>
      <c r="U33" s="59">
        <v>312</v>
      </c>
      <c r="V33" s="59">
        <v>226</v>
      </c>
      <c r="W33" s="59">
        <v>782</v>
      </c>
      <c r="X33" s="59">
        <v>1391</v>
      </c>
      <c r="Y33" s="59">
        <v>276</v>
      </c>
      <c r="Z33" s="59">
        <v>880</v>
      </c>
      <c r="AA33" s="59"/>
      <c r="AB33" s="59">
        <v>346</v>
      </c>
      <c r="AC33" s="59">
        <v>434</v>
      </c>
      <c r="AD33" s="59">
        <v>583</v>
      </c>
      <c r="AE33" s="59">
        <v>1201</v>
      </c>
      <c r="AF33" s="59">
        <v>808</v>
      </c>
      <c r="AG33" s="59">
        <v>341</v>
      </c>
      <c r="AH33" s="59">
        <v>2002</v>
      </c>
      <c r="AI33" s="59">
        <v>409</v>
      </c>
      <c r="AJ33" s="59">
        <v>474</v>
      </c>
      <c r="AK33" s="59">
        <v>346</v>
      </c>
      <c r="AL33" s="59">
        <v>90</v>
      </c>
      <c r="AM33" s="59">
        <v>533</v>
      </c>
      <c r="AN33" s="59">
        <v>324</v>
      </c>
      <c r="AO33" s="59">
        <v>375</v>
      </c>
      <c r="AP33" s="59">
        <v>340</v>
      </c>
      <c r="AQ33" s="59">
        <v>303</v>
      </c>
      <c r="AR33" s="59">
        <v>515</v>
      </c>
      <c r="AS33" s="59">
        <v>508</v>
      </c>
      <c r="AT33" s="59">
        <v>519</v>
      </c>
      <c r="AU33" s="59">
        <v>1499</v>
      </c>
      <c r="AV33" s="59">
        <v>220</v>
      </c>
      <c r="AW33" s="59">
        <v>543</v>
      </c>
      <c r="AX33" s="59">
        <v>494</v>
      </c>
      <c r="AY33" s="59">
        <v>94</v>
      </c>
      <c r="AZ33" s="62">
        <f t="shared" si="5"/>
        <v>24792</v>
      </c>
    </row>
    <row r="34" spans="1:52" ht="15">
      <c r="A34" s="40" t="s">
        <v>94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>
        <v>3222</v>
      </c>
      <c r="S34" s="59">
        <v>1073</v>
      </c>
      <c r="T34" s="59">
        <v>2150</v>
      </c>
      <c r="U34" s="59"/>
      <c r="V34" s="59">
        <v>1506</v>
      </c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>
        <v>601</v>
      </c>
      <c r="AU34" s="59">
        <v>409</v>
      </c>
      <c r="AV34" s="59">
        <v>452</v>
      </c>
      <c r="AW34" s="59">
        <v>430</v>
      </c>
      <c r="AX34" s="59">
        <v>1054</v>
      </c>
      <c r="AY34" s="59"/>
      <c r="AZ34" s="62">
        <f t="shared" si="5"/>
        <v>10897</v>
      </c>
    </row>
    <row r="35" spans="1:52" ht="15">
      <c r="A35" s="40" t="s">
        <v>757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>
        <v>598</v>
      </c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62">
        <f t="shared" si="5"/>
        <v>598</v>
      </c>
    </row>
    <row r="36" spans="1:52" ht="15">
      <c r="A36" s="40" t="s">
        <v>5</v>
      </c>
      <c r="B36" s="41">
        <v>1206</v>
      </c>
      <c r="C36" s="41">
        <v>910</v>
      </c>
      <c r="D36" s="41">
        <v>625</v>
      </c>
      <c r="E36" s="41">
        <v>295</v>
      </c>
      <c r="F36" s="41"/>
      <c r="G36" s="41">
        <v>534</v>
      </c>
      <c r="H36" s="41">
        <v>773</v>
      </c>
      <c r="I36" s="41">
        <v>1000</v>
      </c>
      <c r="J36" s="41">
        <v>663</v>
      </c>
      <c r="K36" s="41">
        <v>628</v>
      </c>
      <c r="L36" s="41">
        <v>577</v>
      </c>
      <c r="M36" s="41">
        <v>679</v>
      </c>
      <c r="N36" s="41">
        <v>1041</v>
      </c>
      <c r="O36" s="41">
        <v>710</v>
      </c>
      <c r="P36" s="41">
        <v>993</v>
      </c>
      <c r="Q36" s="41">
        <v>558</v>
      </c>
      <c r="R36" s="41">
        <v>885</v>
      </c>
      <c r="S36" s="41">
        <v>1231</v>
      </c>
      <c r="T36" s="41">
        <v>839</v>
      </c>
      <c r="U36" s="41">
        <v>700</v>
      </c>
      <c r="V36" s="41">
        <v>1096</v>
      </c>
      <c r="W36" s="41">
        <v>1476</v>
      </c>
      <c r="X36" s="41">
        <v>1551</v>
      </c>
      <c r="Y36" s="41">
        <v>1415</v>
      </c>
      <c r="Z36" s="41">
        <v>1267</v>
      </c>
      <c r="AA36" s="41">
        <v>2354</v>
      </c>
      <c r="AB36" s="41">
        <v>540</v>
      </c>
      <c r="AC36" s="41">
        <v>784</v>
      </c>
      <c r="AD36" s="41">
        <v>947</v>
      </c>
      <c r="AE36" s="41">
        <v>1160</v>
      </c>
      <c r="AF36" s="41">
        <v>1238</v>
      </c>
      <c r="AG36" s="41">
        <v>1669</v>
      </c>
      <c r="AH36" s="41">
        <v>2926</v>
      </c>
      <c r="AI36" s="41">
        <v>944</v>
      </c>
      <c r="AJ36" s="41">
        <v>1130</v>
      </c>
      <c r="AK36" s="41">
        <v>923</v>
      </c>
      <c r="AL36" s="41">
        <v>1503</v>
      </c>
      <c r="AM36" s="41">
        <v>1075</v>
      </c>
      <c r="AN36" s="41">
        <v>1097</v>
      </c>
      <c r="AO36" s="41">
        <v>702</v>
      </c>
      <c r="AP36" s="41">
        <v>1397</v>
      </c>
      <c r="AQ36" s="41">
        <v>833</v>
      </c>
      <c r="AR36" s="41">
        <v>1102</v>
      </c>
      <c r="AS36" s="41">
        <v>957</v>
      </c>
      <c r="AT36" s="41">
        <v>778</v>
      </c>
      <c r="AU36" s="41">
        <v>1267</v>
      </c>
      <c r="AV36" s="41">
        <v>1463</v>
      </c>
      <c r="AW36" s="41">
        <v>1305</v>
      </c>
      <c r="AX36" s="41">
        <v>1111</v>
      </c>
      <c r="AY36" s="41">
        <v>758</v>
      </c>
      <c r="AZ36" s="62">
        <f t="shared" si="5"/>
        <v>51615</v>
      </c>
    </row>
    <row r="37" spans="1:52" ht="15">
      <c r="A37" s="40" t="s">
        <v>7</v>
      </c>
      <c r="B37" s="41">
        <v>34</v>
      </c>
      <c r="C37" s="41">
        <v>1094</v>
      </c>
      <c r="D37" s="41">
        <v>228</v>
      </c>
      <c r="E37" s="41">
        <v>103</v>
      </c>
      <c r="F37" s="41"/>
      <c r="G37" s="41"/>
      <c r="H37" s="41"/>
      <c r="I37" s="41"/>
      <c r="J37" s="41"/>
      <c r="K37" s="41"/>
      <c r="L37" s="41"/>
      <c r="M37" s="41"/>
      <c r="N37" s="41">
        <v>735</v>
      </c>
      <c r="O37" s="41">
        <v>98</v>
      </c>
      <c r="P37" s="41">
        <v>167</v>
      </c>
      <c r="Q37" s="41">
        <v>354</v>
      </c>
      <c r="R37" s="41">
        <v>66</v>
      </c>
      <c r="S37" s="41">
        <v>34</v>
      </c>
      <c r="T37" s="41">
        <v>318</v>
      </c>
      <c r="U37" s="41">
        <v>485</v>
      </c>
      <c r="V37" s="41">
        <v>200</v>
      </c>
      <c r="W37" s="41">
        <v>29</v>
      </c>
      <c r="X37" s="41">
        <v>29</v>
      </c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>
        <v>30</v>
      </c>
      <c r="AW37" s="41"/>
      <c r="AX37" s="41">
        <v>30</v>
      </c>
      <c r="AY37" s="41"/>
      <c r="AZ37" s="62">
        <f t="shared" si="5"/>
        <v>4034</v>
      </c>
    </row>
    <row r="38" spans="1:52" s="102" customFormat="1" ht="15">
      <c r="A38" s="87" t="s">
        <v>48</v>
      </c>
      <c r="B38" s="94">
        <f>SUM(B23:B37)</f>
        <v>2174</v>
      </c>
      <c r="C38" s="94">
        <f aca="true" t="shared" si="6" ref="C38:Y38">SUM(C23:C37)</f>
        <v>3052</v>
      </c>
      <c r="D38" s="94">
        <f t="shared" si="6"/>
        <v>3243</v>
      </c>
      <c r="E38" s="94">
        <f t="shared" si="6"/>
        <v>1961</v>
      </c>
      <c r="F38" s="94">
        <f t="shared" si="6"/>
        <v>1086</v>
      </c>
      <c r="G38" s="94">
        <f t="shared" si="6"/>
        <v>1263</v>
      </c>
      <c r="H38" s="94">
        <f t="shared" si="6"/>
        <v>1130</v>
      </c>
      <c r="I38" s="94">
        <f t="shared" si="6"/>
        <v>2377</v>
      </c>
      <c r="J38" s="94">
        <f t="shared" si="6"/>
        <v>2298</v>
      </c>
      <c r="K38" s="94">
        <f t="shared" si="6"/>
        <v>1942</v>
      </c>
      <c r="L38" s="94">
        <f t="shared" si="6"/>
        <v>3668</v>
      </c>
      <c r="M38" s="94">
        <f t="shared" si="6"/>
        <v>2057</v>
      </c>
      <c r="N38" s="94">
        <f t="shared" si="6"/>
        <v>3182</v>
      </c>
      <c r="O38" s="94">
        <f t="shared" si="6"/>
        <v>3327</v>
      </c>
      <c r="P38" s="94">
        <f t="shared" si="6"/>
        <v>3261</v>
      </c>
      <c r="Q38" s="94">
        <f t="shared" si="6"/>
        <v>17980</v>
      </c>
      <c r="R38" s="94">
        <f t="shared" si="6"/>
        <v>6808</v>
      </c>
      <c r="S38" s="94">
        <f t="shared" si="6"/>
        <v>41678</v>
      </c>
      <c r="T38" s="94">
        <f t="shared" si="6"/>
        <v>5571</v>
      </c>
      <c r="U38" s="94">
        <f t="shared" si="6"/>
        <v>2420</v>
      </c>
      <c r="V38" s="94">
        <f t="shared" si="6"/>
        <v>3618</v>
      </c>
      <c r="W38" s="94">
        <f t="shared" si="6"/>
        <v>5645</v>
      </c>
      <c r="X38" s="94">
        <f t="shared" si="6"/>
        <v>4255</v>
      </c>
      <c r="Y38" s="94">
        <f t="shared" si="6"/>
        <v>2605</v>
      </c>
      <c r="Z38" s="94">
        <f>SUM(Z23:Z37)</f>
        <v>3109</v>
      </c>
      <c r="AA38" s="94">
        <f>SUM(AA23:AA37)</f>
        <v>3479</v>
      </c>
      <c r="AB38" s="94">
        <f>SUM(AB23:AB37)</f>
        <v>1860</v>
      </c>
      <c r="AC38" s="94">
        <f aca="true" t="shared" si="7" ref="AC38:AI38">SUM(AC23:AC37)</f>
        <v>1816</v>
      </c>
      <c r="AD38" s="94">
        <f t="shared" si="7"/>
        <v>2935</v>
      </c>
      <c r="AE38" s="94">
        <f t="shared" si="7"/>
        <v>6704</v>
      </c>
      <c r="AF38" s="94">
        <f t="shared" si="7"/>
        <v>2951</v>
      </c>
      <c r="AG38" s="94">
        <f t="shared" si="7"/>
        <v>3642</v>
      </c>
      <c r="AH38" s="94">
        <f t="shared" si="7"/>
        <v>8033</v>
      </c>
      <c r="AI38" s="94">
        <f t="shared" si="7"/>
        <v>3619</v>
      </c>
      <c r="AJ38" s="94">
        <f aca="true" t="shared" si="8" ref="AJ38:AZ38">SUM(AJ23:AJ37)</f>
        <v>3016</v>
      </c>
      <c r="AK38" s="94">
        <f t="shared" si="8"/>
        <v>3618</v>
      </c>
      <c r="AL38" s="94">
        <f t="shared" si="8"/>
        <v>2985</v>
      </c>
      <c r="AM38" s="94">
        <f t="shared" si="8"/>
        <v>2190</v>
      </c>
      <c r="AN38" s="94">
        <f t="shared" si="8"/>
        <v>3018</v>
      </c>
      <c r="AO38" s="94">
        <f t="shared" si="8"/>
        <v>2433</v>
      </c>
      <c r="AP38" s="94">
        <f t="shared" si="8"/>
        <v>2960</v>
      </c>
      <c r="AQ38" s="94">
        <f t="shared" si="8"/>
        <v>1884</v>
      </c>
      <c r="AR38" s="94">
        <f t="shared" si="8"/>
        <v>2354</v>
      </c>
      <c r="AS38" s="94">
        <f t="shared" si="8"/>
        <v>1555</v>
      </c>
      <c r="AT38" s="94">
        <f t="shared" si="8"/>
        <v>2721</v>
      </c>
      <c r="AU38" s="94">
        <f t="shared" si="8"/>
        <v>4368</v>
      </c>
      <c r="AV38" s="94">
        <f t="shared" si="8"/>
        <v>44404</v>
      </c>
      <c r="AW38" s="94">
        <f t="shared" si="8"/>
        <v>2932</v>
      </c>
      <c r="AX38" s="94">
        <f t="shared" si="8"/>
        <v>4093</v>
      </c>
      <c r="AY38" s="94">
        <f t="shared" si="8"/>
        <v>12328</v>
      </c>
      <c r="AZ38" s="103">
        <f t="shared" si="8"/>
        <v>261608</v>
      </c>
    </row>
    <row r="39" ht="15">
      <c r="AZ39" s="65"/>
    </row>
    <row r="40" ht="15">
      <c r="A40" s="37" t="s">
        <v>108</v>
      </c>
    </row>
    <row r="42" spans="1:52" ht="15">
      <c r="A42" s="38"/>
      <c r="B42" s="36" t="s">
        <v>689</v>
      </c>
      <c r="C42" s="34" t="s">
        <v>690</v>
      </c>
      <c r="D42" s="34" t="s">
        <v>692</v>
      </c>
      <c r="E42" s="34" t="s">
        <v>694</v>
      </c>
      <c r="F42" s="34" t="s">
        <v>696</v>
      </c>
      <c r="G42" s="34" t="s">
        <v>698</v>
      </c>
      <c r="H42" s="34" t="s">
        <v>700</v>
      </c>
      <c r="I42" s="34" t="s">
        <v>702</v>
      </c>
      <c r="J42" s="34" t="s">
        <v>704</v>
      </c>
      <c r="K42" s="34" t="s">
        <v>706</v>
      </c>
      <c r="L42" s="34" t="s">
        <v>708</v>
      </c>
      <c r="M42" s="34" t="s">
        <v>710</v>
      </c>
      <c r="N42" s="34" t="s">
        <v>712</v>
      </c>
      <c r="O42" s="34" t="s">
        <v>714</v>
      </c>
      <c r="P42" s="34" t="s">
        <v>715</v>
      </c>
      <c r="Q42" s="34" t="s">
        <v>717</v>
      </c>
      <c r="R42" s="34" t="s">
        <v>719</v>
      </c>
      <c r="S42" s="34" t="s">
        <v>721</v>
      </c>
      <c r="T42" s="34" t="s">
        <v>723</v>
      </c>
      <c r="U42" s="34" t="s">
        <v>725</v>
      </c>
      <c r="V42" s="34" t="s">
        <v>727</v>
      </c>
      <c r="W42" s="34" t="s">
        <v>729</v>
      </c>
      <c r="X42" s="34" t="s">
        <v>731</v>
      </c>
      <c r="Y42" s="34" t="s">
        <v>733</v>
      </c>
      <c r="Z42" s="34" t="s">
        <v>735</v>
      </c>
      <c r="AA42" s="34" t="s">
        <v>737</v>
      </c>
      <c r="AB42" s="34" t="s">
        <v>739</v>
      </c>
      <c r="AC42" s="34" t="s">
        <v>741</v>
      </c>
      <c r="AD42" s="34" t="s">
        <v>742</v>
      </c>
      <c r="AE42" s="34" t="s">
        <v>743</v>
      </c>
      <c r="AF42" s="34" t="s">
        <v>744</v>
      </c>
      <c r="AG42" s="34" t="s">
        <v>745</v>
      </c>
      <c r="AH42" s="34" t="s">
        <v>746</v>
      </c>
      <c r="AI42" s="34" t="s">
        <v>747</v>
      </c>
      <c r="AJ42" s="34" t="s">
        <v>748</v>
      </c>
      <c r="AK42" s="38" t="s">
        <v>758</v>
      </c>
      <c r="AL42" s="38" t="s">
        <v>760</v>
      </c>
      <c r="AM42" s="38" t="s">
        <v>762</v>
      </c>
      <c r="AN42" s="38" t="s">
        <v>764</v>
      </c>
      <c r="AO42" s="38" t="s">
        <v>766</v>
      </c>
      <c r="AP42" s="38" t="s">
        <v>768</v>
      </c>
      <c r="AQ42" s="38" t="s">
        <v>770</v>
      </c>
      <c r="AR42" s="38" t="s">
        <v>772</v>
      </c>
      <c r="AS42" s="38" t="s">
        <v>774</v>
      </c>
      <c r="AT42" s="38" t="s">
        <v>776</v>
      </c>
      <c r="AU42" s="38" t="s">
        <v>778</v>
      </c>
      <c r="AV42" s="38" t="s">
        <v>780</v>
      </c>
      <c r="AW42" s="38" t="s">
        <v>782</v>
      </c>
      <c r="AX42" s="38" t="s">
        <v>784</v>
      </c>
      <c r="AY42" s="38" t="s">
        <v>786</v>
      </c>
      <c r="AZ42" s="38" t="s">
        <v>591</v>
      </c>
    </row>
    <row r="43" spans="1:52" ht="15">
      <c r="A43" s="40"/>
      <c r="B43" s="35" t="s">
        <v>688</v>
      </c>
      <c r="C43" s="35" t="s">
        <v>691</v>
      </c>
      <c r="D43" s="35" t="s">
        <v>693</v>
      </c>
      <c r="E43" s="35" t="s">
        <v>695</v>
      </c>
      <c r="F43" s="35" t="s">
        <v>697</v>
      </c>
      <c r="G43" s="35" t="s">
        <v>699</v>
      </c>
      <c r="H43" s="35" t="s">
        <v>701</v>
      </c>
      <c r="I43" s="35" t="s">
        <v>703</v>
      </c>
      <c r="J43" s="35" t="s">
        <v>705</v>
      </c>
      <c r="K43" s="35" t="s">
        <v>707</v>
      </c>
      <c r="L43" s="35" t="s">
        <v>709</v>
      </c>
      <c r="M43" s="35" t="s">
        <v>711</v>
      </c>
      <c r="N43" s="35" t="s">
        <v>713</v>
      </c>
      <c r="O43" s="35" t="s">
        <v>714</v>
      </c>
      <c r="P43" s="35" t="s">
        <v>716</v>
      </c>
      <c r="Q43" s="35" t="s">
        <v>718</v>
      </c>
      <c r="R43" s="35" t="s">
        <v>720</v>
      </c>
      <c r="S43" s="35" t="s">
        <v>722</v>
      </c>
      <c r="T43" s="35" t="s">
        <v>724</v>
      </c>
      <c r="U43" s="35" t="s">
        <v>726</v>
      </c>
      <c r="V43" s="35" t="s">
        <v>728</v>
      </c>
      <c r="W43" s="35" t="s">
        <v>730</v>
      </c>
      <c r="X43" s="35" t="s">
        <v>732</v>
      </c>
      <c r="Y43" s="35" t="s">
        <v>734</v>
      </c>
      <c r="Z43" s="64" t="s">
        <v>736</v>
      </c>
      <c r="AA43" s="35" t="s">
        <v>738</v>
      </c>
      <c r="AB43" s="35" t="s">
        <v>740</v>
      </c>
      <c r="AC43" s="35" t="s">
        <v>749</v>
      </c>
      <c r="AD43" s="35" t="s">
        <v>750</v>
      </c>
      <c r="AE43" s="35" t="s">
        <v>751</v>
      </c>
      <c r="AF43" s="35" t="s">
        <v>752</v>
      </c>
      <c r="AG43" s="35" t="s">
        <v>753</v>
      </c>
      <c r="AH43" s="35" t="s">
        <v>754</v>
      </c>
      <c r="AI43" s="35" t="s">
        <v>755</v>
      </c>
      <c r="AJ43" s="35" t="s">
        <v>756</v>
      </c>
      <c r="AK43" s="64" t="s">
        <v>759</v>
      </c>
      <c r="AL43" s="64" t="s">
        <v>761</v>
      </c>
      <c r="AM43" s="64" t="s">
        <v>763</v>
      </c>
      <c r="AN43" s="64" t="s">
        <v>765</v>
      </c>
      <c r="AO43" s="64" t="s">
        <v>767</v>
      </c>
      <c r="AP43" s="64" t="s">
        <v>769</v>
      </c>
      <c r="AQ43" s="64" t="s">
        <v>771</v>
      </c>
      <c r="AR43" s="64" t="s">
        <v>773</v>
      </c>
      <c r="AS43" s="64" t="s">
        <v>775</v>
      </c>
      <c r="AT43" s="64" t="s">
        <v>777</v>
      </c>
      <c r="AU43" s="64" t="s">
        <v>779</v>
      </c>
      <c r="AV43" s="64" t="s">
        <v>781</v>
      </c>
      <c r="AW43" s="64" t="s">
        <v>783</v>
      </c>
      <c r="AX43" s="64" t="s">
        <v>785</v>
      </c>
      <c r="AY43" s="64" t="s">
        <v>787</v>
      </c>
      <c r="AZ43" s="35"/>
    </row>
    <row r="44" spans="1:52" ht="15">
      <c r="A44" s="40" t="s">
        <v>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0"/>
    </row>
    <row r="45" spans="1:52" ht="15">
      <c r="A45" s="40" t="s">
        <v>262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0"/>
    </row>
    <row r="46" spans="1:52" ht="15">
      <c r="A46" s="40" t="s">
        <v>93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0"/>
    </row>
    <row r="47" spans="1:52" s="70" customFormat="1" ht="15">
      <c r="A47" s="68" t="s">
        <v>48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>
        <f>SUM(AZ44:AZ46)</f>
        <v>0</v>
      </c>
    </row>
    <row r="50" ht="15">
      <c r="A50" s="37" t="s">
        <v>107</v>
      </c>
    </row>
    <row r="52" spans="1:52" ht="15">
      <c r="A52" s="38"/>
      <c r="B52" s="36" t="s">
        <v>689</v>
      </c>
      <c r="C52" s="34" t="s">
        <v>690</v>
      </c>
      <c r="D52" s="34" t="s">
        <v>692</v>
      </c>
      <c r="E52" s="34" t="s">
        <v>694</v>
      </c>
      <c r="F52" s="34" t="s">
        <v>696</v>
      </c>
      <c r="G52" s="34" t="s">
        <v>698</v>
      </c>
      <c r="H52" s="34" t="s">
        <v>700</v>
      </c>
      <c r="I52" s="34" t="s">
        <v>702</v>
      </c>
      <c r="J52" s="34" t="s">
        <v>704</v>
      </c>
      <c r="K52" s="34" t="s">
        <v>706</v>
      </c>
      <c r="L52" s="34" t="s">
        <v>708</v>
      </c>
      <c r="M52" s="34" t="s">
        <v>710</v>
      </c>
      <c r="N52" s="34" t="s">
        <v>712</v>
      </c>
      <c r="O52" s="34" t="s">
        <v>714</v>
      </c>
      <c r="P52" s="34" t="s">
        <v>715</v>
      </c>
      <c r="Q52" s="34" t="s">
        <v>717</v>
      </c>
      <c r="R52" s="34" t="s">
        <v>719</v>
      </c>
      <c r="S52" s="34" t="s">
        <v>721</v>
      </c>
      <c r="T52" s="34" t="s">
        <v>723</v>
      </c>
      <c r="U52" s="34" t="s">
        <v>725</v>
      </c>
      <c r="V52" s="34" t="s">
        <v>727</v>
      </c>
      <c r="W52" s="34" t="s">
        <v>729</v>
      </c>
      <c r="X52" s="34" t="s">
        <v>731</v>
      </c>
      <c r="Y52" s="34" t="s">
        <v>733</v>
      </c>
      <c r="Z52" s="34" t="s">
        <v>735</v>
      </c>
      <c r="AA52" s="34" t="s">
        <v>737</v>
      </c>
      <c r="AB52" s="34" t="s">
        <v>739</v>
      </c>
      <c r="AC52" s="34" t="s">
        <v>741</v>
      </c>
      <c r="AD52" s="34" t="s">
        <v>742</v>
      </c>
      <c r="AE52" s="34" t="s">
        <v>743</v>
      </c>
      <c r="AF52" s="34" t="s">
        <v>744</v>
      </c>
      <c r="AG52" s="34" t="s">
        <v>745</v>
      </c>
      <c r="AH52" s="34" t="s">
        <v>746</v>
      </c>
      <c r="AI52" s="34" t="s">
        <v>747</v>
      </c>
      <c r="AJ52" s="34" t="s">
        <v>748</v>
      </c>
      <c r="AK52" s="38" t="s">
        <v>758</v>
      </c>
      <c r="AL52" s="38" t="s">
        <v>760</v>
      </c>
      <c r="AM52" s="38" t="s">
        <v>762</v>
      </c>
      <c r="AN52" s="38" t="s">
        <v>764</v>
      </c>
      <c r="AO52" s="38" t="s">
        <v>766</v>
      </c>
      <c r="AP52" s="38" t="s">
        <v>768</v>
      </c>
      <c r="AQ52" s="38" t="s">
        <v>770</v>
      </c>
      <c r="AR52" s="38" t="s">
        <v>772</v>
      </c>
      <c r="AS52" s="38" t="s">
        <v>774</v>
      </c>
      <c r="AT52" s="38" t="s">
        <v>776</v>
      </c>
      <c r="AU52" s="38" t="s">
        <v>778</v>
      </c>
      <c r="AV52" s="38" t="s">
        <v>780</v>
      </c>
      <c r="AW52" s="38" t="s">
        <v>782</v>
      </c>
      <c r="AX52" s="38" t="s">
        <v>784</v>
      </c>
      <c r="AY52" s="38" t="s">
        <v>786</v>
      </c>
      <c r="AZ52" s="38" t="s">
        <v>591</v>
      </c>
    </row>
    <row r="53" spans="1:52" ht="15">
      <c r="A53" s="40"/>
      <c r="B53" s="35" t="s">
        <v>688</v>
      </c>
      <c r="C53" s="35" t="s">
        <v>691</v>
      </c>
      <c r="D53" s="35" t="s">
        <v>693</v>
      </c>
      <c r="E53" s="35" t="s">
        <v>695</v>
      </c>
      <c r="F53" s="35" t="s">
        <v>697</v>
      </c>
      <c r="G53" s="35" t="s">
        <v>699</v>
      </c>
      <c r="H53" s="35" t="s">
        <v>701</v>
      </c>
      <c r="I53" s="35" t="s">
        <v>703</v>
      </c>
      <c r="J53" s="35" t="s">
        <v>705</v>
      </c>
      <c r="K53" s="35" t="s">
        <v>707</v>
      </c>
      <c r="L53" s="35" t="s">
        <v>709</v>
      </c>
      <c r="M53" s="35" t="s">
        <v>711</v>
      </c>
      <c r="N53" s="35" t="s">
        <v>713</v>
      </c>
      <c r="O53" s="35" t="s">
        <v>714</v>
      </c>
      <c r="P53" s="35" t="s">
        <v>716</v>
      </c>
      <c r="Q53" s="35" t="s">
        <v>718</v>
      </c>
      <c r="R53" s="35" t="s">
        <v>720</v>
      </c>
      <c r="S53" s="35" t="s">
        <v>722</v>
      </c>
      <c r="T53" s="35" t="s">
        <v>724</v>
      </c>
      <c r="U53" s="35" t="s">
        <v>726</v>
      </c>
      <c r="V53" s="35" t="s">
        <v>728</v>
      </c>
      <c r="W53" s="35" t="s">
        <v>730</v>
      </c>
      <c r="X53" s="35" t="s">
        <v>732</v>
      </c>
      <c r="Y53" s="35" t="s">
        <v>734</v>
      </c>
      <c r="Z53" s="64" t="s">
        <v>736</v>
      </c>
      <c r="AA53" s="35" t="s">
        <v>738</v>
      </c>
      <c r="AB53" s="35" t="s">
        <v>740</v>
      </c>
      <c r="AC53" s="35" t="s">
        <v>749</v>
      </c>
      <c r="AD53" s="35" t="s">
        <v>750</v>
      </c>
      <c r="AE53" s="35" t="s">
        <v>751</v>
      </c>
      <c r="AF53" s="35" t="s">
        <v>752</v>
      </c>
      <c r="AG53" s="35" t="s">
        <v>753</v>
      </c>
      <c r="AH53" s="35" t="s">
        <v>754</v>
      </c>
      <c r="AI53" s="35" t="s">
        <v>755</v>
      </c>
      <c r="AJ53" s="35" t="s">
        <v>756</v>
      </c>
      <c r="AK53" s="64" t="s">
        <v>759</v>
      </c>
      <c r="AL53" s="64" t="s">
        <v>761</v>
      </c>
      <c r="AM53" s="64" t="s">
        <v>763</v>
      </c>
      <c r="AN53" s="64" t="s">
        <v>765</v>
      </c>
      <c r="AO53" s="64" t="s">
        <v>767</v>
      </c>
      <c r="AP53" s="64" t="s">
        <v>769</v>
      </c>
      <c r="AQ53" s="64" t="s">
        <v>771</v>
      </c>
      <c r="AR53" s="64" t="s">
        <v>773</v>
      </c>
      <c r="AS53" s="64" t="s">
        <v>775</v>
      </c>
      <c r="AT53" s="64" t="s">
        <v>777</v>
      </c>
      <c r="AU53" s="64" t="s">
        <v>779</v>
      </c>
      <c r="AV53" s="64" t="s">
        <v>781</v>
      </c>
      <c r="AW53" s="64" t="s">
        <v>783</v>
      </c>
      <c r="AX53" s="64" t="s">
        <v>785</v>
      </c>
      <c r="AY53" s="64" t="s">
        <v>787</v>
      </c>
      <c r="AZ53" s="35"/>
    </row>
    <row r="54" spans="1:52" ht="15">
      <c r="A54" s="40" t="s">
        <v>434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0">
        <f>SUM(B54:AN54)</f>
        <v>0</v>
      </c>
    </row>
    <row r="55" spans="1:52" ht="15">
      <c r="A55" s="40" t="s">
        <v>659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>
        <v>27357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0">
        <f>SUM(B55:AN55)</f>
        <v>27357</v>
      </c>
    </row>
    <row r="56" spans="1:52" ht="1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0">
        <f>SUM(B56:AN56)</f>
        <v>0</v>
      </c>
    </row>
    <row r="57" spans="1:52" ht="1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0">
        <f>SUM(B57:AN57)</f>
        <v>0</v>
      </c>
    </row>
    <row r="58" spans="1:52" s="70" customFormat="1" ht="15">
      <c r="A58" s="68" t="s">
        <v>48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>
        <f>SUM(AL54:AL57)</f>
        <v>27357</v>
      </c>
      <c r="AM58" s="68">
        <f>SUM(AM54:AM57)</f>
        <v>0</v>
      </c>
      <c r="AN58" s="68">
        <f>SUM(AN54:AN57)</f>
        <v>0</v>
      </c>
      <c r="AO58" s="68">
        <f>SUM(AO54:AO57)</f>
        <v>0</v>
      </c>
      <c r="AP58" s="68">
        <f>SUM(AP54:AP57)</f>
        <v>0</v>
      </c>
      <c r="AQ58" s="68"/>
      <c r="AR58" s="68"/>
      <c r="AS58" s="68"/>
      <c r="AT58" s="68"/>
      <c r="AU58" s="68"/>
      <c r="AV58" s="68"/>
      <c r="AW58" s="68"/>
      <c r="AX58" s="68"/>
      <c r="AY58" s="68"/>
      <c r="AZ58" s="68">
        <f>SUM(AZ54:AZ57)</f>
        <v>27357</v>
      </c>
    </row>
    <row r="61" ht="15">
      <c r="A61" s="37" t="s">
        <v>109</v>
      </c>
    </row>
    <row r="63" spans="1:52" ht="15">
      <c r="A63" s="38"/>
      <c r="B63" s="36" t="s">
        <v>689</v>
      </c>
      <c r="C63" s="34" t="s">
        <v>690</v>
      </c>
      <c r="D63" s="34" t="s">
        <v>692</v>
      </c>
      <c r="E63" s="34" t="s">
        <v>694</v>
      </c>
      <c r="F63" s="34" t="s">
        <v>696</v>
      </c>
      <c r="G63" s="34" t="s">
        <v>698</v>
      </c>
      <c r="H63" s="34" t="s">
        <v>700</v>
      </c>
      <c r="I63" s="34" t="s">
        <v>702</v>
      </c>
      <c r="J63" s="34" t="s">
        <v>704</v>
      </c>
      <c r="K63" s="34" t="s">
        <v>706</v>
      </c>
      <c r="L63" s="34" t="s">
        <v>708</v>
      </c>
      <c r="M63" s="34" t="s">
        <v>710</v>
      </c>
      <c r="N63" s="34" t="s">
        <v>712</v>
      </c>
      <c r="O63" s="34" t="s">
        <v>714</v>
      </c>
      <c r="P63" s="34" t="s">
        <v>715</v>
      </c>
      <c r="Q63" s="34" t="s">
        <v>717</v>
      </c>
      <c r="R63" s="34" t="s">
        <v>719</v>
      </c>
      <c r="S63" s="34" t="s">
        <v>721</v>
      </c>
      <c r="T63" s="34" t="s">
        <v>723</v>
      </c>
      <c r="U63" s="34" t="s">
        <v>725</v>
      </c>
      <c r="V63" s="34" t="s">
        <v>727</v>
      </c>
      <c r="W63" s="34" t="s">
        <v>729</v>
      </c>
      <c r="X63" s="34" t="s">
        <v>731</v>
      </c>
      <c r="Y63" s="34" t="s">
        <v>733</v>
      </c>
      <c r="Z63" s="34" t="s">
        <v>735</v>
      </c>
      <c r="AA63" s="34" t="s">
        <v>737</v>
      </c>
      <c r="AB63" s="34" t="s">
        <v>739</v>
      </c>
      <c r="AC63" s="34" t="s">
        <v>741</v>
      </c>
      <c r="AD63" s="34" t="s">
        <v>742</v>
      </c>
      <c r="AE63" s="34" t="s">
        <v>743</v>
      </c>
      <c r="AF63" s="34" t="s">
        <v>744</v>
      </c>
      <c r="AG63" s="34" t="s">
        <v>745</v>
      </c>
      <c r="AH63" s="34" t="s">
        <v>746</v>
      </c>
      <c r="AI63" s="34" t="s">
        <v>747</v>
      </c>
      <c r="AJ63" s="34" t="s">
        <v>748</v>
      </c>
      <c r="AK63" s="38" t="s">
        <v>758</v>
      </c>
      <c r="AL63" s="38" t="s">
        <v>760</v>
      </c>
      <c r="AM63" s="38" t="s">
        <v>762</v>
      </c>
      <c r="AN63" s="38" t="s">
        <v>764</v>
      </c>
      <c r="AO63" s="38" t="s">
        <v>766</v>
      </c>
      <c r="AP63" s="38" t="s">
        <v>768</v>
      </c>
      <c r="AQ63" s="38" t="s">
        <v>770</v>
      </c>
      <c r="AR63" s="38" t="s">
        <v>772</v>
      </c>
      <c r="AS63" s="38" t="s">
        <v>774</v>
      </c>
      <c r="AT63" s="38" t="s">
        <v>776</v>
      </c>
      <c r="AU63" s="38" t="s">
        <v>778</v>
      </c>
      <c r="AV63" s="38" t="s">
        <v>780</v>
      </c>
      <c r="AW63" s="38" t="s">
        <v>782</v>
      </c>
      <c r="AX63" s="38" t="s">
        <v>784</v>
      </c>
      <c r="AY63" s="38" t="s">
        <v>786</v>
      </c>
      <c r="AZ63" s="38" t="s">
        <v>591</v>
      </c>
    </row>
    <row r="64" spans="1:52" ht="15">
      <c r="A64" s="40"/>
      <c r="B64" s="35" t="s">
        <v>688</v>
      </c>
      <c r="C64" s="35" t="s">
        <v>691</v>
      </c>
      <c r="D64" s="35" t="s">
        <v>693</v>
      </c>
      <c r="E64" s="35" t="s">
        <v>695</v>
      </c>
      <c r="F64" s="35" t="s">
        <v>697</v>
      </c>
      <c r="G64" s="35" t="s">
        <v>699</v>
      </c>
      <c r="H64" s="35" t="s">
        <v>701</v>
      </c>
      <c r="I64" s="35" t="s">
        <v>703</v>
      </c>
      <c r="J64" s="35" t="s">
        <v>705</v>
      </c>
      <c r="K64" s="35" t="s">
        <v>707</v>
      </c>
      <c r="L64" s="35" t="s">
        <v>709</v>
      </c>
      <c r="M64" s="35" t="s">
        <v>711</v>
      </c>
      <c r="N64" s="35" t="s">
        <v>713</v>
      </c>
      <c r="O64" s="35" t="s">
        <v>714</v>
      </c>
      <c r="P64" s="35" t="s">
        <v>716</v>
      </c>
      <c r="Q64" s="35" t="s">
        <v>718</v>
      </c>
      <c r="R64" s="35" t="s">
        <v>720</v>
      </c>
      <c r="S64" s="35" t="s">
        <v>722</v>
      </c>
      <c r="T64" s="35" t="s">
        <v>724</v>
      </c>
      <c r="U64" s="35" t="s">
        <v>726</v>
      </c>
      <c r="V64" s="35" t="s">
        <v>728</v>
      </c>
      <c r="W64" s="35" t="s">
        <v>730</v>
      </c>
      <c r="X64" s="35" t="s">
        <v>732</v>
      </c>
      <c r="Y64" s="35" t="s">
        <v>734</v>
      </c>
      <c r="Z64" s="64" t="s">
        <v>736</v>
      </c>
      <c r="AA64" s="35" t="s">
        <v>738</v>
      </c>
      <c r="AB64" s="35" t="s">
        <v>740</v>
      </c>
      <c r="AC64" s="35" t="s">
        <v>749</v>
      </c>
      <c r="AD64" s="35" t="s">
        <v>750</v>
      </c>
      <c r="AE64" s="35" t="s">
        <v>751</v>
      </c>
      <c r="AF64" s="35" t="s">
        <v>752</v>
      </c>
      <c r="AG64" s="35" t="s">
        <v>753</v>
      </c>
      <c r="AH64" s="35" t="s">
        <v>754</v>
      </c>
      <c r="AI64" s="35" t="s">
        <v>755</v>
      </c>
      <c r="AJ64" s="35" t="s">
        <v>756</v>
      </c>
      <c r="AK64" s="64" t="s">
        <v>759</v>
      </c>
      <c r="AL64" s="64" t="s">
        <v>761</v>
      </c>
      <c r="AM64" s="64" t="s">
        <v>763</v>
      </c>
      <c r="AN64" s="64" t="s">
        <v>765</v>
      </c>
      <c r="AO64" s="64" t="s">
        <v>767</v>
      </c>
      <c r="AP64" s="64" t="s">
        <v>769</v>
      </c>
      <c r="AQ64" s="64" t="s">
        <v>771</v>
      </c>
      <c r="AR64" s="64" t="s">
        <v>773</v>
      </c>
      <c r="AS64" s="64" t="s">
        <v>775</v>
      </c>
      <c r="AT64" s="64" t="s">
        <v>777</v>
      </c>
      <c r="AU64" s="64" t="s">
        <v>779</v>
      </c>
      <c r="AV64" s="64" t="s">
        <v>781</v>
      </c>
      <c r="AW64" s="64" t="s">
        <v>783</v>
      </c>
      <c r="AX64" s="64" t="s">
        <v>785</v>
      </c>
      <c r="AY64" s="64" t="s">
        <v>787</v>
      </c>
      <c r="AZ64" s="35"/>
    </row>
    <row r="65" spans="1:52" ht="1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0"/>
    </row>
    <row r="66" spans="1:52" ht="1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0"/>
    </row>
    <row r="67" spans="1:52" s="70" customFormat="1" ht="15">
      <c r="A67" s="68" t="s">
        <v>48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>
        <f>SUM(AZ65:AZ66)</f>
        <v>0</v>
      </c>
    </row>
    <row r="70" ht="15">
      <c r="A70" s="37" t="s">
        <v>110</v>
      </c>
    </row>
    <row r="72" spans="1:52" ht="15">
      <c r="A72" s="38"/>
      <c r="B72" s="36" t="s">
        <v>689</v>
      </c>
      <c r="C72" s="34" t="s">
        <v>690</v>
      </c>
      <c r="D72" s="34" t="s">
        <v>692</v>
      </c>
      <c r="E72" s="34" t="s">
        <v>694</v>
      </c>
      <c r="F72" s="34" t="s">
        <v>696</v>
      </c>
      <c r="G72" s="34" t="s">
        <v>698</v>
      </c>
      <c r="H72" s="34" t="s">
        <v>700</v>
      </c>
      <c r="I72" s="34" t="s">
        <v>702</v>
      </c>
      <c r="J72" s="34" t="s">
        <v>704</v>
      </c>
      <c r="K72" s="34" t="s">
        <v>706</v>
      </c>
      <c r="L72" s="34" t="s">
        <v>708</v>
      </c>
      <c r="M72" s="34" t="s">
        <v>710</v>
      </c>
      <c r="N72" s="34" t="s">
        <v>712</v>
      </c>
      <c r="O72" s="34" t="s">
        <v>714</v>
      </c>
      <c r="P72" s="34" t="s">
        <v>715</v>
      </c>
      <c r="Q72" s="34" t="s">
        <v>717</v>
      </c>
      <c r="R72" s="34" t="s">
        <v>719</v>
      </c>
      <c r="S72" s="34" t="s">
        <v>721</v>
      </c>
      <c r="T72" s="34" t="s">
        <v>723</v>
      </c>
      <c r="U72" s="34" t="s">
        <v>725</v>
      </c>
      <c r="V72" s="34" t="s">
        <v>727</v>
      </c>
      <c r="W72" s="34" t="s">
        <v>729</v>
      </c>
      <c r="X72" s="34" t="s">
        <v>731</v>
      </c>
      <c r="Y72" s="34" t="s">
        <v>733</v>
      </c>
      <c r="Z72" s="34" t="s">
        <v>735</v>
      </c>
      <c r="AA72" s="34" t="s">
        <v>737</v>
      </c>
      <c r="AB72" s="34" t="s">
        <v>739</v>
      </c>
      <c r="AC72" s="34" t="s">
        <v>741</v>
      </c>
      <c r="AD72" s="34" t="s">
        <v>742</v>
      </c>
      <c r="AE72" s="34" t="s">
        <v>743</v>
      </c>
      <c r="AF72" s="34" t="s">
        <v>744</v>
      </c>
      <c r="AG72" s="34" t="s">
        <v>745</v>
      </c>
      <c r="AH72" s="34" t="s">
        <v>746</v>
      </c>
      <c r="AI72" s="34" t="s">
        <v>747</v>
      </c>
      <c r="AJ72" s="34" t="s">
        <v>748</v>
      </c>
      <c r="AK72" s="38" t="s">
        <v>758</v>
      </c>
      <c r="AL72" s="38" t="s">
        <v>760</v>
      </c>
      <c r="AM72" s="38" t="s">
        <v>762</v>
      </c>
      <c r="AN72" s="38" t="s">
        <v>764</v>
      </c>
      <c r="AO72" s="38" t="s">
        <v>766</v>
      </c>
      <c r="AP72" s="38" t="s">
        <v>768</v>
      </c>
      <c r="AQ72" s="38" t="s">
        <v>770</v>
      </c>
      <c r="AR72" s="38" t="s">
        <v>772</v>
      </c>
      <c r="AS72" s="38" t="s">
        <v>774</v>
      </c>
      <c r="AT72" s="38" t="s">
        <v>776</v>
      </c>
      <c r="AU72" s="38" t="s">
        <v>778</v>
      </c>
      <c r="AV72" s="38" t="s">
        <v>780</v>
      </c>
      <c r="AW72" s="38" t="s">
        <v>782</v>
      </c>
      <c r="AX72" s="38" t="s">
        <v>784</v>
      </c>
      <c r="AY72" s="38" t="s">
        <v>786</v>
      </c>
      <c r="AZ72" s="38" t="s">
        <v>591</v>
      </c>
    </row>
    <row r="73" spans="1:52" ht="15">
      <c r="A73" s="40"/>
      <c r="B73" s="35" t="s">
        <v>688</v>
      </c>
      <c r="C73" s="35" t="s">
        <v>691</v>
      </c>
      <c r="D73" s="35" t="s">
        <v>693</v>
      </c>
      <c r="E73" s="35" t="s">
        <v>695</v>
      </c>
      <c r="F73" s="35" t="s">
        <v>697</v>
      </c>
      <c r="G73" s="35" t="s">
        <v>699</v>
      </c>
      <c r="H73" s="35" t="s">
        <v>701</v>
      </c>
      <c r="I73" s="35" t="s">
        <v>703</v>
      </c>
      <c r="J73" s="35" t="s">
        <v>705</v>
      </c>
      <c r="K73" s="35" t="s">
        <v>707</v>
      </c>
      <c r="L73" s="35" t="s">
        <v>709</v>
      </c>
      <c r="M73" s="35" t="s">
        <v>711</v>
      </c>
      <c r="N73" s="35" t="s">
        <v>713</v>
      </c>
      <c r="O73" s="35" t="s">
        <v>714</v>
      </c>
      <c r="P73" s="35" t="s">
        <v>716</v>
      </c>
      <c r="Q73" s="35" t="s">
        <v>718</v>
      </c>
      <c r="R73" s="35" t="s">
        <v>720</v>
      </c>
      <c r="S73" s="35" t="s">
        <v>722</v>
      </c>
      <c r="T73" s="35" t="s">
        <v>724</v>
      </c>
      <c r="U73" s="35" t="s">
        <v>726</v>
      </c>
      <c r="V73" s="35" t="s">
        <v>728</v>
      </c>
      <c r="W73" s="35" t="s">
        <v>730</v>
      </c>
      <c r="X73" s="35" t="s">
        <v>732</v>
      </c>
      <c r="Y73" s="35" t="s">
        <v>734</v>
      </c>
      <c r="Z73" s="64" t="s">
        <v>736</v>
      </c>
      <c r="AA73" s="35" t="s">
        <v>738</v>
      </c>
      <c r="AB73" s="35" t="s">
        <v>740</v>
      </c>
      <c r="AC73" s="35" t="s">
        <v>749</v>
      </c>
      <c r="AD73" s="35" t="s">
        <v>750</v>
      </c>
      <c r="AE73" s="35" t="s">
        <v>751</v>
      </c>
      <c r="AF73" s="35" t="s">
        <v>752</v>
      </c>
      <c r="AG73" s="35" t="s">
        <v>753</v>
      </c>
      <c r="AH73" s="35" t="s">
        <v>754</v>
      </c>
      <c r="AI73" s="35" t="s">
        <v>755</v>
      </c>
      <c r="AJ73" s="35" t="s">
        <v>756</v>
      </c>
      <c r="AK73" s="64" t="s">
        <v>759</v>
      </c>
      <c r="AL73" s="64" t="s">
        <v>761</v>
      </c>
      <c r="AM73" s="64" t="s">
        <v>763</v>
      </c>
      <c r="AN73" s="64" t="s">
        <v>765</v>
      </c>
      <c r="AO73" s="64" t="s">
        <v>767</v>
      </c>
      <c r="AP73" s="64" t="s">
        <v>769</v>
      </c>
      <c r="AQ73" s="64" t="s">
        <v>771</v>
      </c>
      <c r="AR73" s="64" t="s">
        <v>773</v>
      </c>
      <c r="AS73" s="64" t="s">
        <v>775</v>
      </c>
      <c r="AT73" s="64" t="s">
        <v>777</v>
      </c>
      <c r="AU73" s="64" t="s">
        <v>779</v>
      </c>
      <c r="AV73" s="64" t="s">
        <v>781</v>
      </c>
      <c r="AW73" s="64" t="s">
        <v>783</v>
      </c>
      <c r="AX73" s="64" t="s">
        <v>785</v>
      </c>
      <c r="AY73" s="64" t="s">
        <v>787</v>
      </c>
      <c r="AZ73" s="35"/>
    </row>
    <row r="74" spans="1:52" ht="1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0">
        <v>0</v>
      </c>
    </row>
    <row r="75" spans="1:52" ht="1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0"/>
    </row>
    <row r="76" spans="1:52" s="70" customFormat="1" ht="15">
      <c r="A76" s="68" t="s">
        <v>48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>
        <v>0</v>
      </c>
    </row>
    <row r="79" ht="15">
      <c r="A79" s="37" t="s">
        <v>111</v>
      </c>
    </row>
    <row r="81" spans="1:52" ht="15">
      <c r="A81" s="38"/>
      <c r="B81" s="36" t="s">
        <v>689</v>
      </c>
      <c r="C81" s="34" t="s">
        <v>690</v>
      </c>
      <c r="D81" s="34" t="s">
        <v>692</v>
      </c>
      <c r="E81" s="34" t="s">
        <v>694</v>
      </c>
      <c r="F81" s="34" t="s">
        <v>696</v>
      </c>
      <c r="G81" s="34" t="s">
        <v>698</v>
      </c>
      <c r="H81" s="34" t="s">
        <v>700</v>
      </c>
      <c r="I81" s="34" t="s">
        <v>702</v>
      </c>
      <c r="J81" s="34" t="s">
        <v>704</v>
      </c>
      <c r="K81" s="34" t="s">
        <v>706</v>
      </c>
      <c r="L81" s="34" t="s">
        <v>708</v>
      </c>
      <c r="M81" s="34" t="s">
        <v>710</v>
      </c>
      <c r="N81" s="34" t="s">
        <v>712</v>
      </c>
      <c r="O81" s="34" t="s">
        <v>714</v>
      </c>
      <c r="P81" s="34" t="s">
        <v>715</v>
      </c>
      <c r="Q81" s="34" t="s">
        <v>717</v>
      </c>
      <c r="R81" s="34" t="s">
        <v>719</v>
      </c>
      <c r="S81" s="34" t="s">
        <v>721</v>
      </c>
      <c r="T81" s="34" t="s">
        <v>723</v>
      </c>
      <c r="U81" s="34" t="s">
        <v>725</v>
      </c>
      <c r="V81" s="34" t="s">
        <v>727</v>
      </c>
      <c r="W81" s="34" t="s">
        <v>729</v>
      </c>
      <c r="X81" s="34" t="s">
        <v>731</v>
      </c>
      <c r="Y81" s="34" t="s">
        <v>733</v>
      </c>
      <c r="Z81" s="34" t="s">
        <v>735</v>
      </c>
      <c r="AA81" s="34" t="s">
        <v>737</v>
      </c>
      <c r="AB81" s="34" t="s">
        <v>739</v>
      </c>
      <c r="AC81" s="34" t="s">
        <v>741</v>
      </c>
      <c r="AD81" s="34" t="s">
        <v>742</v>
      </c>
      <c r="AE81" s="34" t="s">
        <v>743</v>
      </c>
      <c r="AF81" s="34" t="s">
        <v>744</v>
      </c>
      <c r="AG81" s="34" t="s">
        <v>745</v>
      </c>
      <c r="AH81" s="34" t="s">
        <v>746</v>
      </c>
      <c r="AI81" s="34" t="s">
        <v>747</v>
      </c>
      <c r="AJ81" s="34" t="s">
        <v>748</v>
      </c>
      <c r="AK81" s="38" t="s">
        <v>758</v>
      </c>
      <c r="AL81" s="38" t="s">
        <v>760</v>
      </c>
      <c r="AM81" s="38" t="s">
        <v>762</v>
      </c>
      <c r="AN81" s="38" t="s">
        <v>764</v>
      </c>
      <c r="AO81" s="38" t="s">
        <v>766</v>
      </c>
      <c r="AP81" s="38" t="s">
        <v>768</v>
      </c>
      <c r="AQ81" s="38" t="s">
        <v>770</v>
      </c>
      <c r="AR81" s="38" t="s">
        <v>772</v>
      </c>
      <c r="AS81" s="38" t="s">
        <v>774</v>
      </c>
      <c r="AT81" s="38" t="s">
        <v>776</v>
      </c>
      <c r="AU81" s="38" t="s">
        <v>778</v>
      </c>
      <c r="AV81" s="38" t="s">
        <v>780</v>
      </c>
      <c r="AW81" s="38" t="s">
        <v>782</v>
      </c>
      <c r="AX81" s="38" t="s">
        <v>784</v>
      </c>
      <c r="AY81" s="38" t="s">
        <v>786</v>
      </c>
      <c r="AZ81" s="38" t="s">
        <v>591</v>
      </c>
    </row>
    <row r="82" spans="1:52" ht="15">
      <c r="A82" s="40"/>
      <c r="B82" s="35" t="s">
        <v>688</v>
      </c>
      <c r="C82" s="35" t="s">
        <v>691</v>
      </c>
      <c r="D82" s="35" t="s">
        <v>693</v>
      </c>
      <c r="E82" s="35" t="s">
        <v>695</v>
      </c>
      <c r="F82" s="35" t="s">
        <v>697</v>
      </c>
      <c r="G82" s="35" t="s">
        <v>699</v>
      </c>
      <c r="H82" s="35" t="s">
        <v>701</v>
      </c>
      <c r="I82" s="35" t="s">
        <v>703</v>
      </c>
      <c r="J82" s="35" t="s">
        <v>705</v>
      </c>
      <c r="K82" s="35" t="s">
        <v>707</v>
      </c>
      <c r="L82" s="35" t="s">
        <v>709</v>
      </c>
      <c r="M82" s="35" t="s">
        <v>711</v>
      </c>
      <c r="N82" s="35" t="s">
        <v>713</v>
      </c>
      <c r="O82" s="35" t="s">
        <v>714</v>
      </c>
      <c r="P82" s="35" t="s">
        <v>716</v>
      </c>
      <c r="Q82" s="35" t="s">
        <v>718</v>
      </c>
      <c r="R82" s="35" t="s">
        <v>720</v>
      </c>
      <c r="S82" s="35" t="s">
        <v>722</v>
      </c>
      <c r="T82" s="35" t="s">
        <v>724</v>
      </c>
      <c r="U82" s="35" t="s">
        <v>726</v>
      </c>
      <c r="V82" s="35" t="s">
        <v>728</v>
      </c>
      <c r="W82" s="35" t="s">
        <v>730</v>
      </c>
      <c r="X82" s="35" t="s">
        <v>732</v>
      </c>
      <c r="Y82" s="35" t="s">
        <v>734</v>
      </c>
      <c r="Z82" s="64" t="s">
        <v>736</v>
      </c>
      <c r="AA82" s="35" t="s">
        <v>738</v>
      </c>
      <c r="AB82" s="35" t="s">
        <v>740</v>
      </c>
      <c r="AC82" s="35" t="s">
        <v>749</v>
      </c>
      <c r="AD82" s="35" t="s">
        <v>750</v>
      </c>
      <c r="AE82" s="35" t="s">
        <v>751</v>
      </c>
      <c r="AF82" s="35" t="s">
        <v>752</v>
      </c>
      <c r="AG82" s="35" t="s">
        <v>753</v>
      </c>
      <c r="AH82" s="35" t="s">
        <v>754</v>
      </c>
      <c r="AI82" s="35" t="s">
        <v>755</v>
      </c>
      <c r="AJ82" s="35" t="s">
        <v>756</v>
      </c>
      <c r="AK82" s="64" t="s">
        <v>759</v>
      </c>
      <c r="AL82" s="64" t="s">
        <v>761</v>
      </c>
      <c r="AM82" s="64" t="s">
        <v>763</v>
      </c>
      <c r="AN82" s="64" t="s">
        <v>765</v>
      </c>
      <c r="AO82" s="64" t="s">
        <v>767</v>
      </c>
      <c r="AP82" s="64" t="s">
        <v>769</v>
      </c>
      <c r="AQ82" s="64" t="s">
        <v>771</v>
      </c>
      <c r="AR82" s="64" t="s">
        <v>773</v>
      </c>
      <c r="AS82" s="64" t="s">
        <v>775</v>
      </c>
      <c r="AT82" s="64" t="s">
        <v>777</v>
      </c>
      <c r="AU82" s="64" t="s">
        <v>779</v>
      </c>
      <c r="AV82" s="64" t="s">
        <v>781</v>
      </c>
      <c r="AW82" s="64" t="s">
        <v>783</v>
      </c>
      <c r="AX82" s="64" t="s">
        <v>785</v>
      </c>
      <c r="AY82" s="64" t="s">
        <v>787</v>
      </c>
      <c r="AZ82" s="35"/>
    </row>
    <row r="83" spans="1:52" ht="15">
      <c r="A83" s="40" t="s">
        <v>10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0">
        <v>0</v>
      </c>
    </row>
    <row r="84" spans="1:52" ht="15">
      <c r="A84" s="40" t="s">
        <v>7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0"/>
    </row>
    <row r="85" spans="1:52" ht="15">
      <c r="A85" s="40" t="s">
        <v>175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0"/>
    </row>
    <row r="86" spans="1:52" s="70" customFormat="1" ht="15">
      <c r="A86" s="68" t="s">
        <v>48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>
        <v>0</v>
      </c>
    </row>
    <row r="88" ht="15">
      <c r="A88" s="37" t="s">
        <v>112</v>
      </c>
    </row>
    <row r="90" spans="1:52" ht="15">
      <c r="A90" s="38"/>
      <c r="B90" s="36" t="s">
        <v>689</v>
      </c>
      <c r="C90" s="34" t="s">
        <v>690</v>
      </c>
      <c r="D90" s="34" t="s">
        <v>692</v>
      </c>
      <c r="E90" s="34" t="s">
        <v>694</v>
      </c>
      <c r="F90" s="34" t="s">
        <v>696</v>
      </c>
      <c r="G90" s="34" t="s">
        <v>698</v>
      </c>
      <c r="H90" s="34" t="s">
        <v>700</v>
      </c>
      <c r="I90" s="34" t="s">
        <v>702</v>
      </c>
      <c r="J90" s="34" t="s">
        <v>704</v>
      </c>
      <c r="K90" s="34" t="s">
        <v>706</v>
      </c>
      <c r="L90" s="34" t="s">
        <v>708</v>
      </c>
      <c r="M90" s="34" t="s">
        <v>710</v>
      </c>
      <c r="N90" s="34" t="s">
        <v>712</v>
      </c>
      <c r="O90" s="34" t="s">
        <v>714</v>
      </c>
      <c r="P90" s="34" t="s">
        <v>715</v>
      </c>
      <c r="Q90" s="34" t="s">
        <v>717</v>
      </c>
      <c r="R90" s="34" t="s">
        <v>719</v>
      </c>
      <c r="S90" s="34" t="s">
        <v>721</v>
      </c>
      <c r="T90" s="34" t="s">
        <v>723</v>
      </c>
      <c r="U90" s="34" t="s">
        <v>725</v>
      </c>
      <c r="V90" s="34" t="s">
        <v>727</v>
      </c>
      <c r="W90" s="34" t="s">
        <v>729</v>
      </c>
      <c r="X90" s="34" t="s">
        <v>731</v>
      </c>
      <c r="Y90" s="34" t="s">
        <v>733</v>
      </c>
      <c r="Z90" s="34" t="s">
        <v>735</v>
      </c>
      <c r="AA90" s="34" t="s">
        <v>737</v>
      </c>
      <c r="AB90" s="34" t="s">
        <v>739</v>
      </c>
      <c r="AC90" s="34" t="s">
        <v>741</v>
      </c>
      <c r="AD90" s="34" t="s">
        <v>742</v>
      </c>
      <c r="AE90" s="34" t="s">
        <v>743</v>
      </c>
      <c r="AF90" s="34" t="s">
        <v>744</v>
      </c>
      <c r="AG90" s="34" t="s">
        <v>745</v>
      </c>
      <c r="AH90" s="34" t="s">
        <v>746</v>
      </c>
      <c r="AI90" s="34" t="s">
        <v>747</v>
      </c>
      <c r="AJ90" s="34" t="s">
        <v>748</v>
      </c>
      <c r="AK90" s="38" t="s">
        <v>758</v>
      </c>
      <c r="AL90" s="38" t="s">
        <v>760</v>
      </c>
      <c r="AM90" s="38" t="s">
        <v>762</v>
      </c>
      <c r="AN90" s="38" t="s">
        <v>764</v>
      </c>
      <c r="AO90" s="38" t="s">
        <v>766</v>
      </c>
      <c r="AP90" s="38" t="s">
        <v>768</v>
      </c>
      <c r="AQ90" s="38" t="s">
        <v>770</v>
      </c>
      <c r="AR90" s="38" t="s">
        <v>772</v>
      </c>
      <c r="AS90" s="38" t="s">
        <v>774</v>
      </c>
      <c r="AT90" s="38" t="s">
        <v>776</v>
      </c>
      <c r="AU90" s="38" t="s">
        <v>778</v>
      </c>
      <c r="AV90" s="38" t="s">
        <v>780</v>
      </c>
      <c r="AW90" s="38" t="s">
        <v>782</v>
      </c>
      <c r="AX90" s="38" t="s">
        <v>784</v>
      </c>
      <c r="AY90" s="38" t="s">
        <v>786</v>
      </c>
      <c r="AZ90" s="38" t="s">
        <v>591</v>
      </c>
    </row>
    <row r="91" spans="1:52" ht="15">
      <c r="A91" s="40"/>
      <c r="B91" s="35" t="s">
        <v>688</v>
      </c>
      <c r="C91" s="35" t="s">
        <v>691</v>
      </c>
      <c r="D91" s="35" t="s">
        <v>693</v>
      </c>
      <c r="E91" s="35" t="s">
        <v>695</v>
      </c>
      <c r="F91" s="35" t="s">
        <v>697</v>
      </c>
      <c r="G91" s="35" t="s">
        <v>699</v>
      </c>
      <c r="H91" s="35" t="s">
        <v>701</v>
      </c>
      <c r="I91" s="35" t="s">
        <v>703</v>
      </c>
      <c r="J91" s="35" t="s">
        <v>705</v>
      </c>
      <c r="K91" s="35" t="s">
        <v>707</v>
      </c>
      <c r="L91" s="35" t="s">
        <v>709</v>
      </c>
      <c r="M91" s="35" t="s">
        <v>711</v>
      </c>
      <c r="N91" s="35" t="s">
        <v>713</v>
      </c>
      <c r="O91" s="35" t="s">
        <v>714</v>
      </c>
      <c r="P91" s="35" t="s">
        <v>716</v>
      </c>
      <c r="Q91" s="35" t="s">
        <v>718</v>
      </c>
      <c r="R91" s="35" t="s">
        <v>720</v>
      </c>
      <c r="S91" s="35" t="s">
        <v>722</v>
      </c>
      <c r="T91" s="35" t="s">
        <v>724</v>
      </c>
      <c r="U91" s="35" t="s">
        <v>726</v>
      </c>
      <c r="V91" s="35" t="s">
        <v>728</v>
      </c>
      <c r="W91" s="35" t="s">
        <v>730</v>
      </c>
      <c r="X91" s="35" t="s">
        <v>732</v>
      </c>
      <c r="Y91" s="35" t="s">
        <v>734</v>
      </c>
      <c r="Z91" s="64" t="s">
        <v>736</v>
      </c>
      <c r="AA91" s="35" t="s">
        <v>738</v>
      </c>
      <c r="AB91" s="35" t="s">
        <v>740</v>
      </c>
      <c r="AC91" s="35" t="s">
        <v>749</v>
      </c>
      <c r="AD91" s="35" t="s">
        <v>750</v>
      </c>
      <c r="AE91" s="35" t="s">
        <v>751</v>
      </c>
      <c r="AF91" s="35" t="s">
        <v>752</v>
      </c>
      <c r="AG91" s="35" t="s">
        <v>753</v>
      </c>
      <c r="AH91" s="35" t="s">
        <v>754</v>
      </c>
      <c r="AI91" s="35" t="s">
        <v>755</v>
      </c>
      <c r="AJ91" s="35" t="s">
        <v>756</v>
      </c>
      <c r="AK91" s="64" t="s">
        <v>759</v>
      </c>
      <c r="AL91" s="64" t="s">
        <v>761</v>
      </c>
      <c r="AM91" s="64" t="s">
        <v>763</v>
      </c>
      <c r="AN91" s="64" t="s">
        <v>765</v>
      </c>
      <c r="AO91" s="64" t="s">
        <v>767</v>
      </c>
      <c r="AP91" s="64" t="s">
        <v>769</v>
      </c>
      <c r="AQ91" s="64" t="s">
        <v>771</v>
      </c>
      <c r="AR91" s="64" t="s">
        <v>773</v>
      </c>
      <c r="AS91" s="64" t="s">
        <v>775</v>
      </c>
      <c r="AT91" s="64" t="s">
        <v>777</v>
      </c>
      <c r="AU91" s="64" t="s">
        <v>779</v>
      </c>
      <c r="AV91" s="64" t="s">
        <v>781</v>
      </c>
      <c r="AW91" s="64" t="s">
        <v>783</v>
      </c>
      <c r="AX91" s="64" t="s">
        <v>785</v>
      </c>
      <c r="AY91" s="64" t="s">
        <v>787</v>
      </c>
      <c r="AZ91" s="35"/>
    </row>
    <row r="92" spans="1:52" ht="15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0">
        <v>0</v>
      </c>
    </row>
    <row r="93" spans="1:52" ht="15">
      <c r="A93" s="40" t="s">
        <v>7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0"/>
    </row>
    <row r="94" spans="1:52" ht="15">
      <c r="A94" s="40" t="s">
        <v>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0"/>
    </row>
    <row r="95" spans="1:52" ht="1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0"/>
    </row>
    <row r="96" spans="1:52" s="70" customFormat="1" ht="15">
      <c r="A96" s="68" t="s">
        <v>48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>
        <v>0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1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53" sqref="L53"/>
    </sheetView>
  </sheetViews>
  <sheetFormatPr defaultColWidth="9.140625" defaultRowHeight="12.75"/>
  <cols>
    <col min="1" max="1" width="14.28125" style="37" customWidth="1"/>
    <col min="2" max="2" width="10.140625" style="47" customWidth="1"/>
    <col min="3" max="50" width="9.8515625" style="47" customWidth="1"/>
    <col min="51" max="51" width="9.7109375" style="37" customWidth="1"/>
    <col min="52" max="52" width="11.57421875" style="0" customWidth="1"/>
  </cols>
  <sheetData>
    <row r="1" spans="1:50" ht="15">
      <c r="A1" s="63" t="s">
        <v>841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2:50" ht="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</row>
    <row r="3" spans="1:51" ht="15">
      <c r="A3" s="38"/>
      <c r="B3" s="39" t="s">
        <v>789</v>
      </c>
      <c r="C3" s="38" t="s">
        <v>791</v>
      </c>
      <c r="D3" s="38" t="s">
        <v>793</v>
      </c>
      <c r="E3" s="38" t="s">
        <v>795</v>
      </c>
      <c r="F3" s="38" t="s">
        <v>797</v>
      </c>
      <c r="G3" s="38" t="s">
        <v>799</v>
      </c>
      <c r="H3" s="38" t="s">
        <v>801</v>
      </c>
      <c r="I3" s="38" t="s">
        <v>803</v>
      </c>
      <c r="J3" s="38" t="s">
        <v>805</v>
      </c>
      <c r="K3" s="38" t="s">
        <v>807</v>
      </c>
      <c r="L3" s="38" t="s">
        <v>809</v>
      </c>
      <c r="M3" s="38" t="s">
        <v>811</v>
      </c>
      <c r="N3" s="38" t="s">
        <v>814</v>
      </c>
      <c r="O3" s="38" t="s">
        <v>816</v>
      </c>
      <c r="P3" s="38" t="s">
        <v>818</v>
      </c>
      <c r="Q3" s="38" t="s">
        <v>820</v>
      </c>
      <c r="R3" s="38" t="s">
        <v>822</v>
      </c>
      <c r="S3" s="38" t="s">
        <v>825</v>
      </c>
      <c r="T3" s="38" t="s">
        <v>827</v>
      </c>
      <c r="U3" s="38" t="s">
        <v>829</v>
      </c>
      <c r="V3" s="39" t="s">
        <v>831</v>
      </c>
      <c r="W3" s="39" t="s">
        <v>832</v>
      </c>
      <c r="X3" s="71">
        <v>40453</v>
      </c>
      <c r="Y3" s="71">
        <f aca="true" t="shared" si="0" ref="Y3:AH3">X3+7</f>
        <v>40460</v>
      </c>
      <c r="Z3" s="71">
        <f t="shared" si="0"/>
        <v>40467</v>
      </c>
      <c r="AA3" s="71">
        <f t="shared" si="0"/>
        <v>40474</v>
      </c>
      <c r="AB3" s="71">
        <f t="shared" si="0"/>
        <v>40481</v>
      </c>
      <c r="AC3" s="71">
        <f t="shared" si="0"/>
        <v>40488</v>
      </c>
      <c r="AD3" s="71">
        <f t="shared" si="0"/>
        <v>40495</v>
      </c>
      <c r="AE3" s="71">
        <f t="shared" si="0"/>
        <v>40502</v>
      </c>
      <c r="AF3" s="71">
        <f t="shared" si="0"/>
        <v>40509</v>
      </c>
      <c r="AG3" s="71">
        <f t="shared" si="0"/>
        <v>40516</v>
      </c>
      <c r="AH3" s="71">
        <f t="shared" si="0"/>
        <v>40523</v>
      </c>
      <c r="AI3" s="71">
        <f>AH3+21</f>
        <v>40544</v>
      </c>
      <c r="AJ3" s="71">
        <f aca="true" t="shared" si="1" ref="AJ3:AX3">AI3+7</f>
        <v>40551</v>
      </c>
      <c r="AK3" s="71">
        <f t="shared" si="1"/>
        <v>40558</v>
      </c>
      <c r="AL3" s="71">
        <f t="shared" si="1"/>
        <v>40565</v>
      </c>
      <c r="AM3" s="71">
        <f t="shared" si="1"/>
        <v>40572</v>
      </c>
      <c r="AN3" s="71">
        <f t="shared" si="1"/>
        <v>40579</v>
      </c>
      <c r="AO3" s="71">
        <f t="shared" si="1"/>
        <v>40586</v>
      </c>
      <c r="AP3" s="71">
        <f t="shared" si="1"/>
        <v>40593</v>
      </c>
      <c r="AQ3" s="71">
        <f t="shared" si="1"/>
        <v>40600</v>
      </c>
      <c r="AR3" s="71">
        <f t="shared" si="1"/>
        <v>40607</v>
      </c>
      <c r="AS3" s="71">
        <f t="shared" si="1"/>
        <v>40614</v>
      </c>
      <c r="AT3" s="71">
        <f t="shared" si="1"/>
        <v>40621</v>
      </c>
      <c r="AU3" s="71">
        <f t="shared" si="1"/>
        <v>40628</v>
      </c>
      <c r="AV3" s="71">
        <f t="shared" si="1"/>
        <v>40635</v>
      </c>
      <c r="AW3" s="71">
        <f t="shared" si="1"/>
        <v>40642</v>
      </c>
      <c r="AX3" s="71">
        <f t="shared" si="1"/>
        <v>40649</v>
      </c>
      <c r="AY3" s="66" t="s">
        <v>48</v>
      </c>
    </row>
    <row r="4" spans="1:51" ht="15">
      <c r="A4" s="40"/>
      <c r="B4" s="64" t="s">
        <v>790</v>
      </c>
      <c r="C4" s="64" t="s">
        <v>792</v>
      </c>
      <c r="D4" s="64" t="s">
        <v>794</v>
      </c>
      <c r="E4" s="64" t="s">
        <v>796</v>
      </c>
      <c r="F4" s="64" t="s">
        <v>798</v>
      </c>
      <c r="G4" s="64" t="s">
        <v>800</v>
      </c>
      <c r="H4" s="64" t="s">
        <v>802</v>
      </c>
      <c r="I4" s="64" t="s">
        <v>804</v>
      </c>
      <c r="J4" s="64" t="s">
        <v>806</v>
      </c>
      <c r="K4" s="64" t="s">
        <v>808</v>
      </c>
      <c r="L4" s="64" t="s">
        <v>810</v>
      </c>
      <c r="M4" s="64" t="s">
        <v>812</v>
      </c>
      <c r="N4" s="64" t="s">
        <v>815</v>
      </c>
      <c r="O4" s="64" t="s">
        <v>817</v>
      </c>
      <c r="P4" s="64" t="s">
        <v>819</v>
      </c>
      <c r="Q4" s="64" t="s">
        <v>821</v>
      </c>
      <c r="R4" s="64" t="s">
        <v>823</v>
      </c>
      <c r="S4" s="64" t="s">
        <v>826</v>
      </c>
      <c r="T4" s="64" t="s">
        <v>828</v>
      </c>
      <c r="U4" s="64" t="s">
        <v>830</v>
      </c>
      <c r="V4" s="64" t="s">
        <v>833</v>
      </c>
      <c r="W4" s="64" t="s">
        <v>834</v>
      </c>
      <c r="X4" s="72">
        <v>40459</v>
      </c>
      <c r="Y4" s="72">
        <f aca="true" t="shared" si="2" ref="Y4:AG4">X4+7</f>
        <v>40466</v>
      </c>
      <c r="Z4" s="72">
        <f t="shared" si="2"/>
        <v>40473</v>
      </c>
      <c r="AA4" s="72">
        <f t="shared" si="2"/>
        <v>40480</v>
      </c>
      <c r="AB4" s="72">
        <f t="shared" si="2"/>
        <v>40487</v>
      </c>
      <c r="AC4" s="72">
        <f t="shared" si="2"/>
        <v>40494</v>
      </c>
      <c r="AD4" s="72">
        <f t="shared" si="2"/>
        <v>40501</v>
      </c>
      <c r="AE4" s="72">
        <f t="shared" si="2"/>
        <v>40508</v>
      </c>
      <c r="AF4" s="72">
        <f t="shared" si="2"/>
        <v>40515</v>
      </c>
      <c r="AG4" s="72">
        <f t="shared" si="2"/>
        <v>40522</v>
      </c>
      <c r="AH4" s="72">
        <f>AG4+21</f>
        <v>40543</v>
      </c>
      <c r="AI4" s="72">
        <f>AH4+7</f>
        <v>40550</v>
      </c>
      <c r="AJ4" s="72">
        <f aca="true" t="shared" si="3" ref="AJ4:AW4">AI4+7</f>
        <v>40557</v>
      </c>
      <c r="AK4" s="72">
        <f t="shared" si="3"/>
        <v>40564</v>
      </c>
      <c r="AL4" s="72">
        <f t="shared" si="3"/>
        <v>40571</v>
      </c>
      <c r="AM4" s="72">
        <f t="shared" si="3"/>
        <v>40578</v>
      </c>
      <c r="AN4" s="72">
        <f t="shared" si="3"/>
        <v>40585</v>
      </c>
      <c r="AO4" s="72">
        <f t="shared" si="3"/>
        <v>40592</v>
      </c>
      <c r="AP4" s="72">
        <f t="shared" si="3"/>
        <v>40599</v>
      </c>
      <c r="AQ4" s="72">
        <f t="shared" si="3"/>
        <v>40606</v>
      </c>
      <c r="AR4" s="72">
        <f t="shared" si="3"/>
        <v>40613</v>
      </c>
      <c r="AS4" s="72">
        <f t="shared" si="3"/>
        <v>40620</v>
      </c>
      <c r="AT4" s="72">
        <f t="shared" si="3"/>
        <v>40627</v>
      </c>
      <c r="AU4" s="72">
        <f t="shared" si="3"/>
        <v>40634</v>
      </c>
      <c r="AV4" s="72">
        <f t="shared" si="3"/>
        <v>40641</v>
      </c>
      <c r="AW4" s="72">
        <f t="shared" si="3"/>
        <v>40648</v>
      </c>
      <c r="AX4" s="72">
        <f>AW4+14</f>
        <v>40662</v>
      </c>
      <c r="AY4" s="73"/>
    </row>
    <row r="5" spans="1:51" ht="15">
      <c r="A5" s="40" t="s">
        <v>2</v>
      </c>
      <c r="B5" s="40">
        <v>6866</v>
      </c>
      <c r="C5" s="40">
        <v>2784</v>
      </c>
      <c r="D5" s="40">
        <v>2629</v>
      </c>
      <c r="E5" s="40">
        <v>3907</v>
      </c>
      <c r="F5" s="40">
        <v>4771</v>
      </c>
      <c r="G5" s="40">
        <v>1304</v>
      </c>
      <c r="H5" s="40">
        <v>1329</v>
      </c>
      <c r="I5" s="40">
        <v>2999</v>
      </c>
      <c r="J5" s="40">
        <v>2207</v>
      </c>
      <c r="K5" s="40">
        <v>1928</v>
      </c>
      <c r="L5" s="40">
        <v>3320</v>
      </c>
      <c r="M5" s="40">
        <v>1493</v>
      </c>
      <c r="N5" s="40">
        <v>2875</v>
      </c>
      <c r="O5" s="40">
        <v>1703</v>
      </c>
      <c r="P5" s="40">
        <v>1912</v>
      </c>
      <c r="Q5" s="40">
        <v>5176</v>
      </c>
      <c r="R5" s="40">
        <v>1441</v>
      </c>
      <c r="S5" s="40">
        <v>3418</v>
      </c>
      <c r="T5" s="40">
        <v>2447</v>
      </c>
      <c r="U5" s="40">
        <v>4102</v>
      </c>
      <c r="V5" s="40">
        <v>4590</v>
      </c>
      <c r="W5" s="40">
        <v>5124</v>
      </c>
      <c r="X5" s="40">
        <f>'[1]2 Okt - 8 Okt 2010'!O8</f>
        <v>3292</v>
      </c>
      <c r="Y5" s="40">
        <f>'[1]9 Okt - 15 Okt 2010'!O8</f>
        <v>4225</v>
      </c>
      <c r="Z5" s="40">
        <f>'[1]16 Okt - 22 Okt 2010'!O8</f>
        <v>4447</v>
      </c>
      <c r="AA5" s="40">
        <f>'[1]23 Okt - 29 Okt 2010'!O8</f>
        <v>786</v>
      </c>
      <c r="AB5" s="40">
        <f>'[1]30 Okt - 5 Nov 2010'!O8</f>
        <v>4055</v>
      </c>
      <c r="AC5" s="40">
        <f>'[1]6 Nov - 12 Nov 2010'!O8</f>
        <v>2747</v>
      </c>
      <c r="AD5" s="40">
        <f>'[1]13 Nov - 19 Nov 2010'!O8</f>
        <v>3584</v>
      </c>
      <c r="AE5" s="40">
        <f>'[1]20 Nov - 26 Nov 2010'!O8</f>
        <v>3806</v>
      </c>
      <c r="AF5" s="40">
        <f>'[1]27 Nov - 3 Des 2010'!O8</f>
        <v>3069</v>
      </c>
      <c r="AG5" s="40">
        <f>'[1]4 Des - 10 Des 2010'!O8</f>
        <v>2930</v>
      </c>
      <c r="AH5" s="40">
        <f>'[1]11 Des - 31 Des 2010'!O8</f>
        <v>5729</v>
      </c>
      <c r="AI5" s="40">
        <f>'[1]1 Jan - 7 Jan 2011'!O8</f>
        <v>2441</v>
      </c>
      <c r="AJ5" s="40">
        <f>'[1]8 Jan - 14 Jan 2011'!O8</f>
        <v>2272</v>
      </c>
      <c r="AK5" s="40">
        <f>'[1]15 Jan - 21 Jan 2011'!O8</f>
        <v>2755</v>
      </c>
      <c r="AL5" s="40">
        <f>'[1]22 Jan - 28 Jan 2011'!O8</f>
        <v>2203</v>
      </c>
      <c r="AM5" s="40">
        <f>'[1]29 Jan - 4 Feb 2011'!O8</f>
        <v>4589</v>
      </c>
      <c r="AN5" s="40">
        <f>'[1]5 Feb - 11 Feb 2011'!O8</f>
        <v>2867</v>
      </c>
      <c r="AO5" s="40">
        <f>'[1]12 Feb - 18 Feb 2011'!O8</f>
        <v>2464</v>
      </c>
      <c r="AP5" s="40">
        <f>'[1]19 Feb - 25 Feb 2011'!O8</f>
        <v>1028</v>
      </c>
      <c r="AQ5" s="41">
        <f>'[1]26 Feb - 4 Mar 2011'!O8</f>
        <v>2803</v>
      </c>
      <c r="AR5" s="40">
        <f>'[3]5 Mar - 11 Mar 2011'!O8</f>
        <v>3178</v>
      </c>
      <c r="AS5" s="40">
        <f>'[1]12 Mar - 18 Mar 2011'!O8</f>
        <v>3891</v>
      </c>
      <c r="AT5" s="40">
        <f>'[1]19 Mar - 25 Mar 2011'!O8</f>
        <v>2749</v>
      </c>
      <c r="AU5" s="40">
        <f>'[3]26 Mar - 1 Apr 2011'!O8</f>
        <v>4829</v>
      </c>
      <c r="AV5" s="40">
        <f>'[3]2 Apr - 8 Apr 2011 '!O8</f>
        <v>5061</v>
      </c>
      <c r="AW5" s="40">
        <f>'[3]9 Apr - 15 Apr 2011'!O8</f>
        <v>5225</v>
      </c>
      <c r="AX5" s="40">
        <f>'[3]16 Apr - 29 Apr 2011'!O9</f>
        <v>2587</v>
      </c>
      <c r="AY5" s="41">
        <f aca="true" t="shared" si="4" ref="AY5:AY22">SUM(B5:AX5)</f>
        <v>157937</v>
      </c>
    </row>
    <row r="6" spans="1:51" ht="15">
      <c r="A6" s="40" t="s">
        <v>94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/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1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f>'[3]9 Apr - 15 Apr 2011'!O25</f>
        <v>0</v>
      </c>
      <c r="AX6" s="40">
        <f>'[3]16 Apr - 29 Apr 2011'!O25</f>
        <v>1468</v>
      </c>
      <c r="AY6" s="41">
        <f t="shared" si="4"/>
        <v>1468</v>
      </c>
    </row>
    <row r="7" spans="1:51" ht="15">
      <c r="A7" s="40" t="s">
        <v>268</v>
      </c>
      <c r="B7" s="40"/>
      <c r="C7" s="40"/>
      <c r="D7" s="40"/>
      <c r="E7" s="40">
        <v>1011</v>
      </c>
      <c r="F7" s="40">
        <v>989</v>
      </c>
      <c r="G7" s="40"/>
      <c r="H7" s="40"/>
      <c r="I7" s="40">
        <v>1892</v>
      </c>
      <c r="J7" s="40"/>
      <c r="K7" s="40"/>
      <c r="L7" s="40"/>
      <c r="M7" s="40"/>
      <c r="N7" s="40"/>
      <c r="O7" s="40"/>
      <c r="P7" s="40"/>
      <c r="Q7" s="40"/>
      <c r="R7" s="40">
        <v>4500</v>
      </c>
      <c r="S7" s="40"/>
      <c r="T7" s="40"/>
      <c r="U7" s="40"/>
      <c r="V7" s="40"/>
      <c r="W7" s="40"/>
      <c r="X7" s="40">
        <f>'[1]2 Okt - 8 Okt 2010'!O9</f>
        <v>0</v>
      </c>
      <c r="Y7" s="40">
        <f>'[1]9 Okt - 15 Okt 2010'!O9</f>
        <v>0</v>
      </c>
      <c r="Z7" s="40">
        <f>'[1]16 Okt - 22 Okt 2010'!O9</f>
        <v>0</v>
      </c>
      <c r="AA7" s="40">
        <f>'[1]23 Okt - 29 Okt 2010'!O9</f>
        <v>0</v>
      </c>
      <c r="AB7" s="40">
        <f>'[1]30 Okt - 5 Nov 2010'!O9</f>
        <v>0</v>
      </c>
      <c r="AC7" s="40">
        <f>'[1]6 Nov - 12 Nov 2010'!O9</f>
        <v>0</v>
      </c>
      <c r="AD7" s="40">
        <f>'[1]13 Nov - 19 Nov 2010'!O9</f>
        <v>0</v>
      </c>
      <c r="AE7" s="40">
        <f>'[1]20 Nov - 26 Nov 2010'!O9</f>
        <v>0</v>
      </c>
      <c r="AF7" s="40">
        <f>'[1]27 Nov - 3 Des 2010'!O9</f>
        <v>0</v>
      </c>
      <c r="AG7" s="40">
        <f>'[1]4 Des - 10 Des 2010'!O9</f>
        <v>0</v>
      </c>
      <c r="AH7" s="40">
        <f>'[1]11 Des - 31 Des 2010'!O9</f>
        <v>0</v>
      </c>
      <c r="AI7" s="40">
        <f>'[1]1 Jan - 7 Jan 2011'!O9</f>
        <v>0</v>
      </c>
      <c r="AJ7" s="40">
        <f>'[1]8 Jan - 14 Jan 2011'!O9</f>
        <v>0</v>
      </c>
      <c r="AK7" s="40">
        <f>'[1]15 Jan - 21 Jan 2011'!O9</f>
        <v>0</v>
      </c>
      <c r="AL7" s="40">
        <f>'[1]22 Jan - 28 Jan 2011'!O9</f>
        <v>0</v>
      </c>
      <c r="AM7" s="40">
        <f>'[1]29 Jan - 4 Feb 2011'!O9</f>
        <v>0</v>
      </c>
      <c r="AN7" s="40">
        <f>'[1]5 Feb - 11 Feb 2011'!O9</f>
        <v>1075</v>
      </c>
      <c r="AO7" s="40">
        <f>'[1]12 Feb - 18 Feb 2011'!O9</f>
        <v>1010</v>
      </c>
      <c r="AP7" s="40">
        <f>'[1]19 Feb - 25 Feb 2011'!O9</f>
        <v>0</v>
      </c>
      <c r="AQ7" s="41">
        <f>'[1]26 Feb - 4 Mar 2011'!O9</f>
        <v>0</v>
      </c>
      <c r="AR7" s="40">
        <f>'[1]5 Mar - 11 Mar 2011'!O9</f>
        <v>0</v>
      </c>
      <c r="AS7" s="40">
        <f>'[1]12 Mar - 18 Mar 2011'!O9</f>
        <v>0</v>
      </c>
      <c r="AT7" s="40">
        <f>'[1]19 Mar - 25 Mar 2011'!O9</f>
        <v>0</v>
      </c>
      <c r="AU7" s="40">
        <f>'[3]26 Mar - 1 Apr 2011'!O10</f>
        <v>0</v>
      </c>
      <c r="AV7" s="40">
        <v>0</v>
      </c>
      <c r="AW7" s="40">
        <f>'[3]9 Apr - 15 Apr 2011'!O9</f>
        <v>0</v>
      </c>
      <c r="AX7" s="40">
        <f>'[3]16 Apr - 29 Apr 2011'!O11</f>
        <v>0</v>
      </c>
      <c r="AY7" s="41">
        <f t="shared" si="4"/>
        <v>10477</v>
      </c>
    </row>
    <row r="8" spans="1:51" ht="15">
      <c r="A8" s="40" t="s">
        <v>337</v>
      </c>
      <c r="B8" s="40"/>
      <c r="C8" s="40"/>
      <c r="D8" s="40"/>
      <c r="E8" s="40"/>
      <c r="F8" s="40"/>
      <c r="G8" s="40">
        <v>1290</v>
      </c>
      <c r="H8" s="40"/>
      <c r="I8" s="40"/>
      <c r="J8" s="40"/>
      <c r="K8" s="40">
        <v>1892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>
        <f>'[1]2 Okt - 8 Okt 2010'!O10</f>
        <v>0</v>
      </c>
      <c r="Y8" s="40">
        <f>'[1]9 Okt - 15 Okt 2010'!O10</f>
        <v>0</v>
      </c>
      <c r="Z8" s="40">
        <f>'[1]16 Okt - 22 Okt 2010'!O10</f>
        <v>0</v>
      </c>
      <c r="AA8" s="40">
        <f>'[1]23 Okt - 29 Okt 2010'!O10</f>
        <v>0</v>
      </c>
      <c r="AB8" s="40">
        <f>'[1]30 Okt - 5 Nov 2010'!O10</f>
        <v>0</v>
      </c>
      <c r="AC8" s="40">
        <f>'[1]6 Nov - 12 Nov 2010'!O10</f>
        <v>0</v>
      </c>
      <c r="AD8" s="40">
        <f>'[1]13 Nov - 19 Nov 2010'!O10</f>
        <v>0</v>
      </c>
      <c r="AE8" s="40">
        <f>'[1]20 Nov - 26 Nov 2010'!O10</f>
        <v>0</v>
      </c>
      <c r="AF8" s="40">
        <f>'[1]27 Nov - 3 Des 2010'!O10</f>
        <v>0</v>
      </c>
      <c r="AG8" s="40">
        <f>'[1]4 Des - 10 Des 2010'!O10</f>
        <v>0</v>
      </c>
      <c r="AH8" s="40">
        <f>'[1]11 Des - 31 Des 2010'!O10</f>
        <v>0</v>
      </c>
      <c r="AI8" s="40">
        <f>'[1]1 Jan - 7 Jan 2011'!O10</f>
        <v>0</v>
      </c>
      <c r="AJ8" s="40">
        <f>'[1]8 Jan - 14 Jan 2011'!O10</f>
        <v>0</v>
      </c>
      <c r="AK8" s="40">
        <f>'[1]15 Jan - 21 Jan 2011'!O10</f>
        <v>0</v>
      </c>
      <c r="AL8" s="40">
        <f>'[1]22 Jan - 28 Jan 2011'!O10</f>
        <v>0</v>
      </c>
      <c r="AM8" s="40">
        <f>'[1]29 Jan - 4 Feb 2011'!O10</f>
        <v>0</v>
      </c>
      <c r="AN8" s="40">
        <f>'[1]5 Feb - 11 Feb 2011'!O10</f>
        <v>0</v>
      </c>
      <c r="AO8" s="40">
        <f>'[1]12 Feb - 18 Feb 2011'!O10</f>
        <v>0</v>
      </c>
      <c r="AP8" s="40">
        <f>'[1]19 Feb - 25 Feb 2011'!O10</f>
        <v>0</v>
      </c>
      <c r="AQ8" s="41">
        <f>'[1]26 Feb - 4 Mar 2011'!O10</f>
        <v>0</v>
      </c>
      <c r="AR8" s="40">
        <f>'[1]5 Mar - 11 Mar 2011'!O10</f>
        <v>0</v>
      </c>
      <c r="AS8" s="40">
        <f>'[1]12 Mar - 18 Mar 2011'!O10</f>
        <v>0</v>
      </c>
      <c r="AT8" s="40">
        <f>'[1]19 Mar - 25 Mar 2011'!O10</f>
        <v>0</v>
      </c>
      <c r="AU8" s="40">
        <f>'[1]26 Mar - 1 Apr 2011'!O10</f>
        <v>0</v>
      </c>
      <c r="AV8" s="40">
        <v>0</v>
      </c>
      <c r="AW8" s="40">
        <f>'[3]9 Apr - 15 Apr 2011'!O10</f>
        <v>0</v>
      </c>
      <c r="AX8" s="40">
        <f>'[3]16 Apr - 29 Apr 2011'!O12</f>
        <v>0</v>
      </c>
      <c r="AY8" s="41">
        <f t="shared" si="4"/>
        <v>3182</v>
      </c>
    </row>
    <row r="9" spans="1:51" ht="15">
      <c r="A9" s="40" t="s">
        <v>813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>
        <f>'[1]2 Okt - 8 Okt 2010'!O11</f>
        <v>0</v>
      </c>
      <c r="Y9" s="40">
        <f>'[1]9 Okt - 15 Okt 2010'!O11</f>
        <v>0</v>
      </c>
      <c r="Z9" s="40">
        <f>'[1]16 Okt - 22 Okt 2010'!O11</f>
        <v>0</v>
      </c>
      <c r="AA9" s="40">
        <f>'[1]23 Okt - 29 Okt 2010'!O11</f>
        <v>0</v>
      </c>
      <c r="AB9" s="40">
        <f>'[1]30 Okt - 5 Nov 2010'!O11</f>
        <v>0</v>
      </c>
      <c r="AC9" s="40">
        <f>'[1]6 Nov - 12 Nov 2010'!O11</f>
        <v>0</v>
      </c>
      <c r="AD9" s="40">
        <f>'[1]13 Nov - 19 Nov 2010'!O11</f>
        <v>0</v>
      </c>
      <c r="AE9" s="40">
        <f>'[1]20 Nov - 26 Nov 2010'!O11</f>
        <v>0</v>
      </c>
      <c r="AF9" s="40">
        <f>'[1]27 Nov - 3 Des 2010'!O11</f>
        <v>0</v>
      </c>
      <c r="AG9" s="40">
        <f>'[1]4 Des - 10 Des 2010'!O11</f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f>'[1]29 Jan - 4 Feb 2011'!O23</f>
        <v>0</v>
      </c>
      <c r="AN9" s="40">
        <f>'[1]5 Feb - 11 Feb 2011'!O23</f>
        <v>89679</v>
      </c>
      <c r="AO9" s="40">
        <f>'[1]12 Feb - 18 Feb 2011'!O22</f>
        <v>12020</v>
      </c>
      <c r="AP9" s="40">
        <f>'[1]19 Feb - 25 Feb 2011'!O22</f>
        <v>0</v>
      </c>
      <c r="AQ9" s="41">
        <f>'[1]26 Feb - 4 Mar 2011'!O24</f>
        <v>0</v>
      </c>
      <c r="AR9" s="40">
        <f>'[1]5 Mar - 11 Mar 2011'!O22</f>
        <v>0</v>
      </c>
      <c r="AS9" s="40">
        <f>'[1]12 Mar - 18 Mar 2011'!O22</f>
        <v>0</v>
      </c>
      <c r="AT9" s="40">
        <f>'[1]19 Mar - 25 Mar 2011'!O22</f>
        <v>50619</v>
      </c>
      <c r="AU9" s="40">
        <f>'[3]26 Mar - 1 Apr 2011'!O22</f>
        <v>0</v>
      </c>
      <c r="AV9" s="40">
        <f>'[3]2 Apr - 8 Apr 2011 '!O22</f>
        <v>774</v>
      </c>
      <c r="AW9" s="40">
        <f>'[3]9 Apr - 15 Apr 2011'!O22</f>
        <v>795</v>
      </c>
      <c r="AX9" s="40">
        <f>'[3]16 Apr - 29 Apr 2011'!O23</f>
        <v>49200</v>
      </c>
      <c r="AY9" s="41">
        <f t="shared" si="4"/>
        <v>203087</v>
      </c>
    </row>
    <row r="10" spans="1:51" ht="15">
      <c r="A10" s="40" t="s">
        <v>824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>
        <v>5000</v>
      </c>
      <c r="S10" s="40"/>
      <c r="T10" s="40"/>
      <c r="U10" s="40"/>
      <c r="V10" s="40"/>
      <c r="W10" s="40"/>
      <c r="X10" s="40">
        <f>'[1]2 Okt - 8 Okt 2010'!O12</f>
        <v>0</v>
      </c>
      <c r="Y10" s="40">
        <f>'[1]9 Okt - 15 Okt 2010'!O12</f>
        <v>0</v>
      </c>
      <c r="Z10" s="40">
        <f>'[1]16 Okt - 22 Okt 2010'!O12</f>
        <v>0</v>
      </c>
      <c r="AA10" s="40">
        <f>'[1]23 Okt - 29 Okt 2010'!O12</f>
        <v>0</v>
      </c>
      <c r="AB10" s="40">
        <f>'[1]30 Okt - 5 Nov 2010'!O12</f>
        <v>0</v>
      </c>
      <c r="AC10" s="40">
        <f>'[1]6 Nov - 12 Nov 2010'!O12</f>
        <v>0</v>
      </c>
      <c r="AD10" s="40">
        <f>'[1]13 Nov - 19 Nov 2010'!O12</f>
        <v>0</v>
      </c>
      <c r="AE10" s="40">
        <f>'[1]20 Nov - 26 Nov 2010'!O12</f>
        <v>0</v>
      </c>
      <c r="AF10" s="40">
        <f>'[1]27 Nov - 3 Des 2010'!O12</f>
        <v>0</v>
      </c>
      <c r="AG10" s="40">
        <f>'[1]4 Des - 10 Des 2010'!O12</f>
        <v>0</v>
      </c>
      <c r="AH10" s="40">
        <f>'[1]11 Des - 31 Des 2010'!O12</f>
        <v>0</v>
      </c>
      <c r="AI10" s="40">
        <f>'[1]1 Jan - 7 Jan 2011'!O12</f>
        <v>0</v>
      </c>
      <c r="AJ10" s="40">
        <f>'[1]8 Jan - 14 Jan 2011'!O12</f>
        <v>0</v>
      </c>
      <c r="AK10" s="40">
        <f>'[1]15 Jan - 21 Jan 2011'!O12</f>
        <v>0</v>
      </c>
      <c r="AL10" s="40">
        <f>'[1]22 Jan - 28 Jan 2011'!O12</f>
        <v>0</v>
      </c>
      <c r="AM10" s="40">
        <f>'[1]29 Jan - 4 Feb 2011'!O12</f>
        <v>0</v>
      </c>
      <c r="AN10" s="40">
        <f>'[1]5 Feb - 11 Feb 2011'!O12</f>
        <v>0</v>
      </c>
      <c r="AO10" s="40">
        <f>'[1]12 Feb - 18 Feb 2011'!O12</f>
        <v>0</v>
      </c>
      <c r="AP10" s="40">
        <f>'[1]19 Feb - 25 Feb 2011'!O12</f>
        <v>0</v>
      </c>
      <c r="AQ10" s="41">
        <f>'[1]26 Feb - 4 Mar 2011'!O12</f>
        <v>0</v>
      </c>
      <c r="AR10" s="40">
        <f>'[1]5 Mar - 11 Mar 2011'!O12</f>
        <v>0</v>
      </c>
      <c r="AS10" s="40">
        <f>'[1]12 Mar - 18 Mar 2011'!O12</f>
        <v>0</v>
      </c>
      <c r="AT10" s="40">
        <f>'[3]19 Mar - 25 Mar 2011'!O12</f>
        <v>0</v>
      </c>
      <c r="AU10" s="40">
        <f>'[1]26 Mar - 1 Apr 2011'!O12</f>
        <v>0</v>
      </c>
      <c r="AV10" s="40">
        <v>0</v>
      </c>
      <c r="AW10" s="40">
        <f>'[3]9 Apr - 15 Apr 2011'!O12</f>
        <v>0</v>
      </c>
      <c r="AX10" s="40">
        <f>'[3]16 Apr - 29 Apr 2011'!O14</f>
        <v>0</v>
      </c>
      <c r="AY10" s="41">
        <f t="shared" si="4"/>
        <v>5000</v>
      </c>
    </row>
    <row r="11" spans="1:51" ht="15">
      <c r="A11" s="40" t="s">
        <v>838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f>'[1]11 Des - 31 Des 2010'!O22</f>
        <v>24407</v>
      </c>
      <c r="AI11" s="40">
        <f>'[1]1 Jan - 7 Jan 2011'!O22</f>
        <v>0</v>
      </c>
      <c r="AJ11" s="40">
        <f>'[1]8 Jan - 14 Jan 2011'!O22</f>
        <v>0</v>
      </c>
      <c r="AK11" s="40">
        <f>'[1]15 Jan - 21 Jan 2011'!O22</f>
        <v>0</v>
      </c>
      <c r="AL11" s="40">
        <f>'[1]22 Jan - 28 Jan 2011'!O22</f>
        <v>0</v>
      </c>
      <c r="AM11" s="40">
        <f>'[1]29 Jan - 4 Feb 2011'!O22</f>
        <v>0</v>
      </c>
      <c r="AN11" s="40">
        <f>'[1]5 Feb - 11 Feb 2011'!O22</f>
        <v>0</v>
      </c>
      <c r="AO11" s="40">
        <f>'[1]12 Feb - 18 Feb 2011'!O23</f>
        <v>0</v>
      </c>
      <c r="AP11" s="40">
        <f>'[1]19 Feb - 25 Feb 2011'!O23</f>
        <v>0</v>
      </c>
      <c r="AQ11" s="41">
        <f>'[1]26 Feb - 4 Mar 2011'!O25</f>
        <v>0</v>
      </c>
      <c r="AR11" s="40">
        <f>'[1]5 Mar - 11 Mar 2011'!O23</f>
        <v>35200</v>
      </c>
      <c r="AS11" s="40">
        <f>'[1]12 Mar - 18 Mar 2011'!O23</f>
        <v>0</v>
      </c>
      <c r="AT11" s="40">
        <f>'[1]19 Mar - 25 Mar 2011'!O23</f>
        <v>0</v>
      </c>
      <c r="AU11" s="40">
        <f>'[3]26 Mar - 1 Apr 2011'!O23</f>
        <v>0</v>
      </c>
      <c r="AV11" s="40">
        <f>'[3]2 Apr - 8 Apr 2011 '!O23</f>
        <v>35199</v>
      </c>
      <c r="AW11" s="40">
        <f>'[3]9 Apr - 15 Apr 2011'!O23</f>
        <v>0</v>
      </c>
      <c r="AX11" s="40">
        <f>'[3]16 Apr - 29 Apr 2011'!O24</f>
        <v>36301</v>
      </c>
      <c r="AY11" s="41">
        <f t="shared" si="4"/>
        <v>131107</v>
      </c>
    </row>
    <row r="12" spans="1:51" ht="15">
      <c r="A12" s="40" t="s">
        <v>175</v>
      </c>
      <c r="B12" s="40"/>
      <c r="C12" s="40">
        <v>28175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>
        <v>12502</v>
      </c>
      <c r="U12" s="40"/>
      <c r="V12" s="40"/>
      <c r="W12" s="40"/>
      <c r="X12" s="40">
        <f>'[1]2 Okt - 8 Okt 2010'!O13</f>
        <v>0</v>
      </c>
      <c r="Y12" s="40">
        <f>'[1]9 Okt - 15 Okt 2010'!O13</f>
        <v>0</v>
      </c>
      <c r="Z12" s="40">
        <f>'[1]16 Okt - 22 Okt 2010'!O13</f>
        <v>0</v>
      </c>
      <c r="AA12" s="40">
        <f>'[1]23 Okt - 29 Okt 2010'!O13</f>
        <v>0</v>
      </c>
      <c r="AB12" s="40">
        <f>'[1]30 Okt - 5 Nov 2010'!O13</f>
        <v>0</v>
      </c>
      <c r="AC12" s="40">
        <f>'[1]6 Nov - 12 Nov 2010'!O13</f>
        <v>0</v>
      </c>
      <c r="AD12" s="40">
        <f>'[1]13 Nov - 19 Nov 2010'!O13</f>
        <v>0</v>
      </c>
      <c r="AE12" s="40">
        <f>'[1]20 Nov - 26 Nov 2010'!O13</f>
        <v>0</v>
      </c>
      <c r="AF12" s="40">
        <f>'[1]27 Nov - 3 Des 2010'!O13</f>
        <v>0</v>
      </c>
      <c r="AG12" s="40">
        <f>'[1]4 Des - 10 Des 2010'!O13</f>
        <v>0</v>
      </c>
      <c r="AH12" s="40">
        <f>'[1]11 Des - 31 Des 2010'!O13</f>
        <v>0</v>
      </c>
      <c r="AI12" s="40">
        <f>'[1]1 Jan - 7 Jan 2011'!O13</f>
        <v>0</v>
      </c>
      <c r="AJ12" s="40">
        <f>'[1]8 Jan - 14 Jan 2011'!O13</f>
        <v>0</v>
      </c>
      <c r="AK12" s="40">
        <f>'[1]15 Jan - 21 Jan 2011'!O13</f>
        <v>0</v>
      </c>
      <c r="AL12" s="40">
        <f>'[1]22 Jan - 28 Jan 2011'!O13</f>
        <v>0</v>
      </c>
      <c r="AM12" s="40">
        <f>'[1]29 Jan - 4 Feb 2011'!O13</f>
        <v>0</v>
      </c>
      <c r="AN12" s="40">
        <f>'[1]5 Feb - 11 Feb 2011'!O13</f>
        <v>0</v>
      </c>
      <c r="AO12" s="40">
        <f>'[1]12 Feb - 18 Feb 2011'!O13</f>
        <v>0</v>
      </c>
      <c r="AP12" s="40">
        <f>'[1]19 Feb - 25 Feb 2011'!O13</f>
        <v>0</v>
      </c>
      <c r="AQ12" s="41">
        <f>'[1]26 Feb - 4 Mar 2011'!O13</f>
        <v>0</v>
      </c>
      <c r="AR12" s="40">
        <f>'[1]5 Mar - 11 Mar 2011'!O13</f>
        <v>0</v>
      </c>
      <c r="AS12" s="40">
        <f>'[1]12 Mar - 18 Mar 2011'!O13</f>
        <v>0</v>
      </c>
      <c r="AT12" s="40">
        <f>'[1]19 Mar - 25 Mar 2011'!O13</f>
        <v>0</v>
      </c>
      <c r="AU12" s="40">
        <f>'[1]26 Mar - 1 Apr 2011'!O13</f>
        <v>0</v>
      </c>
      <c r="AV12" s="40">
        <v>0</v>
      </c>
      <c r="AW12" s="40">
        <f>'[3]9 Apr - 15 Apr 2011'!O13</f>
        <v>0</v>
      </c>
      <c r="AX12" s="40">
        <f>'[3]16 Apr - 29 Apr 2011'!O16</f>
        <v>0</v>
      </c>
      <c r="AY12" s="41">
        <f t="shared" si="4"/>
        <v>40677</v>
      </c>
    </row>
    <row r="13" spans="1:51" ht="15">
      <c r="A13" s="40" t="s">
        <v>3</v>
      </c>
      <c r="B13" s="40">
        <v>2393</v>
      </c>
      <c r="C13" s="40">
        <v>1598</v>
      </c>
      <c r="D13" s="40">
        <v>1444</v>
      </c>
      <c r="E13" s="40">
        <v>3203</v>
      </c>
      <c r="F13" s="40">
        <v>784</v>
      </c>
      <c r="G13" s="40">
        <v>139</v>
      </c>
      <c r="H13" s="40">
        <v>665</v>
      </c>
      <c r="I13" s="40">
        <v>4006</v>
      </c>
      <c r="J13" s="40">
        <v>7520</v>
      </c>
      <c r="K13" s="40">
        <v>873</v>
      </c>
      <c r="L13" s="40">
        <v>1474</v>
      </c>
      <c r="M13" s="40">
        <v>453</v>
      </c>
      <c r="N13" s="40">
        <v>2562</v>
      </c>
      <c r="O13" s="40">
        <v>2661</v>
      </c>
      <c r="P13" s="40">
        <v>2179</v>
      </c>
      <c r="Q13" s="40">
        <v>2043</v>
      </c>
      <c r="R13" s="40">
        <v>2406</v>
      </c>
      <c r="S13" s="40">
        <v>8516</v>
      </c>
      <c r="T13" s="40">
        <v>1009</v>
      </c>
      <c r="U13" s="40">
        <v>3282</v>
      </c>
      <c r="V13" s="40">
        <v>499</v>
      </c>
      <c r="W13" s="40">
        <v>3366</v>
      </c>
      <c r="X13" s="40">
        <f>'[1]2 Okt - 8 Okt 2010'!O14</f>
        <v>588</v>
      </c>
      <c r="Y13" s="40">
        <f>'[1]9 Okt - 15 Okt 2010'!O14</f>
        <v>1881</v>
      </c>
      <c r="Z13" s="40">
        <f>'[1]16 Okt - 22 Okt 2010'!O14</f>
        <v>2599</v>
      </c>
      <c r="AA13" s="40">
        <f>'[1]23 Okt - 29 Okt 2010'!O14</f>
        <v>4193</v>
      </c>
      <c r="AB13" s="40">
        <f>'[1]30 Okt - 5 Nov 2010'!O14</f>
        <v>632</v>
      </c>
      <c r="AC13" s="40">
        <f>'[1]6 Nov - 12 Nov 2010'!O14</f>
        <v>2616</v>
      </c>
      <c r="AD13" s="40">
        <f>'[1]13 Nov - 19 Nov 2010'!O14</f>
        <v>2618</v>
      </c>
      <c r="AE13" s="40">
        <f>'[1]20 Nov - 26 Nov 2010'!O14</f>
        <v>3218</v>
      </c>
      <c r="AF13" s="40">
        <f>'[1]27 Nov - 3 Des 2010'!O14</f>
        <v>2118</v>
      </c>
      <c r="AG13" s="40">
        <f>'[1]4 Des - 10 Des 2010'!O14</f>
        <v>4573</v>
      </c>
      <c r="AH13" s="40">
        <f>'[1]11 Des - 31 Des 2010'!O14</f>
        <v>3547</v>
      </c>
      <c r="AI13" s="40">
        <f>'[1]1 Jan - 7 Jan 2011'!O14</f>
        <v>1058</v>
      </c>
      <c r="AJ13" s="40">
        <f>'[1]8 Jan - 14 Jan 2011'!O14</f>
        <v>2120</v>
      </c>
      <c r="AK13" s="40">
        <f>'[1]15 Jan - 21 Jan 2011'!O14</f>
        <v>1966</v>
      </c>
      <c r="AL13" s="40">
        <f>'[1]22 Jan - 28 Jan 2011'!O14</f>
        <v>2781</v>
      </c>
      <c r="AM13" s="40">
        <f>'[1]29 Jan - 4 Feb 2011'!O14</f>
        <v>2815</v>
      </c>
      <c r="AN13" s="40">
        <f>'[1]5 Feb - 11 Feb 2011'!O14</f>
        <v>1775</v>
      </c>
      <c r="AO13" s="40">
        <f>'[1]12 Feb - 18 Feb 2011'!O14</f>
        <v>2737</v>
      </c>
      <c r="AP13" s="40">
        <f>'[1]19 Feb - 25 Feb 2011'!O14</f>
        <v>2966</v>
      </c>
      <c r="AQ13" s="41">
        <f>'[1]26 Feb - 4 Mar 2011'!O16</f>
        <v>1344</v>
      </c>
      <c r="AR13" s="40">
        <f>'[1]5 Mar - 11 Mar 2011'!O14</f>
        <v>737</v>
      </c>
      <c r="AS13" s="40">
        <f>'[1]12 Mar - 18 Mar 2011'!O14</f>
        <v>1269</v>
      </c>
      <c r="AT13" s="40">
        <f>'[1]19 Mar - 25 Mar 2011'!O14</f>
        <v>1516</v>
      </c>
      <c r="AU13" s="40">
        <f>'[3]26 Mar - 1 Apr 2011'!O14</f>
        <v>581</v>
      </c>
      <c r="AV13" s="40">
        <f>'[3]2 Apr - 8 Apr 2011 '!O14</f>
        <v>916</v>
      </c>
      <c r="AW13" s="40">
        <f>'[3]9 Apr - 15 Apr 2011'!O14</f>
        <v>965</v>
      </c>
      <c r="AX13" s="40">
        <f>'[3]16 Apr - 29 Apr 2011'!O15</f>
        <v>1286</v>
      </c>
      <c r="AY13" s="41">
        <f t="shared" si="4"/>
        <v>108490</v>
      </c>
    </row>
    <row r="14" spans="1:51" ht="15">
      <c r="A14" s="40" t="s">
        <v>629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>
        <f>'[1]2 Okt - 8 Okt 2010'!O15</f>
        <v>0</v>
      </c>
      <c r="Y14" s="40">
        <f>'[1]9 Okt - 15 Okt 2010'!O15</f>
        <v>0</v>
      </c>
      <c r="Z14" s="40">
        <f>'[1]16 Okt - 22 Okt 2010'!O15</f>
        <v>0</v>
      </c>
      <c r="AA14" s="40">
        <f>'[1]23 Okt - 29 Okt 2010'!O15</f>
        <v>0</v>
      </c>
      <c r="AB14" s="40">
        <f>'[1]30 Okt - 5 Nov 2010'!O15</f>
        <v>0</v>
      </c>
      <c r="AC14" s="40">
        <f>'[1]6 Nov - 12 Nov 2010'!O15</f>
        <v>0</v>
      </c>
      <c r="AD14" s="40">
        <f>'[1]13 Nov - 19 Nov 2010'!O15</f>
        <v>0</v>
      </c>
      <c r="AE14" s="40">
        <f>'[1]20 Nov - 26 Nov 2010'!O15</f>
        <v>0</v>
      </c>
      <c r="AF14" s="40">
        <f>'[1]27 Nov - 3 Des 2010'!O15</f>
        <v>0</v>
      </c>
      <c r="AG14" s="40">
        <f>'[1]4 Des - 10 Des 2010'!O15</f>
        <v>0</v>
      </c>
      <c r="AH14" s="40">
        <f>'[1]11 Des - 31 Des 2010'!O15</f>
        <v>0</v>
      </c>
      <c r="AI14" s="40">
        <f>'[1]1 Jan - 7 Jan 2011'!O15</f>
        <v>0</v>
      </c>
      <c r="AJ14" s="40">
        <f>'[1]8 Jan - 14 Jan 2011'!O15</f>
        <v>0</v>
      </c>
      <c r="AK14" s="40">
        <f>'[1]15 Jan - 21 Jan 2011'!O15</f>
        <v>0</v>
      </c>
      <c r="AL14" s="40">
        <f>'[1]22 Jan - 28 Jan 2011'!O15</f>
        <v>0</v>
      </c>
      <c r="AM14" s="40">
        <f>'[1]29 Jan - 4 Feb 2011'!O15</f>
        <v>0</v>
      </c>
      <c r="AN14" s="40">
        <f>'[1]5 Feb - 11 Feb 2011'!O15</f>
        <v>0</v>
      </c>
      <c r="AO14" s="40">
        <f>'[1]12 Feb - 18 Feb 2011'!O15</f>
        <v>0</v>
      </c>
      <c r="AP14" s="40">
        <f>'[1]19 Feb - 25 Feb 2011'!O15</f>
        <v>0</v>
      </c>
      <c r="AQ14" s="41">
        <f>'[1]26 Feb - 4 Mar 2011'!O17</f>
        <v>0</v>
      </c>
      <c r="AR14" s="40">
        <f>'[1]5 Mar - 11 Mar 2011'!O15</f>
        <v>0</v>
      </c>
      <c r="AS14" s="40">
        <f>'[1]12 Mar - 18 Mar 2011'!O15</f>
        <v>0</v>
      </c>
      <c r="AT14" s="40">
        <f>'[1]19 Mar - 25 Mar 2011'!O15</f>
        <v>0</v>
      </c>
      <c r="AU14" s="40">
        <f>'[1]26 Mar - 1 Apr 2011'!O15</f>
        <v>0</v>
      </c>
      <c r="AV14" s="40">
        <v>0</v>
      </c>
      <c r="AW14" s="40">
        <f>'[3]9 Apr - 15 Apr 2011'!O15</f>
        <v>0</v>
      </c>
      <c r="AX14" s="40">
        <f>'[3]16 Apr - 29 Apr 2011'!O5</f>
        <v>0</v>
      </c>
      <c r="AY14" s="41">
        <f t="shared" si="4"/>
        <v>0</v>
      </c>
    </row>
    <row r="15" spans="1:51" ht="15">
      <c r="A15" s="40" t="s">
        <v>849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1">
        <v>0</v>
      </c>
      <c r="AR15" s="40">
        <v>0</v>
      </c>
      <c r="AS15" s="40">
        <v>0</v>
      </c>
      <c r="AT15" s="40">
        <v>0</v>
      </c>
      <c r="AU15" s="40">
        <f>'[3]26 Mar - 1 Apr 2011'!O24</f>
        <v>28800</v>
      </c>
      <c r="AV15" s="40">
        <v>0</v>
      </c>
      <c r="AW15" s="40">
        <f>'[3]9 Apr - 15 Apr 2011'!O27</f>
        <v>0</v>
      </c>
      <c r="AX15" s="40">
        <f>'[3]16 Apr - 29 Apr 2011'!O26</f>
        <v>42755</v>
      </c>
      <c r="AY15" s="41">
        <f t="shared" si="4"/>
        <v>71555</v>
      </c>
    </row>
    <row r="16" spans="1:51" ht="15">
      <c r="A16" s="40" t="s">
        <v>628</v>
      </c>
      <c r="B16" s="40">
        <v>3057</v>
      </c>
      <c r="C16" s="40">
        <v>711</v>
      </c>
      <c r="D16" s="40">
        <v>1173</v>
      </c>
      <c r="E16" s="40">
        <v>1490</v>
      </c>
      <c r="F16" s="40">
        <v>2296</v>
      </c>
      <c r="G16" s="40">
        <v>747</v>
      </c>
      <c r="H16" s="40">
        <v>2062</v>
      </c>
      <c r="I16" s="40">
        <v>1668</v>
      </c>
      <c r="J16" s="40">
        <v>135</v>
      </c>
      <c r="K16" s="40">
        <v>808</v>
      </c>
      <c r="L16" s="40">
        <v>1856</v>
      </c>
      <c r="M16" s="40">
        <v>748</v>
      </c>
      <c r="N16" s="40">
        <v>523</v>
      </c>
      <c r="O16" s="40">
        <v>1327</v>
      </c>
      <c r="P16" s="40">
        <v>2218</v>
      </c>
      <c r="Q16" s="40">
        <v>1399</v>
      </c>
      <c r="R16" s="40">
        <v>1756</v>
      </c>
      <c r="S16" s="40">
        <v>1406</v>
      </c>
      <c r="T16" s="40"/>
      <c r="U16" s="40">
        <v>3450</v>
      </c>
      <c r="V16" s="40">
        <v>660</v>
      </c>
      <c r="W16" s="40">
        <v>2746</v>
      </c>
      <c r="X16" s="40">
        <f>'[1]2 Okt - 8 Okt 2010'!O16</f>
        <v>551</v>
      </c>
      <c r="Y16" s="40">
        <f>'[1]9 Okt - 15 Okt 2010'!O16</f>
        <v>2571</v>
      </c>
      <c r="Z16" s="40">
        <f>'[1]16 Okt - 22 Okt 2010'!O16</f>
        <v>1289</v>
      </c>
      <c r="AA16" s="40">
        <f>'[1]23 Okt - 29 Okt 2010'!O16</f>
        <v>1583</v>
      </c>
      <c r="AB16" s="40">
        <f>'[1]30 Okt - 5 Nov 2010'!O16</f>
        <v>35</v>
      </c>
      <c r="AC16" s="40">
        <f>'[1]6 Nov - 12 Nov 2010'!O16</f>
        <v>3003</v>
      </c>
      <c r="AD16" s="40">
        <f>'[1]13 Nov - 19 Nov 2010'!O16</f>
        <v>2389</v>
      </c>
      <c r="AE16" s="40">
        <f>'[1]20 Nov - 26 Nov 2010'!O16</f>
        <v>820</v>
      </c>
      <c r="AF16" s="40">
        <f>'[1]27 Nov - 3 Des 2010'!O16</f>
        <v>2255</v>
      </c>
      <c r="AG16" s="40">
        <f>'[1]4 Des - 10 Des 2010'!O16</f>
        <v>1640</v>
      </c>
      <c r="AH16" s="40">
        <f>'[1]11 Des - 31 Des 2010'!O16</f>
        <v>2308</v>
      </c>
      <c r="AI16" s="40">
        <f>'[1]1 Jan - 7 Jan 2011'!O16</f>
        <v>435</v>
      </c>
      <c r="AJ16" s="40">
        <f>'[1]8 Jan - 14 Jan 2011'!O16</f>
        <v>988</v>
      </c>
      <c r="AK16" s="40">
        <f>'[1]15 Jan - 21 Jan 2011'!O16</f>
        <v>1004</v>
      </c>
      <c r="AL16" s="40">
        <f>'[1]22 Jan - 28 Jan 2011'!O16</f>
        <v>2082</v>
      </c>
      <c r="AM16" s="40">
        <f>'[1]29 Jan - 4 Feb 2011'!O16</f>
        <v>1451</v>
      </c>
      <c r="AN16" s="40">
        <f>'[1]5 Feb - 11 Feb 2011'!O16</f>
        <v>1497</v>
      </c>
      <c r="AO16" s="40">
        <f>'[1]12 Feb - 18 Feb 2011'!O16</f>
        <v>1859</v>
      </c>
      <c r="AP16" s="40">
        <f>'[1]19 Feb - 25 Feb 2011'!O16</f>
        <v>1560</v>
      </c>
      <c r="AQ16" s="41">
        <f>'[1]26 Feb - 4 Mar 2011'!O18</f>
        <v>1909</v>
      </c>
      <c r="AR16" s="40">
        <f>'[1]5 Mar - 11 Mar 2011'!O16</f>
        <v>1652</v>
      </c>
      <c r="AS16" s="40">
        <f>'[1]12 Mar - 18 Mar 2011'!O16</f>
        <v>465</v>
      </c>
      <c r="AT16" s="40">
        <f>'[1]19 Mar - 25 Mar 2011'!O16</f>
        <v>399</v>
      </c>
      <c r="AU16" s="40">
        <f>'[3]26 Mar - 1 Apr 2011'!O16</f>
        <v>2445</v>
      </c>
      <c r="AV16" s="40">
        <f>'[3]2 Apr - 8 Apr 2011 '!O16</f>
        <v>2167</v>
      </c>
      <c r="AW16" s="40">
        <f>'[3]9 Apr - 15 Apr 2011'!O16</f>
        <v>2201</v>
      </c>
      <c r="AX16" s="40">
        <f>'[3]16 Apr - 29 Apr 2011'!O17</f>
        <v>950</v>
      </c>
      <c r="AY16" s="41">
        <f t="shared" si="4"/>
        <v>73744</v>
      </c>
    </row>
    <row r="17" spans="1:51" ht="15">
      <c r="A17" s="40" t="s">
        <v>4</v>
      </c>
      <c r="B17" s="40">
        <v>3419</v>
      </c>
      <c r="C17" s="40">
        <v>1575</v>
      </c>
      <c r="D17" s="40">
        <v>760</v>
      </c>
      <c r="E17" s="40"/>
      <c r="F17" s="40">
        <v>61</v>
      </c>
      <c r="G17" s="40">
        <v>146</v>
      </c>
      <c r="H17" s="40">
        <v>31</v>
      </c>
      <c r="I17" s="40">
        <v>121</v>
      </c>
      <c r="J17" s="40">
        <v>40</v>
      </c>
      <c r="K17" s="40">
        <v>63</v>
      </c>
      <c r="L17" s="40">
        <v>122</v>
      </c>
      <c r="M17" s="40">
        <v>34</v>
      </c>
      <c r="N17" s="40">
        <v>62</v>
      </c>
      <c r="O17" s="40">
        <v>153</v>
      </c>
      <c r="P17" s="40">
        <v>128</v>
      </c>
      <c r="Q17" s="40">
        <v>114</v>
      </c>
      <c r="R17" s="40">
        <v>32</v>
      </c>
      <c r="S17" s="40">
        <v>154</v>
      </c>
      <c r="T17" s="40">
        <v>94</v>
      </c>
      <c r="U17" s="40">
        <v>64</v>
      </c>
      <c r="V17" s="40">
        <v>191</v>
      </c>
      <c r="W17" s="40">
        <v>27</v>
      </c>
      <c r="X17" s="40">
        <f>'[1]2 Okt - 8 Okt 2010'!O17</f>
        <v>112</v>
      </c>
      <c r="Y17" s="40">
        <f>'[1]9 Okt - 15 Okt 2010'!O17</f>
        <v>1176</v>
      </c>
      <c r="Z17" s="40">
        <f>'[1]16 Okt - 22 Okt 2010'!O17</f>
        <v>3438</v>
      </c>
      <c r="AA17" s="40">
        <f>'[1]23 Okt - 29 Okt 2010'!O17</f>
        <v>3254</v>
      </c>
      <c r="AB17" s="40">
        <f>'[1]30 Okt - 5 Nov 2010'!O17</f>
        <v>1697</v>
      </c>
      <c r="AC17" s="40">
        <f>'[1]6 Nov - 12 Nov 2010'!O17</f>
        <v>1617</v>
      </c>
      <c r="AD17" s="40">
        <f>'[1]13 Nov - 19 Nov 2010'!O17</f>
        <v>2136</v>
      </c>
      <c r="AE17" s="40">
        <f>'[1]20 Nov - 26 Nov 2010'!O17</f>
        <v>2321</v>
      </c>
      <c r="AF17" s="40">
        <f>'[1]27 Nov - 3 Des 2010'!O17</f>
        <v>4022</v>
      </c>
      <c r="AG17" s="40">
        <f>'[1]4 Des - 10 Des 2010'!O17</f>
        <v>3965</v>
      </c>
      <c r="AH17" s="40">
        <f>'[1]11 Des - 31 Des 2010'!O17</f>
        <v>4962</v>
      </c>
      <c r="AI17" s="40">
        <f>'[1]1 Jan - 7 Jan 2011'!O17</f>
        <v>1704</v>
      </c>
      <c r="AJ17" s="40">
        <f>'[1]8 Jan - 14 Jan 2011'!O17</f>
        <v>2281</v>
      </c>
      <c r="AK17" s="40">
        <f>'[1]15 Jan - 21 Jan 2011'!O17</f>
        <v>2342</v>
      </c>
      <c r="AL17" s="40">
        <f>'[1]22 Jan - 28 Jan 2011'!O17</f>
        <v>3339</v>
      </c>
      <c r="AM17" s="40">
        <f>'[1]29 Jan - 4 Feb 2011'!O17</f>
        <v>1855</v>
      </c>
      <c r="AN17" s="40">
        <f>'[1]5 Feb - 11 Feb 2011'!O17</f>
        <v>3112</v>
      </c>
      <c r="AO17" s="40">
        <f>'[1]12 Feb - 18 Feb 2011'!O17</f>
        <v>2250</v>
      </c>
      <c r="AP17" s="40">
        <f>'[1]19 Feb - 25 Feb 2011'!O17</f>
        <v>2907</v>
      </c>
      <c r="AQ17" s="41">
        <f>'[1]26 Feb - 4 Mar 2011'!O19</f>
        <v>1992</v>
      </c>
      <c r="AR17" s="40">
        <f>'[1]5 Mar - 11 Mar 2011'!O17</f>
        <v>2017</v>
      </c>
      <c r="AS17" s="40">
        <f>'[1]12 Mar - 18 Mar 2011'!O17</f>
        <v>2184</v>
      </c>
      <c r="AT17" s="40">
        <f>'[1]19 Mar - 25 Mar 2011'!O17</f>
        <v>2763</v>
      </c>
      <c r="AU17" s="40">
        <f>'[3]26 Mar - 1 Apr 2011'!O17</f>
        <v>5812</v>
      </c>
      <c r="AV17" s="40">
        <f>'[3]2 Apr - 8 Apr 2011 '!O17</f>
        <v>2684</v>
      </c>
      <c r="AW17" s="40">
        <f>'[3]9 Apr - 15 Apr 2011'!O17</f>
        <v>4156</v>
      </c>
      <c r="AX17" s="40">
        <f>'[3]16 Apr - 29 Apr 2011'!O18</f>
        <v>2962</v>
      </c>
      <c r="AY17" s="41">
        <f t="shared" si="4"/>
        <v>80451</v>
      </c>
    </row>
    <row r="18" spans="1:51" ht="15">
      <c r="A18" s="40" t="s">
        <v>837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>
        <v>12500</v>
      </c>
      <c r="S18" s="40"/>
      <c r="T18" s="40"/>
      <c r="U18" s="40"/>
      <c r="V18" s="40"/>
      <c r="W18" s="40"/>
      <c r="X18" s="40">
        <f>'[1]2 Okt - 8 Okt 2010'!O18</f>
        <v>0</v>
      </c>
      <c r="Y18" s="40">
        <f>'[1]9 Okt - 15 Okt 2010'!O18</f>
        <v>0</v>
      </c>
      <c r="Z18" s="40">
        <f>'[1]16 Okt - 22 Okt 2010'!O18</f>
        <v>0</v>
      </c>
      <c r="AA18" s="40">
        <f>'[1]23 Okt - 29 Okt 2010'!O18</f>
        <v>0</v>
      </c>
      <c r="AB18" s="40">
        <f>'[1]30 Okt - 5 Nov 2010'!O18</f>
        <v>0</v>
      </c>
      <c r="AC18" s="40">
        <f>'[1]6 Nov - 12 Nov 2010'!O18</f>
        <v>0</v>
      </c>
      <c r="AD18" s="40">
        <f>'[1]13 Nov - 19 Nov 2010'!O18</f>
        <v>0</v>
      </c>
      <c r="AE18" s="40">
        <f>'[1]20 Nov - 26 Nov 2010'!O18</f>
        <v>0</v>
      </c>
      <c r="AF18" s="40">
        <f>'[1]27 Nov - 3 Des 2010'!O18</f>
        <v>0</v>
      </c>
      <c r="AG18" s="40">
        <f>'[1]4 Des - 10 Des 2010'!O18</f>
        <v>0</v>
      </c>
      <c r="AH18" s="40">
        <f>'[1]11 Des - 31 Des 2010'!O18</f>
        <v>0</v>
      </c>
      <c r="AI18" s="40">
        <f>'[1]1 Jan - 7 Jan 2011'!O18</f>
        <v>0</v>
      </c>
      <c r="AJ18" s="40">
        <f>'[1]8 Jan - 14 Jan 2011'!O18</f>
        <v>0</v>
      </c>
      <c r="AK18" s="40">
        <f>'[1]15 Jan - 21 Jan 2011'!O18</f>
        <v>0</v>
      </c>
      <c r="AL18" s="40">
        <f>'[1]22 Jan - 28 Jan 2011'!O18</f>
        <v>0</v>
      </c>
      <c r="AM18" s="40">
        <f>'[1]29 Jan - 4 Feb 2011'!O18</f>
        <v>0</v>
      </c>
      <c r="AN18" s="40">
        <f>'[1]5 Feb - 11 Feb 2011'!O18</f>
        <v>0</v>
      </c>
      <c r="AO18" s="40">
        <f>'[1]12 Feb - 18 Feb 2011'!O18</f>
        <v>0</v>
      </c>
      <c r="AP18" s="40">
        <f>'[1]19 Feb - 25 Feb 2011'!O18</f>
        <v>0</v>
      </c>
      <c r="AQ18" s="41">
        <f>'[1]26 Feb - 4 Mar 2011'!O20</f>
        <v>0</v>
      </c>
      <c r="AR18" s="40">
        <f>'[1]5 Mar - 11 Mar 2011'!O18</f>
        <v>0</v>
      </c>
      <c r="AS18" s="40">
        <f>'[1]12 Mar - 18 Mar 2011'!O18</f>
        <v>0</v>
      </c>
      <c r="AT18" s="40">
        <f>'[1]19 Mar - 25 Mar 2011'!O18</f>
        <v>0</v>
      </c>
      <c r="AU18" s="40">
        <f>'[1]26 Mar - 1 Apr 2011'!O18</f>
        <v>0</v>
      </c>
      <c r="AV18" s="40">
        <v>0</v>
      </c>
      <c r="AW18" s="40">
        <f>'[3]9 Apr - 15 Apr 2011'!O18</f>
        <v>0</v>
      </c>
      <c r="AX18" s="40">
        <f>'[3]16 Apr - 29 Apr 2011'!O27</f>
        <v>0</v>
      </c>
      <c r="AY18" s="41">
        <f t="shared" si="4"/>
        <v>12500</v>
      </c>
    </row>
    <row r="19" spans="1:51" ht="15">
      <c r="A19" s="40" t="s">
        <v>854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1">
        <v>0</v>
      </c>
      <c r="AR19" s="40"/>
      <c r="AS19" s="40"/>
      <c r="AT19" s="40"/>
      <c r="AU19" s="40"/>
      <c r="AV19" s="40">
        <f>'[3]2 Apr - 8 Apr 2011 '!O25</f>
        <v>0</v>
      </c>
      <c r="AW19" s="40">
        <f>'[3]9 Apr - 15 Apr 2011'!O26</f>
        <v>30289</v>
      </c>
      <c r="AX19" s="40">
        <f>'[3]16 Apr - 29 Apr 2011'!O28</f>
        <v>0</v>
      </c>
      <c r="AY19" s="41">
        <f t="shared" si="4"/>
        <v>30289</v>
      </c>
    </row>
    <row r="20" spans="1:51" ht="15">
      <c r="A20" s="40" t="s">
        <v>354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>
        <v>27346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>
        <f>'[1]2 Okt - 8 Okt 2010'!O19</f>
        <v>0</v>
      </c>
      <c r="Y20" s="40">
        <f>'[1]9 Okt - 15 Okt 2010'!O19</f>
        <v>0</v>
      </c>
      <c r="Z20" s="40">
        <f>'[1]16 Okt - 22 Okt 2010'!O19</f>
        <v>0</v>
      </c>
      <c r="AA20" s="40">
        <f>'[1]23 Okt - 29 Okt 2010'!O19</f>
        <v>0</v>
      </c>
      <c r="AB20" s="40">
        <f>'[1]30 Okt - 5 Nov 2010'!O19</f>
        <v>0</v>
      </c>
      <c r="AC20" s="40">
        <f>'[1]6 Nov - 12 Nov 2010'!O19</f>
        <v>0</v>
      </c>
      <c r="AD20" s="40">
        <f>'[1]13 Nov - 19 Nov 2010'!O19</f>
        <v>0</v>
      </c>
      <c r="AE20" s="40">
        <f>'[1]20 Nov - 26 Nov 2010'!O19</f>
        <v>0</v>
      </c>
      <c r="AF20" s="40">
        <f>'[1]27 Nov - 3 Des 2010'!O19</f>
        <v>0</v>
      </c>
      <c r="AG20" s="40">
        <f>'[1]4 Des - 10 Des 2010'!O19</f>
        <v>0</v>
      </c>
      <c r="AH20" s="40">
        <f>'[1]11 Des - 31 Des 2010'!O19</f>
        <v>0</v>
      </c>
      <c r="AI20" s="40">
        <f>'[1]1 Jan - 7 Jan 2011'!O19</f>
        <v>0</v>
      </c>
      <c r="AJ20" s="40">
        <f>'[1]8 Jan - 14 Jan 2011'!O19</f>
        <v>0</v>
      </c>
      <c r="AK20" s="40">
        <f>'[1]15 Jan - 21 Jan 2011'!O19</f>
        <v>0</v>
      </c>
      <c r="AL20" s="40">
        <f>'[1]22 Jan - 28 Jan 2011'!O19</f>
        <v>0</v>
      </c>
      <c r="AM20" s="40">
        <f>'[1]29 Jan - 4 Feb 2011'!O19</f>
        <v>0</v>
      </c>
      <c r="AN20" s="40">
        <f>'[1]5 Feb - 11 Feb 2011'!O19</f>
        <v>0</v>
      </c>
      <c r="AO20" s="40">
        <f>'[1]12 Feb - 18 Feb 2011'!O19</f>
        <v>0</v>
      </c>
      <c r="AP20" s="40">
        <f>'[1]19 Feb - 25 Feb 2011'!O19</f>
        <v>0</v>
      </c>
      <c r="AQ20" s="41">
        <f>'[1]26 Feb - 4 Mar 2011'!O21</f>
        <v>0</v>
      </c>
      <c r="AR20" s="40">
        <f>'[1]5 Mar - 11 Mar 2011'!O19</f>
        <v>0</v>
      </c>
      <c r="AS20" s="40">
        <f>'[1]12 Mar - 18 Mar 2011'!O19</f>
        <v>0</v>
      </c>
      <c r="AT20" s="40">
        <f>'[1]19 Mar - 25 Mar 2011'!O19</f>
        <v>0</v>
      </c>
      <c r="AU20" s="40">
        <f>'[1]26 Mar - 1 Apr 2011'!O19</f>
        <v>0</v>
      </c>
      <c r="AV20" s="40">
        <v>0</v>
      </c>
      <c r="AW20" s="40">
        <f>'[3]9 Apr - 15 Apr 2011'!O19</f>
        <v>0</v>
      </c>
      <c r="AX20" s="40">
        <f>'[3]16 Apr - 29 Apr 2011'!O29</f>
        <v>0</v>
      </c>
      <c r="AY20" s="41">
        <f t="shared" si="4"/>
        <v>27346</v>
      </c>
    </row>
    <row r="21" spans="1:51" ht="15">
      <c r="A21" s="40" t="s">
        <v>5</v>
      </c>
      <c r="B21" s="40">
        <v>1</v>
      </c>
      <c r="C21" s="40">
        <v>624</v>
      </c>
      <c r="D21" s="40"/>
      <c r="E21" s="40">
        <v>747</v>
      </c>
      <c r="F21" s="40"/>
      <c r="G21" s="40"/>
      <c r="H21" s="40">
        <v>861</v>
      </c>
      <c r="I21" s="40"/>
      <c r="J21" s="40">
        <v>201</v>
      </c>
      <c r="K21" s="40">
        <v>89</v>
      </c>
      <c r="L21" s="40"/>
      <c r="M21" s="40"/>
      <c r="N21" s="40"/>
      <c r="O21" s="40"/>
      <c r="P21" s="40"/>
      <c r="Q21" s="40"/>
      <c r="R21" s="40"/>
      <c r="S21" s="40"/>
      <c r="T21" s="40"/>
      <c r="U21" s="40">
        <v>1080</v>
      </c>
      <c r="V21" s="40">
        <v>428</v>
      </c>
      <c r="W21" s="40">
        <v>2006</v>
      </c>
      <c r="X21" s="40">
        <f>'[1]2 Okt - 8 Okt 2010'!O20</f>
        <v>460</v>
      </c>
      <c r="Y21" s="40">
        <f>'[1]9 Okt - 15 Okt 2010'!O20</f>
        <v>820</v>
      </c>
      <c r="Z21" s="40">
        <f>'[1]16 Okt - 22 Okt 2010'!O20</f>
        <v>1708</v>
      </c>
      <c r="AA21" s="40">
        <f>'[1]23 Okt - 29 Okt 2010'!O20</f>
        <v>2641</v>
      </c>
      <c r="AB21" s="40">
        <f>'[1]30 Okt - 5 Nov 2010'!O20</f>
        <v>272</v>
      </c>
      <c r="AC21" s="40">
        <f>'[1]6 Nov - 12 Nov 2010'!O20</f>
        <v>2043</v>
      </c>
      <c r="AD21" s="40">
        <f>'[1]13 Nov - 19 Nov 2010'!O20</f>
        <v>1580</v>
      </c>
      <c r="AE21" s="40">
        <f>'[1]20 Nov - 26 Nov 2010'!O20</f>
        <v>1712</v>
      </c>
      <c r="AF21" s="40">
        <f>'[1]27 Nov - 3 Des 2010'!O20</f>
        <v>1069</v>
      </c>
      <c r="AG21" s="40">
        <f>'[1]4 Des - 10 Des 2010'!O20</f>
        <v>1959</v>
      </c>
      <c r="AH21" s="40">
        <f>'[1]11 Des - 31 Des 2010'!O20</f>
        <v>5739</v>
      </c>
      <c r="AI21" s="40">
        <f>'[1]1 Jan - 7 Jan 2011'!O20</f>
        <v>1960</v>
      </c>
      <c r="AJ21" s="40">
        <f>'[1]8 Jan - 14 Jan 2011'!O20</f>
        <v>1619</v>
      </c>
      <c r="AK21" s="40">
        <f>'[1]15 Jan - 21 Jan 2011'!O20</f>
        <v>2623</v>
      </c>
      <c r="AL21" s="40">
        <f>'[1]22 Jan - 28 Jan 2011'!O20</f>
        <v>4816</v>
      </c>
      <c r="AM21" s="40">
        <f>'[1]29 Jan - 4 Feb 2011'!O20</f>
        <v>1509</v>
      </c>
      <c r="AN21" s="40">
        <f>'[1]5 Feb - 11 Feb 2011'!O20</f>
        <v>2229</v>
      </c>
      <c r="AO21" s="40">
        <f>'[1]12 Feb - 18 Feb 2011'!O20</f>
        <v>637</v>
      </c>
      <c r="AP21" s="40">
        <f>'[1]19 Feb - 25 Feb 2011'!O20</f>
        <v>2445</v>
      </c>
      <c r="AQ21" s="41">
        <f>'[1]26 Feb - 4 Mar 2011'!O22</f>
        <v>2230</v>
      </c>
      <c r="AR21" s="40">
        <f>'[1]5 Mar - 11 Mar 2011'!O20</f>
        <v>1374</v>
      </c>
      <c r="AS21" s="40">
        <f>'[1]12 Mar - 18 Mar 2011'!O20</f>
        <v>2129</v>
      </c>
      <c r="AT21" s="40">
        <f>'[1]19 Mar - 25 Mar 2011'!O20</f>
        <v>1168</v>
      </c>
      <c r="AU21" s="40">
        <f>'[3]26 Mar - 1 Apr 2011'!O20</f>
        <v>1850</v>
      </c>
      <c r="AV21" s="40">
        <f>'[3]2 Apr - 8 Apr 2011 '!O20</f>
        <v>683</v>
      </c>
      <c r="AW21" s="40">
        <f>'[3]9 Apr - 15 Apr 2011'!O20</f>
        <v>587</v>
      </c>
      <c r="AX21" s="40">
        <f>'[3]16 Apr - 29 Apr 2011'!O21</f>
        <v>741</v>
      </c>
      <c r="AY21" s="41">
        <f t="shared" si="4"/>
        <v>54640</v>
      </c>
    </row>
    <row r="22" spans="1:51" ht="15">
      <c r="A22" s="40" t="s">
        <v>7</v>
      </c>
      <c r="B22" s="40">
        <v>4057</v>
      </c>
      <c r="C22" s="40">
        <v>3139</v>
      </c>
      <c r="D22" s="40">
        <v>2935</v>
      </c>
      <c r="E22" s="40">
        <v>1959</v>
      </c>
      <c r="F22" s="40">
        <v>1603</v>
      </c>
      <c r="G22" s="40">
        <v>2497</v>
      </c>
      <c r="H22" s="40">
        <v>494</v>
      </c>
      <c r="I22" s="40">
        <v>325</v>
      </c>
      <c r="J22" s="40">
        <v>3691</v>
      </c>
      <c r="K22" s="40"/>
      <c r="L22" s="40"/>
      <c r="M22" s="40"/>
      <c r="N22" s="40"/>
      <c r="O22" s="40"/>
      <c r="P22" s="40"/>
      <c r="Q22" s="40">
        <v>1700</v>
      </c>
      <c r="R22" s="40">
        <v>1114</v>
      </c>
      <c r="S22" s="40">
        <v>83</v>
      </c>
      <c r="T22" s="40">
        <v>440</v>
      </c>
      <c r="U22" s="40"/>
      <c r="V22" s="40">
        <v>32</v>
      </c>
      <c r="W22" s="40">
        <v>1802</v>
      </c>
      <c r="X22" s="40">
        <f>'[1]2 Okt - 8 Okt 2010'!O21</f>
        <v>578</v>
      </c>
      <c r="Y22" s="40">
        <f>'[1]9 Okt - 15 Okt 2010'!O21</f>
        <v>1408</v>
      </c>
      <c r="Z22" s="40">
        <f>'[1]16 Okt - 22 Okt 2010'!O21</f>
        <v>1528</v>
      </c>
      <c r="AA22" s="40">
        <f>'[1]23 Okt - 29 Okt 2010'!O21</f>
        <v>352</v>
      </c>
      <c r="AB22" s="40">
        <f>'[1]30 Okt - 5 Nov 2010'!O21</f>
        <v>0</v>
      </c>
      <c r="AC22" s="40">
        <f>'[1]6 Nov - 12 Nov 2010'!O21</f>
        <v>0</v>
      </c>
      <c r="AD22" s="40">
        <f>'[1]13 Nov - 19 Nov 2010'!O21</f>
        <v>0</v>
      </c>
      <c r="AE22" s="40">
        <f>'[1]20 Nov - 26 Nov 2010'!O21</f>
        <v>0</v>
      </c>
      <c r="AF22" s="40">
        <f>'[1]27 Nov - 3 Des 2010'!O21</f>
        <v>0</v>
      </c>
      <c r="AG22" s="40">
        <f>'[1]4 Des - 10 Des 2010'!O21</f>
        <v>0</v>
      </c>
      <c r="AH22" s="40">
        <f>'[1]11 Des - 31 Des 2010'!O21</f>
        <v>895</v>
      </c>
      <c r="AI22" s="40">
        <f>'[1]1 Jan - 7 Jan 2011'!O21</f>
        <v>33</v>
      </c>
      <c r="AJ22" s="40">
        <f>'[1]8 Jan - 14 Jan 2011'!O21</f>
        <v>35</v>
      </c>
      <c r="AK22" s="40">
        <f>'[1]15 Jan - 21 Jan 2011'!O21</f>
        <v>0</v>
      </c>
      <c r="AL22" s="40">
        <f>'[1]22 Jan - 28 Jan 2011'!O21</f>
        <v>0</v>
      </c>
      <c r="AM22" s="40">
        <f>'[1]29 Jan - 4 Feb 2011'!O21</f>
        <v>1195</v>
      </c>
      <c r="AN22" s="40">
        <f>'[1]5 Feb - 11 Feb 2011'!O21</f>
        <v>0</v>
      </c>
      <c r="AO22" s="40">
        <f>'[1]12 Feb - 18 Feb 2011'!O21</f>
        <v>1320</v>
      </c>
      <c r="AP22" s="40">
        <f>'[1]19 Feb - 25 Feb 2011'!O21</f>
        <v>1146</v>
      </c>
      <c r="AQ22" s="41">
        <f>'[1]26 Feb - 4 Mar 2011'!O23</f>
        <v>0</v>
      </c>
      <c r="AR22" s="40">
        <f>'[1]5 Mar - 11 Mar 2011'!O21</f>
        <v>660</v>
      </c>
      <c r="AS22" s="40">
        <f>'[1]12 Mar - 18 Mar 2011'!O21</f>
        <v>167</v>
      </c>
      <c r="AT22" s="40">
        <f>'[1]19 Mar - 25 Mar 2011'!O21</f>
        <v>660</v>
      </c>
      <c r="AU22" s="40">
        <f>'[3]26 Mar - 1 Apr 2011'!O21</f>
        <v>0</v>
      </c>
      <c r="AV22" s="40">
        <f>'[3]2 Apr - 8 Apr 2011 '!O21</f>
        <v>0</v>
      </c>
      <c r="AW22" s="40">
        <f>'[3]9 Apr - 15 Apr 2011'!O21</f>
        <v>660</v>
      </c>
      <c r="AX22" s="40">
        <f>'[3]16 Apr - 29 Apr 2011'!O22</f>
        <v>660</v>
      </c>
      <c r="AY22" s="41">
        <f t="shared" si="4"/>
        <v>37168</v>
      </c>
    </row>
    <row r="23" spans="1:53" s="102" customFormat="1" ht="15">
      <c r="A23" s="94" t="s">
        <v>48</v>
      </c>
      <c r="B23" s="94">
        <f aca="true" t="shared" si="5" ref="B23:W23">SUM(B5:B22)</f>
        <v>19793</v>
      </c>
      <c r="C23" s="94">
        <f t="shared" si="5"/>
        <v>38606</v>
      </c>
      <c r="D23" s="94">
        <f t="shared" si="5"/>
        <v>8941</v>
      </c>
      <c r="E23" s="94">
        <f t="shared" si="5"/>
        <v>12317</v>
      </c>
      <c r="F23" s="94">
        <f t="shared" si="5"/>
        <v>10504</v>
      </c>
      <c r="G23" s="94">
        <f t="shared" si="5"/>
        <v>6123</v>
      </c>
      <c r="H23" s="94">
        <f t="shared" si="5"/>
        <v>5442</v>
      </c>
      <c r="I23" s="94">
        <f t="shared" si="5"/>
        <v>11011</v>
      </c>
      <c r="J23" s="94">
        <f t="shared" si="5"/>
        <v>13794</v>
      </c>
      <c r="K23" s="94">
        <f t="shared" si="5"/>
        <v>5653</v>
      </c>
      <c r="L23" s="94">
        <f t="shared" si="5"/>
        <v>6772</v>
      </c>
      <c r="M23" s="94">
        <f t="shared" si="5"/>
        <v>30074</v>
      </c>
      <c r="N23" s="94">
        <f t="shared" si="5"/>
        <v>6022</v>
      </c>
      <c r="O23" s="94">
        <f t="shared" si="5"/>
        <v>5844</v>
      </c>
      <c r="P23" s="94">
        <f t="shared" si="5"/>
        <v>6437</v>
      </c>
      <c r="Q23" s="94">
        <f t="shared" si="5"/>
        <v>10432</v>
      </c>
      <c r="R23" s="94">
        <f t="shared" si="5"/>
        <v>28749</v>
      </c>
      <c r="S23" s="94">
        <f t="shared" si="5"/>
        <v>13577</v>
      </c>
      <c r="T23" s="94">
        <f t="shared" si="5"/>
        <v>16492</v>
      </c>
      <c r="U23" s="94">
        <f t="shared" si="5"/>
        <v>11978</v>
      </c>
      <c r="V23" s="94">
        <f t="shared" si="5"/>
        <v>6400</v>
      </c>
      <c r="W23" s="94">
        <f t="shared" si="5"/>
        <v>15071</v>
      </c>
      <c r="X23" s="94">
        <f aca="true" t="shared" si="6" ref="X23:AG23">SUM(X5:X22)</f>
        <v>5581</v>
      </c>
      <c r="Y23" s="94">
        <f t="shared" si="6"/>
        <v>12081</v>
      </c>
      <c r="Z23" s="94">
        <f t="shared" si="6"/>
        <v>15009</v>
      </c>
      <c r="AA23" s="94">
        <f t="shared" si="6"/>
        <v>12809</v>
      </c>
      <c r="AB23" s="94">
        <f t="shared" si="6"/>
        <v>6691</v>
      </c>
      <c r="AC23" s="94">
        <f t="shared" si="6"/>
        <v>12026</v>
      </c>
      <c r="AD23" s="94">
        <f t="shared" si="6"/>
        <v>12307</v>
      </c>
      <c r="AE23" s="94">
        <f t="shared" si="6"/>
        <v>11877</v>
      </c>
      <c r="AF23" s="94">
        <f t="shared" si="6"/>
        <v>12533</v>
      </c>
      <c r="AG23" s="94">
        <f t="shared" si="6"/>
        <v>15067</v>
      </c>
      <c r="AH23" s="94">
        <f>SUM(AH5:AH22)</f>
        <v>47587</v>
      </c>
      <c r="AI23" s="94">
        <f>SUM(AI5:AI22)</f>
        <v>7631</v>
      </c>
      <c r="AJ23" s="94">
        <f aca="true" t="shared" si="7" ref="AJ23:AX23">SUM(AJ5:AJ22)</f>
        <v>9315</v>
      </c>
      <c r="AK23" s="94">
        <f t="shared" si="7"/>
        <v>10690</v>
      </c>
      <c r="AL23" s="94">
        <f t="shared" si="7"/>
        <v>15221</v>
      </c>
      <c r="AM23" s="94">
        <f t="shared" si="7"/>
        <v>13414</v>
      </c>
      <c r="AN23" s="94">
        <f t="shared" si="7"/>
        <v>102234</v>
      </c>
      <c r="AO23" s="94">
        <f t="shared" si="7"/>
        <v>24297</v>
      </c>
      <c r="AP23" s="94">
        <f t="shared" si="7"/>
        <v>12052</v>
      </c>
      <c r="AQ23" s="94">
        <f t="shared" si="7"/>
        <v>10278</v>
      </c>
      <c r="AR23" s="94">
        <f t="shared" si="7"/>
        <v>44818</v>
      </c>
      <c r="AS23" s="94">
        <f t="shared" si="7"/>
        <v>10105</v>
      </c>
      <c r="AT23" s="94">
        <f t="shared" si="7"/>
        <v>59874</v>
      </c>
      <c r="AU23" s="94">
        <f t="shared" si="7"/>
        <v>44317</v>
      </c>
      <c r="AV23" s="94">
        <f t="shared" si="7"/>
        <v>47484</v>
      </c>
      <c r="AW23" s="94">
        <f t="shared" si="7"/>
        <v>44878</v>
      </c>
      <c r="AX23" s="94">
        <f t="shared" si="7"/>
        <v>138910</v>
      </c>
      <c r="AY23" s="94">
        <f>SUM(AY5:AY22)</f>
        <v>1049118</v>
      </c>
      <c r="AZ23" s="104"/>
      <c r="BA23" s="105"/>
    </row>
    <row r="24" spans="1:51" ht="15">
      <c r="A24" s="37" t="s">
        <v>840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>
        <f aca="true" t="shared" si="8" ref="AH24:AX24">+AH28+AH27</f>
        <v>453600</v>
      </c>
      <c r="AI24" s="48">
        <f t="shared" si="8"/>
        <v>461231</v>
      </c>
      <c r="AJ24" s="48">
        <f t="shared" si="8"/>
        <v>470546</v>
      </c>
      <c r="AK24" s="48">
        <f t="shared" si="8"/>
        <v>481236</v>
      </c>
      <c r="AL24" s="48">
        <f t="shared" si="8"/>
        <v>496457</v>
      </c>
      <c r="AM24" s="48">
        <f t="shared" si="8"/>
        <v>509871</v>
      </c>
      <c r="AN24" s="48">
        <f t="shared" si="8"/>
        <v>612105</v>
      </c>
      <c r="AO24" s="48">
        <f t="shared" si="8"/>
        <v>636402</v>
      </c>
      <c r="AP24" s="48">
        <f t="shared" si="8"/>
        <v>648454</v>
      </c>
      <c r="AQ24" s="48">
        <f t="shared" si="8"/>
        <v>658732</v>
      </c>
      <c r="AR24" s="48">
        <f t="shared" si="8"/>
        <v>703550</v>
      </c>
      <c r="AS24" s="48">
        <f t="shared" si="8"/>
        <v>713655</v>
      </c>
      <c r="AT24" s="48">
        <f t="shared" si="8"/>
        <v>773529</v>
      </c>
      <c r="AU24" s="48">
        <f t="shared" si="8"/>
        <v>817846</v>
      </c>
      <c r="AV24" s="48">
        <f t="shared" si="8"/>
        <v>865330</v>
      </c>
      <c r="AW24" s="48">
        <f t="shared" si="8"/>
        <v>910208</v>
      </c>
      <c r="AX24" s="48">
        <f t="shared" si="8"/>
        <v>1049118</v>
      </c>
      <c r="AY24" s="48"/>
    </row>
    <row r="25" spans="1:50" ht="15">
      <c r="A25" s="37" t="s">
        <v>852</v>
      </c>
      <c r="B25" s="47">
        <f aca="true" t="shared" si="9" ref="B25:AO25">B6+B9+B11+B15</f>
        <v>0</v>
      </c>
      <c r="C25" s="47">
        <f t="shared" si="9"/>
        <v>0</v>
      </c>
      <c r="D25" s="47">
        <f t="shared" si="9"/>
        <v>0</v>
      </c>
      <c r="E25" s="47">
        <f t="shared" si="9"/>
        <v>0</v>
      </c>
      <c r="F25" s="47">
        <f t="shared" si="9"/>
        <v>0</v>
      </c>
      <c r="G25" s="47">
        <f t="shared" si="9"/>
        <v>0</v>
      </c>
      <c r="H25" s="47">
        <f t="shared" si="9"/>
        <v>0</v>
      </c>
      <c r="I25" s="47">
        <f t="shared" si="9"/>
        <v>0</v>
      </c>
      <c r="J25" s="47">
        <f t="shared" si="9"/>
        <v>0</v>
      </c>
      <c r="K25" s="47">
        <f t="shared" si="9"/>
        <v>0</v>
      </c>
      <c r="L25" s="47">
        <f t="shared" si="9"/>
        <v>0</v>
      </c>
      <c r="M25" s="47">
        <f t="shared" si="9"/>
        <v>0</v>
      </c>
      <c r="N25" s="47">
        <f t="shared" si="9"/>
        <v>0</v>
      </c>
      <c r="O25" s="47">
        <f t="shared" si="9"/>
        <v>0</v>
      </c>
      <c r="P25" s="47">
        <f t="shared" si="9"/>
        <v>0</v>
      </c>
      <c r="Q25" s="47">
        <f t="shared" si="9"/>
        <v>0</v>
      </c>
      <c r="R25" s="47">
        <f t="shared" si="9"/>
        <v>0</v>
      </c>
      <c r="S25" s="47">
        <f t="shared" si="9"/>
        <v>0</v>
      </c>
      <c r="T25" s="47">
        <f t="shared" si="9"/>
        <v>0</v>
      </c>
      <c r="U25" s="47">
        <f t="shared" si="9"/>
        <v>0</v>
      </c>
      <c r="V25" s="47">
        <f t="shared" si="9"/>
        <v>0</v>
      </c>
      <c r="W25" s="47">
        <f t="shared" si="9"/>
        <v>0</v>
      </c>
      <c r="X25" s="47">
        <f t="shared" si="9"/>
        <v>0</v>
      </c>
      <c r="Y25" s="47">
        <f t="shared" si="9"/>
        <v>0</v>
      </c>
      <c r="Z25" s="47">
        <f t="shared" si="9"/>
        <v>0</v>
      </c>
      <c r="AA25" s="47">
        <f t="shared" si="9"/>
        <v>0</v>
      </c>
      <c r="AB25" s="47">
        <f t="shared" si="9"/>
        <v>0</v>
      </c>
      <c r="AC25" s="47">
        <f t="shared" si="9"/>
        <v>0</v>
      </c>
      <c r="AD25" s="47">
        <f t="shared" si="9"/>
        <v>0</v>
      </c>
      <c r="AE25" s="47">
        <f t="shared" si="9"/>
        <v>0</v>
      </c>
      <c r="AF25" s="47">
        <f t="shared" si="9"/>
        <v>0</v>
      </c>
      <c r="AG25" s="47">
        <f t="shared" si="9"/>
        <v>0</v>
      </c>
      <c r="AH25" s="47">
        <f>AH6+AH9+AH11+AH15</f>
        <v>24407</v>
      </c>
      <c r="AI25" s="47">
        <f t="shared" si="9"/>
        <v>0</v>
      </c>
      <c r="AJ25" s="47">
        <f t="shared" si="9"/>
        <v>0</v>
      </c>
      <c r="AK25" s="47">
        <f t="shared" si="9"/>
        <v>0</v>
      </c>
      <c r="AL25" s="47">
        <f t="shared" si="9"/>
        <v>0</v>
      </c>
      <c r="AM25" s="47">
        <f t="shared" si="9"/>
        <v>0</v>
      </c>
      <c r="AN25" s="47">
        <f t="shared" si="9"/>
        <v>89679</v>
      </c>
      <c r="AO25" s="47">
        <f t="shared" si="9"/>
        <v>12020</v>
      </c>
      <c r="AP25" s="47">
        <f aca="true" t="shared" si="10" ref="AP25:AU25">AP6+AP9+AP11+AP15</f>
        <v>0</v>
      </c>
      <c r="AQ25" s="47">
        <f t="shared" si="10"/>
        <v>0</v>
      </c>
      <c r="AR25" s="47">
        <f t="shared" si="10"/>
        <v>35200</v>
      </c>
      <c r="AS25" s="47">
        <f t="shared" si="10"/>
        <v>0</v>
      </c>
      <c r="AT25" s="47">
        <f t="shared" si="10"/>
        <v>50619</v>
      </c>
      <c r="AU25" s="47">
        <f t="shared" si="10"/>
        <v>28800</v>
      </c>
      <c r="AV25" s="47">
        <f>AV6+AV9+AV11+AV15+AV19</f>
        <v>35973</v>
      </c>
      <c r="AW25" s="47">
        <f>AW6+AW9+AW11+AW15+AW19</f>
        <v>31084</v>
      </c>
      <c r="AX25" s="47">
        <f>AX9+AX11+AX15</f>
        <v>128256</v>
      </c>
    </row>
    <row r="26" spans="1:50" ht="15">
      <c r="A26" s="37" t="s">
        <v>853</v>
      </c>
      <c r="B26" s="47">
        <f>B23-B25</f>
        <v>19793</v>
      </c>
      <c r="C26" s="47">
        <f>C23-C25</f>
        <v>38606</v>
      </c>
      <c r="D26" s="47">
        <f aca="true" t="shared" si="11" ref="D26:AT26">D23-D25</f>
        <v>8941</v>
      </c>
      <c r="E26" s="47">
        <f t="shared" si="11"/>
        <v>12317</v>
      </c>
      <c r="F26" s="47">
        <f t="shared" si="11"/>
        <v>10504</v>
      </c>
      <c r="G26" s="47">
        <f t="shared" si="11"/>
        <v>6123</v>
      </c>
      <c r="H26" s="47">
        <f t="shared" si="11"/>
        <v>5442</v>
      </c>
      <c r="I26" s="47">
        <f t="shared" si="11"/>
        <v>11011</v>
      </c>
      <c r="J26" s="47">
        <f t="shared" si="11"/>
        <v>13794</v>
      </c>
      <c r="K26" s="47">
        <f t="shared" si="11"/>
        <v>5653</v>
      </c>
      <c r="L26" s="47">
        <f t="shared" si="11"/>
        <v>6772</v>
      </c>
      <c r="M26" s="47">
        <f t="shared" si="11"/>
        <v>30074</v>
      </c>
      <c r="N26" s="47">
        <f t="shared" si="11"/>
        <v>6022</v>
      </c>
      <c r="O26" s="47">
        <f t="shared" si="11"/>
        <v>5844</v>
      </c>
      <c r="P26" s="47">
        <f t="shared" si="11"/>
        <v>6437</v>
      </c>
      <c r="Q26" s="47">
        <f t="shared" si="11"/>
        <v>10432</v>
      </c>
      <c r="R26" s="47">
        <f t="shared" si="11"/>
        <v>28749</v>
      </c>
      <c r="S26" s="47">
        <f t="shared" si="11"/>
        <v>13577</v>
      </c>
      <c r="T26" s="47">
        <f t="shared" si="11"/>
        <v>16492</v>
      </c>
      <c r="U26" s="47">
        <f t="shared" si="11"/>
        <v>11978</v>
      </c>
      <c r="V26" s="47">
        <f t="shared" si="11"/>
        <v>6400</v>
      </c>
      <c r="W26" s="47">
        <f t="shared" si="11"/>
        <v>15071</v>
      </c>
      <c r="X26" s="47">
        <f t="shared" si="11"/>
        <v>5581</v>
      </c>
      <c r="Y26" s="47">
        <f t="shared" si="11"/>
        <v>12081</v>
      </c>
      <c r="Z26" s="47">
        <f t="shared" si="11"/>
        <v>15009</v>
      </c>
      <c r="AA26" s="47">
        <f t="shared" si="11"/>
        <v>12809</v>
      </c>
      <c r="AB26" s="47">
        <f t="shared" si="11"/>
        <v>6691</v>
      </c>
      <c r="AC26" s="47">
        <f t="shared" si="11"/>
        <v>12026</v>
      </c>
      <c r="AD26" s="47">
        <f t="shared" si="11"/>
        <v>12307</v>
      </c>
      <c r="AE26" s="47">
        <f t="shared" si="11"/>
        <v>11877</v>
      </c>
      <c r="AF26" s="47">
        <f t="shared" si="11"/>
        <v>12533</v>
      </c>
      <c r="AG26" s="47">
        <f t="shared" si="11"/>
        <v>15067</v>
      </c>
      <c r="AH26" s="47">
        <f>AH23-AH25</f>
        <v>23180</v>
      </c>
      <c r="AI26" s="47">
        <f t="shared" si="11"/>
        <v>7631</v>
      </c>
      <c r="AJ26" s="47">
        <f t="shared" si="11"/>
        <v>9315</v>
      </c>
      <c r="AK26" s="47">
        <f t="shared" si="11"/>
        <v>10690</v>
      </c>
      <c r="AL26" s="47">
        <f t="shared" si="11"/>
        <v>15221</v>
      </c>
      <c r="AM26" s="47">
        <f t="shared" si="11"/>
        <v>13414</v>
      </c>
      <c r="AN26" s="47">
        <f t="shared" si="11"/>
        <v>12555</v>
      </c>
      <c r="AO26" s="47">
        <f t="shared" si="11"/>
        <v>12277</v>
      </c>
      <c r="AP26" s="47">
        <f t="shared" si="11"/>
        <v>12052</v>
      </c>
      <c r="AQ26" s="47">
        <f t="shared" si="11"/>
        <v>10278</v>
      </c>
      <c r="AR26" s="47">
        <f t="shared" si="11"/>
        <v>9618</v>
      </c>
      <c r="AS26" s="47">
        <f t="shared" si="11"/>
        <v>10105</v>
      </c>
      <c r="AT26" s="47">
        <f t="shared" si="11"/>
        <v>9255</v>
      </c>
      <c r="AU26" s="47">
        <f>AU23-AU25</f>
        <v>15517</v>
      </c>
      <c r="AV26" s="47">
        <f>AV23-AV25</f>
        <v>11511</v>
      </c>
      <c r="AW26" s="47">
        <f>AW23-AW25</f>
        <v>13794</v>
      </c>
      <c r="AX26" s="47">
        <f>AX23-AX25</f>
        <v>10654</v>
      </c>
    </row>
    <row r="27" spans="1:51" ht="15">
      <c r="A27" s="37" t="s">
        <v>850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>
        <f>AH11</f>
        <v>24407</v>
      </c>
      <c r="AI27" s="48">
        <f>AH27+AI11</f>
        <v>24407</v>
      </c>
      <c r="AJ27" s="48">
        <f>AI27+AJ11</f>
        <v>24407</v>
      </c>
      <c r="AK27" s="48">
        <f>AJ27+AK11</f>
        <v>24407</v>
      </c>
      <c r="AL27" s="48">
        <f>AK27+AL11</f>
        <v>24407</v>
      </c>
      <c r="AM27" s="48">
        <f aca="true" t="shared" si="12" ref="AM27:AT27">AL27+AM11+AM9</f>
        <v>24407</v>
      </c>
      <c r="AN27" s="48">
        <f t="shared" si="12"/>
        <v>114086</v>
      </c>
      <c r="AO27" s="92">
        <f t="shared" si="12"/>
        <v>126106</v>
      </c>
      <c r="AP27" s="48">
        <f t="shared" si="12"/>
        <v>126106</v>
      </c>
      <c r="AQ27" s="48">
        <f t="shared" si="12"/>
        <v>126106</v>
      </c>
      <c r="AR27" s="48">
        <f t="shared" si="12"/>
        <v>161306</v>
      </c>
      <c r="AS27" s="48">
        <f t="shared" si="12"/>
        <v>161306</v>
      </c>
      <c r="AT27" s="48">
        <f t="shared" si="12"/>
        <v>211925</v>
      </c>
      <c r="AU27" s="48">
        <f>AT27+AU11+AU9+AU6+AU15</f>
        <v>240725</v>
      </c>
      <c r="AV27" s="48">
        <f>AU27+AV11+AV9+AV6+AV15</f>
        <v>276698</v>
      </c>
      <c r="AW27" s="48">
        <f>AV27+AW11+AW9+AW6+AW15+AW19</f>
        <v>307782</v>
      </c>
      <c r="AX27" s="48">
        <f>AW27+AX11+AX9+AX15</f>
        <v>436038</v>
      </c>
      <c r="AY27" s="48"/>
    </row>
    <row r="28" spans="1:51" ht="15">
      <c r="A28" s="37" t="s">
        <v>851</v>
      </c>
      <c r="B28" s="43">
        <f>B23</f>
        <v>19793</v>
      </c>
      <c r="C28" s="43">
        <f aca="true" t="shared" si="13" ref="C28:AG28">B28+C23</f>
        <v>58399</v>
      </c>
      <c r="D28" s="43">
        <f t="shared" si="13"/>
        <v>67340</v>
      </c>
      <c r="E28" s="43">
        <f t="shared" si="13"/>
        <v>79657</v>
      </c>
      <c r="F28" s="43">
        <f t="shared" si="13"/>
        <v>90161</v>
      </c>
      <c r="G28" s="43">
        <f t="shared" si="13"/>
        <v>96284</v>
      </c>
      <c r="H28" s="43">
        <f t="shared" si="13"/>
        <v>101726</v>
      </c>
      <c r="I28" s="43">
        <f t="shared" si="13"/>
        <v>112737</v>
      </c>
      <c r="J28" s="43">
        <f t="shared" si="13"/>
        <v>126531</v>
      </c>
      <c r="K28" s="43">
        <f t="shared" si="13"/>
        <v>132184</v>
      </c>
      <c r="L28" s="43">
        <f t="shared" si="13"/>
        <v>138956</v>
      </c>
      <c r="M28" s="43">
        <f t="shared" si="13"/>
        <v>169030</v>
      </c>
      <c r="N28" s="43">
        <f t="shared" si="13"/>
        <v>175052</v>
      </c>
      <c r="O28" s="43">
        <f t="shared" si="13"/>
        <v>180896</v>
      </c>
      <c r="P28" s="43">
        <f t="shared" si="13"/>
        <v>187333</v>
      </c>
      <c r="Q28" s="43">
        <f t="shared" si="13"/>
        <v>197765</v>
      </c>
      <c r="R28" s="43">
        <f t="shared" si="13"/>
        <v>226514</v>
      </c>
      <c r="S28" s="43">
        <f t="shared" si="13"/>
        <v>240091</v>
      </c>
      <c r="T28" s="43">
        <f t="shared" si="13"/>
        <v>256583</v>
      </c>
      <c r="U28" s="43">
        <f t="shared" si="13"/>
        <v>268561</v>
      </c>
      <c r="V28" s="43">
        <f t="shared" si="13"/>
        <v>274961</v>
      </c>
      <c r="W28" s="43">
        <f t="shared" si="13"/>
        <v>290032</v>
      </c>
      <c r="X28" s="43">
        <f t="shared" si="13"/>
        <v>295613</v>
      </c>
      <c r="Y28" s="43">
        <f t="shared" si="13"/>
        <v>307694</v>
      </c>
      <c r="Z28" s="43">
        <f t="shared" si="13"/>
        <v>322703</v>
      </c>
      <c r="AA28" s="43">
        <f t="shared" si="13"/>
        <v>335512</v>
      </c>
      <c r="AB28" s="43">
        <f t="shared" si="13"/>
        <v>342203</v>
      </c>
      <c r="AC28" s="43">
        <f t="shared" si="13"/>
        <v>354229</v>
      </c>
      <c r="AD28" s="43">
        <f t="shared" si="13"/>
        <v>366536</v>
      </c>
      <c r="AE28" s="43">
        <f t="shared" si="13"/>
        <v>378413</v>
      </c>
      <c r="AF28" s="43">
        <f t="shared" si="13"/>
        <v>390946</v>
      </c>
      <c r="AG28" s="43">
        <f t="shared" si="13"/>
        <v>406013</v>
      </c>
      <c r="AH28" s="43">
        <f>AG28+AH23-AH11</f>
        <v>429193</v>
      </c>
      <c r="AI28" s="43">
        <f>AH28+AI23-AI11</f>
        <v>436824</v>
      </c>
      <c r="AJ28" s="43">
        <f>AI28+AJ23-AJ11</f>
        <v>446139</v>
      </c>
      <c r="AK28" s="43">
        <f>AJ28+AK23-AK11</f>
        <v>456829</v>
      </c>
      <c r="AL28" s="43">
        <f>AK28+AL23-AL11</f>
        <v>472050</v>
      </c>
      <c r="AM28" s="43">
        <f>AL28+AM23-AM11-AM9</f>
        <v>485464</v>
      </c>
      <c r="AN28" s="43">
        <f>AM28+AN23-AN11-AN9</f>
        <v>498019</v>
      </c>
      <c r="AO28" s="43">
        <f>AN28+AO23-AO11-AO9</f>
        <v>510296</v>
      </c>
      <c r="AP28" s="43">
        <f>AO28+AP23-AP11-AP9</f>
        <v>522348</v>
      </c>
      <c r="AQ28" s="43">
        <f>AP28+AQ23-AQ11-AQ9</f>
        <v>532626</v>
      </c>
      <c r="AR28" s="43">
        <f>AQ28+AR23-AR11</f>
        <v>542244</v>
      </c>
      <c r="AS28" s="43">
        <f>AR28+AS23-AS11-AS9</f>
        <v>552349</v>
      </c>
      <c r="AT28" s="43">
        <f>AS28+AT23-AT11-AT9</f>
        <v>561604</v>
      </c>
      <c r="AU28" s="43">
        <f>AT28+AU23-AU11-AU9-AU6-AU15</f>
        <v>577121</v>
      </c>
      <c r="AV28" s="43">
        <f>AU28+AV23-AV11-AV9-AV6-AV15</f>
        <v>588632</v>
      </c>
      <c r="AW28" s="43">
        <f>AV28+AW23-AW11-AW9-AW6-AW15-AW19</f>
        <v>602426</v>
      </c>
      <c r="AX28" s="43">
        <f>AW28+AX23-AX11-AX9-AX15</f>
        <v>613080</v>
      </c>
      <c r="AY28" s="43"/>
    </row>
    <row r="29" spans="2:5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</row>
    <row r="30" spans="1:51" ht="15">
      <c r="A30" s="63" t="s">
        <v>842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ht="15">
      <c r="A31" s="38"/>
      <c r="B31" s="39" t="s">
        <v>789</v>
      </c>
      <c r="C31" s="38" t="s">
        <v>791</v>
      </c>
      <c r="D31" s="38" t="s">
        <v>793</v>
      </c>
      <c r="E31" s="38" t="s">
        <v>795</v>
      </c>
      <c r="F31" s="38" t="s">
        <v>797</v>
      </c>
      <c r="G31" s="38" t="s">
        <v>799</v>
      </c>
      <c r="H31" s="38" t="s">
        <v>801</v>
      </c>
      <c r="I31" s="38" t="s">
        <v>803</v>
      </c>
      <c r="J31" s="38" t="s">
        <v>805</v>
      </c>
      <c r="K31" s="38" t="s">
        <v>807</v>
      </c>
      <c r="L31" s="38" t="s">
        <v>809</v>
      </c>
      <c r="M31" s="38" t="s">
        <v>811</v>
      </c>
      <c r="N31" s="38" t="s">
        <v>814</v>
      </c>
      <c r="O31" s="38" t="s">
        <v>816</v>
      </c>
      <c r="P31" s="38" t="s">
        <v>818</v>
      </c>
      <c r="Q31" s="38" t="s">
        <v>820</v>
      </c>
      <c r="R31" s="38" t="s">
        <v>822</v>
      </c>
      <c r="S31" s="38" t="s">
        <v>825</v>
      </c>
      <c r="T31" s="38" t="s">
        <v>827</v>
      </c>
      <c r="U31" s="38" t="s">
        <v>829</v>
      </c>
      <c r="V31" s="39" t="s">
        <v>831</v>
      </c>
      <c r="W31" s="39" t="s">
        <v>832</v>
      </c>
      <c r="X31" s="71">
        <v>40453</v>
      </c>
      <c r="Y31" s="39">
        <f>X31+7</f>
        <v>40460</v>
      </c>
      <c r="Z31" s="39">
        <f aca="true" t="shared" si="14" ref="Z31:AH31">Y31+7</f>
        <v>40467</v>
      </c>
      <c r="AA31" s="39">
        <f t="shared" si="14"/>
        <v>40474</v>
      </c>
      <c r="AB31" s="39">
        <f t="shared" si="14"/>
        <v>40481</v>
      </c>
      <c r="AC31" s="39">
        <f t="shared" si="14"/>
        <v>40488</v>
      </c>
      <c r="AD31" s="39">
        <f t="shared" si="14"/>
        <v>40495</v>
      </c>
      <c r="AE31" s="39">
        <f t="shared" si="14"/>
        <v>40502</v>
      </c>
      <c r="AF31" s="39">
        <f t="shared" si="14"/>
        <v>40509</v>
      </c>
      <c r="AG31" s="39">
        <f t="shared" si="14"/>
        <v>40516</v>
      </c>
      <c r="AH31" s="39">
        <f t="shared" si="14"/>
        <v>40523</v>
      </c>
      <c r="AI31" s="39">
        <f>AH31+21</f>
        <v>40544</v>
      </c>
      <c r="AJ31" s="39">
        <f>AI31+7</f>
        <v>40551</v>
      </c>
      <c r="AK31" s="39">
        <f aca="true" t="shared" si="15" ref="AK31:AX31">AJ31+7</f>
        <v>40558</v>
      </c>
      <c r="AL31" s="39">
        <f t="shared" si="15"/>
        <v>40565</v>
      </c>
      <c r="AM31" s="39">
        <f t="shared" si="15"/>
        <v>40572</v>
      </c>
      <c r="AN31" s="39">
        <f t="shared" si="15"/>
        <v>40579</v>
      </c>
      <c r="AO31" s="39">
        <f t="shared" si="15"/>
        <v>40586</v>
      </c>
      <c r="AP31" s="39">
        <f t="shared" si="15"/>
        <v>40593</v>
      </c>
      <c r="AQ31" s="39">
        <f t="shared" si="15"/>
        <v>40600</v>
      </c>
      <c r="AR31" s="39">
        <f t="shared" si="15"/>
        <v>40607</v>
      </c>
      <c r="AS31" s="39">
        <f t="shared" si="15"/>
        <v>40614</v>
      </c>
      <c r="AT31" s="39">
        <f t="shared" si="15"/>
        <v>40621</v>
      </c>
      <c r="AU31" s="39">
        <f t="shared" si="15"/>
        <v>40628</v>
      </c>
      <c r="AV31" s="39">
        <f t="shared" si="15"/>
        <v>40635</v>
      </c>
      <c r="AW31" s="39">
        <f t="shared" si="15"/>
        <v>40642</v>
      </c>
      <c r="AX31" s="39">
        <f t="shared" si="15"/>
        <v>40649</v>
      </c>
      <c r="AY31" s="66" t="s">
        <v>48</v>
      </c>
    </row>
    <row r="32" spans="1:51" ht="15">
      <c r="A32" s="40"/>
      <c r="B32" s="64" t="s">
        <v>790</v>
      </c>
      <c r="C32" s="64" t="s">
        <v>792</v>
      </c>
      <c r="D32" s="64" t="s">
        <v>794</v>
      </c>
      <c r="E32" s="64" t="s">
        <v>796</v>
      </c>
      <c r="F32" s="64" t="s">
        <v>798</v>
      </c>
      <c r="G32" s="64" t="s">
        <v>800</v>
      </c>
      <c r="H32" s="64" t="s">
        <v>802</v>
      </c>
      <c r="I32" s="64" t="s">
        <v>804</v>
      </c>
      <c r="J32" s="64" t="s">
        <v>806</v>
      </c>
      <c r="K32" s="64" t="s">
        <v>808</v>
      </c>
      <c r="L32" s="64" t="s">
        <v>810</v>
      </c>
      <c r="M32" s="64" t="s">
        <v>812</v>
      </c>
      <c r="N32" s="64" t="s">
        <v>815</v>
      </c>
      <c r="O32" s="64" t="s">
        <v>817</v>
      </c>
      <c r="P32" s="64" t="s">
        <v>819</v>
      </c>
      <c r="Q32" s="64" t="s">
        <v>821</v>
      </c>
      <c r="R32" s="64" t="s">
        <v>823</v>
      </c>
      <c r="S32" s="64" t="s">
        <v>826</v>
      </c>
      <c r="T32" s="64" t="s">
        <v>828</v>
      </c>
      <c r="U32" s="64" t="s">
        <v>830</v>
      </c>
      <c r="V32" s="64" t="s">
        <v>833</v>
      </c>
      <c r="W32" s="64" t="s">
        <v>834</v>
      </c>
      <c r="X32" s="72">
        <v>40459</v>
      </c>
      <c r="Y32" s="64">
        <f>X32+7</f>
        <v>40466</v>
      </c>
      <c r="Z32" s="64">
        <f aca="true" t="shared" si="16" ref="Z32:AG32">Y32+7</f>
        <v>40473</v>
      </c>
      <c r="AA32" s="64">
        <f t="shared" si="16"/>
        <v>40480</v>
      </c>
      <c r="AB32" s="64">
        <f t="shared" si="16"/>
        <v>40487</v>
      </c>
      <c r="AC32" s="64">
        <f t="shared" si="16"/>
        <v>40494</v>
      </c>
      <c r="AD32" s="64">
        <f t="shared" si="16"/>
        <v>40501</v>
      </c>
      <c r="AE32" s="64">
        <f t="shared" si="16"/>
        <v>40508</v>
      </c>
      <c r="AF32" s="64">
        <f t="shared" si="16"/>
        <v>40515</v>
      </c>
      <c r="AG32" s="64">
        <f t="shared" si="16"/>
        <v>40522</v>
      </c>
      <c r="AH32" s="64">
        <f>AG32+21</f>
        <v>40543</v>
      </c>
      <c r="AI32" s="64">
        <f>AH32+7</f>
        <v>40550</v>
      </c>
      <c r="AJ32" s="64">
        <f>AI32+7</f>
        <v>40557</v>
      </c>
      <c r="AK32" s="64">
        <f aca="true" t="shared" si="17" ref="AK32:AW32">AJ32+7</f>
        <v>40564</v>
      </c>
      <c r="AL32" s="64">
        <f t="shared" si="17"/>
        <v>40571</v>
      </c>
      <c r="AM32" s="64">
        <f t="shared" si="17"/>
        <v>40578</v>
      </c>
      <c r="AN32" s="64">
        <f t="shared" si="17"/>
        <v>40585</v>
      </c>
      <c r="AO32" s="64">
        <f t="shared" si="17"/>
        <v>40592</v>
      </c>
      <c r="AP32" s="64">
        <f t="shared" si="17"/>
        <v>40599</v>
      </c>
      <c r="AQ32" s="64">
        <f t="shared" si="17"/>
        <v>40606</v>
      </c>
      <c r="AR32" s="64">
        <f t="shared" si="17"/>
        <v>40613</v>
      </c>
      <c r="AS32" s="64">
        <f t="shared" si="17"/>
        <v>40620</v>
      </c>
      <c r="AT32" s="64">
        <f t="shared" si="17"/>
        <v>40627</v>
      </c>
      <c r="AU32" s="64">
        <f t="shared" si="17"/>
        <v>40634</v>
      </c>
      <c r="AV32" s="64">
        <f t="shared" si="17"/>
        <v>40641</v>
      </c>
      <c r="AW32" s="64">
        <f t="shared" si="17"/>
        <v>40648</v>
      </c>
      <c r="AX32" s="64">
        <f>AW32+14</f>
        <v>40662</v>
      </c>
      <c r="AY32" s="73"/>
    </row>
    <row r="33" spans="1:51" ht="15">
      <c r="A33" s="40" t="s">
        <v>2</v>
      </c>
      <c r="B33" s="41">
        <v>67</v>
      </c>
      <c r="C33" s="41">
        <v>33</v>
      </c>
      <c r="D33" s="41">
        <v>65</v>
      </c>
      <c r="E33" s="41"/>
      <c r="F33" s="41">
        <v>64</v>
      </c>
      <c r="G33" s="41"/>
      <c r="H33" s="41">
        <v>70</v>
      </c>
      <c r="I33" s="41">
        <v>388</v>
      </c>
      <c r="J33" s="41">
        <v>601</v>
      </c>
      <c r="K33" s="41">
        <v>950</v>
      </c>
      <c r="L33" s="41">
        <v>553</v>
      </c>
      <c r="M33" s="41">
        <v>427</v>
      </c>
      <c r="N33" s="41">
        <v>1067</v>
      </c>
      <c r="O33" s="41">
        <v>1129</v>
      </c>
      <c r="P33" s="41">
        <v>1016</v>
      </c>
      <c r="Q33" s="41">
        <v>1071</v>
      </c>
      <c r="R33" s="41">
        <v>937</v>
      </c>
      <c r="S33" s="41">
        <v>381</v>
      </c>
      <c r="T33" s="41">
        <v>1050</v>
      </c>
      <c r="U33" s="41">
        <v>471</v>
      </c>
      <c r="V33" s="41"/>
      <c r="W33" s="41"/>
      <c r="X33" s="41">
        <f>'[1]2 Okt - 8 Okt 2010'!O47</f>
        <v>642</v>
      </c>
      <c r="Y33" s="41">
        <f>'[1]9 Okt - 15 Okt 2010'!O65</f>
        <v>35</v>
      </c>
      <c r="Z33" s="41">
        <f>'[1]16 Okt - 22 Okt 2010'!O65</f>
        <v>69</v>
      </c>
      <c r="AA33" s="41">
        <f>'[1]23 Okt - 29 Okt 2010'!O65</f>
        <v>69</v>
      </c>
      <c r="AB33" s="40">
        <f>'[1]30 Okt - 5 Nov 2010'!O65</f>
        <v>70</v>
      </c>
      <c r="AC33" s="40">
        <f>'[1]6 Nov - 12 Nov 2010'!O65</f>
        <v>0</v>
      </c>
      <c r="AD33" s="40">
        <f>'[1]13 Nov - 19 Nov 2010'!O65</f>
        <v>63</v>
      </c>
      <c r="AE33" s="40">
        <f>'[1]20 Nov - 26 Nov 2010'!O65</f>
        <v>102</v>
      </c>
      <c r="AF33" s="40">
        <f>'[1]27 Nov - 3 Des 2010'!O65</f>
        <v>69</v>
      </c>
      <c r="AG33" s="40">
        <f>'[1]4 Des - 10 Des 2010'!O65</f>
        <v>37</v>
      </c>
      <c r="AH33" s="41">
        <f>'[1]11 Des - 31 Des 2010'!O65</f>
        <v>234</v>
      </c>
      <c r="AI33" s="40">
        <f>'[1]1 Jan - 7 Jan 2011'!O65</f>
        <v>67</v>
      </c>
      <c r="AJ33" s="40">
        <f>'[1]8 Jan - 14 Jan 2011'!O65</f>
        <v>952</v>
      </c>
      <c r="AK33" s="40">
        <f>'[1]15 Jan - 21 Jan 2011'!O65</f>
        <v>109</v>
      </c>
      <c r="AL33" s="40">
        <f>'[1]22 Jan - 28 Jan 2011'!O65</f>
        <v>107</v>
      </c>
      <c r="AM33" s="41">
        <f>'[1]29 Jan - 4 Feb 2011'!O64</f>
        <v>105</v>
      </c>
      <c r="AN33" s="40">
        <f>'[1]5 Feb - 11 Feb 2011'!O65</f>
        <v>174</v>
      </c>
      <c r="AO33" s="40">
        <f>'[1]12 Feb - 18 Feb 2011'!O65</f>
        <v>233</v>
      </c>
      <c r="AP33" s="41">
        <f>'[1]19 Feb - 25 Feb 2011'!O65</f>
        <v>717</v>
      </c>
      <c r="AQ33" s="40">
        <f>'[1]26 Feb - 4 Mar 2011'!O67</f>
        <v>526</v>
      </c>
      <c r="AR33" s="40">
        <f>'[1]5 Mar - 11 Mar 2011'!O63</f>
        <v>368</v>
      </c>
      <c r="AS33" s="40">
        <f>'[1]12 Mar - 18 Mar 2011'!O46</f>
        <v>160</v>
      </c>
      <c r="AT33" s="40">
        <f>'[3]19 Mar - 25 Mar 2011'!O65</f>
        <v>163</v>
      </c>
      <c r="AU33" s="40">
        <f>'[3]26 Mar - 1 Apr 2011'!O65</f>
        <v>373</v>
      </c>
      <c r="AV33" s="40">
        <f>'[3]2 Apr - 8 Apr 2011 '!O60</f>
        <v>300</v>
      </c>
      <c r="AW33" s="40">
        <f>'[3]9 Apr - 15 Apr 2011'!O60</f>
        <v>72</v>
      </c>
      <c r="AX33" s="40">
        <f>'[3]16 Apr - 29 Apr 2011'!O56</f>
        <v>1010</v>
      </c>
      <c r="AY33" s="62">
        <f aca="true" t="shared" si="18" ref="AY33:AY51">SUM(B33:AX33)</f>
        <v>17166</v>
      </c>
    </row>
    <row r="34" spans="1:51" ht="15">
      <c r="A34" s="40" t="s">
        <v>268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>
        <v>796</v>
      </c>
      <c r="R34" s="41">
        <v>796</v>
      </c>
      <c r="S34" s="41">
        <v>1290</v>
      </c>
      <c r="T34" s="41"/>
      <c r="U34" s="41">
        <v>1140</v>
      </c>
      <c r="V34" s="41"/>
      <c r="W34" s="41"/>
      <c r="X34" s="41">
        <f>'[1]2 Okt - 8 Okt 2010'!O48</f>
        <v>0</v>
      </c>
      <c r="Y34" s="41">
        <f>'[1]9 Okt - 15 Okt 2010'!O66</f>
        <v>774</v>
      </c>
      <c r="Z34" s="41">
        <f>'[1]16 Okt - 22 Okt 2010'!O66</f>
        <v>0</v>
      </c>
      <c r="AA34" s="41">
        <f>'[1]23 Okt - 29 Okt 2010'!O66</f>
        <v>0</v>
      </c>
      <c r="AB34" s="40">
        <f>'[1]30 Okt - 5 Nov 2010'!O66</f>
        <v>0</v>
      </c>
      <c r="AC34" s="40">
        <f>'[1]6 Nov - 12 Nov 2010'!O66</f>
        <v>0</v>
      </c>
      <c r="AD34" s="40">
        <f>'[1]13 Nov - 19 Nov 2010'!O66</f>
        <v>0</v>
      </c>
      <c r="AE34" s="40">
        <f>'[1]20 Nov - 26 Nov 2010'!O66</f>
        <v>0</v>
      </c>
      <c r="AF34" s="40">
        <f>'[1]27 Nov - 3 Des 2010'!O66</f>
        <v>0</v>
      </c>
      <c r="AG34" s="40">
        <f>'[1]4 Des - 10 Des 2010'!O66</f>
        <v>0</v>
      </c>
      <c r="AH34" s="41">
        <f>'[1]11 Des - 31 Des 2010'!O66</f>
        <v>0</v>
      </c>
      <c r="AI34" s="40">
        <f>'[1]1 Jan - 7 Jan 2011'!O66</f>
        <v>0</v>
      </c>
      <c r="AJ34" s="40">
        <f>'[1]8 Jan - 14 Jan 2011'!O66</f>
        <v>0</v>
      </c>
      <c r="AK34" s="40">
        <f>'[1]15 Jan - 21 Jan 2011'!O66</f>
        <v>0</v>
      </c>
      <c r="AL34" s="40">
        <f>'[1]22 Jan - 28 Jan 2011'!O66</f>
        <v>0</v>
      </c>
      <c r="AM34" s="41">
        <f>'[1]29 Jan - 4 Feb 2011'!O66</f>
        <v>0</v>
      </c>
      <c r="AN34" s="40">
        <f>'[1]5 Feb - 11 Feb 2011'!O66</f>
        <v>0</v>
      </c>
      <c r="AO34" s="40">
        <f>'[1]12 Feb - 18 Feb 2011'!O66</f>
        <v>0</v>
      </c>
      <c r="AP34" s="41">
        <f>'[1]19 Feb - 25 Feb 2011'!O66</f>
        <v>0</v>
      </c>
      <c r="AQ34" s="40">
        <f>'[1]26 Feb - 4 Mar 2011'!O68</f>
        <v>0</v>
      </c>
      <c r="AR34" s="40">
        <f>'[1]5 Mar - 11 Mar 2011'!O64</f>
        <v>0</v>
      </c>
      <c r="AS34" s="40">
        <f>'[1]12 Mar - 18 Mar 2011'!O47</f>
        <v>0</v>
      </c>
      <c r="AT34" s="40">
        <f>'[1]19 Mar - 25 Mar 2011'!O66</f>
        <v>0</v>
      </c>
      <c r="AU34" s="40">
        <f>'[1]26 Mar - 1 Apr 2011'!O66</f>
        <v>0</v>
      </c>
      <c r="AV34" s="40">
        <v>0</v>
      </c>
      <c r="AW34" s="40">
        <f>'[1]9 Apr - 15 Apr 2011'!O66</f>
        <v>0</v>
      </c>
      <c r="AX34" s="40">
        <f>'[1]16 Apr - 29 Apr 2011'!O66</f>
        <v>0</v>
      </c>
      <c r="AY34" s="62">
        <f t="shared" si="18"/>
        <v>4796</v>
      </c>
    </row>
    <row r="35" spans="1:51" ht="15">
      <c r="A35" s="40" t="s">
        <v>255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>
        <f>'[1]2 Okt - 8 Okt 2010'!O49</f>
        <v>0</v>
      </c>
      <c r="Y35" s="41">
        <f>'[1]9 Okt - 15 Okt 2010'!O67</f>
        <v>0</v>
      </c>
      <c r="Z35" s="41">
        <f>'[1]16 Okt - 22 Okt 2010'!O67</f>
        <v>0</v>
      </c>
      <c r="AA35" s="41">
        <f>'[1]23 Okt - 29 Okt 2010'!O67</f>
        <v>0</v>
      </c>
      <c r="AB35" s="40">
        <f>'[1]30 Okt - 5 Nov 2010'!O67</f>
        <v>0</v>
      </c>
      <c r="AC35" s="40">
        <f>'[1]6 Nov - 12 Nov 2010'!O67</f>
        <v>0</v>
      </c>
      <c r="AD35" s="40">
        <f>'[1]13 Nov - 19 Nov 2010'!O67</f>
        <v>0</v>
      </c>
      <c r="AE35" s="40">
        <f>'[1]20 Nov - 26 Nov 2010'!O67</f>
        <v>0</v>
      </c>
      <c r="AF35" s="40">
        <f>'[1]27 Nov - 3 Des 2010'!O67</f>
        <v>0</v>
      </c>
      <c r="AG35" s="40">
        <f>'[1]4 Des - 10 Des 2010'!O67</f>
        <v>0</v>
      </c>
      <c r="AH35" s="41">
        <f>'[1]11 Des - 31 Des 2010'!O67</f>
        <v>0</v>
      </c>
      <c r="AI35" s="40">
        <f>'[1]1 Jan - 7 Jan 2011'!O67</f>
        <v>0</v>
      </c>
      <c r="AJ35" s="40">
        <f>'[1]8 Jan - 14 Jan 2011'!O67</f>
        <v>0</v>
      </c>
      <c r="AK35" s="40">
        <f>'[1]15 Jan - 21 Jan 2011'!O67</f>
        <v>0</v>
      </c>
      <c r="AL35" s="40">
        <f>'[1]22 Jan - 28 Jan 2011'!O67</f>
        <v>0</v>
      </c>
      <c r="AM35" s="41">
        <f>'[1]29 Jan - 4 Feb 2011'!O67</f>
        <v>0</v>
      </c>
      <c r="AN35" s="40">
        <f>'[1]5 Feb - 11 Feb 2011'!O67</f>
        <v>0</v>
      </c>
      <c r="AO35" s="40">
        <f>'[1]12 Feb - 18 Feb 2011'!O67</f>
        <v>0</v>
      </c>
      <c r="AP35" s="41">
        <f>'[1]19 Feb - 25 Feb 2011'!O67</f>
        <v>0</v>
      </c>
      <c r="AQ35" s="40">
        <f>'[1]26 Feb - 4 Mar 2011'!O69</f>
        <v>0</v>
      </c>
      <c r="AR35" s="40">
        <f>'[1]5 Mar - 11 Mar 2011'!O65</f>
        <v>0</v>
      </c>
      <c r="AS35" s="40">
        <f>'[1]12 Mar - 18 Mar 2011'!O48</f>
        <v>0</v>
      </c>
      <c r="AT35" s="40">
        <f>'[1]19 Mar - 25 Mar 2011'!O67</f>
        <v>0</v>
      </c>
      <c r="AU35" s="40">
        <f>'[1]26 Mar - 1 Apr 2011'!O67</f>
        <v>0</v>
      </c>
      <c r="AV35" s="40">
        <v>0</v>
      </c>
      <c r="AW35" s="40">
        <f>'[1]9 Apr - 15 Apr 2011'!O67</f>
        <v>0</v>
      </c>
      <c r="AX35" s="40">
        <f>'[1]16 Apr - 29 Apr 2011'!O67</f>
        <v>0</v>
      </c>
      <c r="AY35" s="62">
        <f t="shared" si="18"/>
        <v>0</v>
      </c>
    </row>
    <row r="36" spans="1:51" ht="15">
      <c r="A36" s="40" t="s">
        <v>57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>
        <v>0</v>
      </c>
      <c r="Y36" s="41">
        <v>0</v>
      </c>
      <c r="Z36" s="41">
        <v>0</v>
      </c>
      <c r="AA36" s="41">
        <f>'[1]23 Okt - 29 Okt 2010'!O83</f>
        <v>49780</v>
      </c>
      <c r="AB36" s="40">
        <f>'[1]30 Okt - 5 Nov 2010'!O83</f>
        <v>0</v>
      </c>
      <c r="AC36" s="40">
        <f>'[1]6 Nov - 12 Nov 2010'!O83</f>
        <v>0</v>
      </c>
      <c r="AD36" s="40">
        <f>'[1]13 Nov - 19 Nov 2010'!O83</f>
        <v>0</v>
      </c>
      <c r="AE36" s="40">
        <f>'[1]20 Nov - 26 Nov 2010'!O83</f>
        <v>0</v>
      </c>
      <c r="AF36" s="40">
        <f>'[1]27 Nov - 3 Des 2010'!O83</f>
        <v>0</v>
      </c>
      <c r="AG36" s="40">
        <f>'[1]4 Des - 10 Des 2010'!O83</f>
        <v>0</v>
      </c>
      <c r="AH36" s="41">
        <f>'[1]11 Des - 31 Des 2010'!O83</f>
        <v>48100</v>
      </c>
      <c r="AI36" s="40">
        <f>'[1]1 Jan - 7 Jan 2011'!O83</f>
        <v>0</v>
      </c>
      <c r="AJ36" s="40">
        <f>'[1]8 Jan - 14 Jan 2011'!O83</f>
        <v>0</v>
      </c>
      <c r="AK36" s="40">
        <f>'[1]15 Jan - 21 Jan 2011'!O83</f>
        <v>0</v>
      </c>
      <c r="AL36" s="40">
        <f>'[1]22 Jan - 28 Jan 2011'!O83</f>
        <v>0</v>
      </c>
      <c r="AM36" s="41">
        <f>'[1]29 Jan - 4 Feb 2011'!O82</f>
        <v>0</v>
      </c>
      <c r="AN36" s="40">
        <f>'[1]5 Feb - 11 Feb 2011'!O83</f>
        <v>0</v>
      </c>
      <c r="AO36" s="40">
        <f>'[1]12 Feb - 18 Feb 2011'!O83</f>
        <v>0</v>
      </c>
      <c r="AP36" s="41">
        <f>'[1]19 Feb - 25 Feb 2011'!O83</f>
        <v>0</v>
      </c>
      <c r="AQ36" s="40">
        <f>'[1]26 Feb - 4 Mar 2011'!O85</f>
        <v>0</v>
      </c>
      <c r="AR36" s="40">
        <f>'[1]5 Mar - 11 Mar 2011'!O81</f>
        <v>0</v>
      </c>
      <c r="AS36" s="40">
        <f>'[1]12 Mar - 18 Mar 2011'!O64</f>
        <v>0</v>
      </c>
      <c r="AT36" s="40">
        <f>'[1]19 Mar - 25 Mar 2011'!O83</f>
        <v>0</v>
      </c>
      <c r="AU36" s="40">
        <f>'[1]26 Mar - 1 Apr 2011'!O83</f>
        <v>0</v>
      </c>
      <c r="AV36" s="40">
        <v>0</v>
      </c>
      <c r="AW36" s="40">
        <f>'[1]9 Apr - 15 Apr 2011'!O83</f>
        <v>0</v>
      </c>
      <c r="AX36" s="40">
        <f>'[1]16 Apr - 29 Apr 2011'!O83</f>
        <v>0</v>
      </c>
      <c r="AY36" s="62">
        <f t="shared" si="18"/>
        <v>97880</v>
      </c>
    </row>
    <row r="37" spans="1:51" ht="15">
      <c r="A37" s="40" t="s">
        <v>175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>
        <f>'[1]2 Okt - 8 Okt 2010'!O50</f>
        <v>0</v>
      </c>
      <c r="Y37" s="41">
        <f>'[1]9 Okt - 15 Okt 2010'!O68</f>
        <v>0</v>
      </c>
      <c r="Z37" s="41">
        <f>'[1]16 Okt - 22 Okt 2010'!O68</f>
        <v>0</v>
      </c>
      <c r="AA37" s="41">
        <f>'[1]23 Okt - 29 Okt 2010'!O68</f>
        <v>0</v>
      </c>
      <c r="AB37" s="40">
        <f>'[1]30 Okt - 5 Nov 2010'!O68</f>
        <v>0</v>
      </c>
      <c r="AC37" s="40">
        <f>'[1]6 Nov - 12 Nov 2010'!O68</f>
        <v>0</v>
      </c>
      <c r="AD37" s="40">
        <f>'[1]13 Nov - 19 Nov 2010'!O68</f>
        <v>0</v>
      </c>
      <c r="AE37" s="40">
        <f>'[1]20 Nov - 26 Nov 2010'!O68</f>
        <v>0</v>
      </c>
      <c r="AF37" s="40">
        <f>'[1]27 Nov - 3 Des 2010'!O68</f>
        <v>0</v>
      </c>
      <c r="AG37" s="40">
        <f>'[1]4 Des - 10 Des 2010'!O68</f>
        <v>0</v>
      </c>
      <c r="AH37" s="41">
        <f>'[1]11 Des - 31 Des 2010'!O68</f>
        <v>0</v>
      </c>
      <c r="AI37" s="40">
        <f>'[1]1 Jan - 7 Jan 2011'!O68</f>
        <v>0</v>
      </c>
      <c r="AJ37" s="40">
        <f>'[1]8 Jan - 14 Jan 2011'!O68</f>
        <v>0</v>
      </c>
      <c r="AK37" s="40">
        <f>'[1]15 Jan - 21 Jan 2011'!O68</f>
        <v>0</v>
      </c>
      <c r="AL37" s="40">
        <f>'[1]22 Jan - 28 Jan 2011'!O68</f>
        <v>0</v>
      </c>
      <c r="AM37" s="41">
        <v>0</v>
      </c>
      <c r="AN37" s="40">
        <f>'[1]5 Feb - 11 Feb 2011'!O68</f>
        <v>0</v>
      </c>
      <c r="AO37" s="40">
        <f>'[1]12 Feb - 18 Feb 2011'!O68</f>
        <v>0</v>
      </c>
      <c r="AP37" s="41">
        <f>'[1]19 Feb - 25 Feb 2011'!O68</f>
        <v>0</v>
      </c>
      <c r="AQ37" s="40">
        <f>'[1]26 Feb - 4 Mar 2011'!O68</f>
        <v>0</v>
      </c>
      <c r="AR37" s="40">
        <f>'[1]5 Mar - 11 Mar 2011'!O66</f>
        <v>0</v>
      </c>
      <c r="AS37" s="40">
        <v>0</v>
      </c>
      <c r="AT37" s="40">
        <f>'[1]19 Mar - 25 Mar 2011'!O68</f>
        <v>0</v>
      </c>
      <c r="AU37" s="40">
        <f>'[1]26 Mar - 1 Apr 2011'!O68</f>
        <v>0</v>
      </c>
      <c r="AV37" s="40">
        <v>0</v>
      </c>
      <c r="AW37" s="40">
        <f>'[1]9 Apr - 15 Apr 2011'!O68</f>
        <v>0</v>
      </c>
      <c r="AX37" s="40">
        <f>'[1]16 Apr - 29 Apr 2011'!O68</f>
        <v>0</v>
      </c>
      <c r="AY37" s="62">
        <f t="shared" si="18"/>
        <v>0</v>
      </c>
    </row>
    <row r="38" spans="1:51" ht="15">
      <c r="A38" s="40" t="s">
        <v>813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>
        <v>47082</v>
      </c>
      <c r="N38" s="41">
        <v>4431</v>
      </c>
      <c r="O38" s="41"/>
      <c r="P38" s="41">
        <v>57750</v>
      </c>
      <c r="Q38" s="41"/>
      <c r="R38" s="41">
        <v>48803</v>
      </c>
      <c r="S38" s="41"/>
      <c r="T38" s="41"/>
      <c r="U38" s="41"/>
      <c r="V38" s="41">
        <v>50974</v>
      </c>
      <c r="W38" s="41"/>
      <c r="X38" s="41">
        <f>'[1]2 Okt - 8 Okt 2010'!O51</f>
        <v>0</v>
      </c>
      <c r="Y38" s="41">
        <f>'[1]9 Okt - 15 Okt 2010'!O69</f>
        <v>0</v>
      </c>
      <c r="Z38" s="41">
        <f>'[1]16 Okt - 22 Okt 2010'!O69</f>
        <v>50251</v>
      </c>
      <c r="AA38" s="41">
        <f>'[1]23 Okt - 29 Okt 2010'!O69</f>
        <v>0</v>
      </c>
      <c r="AB38" s="40">
        <f>'[1]30 Okt - 5 Nov 2010'!O69</f>
        <v>0</v>
      </c>
      <c r="AC38" s="40">
        <f>'[1]6 Nov - 12 Nov 2010'!O69</f>
        <v>0</v>
      </c>
      <c r="AD38" s="40">
        <f>'[1]13 Nov - 19 Nov 2010'!O69</f>
        <v>0</v>
      </c>
      <c r="AE38" s="40">
        <f>'[1]20 Nov - 26 Nov 2010'!O69</f>
        <v>41022</v>
      </c>
      <c r="AF38" s="40">
        <f>'[1]27 Nov - 3 Des 2010'!O69</f>
        <v>10708</v>
      </c>
      <c r="AG38" s="40">
        <f>'[1]4 Des - 10 Des 2010'!O69</f>
        <v>48895</v>
      </c>
      <c r="AH38" s="41">
        <f>'[1]11 Des - 31 Des 2010'!O69</f>
        <v>0</v>
      </c>
      <c r="AI38" s="40">
        <f>'[1]1 Jan - 7 Jan 2011'!O69</f>
        <v>0</v>
      </c>
      <c r="AJ38" s="40">
        <f>'[1]8 Jan - 14 Jan 2011'!O69</f>
        <v>0</v>
      </c>
      <c r="AK38" s="40">
        <f>'[1]15 Jan - 21 Jan 2011'!O69</f>
        <v>48583</v>
      </c>
      <c r="AL38" s="40">
        <f>'[1]22 Jan - 28 Jan 2011'!O69</f>
        <v>43617</v>
      </c>
      <c r="AM38" s="41">
        <f>'[1]29 Jan - 4 Feb 2011'!O68</f>
        <v>58</v>
      </c>
      <c r="AN38" s="40">
        <f>'[1]5 Feb - 11 Feb 2011'!O69</f>
        <v>14625</v>
      </c>
      <c r="AO38" s="40">
        <f>'[1]12 Feb - 18 Feb 2011'!O69</f>
        <v>0</v>
      </c>
      <c r="AP38" s="41">
        <f>'[1]19 Feb - 25 Feb 2011'!O69</f>
        <v>47700</v>
      </c>
      <c r="AQ38" s="40">
        <f>'[1]26 Feb - 4 Mar 2011'!O71</f>
        <v>0</v>
      </c>
      <c r="AR38" s="40">
        <f>'[1]5 Mar - 11 Mar 2011'!O67</f>
        <v>0</v>
      </c>
      <c r="AS38" s="40">
        <f>'[1]12 Mar - 18 Mar 2011'!O50</f>
        <v>0</v>
      </c>
      <c r="AT38" s="40">
        <f>'[3]19 Mar - 25 Mar 2011'!O69</f>
        <v>25826</v>
      </c>
      <c r="AU38" s="40">
        <f>'[3]26 Mar - 1 Apr 2011'!O69</f>
        <v>70396</v>
      </c>
      <c r="AV38" s="40">
        <v>0</v>
      </c>
      <c r="AW38" s="40">
        <f>'[1]9 Apr - 15 Apr 2011'!O69</f>
        <v>0</v>
      </c>
      <c r="AX38" s="40">
        <f>'[1]16 Apr - 29 Apr 2011'!O69</f>
        <v>0</v>
      </c>
      <c r="AY38" s="62">
        <f>SUM(B38:AX38)</f>
        <v>610721</v>
      </c>
    </row>
    <row r="39" spans="1:51" ht="15">
      <c r="A39" s="40" t="s">
        <v>788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>
        <v>40730</v>
      </c>
      <c r="O39" s="41"/>
      <c r="P39" s="41"/>
      <c r="Q39" s="41"/>
      <c r="R39" s="41"/>
      <c r="S39" s="41"/>
      <c r="T39" s="41"/>
      <c r="U39" s="41"/>
      <c r="V39" s="41">
        <v>41068</v>
      </c>
      <c r="W39" s="41"/>
      <c r="X39" s="41">
        <f>'[1]2 Okt - 8 Okt 2010'!O52</f>
        <v>0</v>
      </c>
      <c r="Y39" s="41">
        <f>'[1]9 Okt - 15 Okt 2010'!O70</f>
        <v>0</v>
      </c>
      <c r="Z39" s="41">
        <f>'[1]16 Okt - 22 Okt 2010'!O70</f>
        <v>0</v>
      </c>
      <c r="AA39" s="41">
        <f>'[1]23 Okt - 29 Okt 2010'!O70</f>
        <v>0</v>
      </c>
      <c r="AB39" s="40">
        <f>'[1]30 Okt - 5 Nov 2010'!O70</f>
        <v>0</v>
      </c>
      <c r="AC39" s="40">
        <f>'[1]6 Nov - 12 Nov 2010'!O70</f>
        <v>0</v>
      </c>
      <c r="AD39" s="40">
        <f>'[1]13 Nov - 19 Nov 2010'!O70</f>
        <v>0</v>
      </c>
      <c r="AE39" s="40">
        <f>'[1]20 Nov - 26 Nov 2010'!O70</f>
        <v>0</v>
      </c>
      <c r="AF39" s="40">
        <f>'[1]27 Nov - 3 Des 2010'!O70</f>
        <v>0</v>
      </c>
      <c r="AG39" s="40">
        <f>'[1]4 Des - 10 Des 2010'!O70</f>
        <v>0</v>
      </c>
      <c r="AH39" s="41">
        <f>'[1]11 Des - 31 Des 2010'!O70</f>
        <v>0</v>
      </c>
      <c r="AI39" s="40">
        <f>'[1]1 Jan - 7 Jan 2011'!O70</f>
        <v>0</v>
      </c>
      <c r="AJ39" s="40">
        <f>'[1]8 Jan - 14 Jan 2011'!O70</f>
        <v>0</v>
      </c>
      <c r="AK39" s="40">
        <f>'[1]15 Jan - 21 Jan 2011'!O70</f>
        <v>0</v>
      </c>
      <c r="AL39" s="40">
        <f>'[1]22 Jan - 28 Jan 2011'!O70</f>
        <v>0</v>
      </c>
      <c r="AM39" s="41">
        <f>'[1]29 Jan - 4 Feb 2011'!O70</f>
        <v>0</v>
      </c>
      <c r="AN39" s="40">
        <f>'[1]5 Feb - 11 Feb 2011'!O70</f>
        <v>0</v>
      </c>
      <c r="AO39" s="40">
        <f>'[1]12 Feb - 18 Feb 2011'!O70</f>
        <v>0</v>
      </c>
      <c r="AP39" s="41">
        <f>'[1]19 Feb - 25 Feb 2011'!O70</f>
        <v>0</v>
      </c>
      <c r="AQ39" s="40">
        <f>'[1]26 Feb - 4 Mar 2011'!O70</f>
        <v>0</v>
      </c>
      <c r="AR39" s="40">
        <f>'[1]5 Mar - 11 Mar 2011'!O68</f>
        <v>0</v>
      </c>
      <c r="AS39" s="40">
        <f>'[1]12 Mar - 18 Mar 2011'!O51</f>
        <v>0</v>
      </c>
      <c r="AT39" s="40">
        <f>'[1]19 Mar - 25 Mar 2011'!O70</f>
        <v>0</v>
      </c>
      <c r="AU39" s="40">
        <f>'[1]26 Mar - 1 Apr 2011'!O70</f>
        <v>0</v>
      </c>
      <c r="AV39" s="40">
        <v>0</v>
      </c>
      <c r="AW39" s="40">
        <f>'[1]9 Apr - 15 Apr 2011'!O70</f>
        <v>0</v>
      </c>
      <c r="AX39" s="40">
        <f>'[1]16 Apr - 29 Apr 2011'!O70</f>
        <v>0</v>
      </c>
      <c r="AY39" s="62">
        <f t="shared" si="18"/>
        <v>81798</v>
      </c>
    </row>
    <row r="40" spans="1:51" ht="15">
      <c r="A40" s="40" t="s">
        <v>3</v>
      </c>
      <c r="B40" s="41"/>
      <c r="C40" s="41"/>
      <c r="D40" s="41">
        <v>10</v>
      </c>
      <c r="E40" s="41"/>
      <c r="F40" s="41"/>
      <c r="G40" s="41">
        <v>65</v>
      </c>
      <c r="H40" s="41">
        <v>135</v>
      </c>
      <c r="I40" s="41">
        <v>65</v>
      </c>
      <c r="J40" s="41">
        <v>90</v>
      </c>
      <c r="K40" s="41">
        <v>32</v>
      </c>
      <c r="L40" s="41">
        <v>291</v>
      </c>
      <c r="M40" s="41">
        <v>158</v>
      </c>
      <c r="N40" s="41">
        <v>187</v>
      </c>
      <c r="O40" s="41"/>
      <c r="P40" s="41">
        <v>61</v>
      </c>
      <c r="Q40" s="41">
        <v>735</v>
      </c>
      <c r="R40" s="41"/>
      <c r="S40" s="41"/>
      <c r="T40" s="41">
        <v>66</v>
      </c>
      <c r="U40" s="41"/>
      <c r="V40" s="41"/>
      <c r="W40" s="41">
        <v>99</v>
      </c>
      <c r="X40" s="41">
        <f>'[1]2 Okt - 8 Okt 2010'!O53</f>
        <v>169</v>
      </c>
      <c r="Y40" s="41">
        <f>'[1]9 Okt - 15 Okt 2010'!O71</f>
        <v>0</v>
      </c>
      <c r="Z40" s="41">
        <f>'[1]16 Okt - 22 Okt 2010'!O71</f>
        <v>0</v>
      </c>
      <c r="AA40" s="41">
        <f>'[1]23 Okt - 29 Okt 2010'!O71</f>
        <v>0</v>
      </c>
      <c r="AB40" s="40">
        <f>'[1]30 Okt - 5 Nov 2010'!O71</f>
        <v>236</v>
      </c>
      <c r="AC40" s="40">
        <f>'[1]6 Nov - 12 Nov 2010'!O71</f>
        <v>0</v>
      </c>
      <c r="AD40" s="40">
        <f>'[1]13 Nov - 19 Nov 2010'!O71</f>
        <v>44</v>
      </c>
      <c r="AE40" s="40">
        <f>'[1]20 Nov - 26 Nov 2010'!O71</f>
        <v>0</v>
      </c>
      <c r="AF40" s="40">
        <f>'[1]27 Nov - 3 Des 2010'!O71</f>
        <v>0</v>
      </c>
      <c r="AG40" s="40">
        <f>'[1]4 Des - 10 Des 2010'!O71</f>
        <v>221</v>
      </c>
      <c r="AH40" s="41">
        <f>'[1]11 Des - 31 Des 2010'!O71</f>
        <v>0</v>
      </c>
      <c r="AI40" s="40">
        <f>'[1]1 Jan - 7 Jan 2011'!O71</f>
        <v>103</v>
      </c>
      <c r="AJ40" s="40">
        <f>'[1]8 Jan - 14 Jan 2011'!O71</f>
        <v>0</v>
      </c>
      <c r="AK40" s="40">
        <f>'[1]15 Jan - 21 Jan 2011'!O71</f>
        <v>0</v>
      </c>
      <c r="AL40" s="40">
        <f>'[1]22 Jan - 28 Jan 2011'!O71</f>
        <v>0</v>
      </c>
      <c r="AM40" s="41">
        <f>'[1]29 Jan - 4 Feb 2011'!O70</f>
        <v>0</v>
      </c>
      <c r="AN40" s="40">
        <f>'[1]5 Feb - 11 Feb 2011'!O71</f>
        <v>0</v>
      </c>
      <c r="AO40" s="40">
        <f>'[1]12 Feb - 18 Feb 2011'!O71</f>
        <v>65</v>
      </c>
      <c r="AP40" s="41">
        <f>'[1]19 Feb - 25 Feb 2011'!O71</f>
        <v>178</v>
      </c>
      <c r="AQ40" s="40">
        <f>'[1]26 Feb - 4 Mar 2011'!O73</f>
        <v>263</v>
      </c>
      <c r="AR40" s="40">
        <f>'[1]5 Mar - 11 Mar 2011'!O69</f>
        <v>172</v>
      </c>
      <c r="AS40" s="40">
        <f>'[1]12 Mar - 18 Mar 2011'!$O$52</f>
        <v>101</v>
      </c>
      <c r="AT40" s="40">
        <f>'[3]19 Mar - 25 Mar 2011'!O71</f>
        <v>30</v>
      </c>
      <c r="AU40" s="40">
        <f>'[3]26 Mar - 1 Apr 2011'!O71</f>
        <v>637</v>
      </c>
      <c r="AV40" s="40">
        <v>0</v>
      </c>
      <c r="AW40" s="40">
        <f>'[3]9 Apr - 15 Apr 2011'!O66</f>
        <v>10</v>
      </c>
      <c r="AX40" s="40">
        <f>'[1]16 Apr - 29 Apr 2011'!O71</f>
        <v>0</v>
      </c>
      <c r="AY40" s="62">
        <f t="shared" si="18"/>
        <v>4223</v>
      </c>
    </row>
    <row r="41" spans="1:51" ht="15">
      <c r="A41" s="40" t="s">
        <v>629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>
        <v>387</v>
      </c>
      <c r="R41" s="41">
        <v>215</v>
      </c>
      <c r="S41" s="41"/>
      <c r="T41" s="41"/>
      <c r="U41" s="41"/>
      <c r="V41" s="41"/>
      <c r="W41" s="41">
        <v>731</v>
      </c>
      <c r="X41" s="41">
        <f>'[1]2 Okt - 8 Okt 2010'!O54</f>
        <v>0</v>
      </c>
      <c r="Y41" s="41">
        <f>'[1]9 Okt - 15 Okt 2010'!O72</f>
        <v>0</v>
      </c>
      <c r="Z41" s="41">
        <f>'[1]16 Okt - 22 Okt 2010'!O72</f>
        <v>0</v>
      </c>
      <c r="AA41" s="41">
        <f>'[1]23 Okt - 29 Okt 2010'!O72</f>
        <v>0</v>
      </c>
      <c r="AB41" s="40">
        <f>'[1]30 Okt - 5 Nov 2010'!O72</f>
        <v>129</v>
      </c>
      <c r="AC41" s="40">
        <f>'[1]6 Nov - 12 Nov 2010'!O72</f>
        <v>0</v>
      </c>
      <c r="AD41" s="40">
        <f>'[1]13 Nov - 19 Nov 2010'!O72</f>
        <v>323</v>
      </c>
      <c r="AE41" s="40">
        <f>'[1]20 Nov - 26 Nov 2010'!O72</f>
        <v>0</v>
      </c>
      <c r="AF41" s="40">
        <f>'[1]27 Nov - 3 Des 2010'!O72</f>
        <v>0</v>
      </c>
      <c r="AG41" s="40">
        <f>'[1]4 Des - 10 Des 2010'!O72</f>
        <v>0</v>
      </c>
      <c r="AH41" s="41">
        <f>'[1]11 Des - 31 Des 2010'!O72</f>
        <v>0</v>
      </c>
      <c r="AI41" s="40">
        <f>'[1]1 Jan - 7 Jan 2011'!O72</f>
        <v>0</v>
      </c>
      <c r="AJ41" s="40">
        <f>'[1]8 Jan - 14 Jan 2011'!O72</f>
        <v>0</v>
      </c>
      <c r="AK41" s="40">
        <f>'[1]15 Jan - 21 Jan 2011'!O72</f>
        <v>0</v>
      </c>
      <c r="AL41" s="40">
        <f>'[1]22 Jan - 28 Jan 2011'!O72</f>
        <v>473</v>
      </c>
      <c r="AM41" s="41">
        <f>'[1]29 Jan - 4 Feb 2011'!O71</f>
        <v>0</v>
      </c>
      <c r="AN41" s="40">
        <f>'[1]5 Feb - 11 Feb 2011'!O72</f>
        <v>2601</v>
      </c>
      <c r="AO41" s="40">
        <f>'[1]12 Feb - 18 Feb 2011'!O72</f>
        <v>365</v>
      </c>
      <c r="AP41" s="41">
        <f>'[1]19 Feb - 25 Feb 2011'!O72</f>
        <v>0</v>
      </c>
      <c r="AQ41" s="40">
        <f>'[1]26 Feb - 4 Mar 2011'!O74</f>
        <v>903</v>
      </c>
      <c r="AR41" s="40">
        <f>'[1]5 Mar - 11 Mar 2011'!O70</f>
        <v>0</v>
      </c>
      <c r="AS41" s="40">
        <f>'[1]12 Mar - 18 Mar 2011'!O53</f>
        <v>0</v>
      </c>
      <c r="AT41" s="40">
        <f>'[1]19 Mar - 25 Mar 2011'!O72</f>
        <v>0</v>
      </c>
      <c r="AU41" s="40">
        <f>'[1]26 Mar - 1 Apr 2011'!O72</f>
        <v>0</v>
      </c>
      <c r="AV41" s="40">
        <v>0</v>
      </c>
      <c r="AW41" s="40">
        <f>'[1]9 Apr - 15 Apr 2011'!O72</f>
        <v>0</v>
      </c>
      <c r="AX41" s="40">
        <f>'[1]16 Apr - 29 Apr 2011'!O72</f>
        <v>0</v>
      </c>
      <c r="AY41" s="62">
        <f t="shared" si="18"/>
        <v>6127</v>
      </c>
    </row>
    <row r="42" spans="1:51" ht="15">
      <c r="A42" s="40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>
        <f>'[1]2 Okt - 8 Okt 2010'!O55</f>
        <v>0</v>
      </c>
      <c r="Y42" s="41">
        <f>'[1]9 Okt - 15 Okt 2010'!O73</f>
        <v>0</v>
      </c>
      <c r="Z42" s="41">
        <f>'[1]16 Okt - 22 Okt 2010'!O73</f>
        <v>9585</v>
      </c>
      <c r="AA42" s="41">
        <f>'[1]23 Okt - 29 Okt 2010'!O73</f>
        <v>0</v>
      </c>
      <c r="AB42" s="40">
        <f>'[1]30 Okt - 5 Nov 2010'!O73</f>
        <v>0</v>
      </c>
      <c r="AC42" s="40">
        <f>'[1]6 Nov - 12 Nov 2010'!O73</f>
        <v>0</v>
      </c>
      <c r="AD42" s="40">
        <f>'[1]13 Nov - 19 Nov 2010'!O73</f>
        <v>0</v>
      </c>
      <c r="AE42" s="40">
        <f>'[1]20 Nov - 26 Nov 2010'!O73</f>
        <v>0</v>
      </c>
      <c r="AF42" s="40">
        <f>'[1]27 Nov - 3 Des 2010'!O73</f>
        <v>0</v>
      </c>
      <c r="AG42" s="40">
        <f>'[1]4 Des - 10 Des 2010'!O73</f>
        <v>0</v>
      </c>
      <c r="AH42" s="41">
        <f>'[1]11 Des - 31 Des 2010'!O73</f>
        <v>0</v>
      </c>
      <c r="AI42" s="40">
        <f>'[1]1 Jan - 7 Jan 2011'!O73</f>
        <v>0</v>
      </c>
      <c r="AJ42" s="40">
        <f>'[1]8 Jan - 14 Jan 2011'!O73</f>
        <v>0</v>
      </c>
      <c r="AK42" s="40">
        <f>'[1]15 Jan - 21 Jan 2011'!O73</f>
        <v>0</v>
      </c>
      <c r="AL42" s="40">
        <f>'[1]22 Jan - 28 Jan 2011'!O73</f>
        <v>0</v>
      </c>
      <c r="AM42" s="41">
        <f>'[1]29 Jan - 4 Feb 2011'!O72</f>
        <v>0</v>
      </c>
      <c r="AN42" s="40">
        <f>'[1]5 Feb - 11 Feb 2011'!O73</f>
        <v>0</v>
      </c>
      <c r="AO42" s="40">
        <f>'[1]12 Feb - 18 Feb 2011'!O73</f>
        <v>0</v>
      </c>
      <c r="AP42" s="41">
        <f>'[1]19 Feb - 25 Feb 2011'!O73</f>
        <v>0</v>
      </c>
      <c r="AQ42" s="40">
        <f>'[1]26 Feb - 4 Mar 2011'!O75</f>
        <v>0</v>
      </c>
      <c r="AR42" s="40">
        <f>'[1]5 Mar - 11 Mar 2011'!O71</f>
        <v>0</v>
      </c>
      <c r="AS42" s="40">
        <f>'[1]12 Mar - 18 Mar 2011'!O54</f>
        <v>0</v>
      </c>
      <c r="AT42" s="40">
        <f>'[1]19 Mar - 25 Mar 2011'!O73</f>
        <v>0</v>
      </c>
      <c r="AU42" s="40">
        <f>'[1]26 Mar - 1 Apr 2011'!O73</f>
        <v>0</v>
      </c>
      <c r="AV42" s="40">
        <v>0</v>
      </c>
      <c r="AW42" s="40">
        <f>'[1]9 Apr - 15 Apr 2011'!O73</f>
        <v>0</v>
      </c>
      <c r="AX42" s="40">
        <f>'[1]16 Apr - 29 Apr 2011'!O73</f>
        <v>0</v>
      </c>
      <c r="AY42" s="62">
        <f t="shared" si="18"/>
        <v>9585</v>
      </c>
    </row>
    <row r="43" spans="1:51" ht="15">
      <c r="A43" s="40" t="s">
        <v>854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>
        <f>'[1]2 Okt - 8 Okt 2010'!O56</f>
        <v>0</v>
      </c>
      <c r="Y43" s="41">
        <f>'[1]9 Okt - 15 Okt 2010'!O74</f>
        <v>0</v>
      </c>
      <c r="Z43" s="41">
        <f>'[1]16 Okt - 22 Okt 2010'!O74</f>
        <v>0</v>
      </c>
      <c r="AA43" s="41">
        <f>'[1]23 Okt - 29 Okt 2010'!O74</f>
        <v>0</v>
      </c>
      <c r="AB43" s="40">
        <f>'[1]30 Okt - 5 Nov 2010'!O74</f>
        <v>0</v>
      </c>
      <c r="AC43" s="40">
        <f>'[1]6 Nov - 12 Nov 2010'!O74</f>
        <v>0</v>
      </c>
      <c r="AD43" s="40">
        <f>'[1]13 Nov - 19 Nov 2010'!O74</f>
        <v>0</v>
      </c>
      <c r="AE43" s="40">
        <f>'[1]20 Nov - 26 Nov 2010'!O74</f>
        <v>0</v>
      </c>
      <c r="AF43" s="40">
        <f>'[1]27 Nov - 3 Des 2010'!O74</f>
        <v>0</v>
      </c>
      <c r="AG43" s="40">
        <f>'[1]4 Des - 10 Des 2010'!O74</f>
        <v>0</v>
      </c>
      <c r="AH43" s="41">
        <f>'[1]11 Des - 31 Des 2010'!O74</f>
        <v>0</v>
      </c>
      <c r="AI43" s="40">
        <f>'[1]1 Jan - 7 Jan 2011'!O74</f>
        <v>0</v>
      </c>
      <c r="AJ43" s="40">
        <f>'[1]8 Jan - 14 Jan 2011'!O74</f>
        <v>0</v>
      </c>
      <c r="AK43" s="40">
        <f>'[1]15 Jan - 21 Jan 2011'!O74</f>
        <v>0</v>
      </c>
      <c r="AL43" s="40">
        <f>'[1]22 Jan - 28 Jan 2011'!O74</f>
        <v>0</v>
      </c>
      <c r="AM43" s="41">
        <v>0</v>
      </c>
      <c r="AN43" s="40">
        <f>'[1]5 Feb - 11 Feb 2011'!O74</f>
        <v>0</v>
      </c>
      <c r="AO43" s="40">
        <f>'[1]12 Feb - 18 Feb 2011'!O74</f>
        <v>0</v>
      </c>
      <c r="AP43" s="41">
        <f>'[1]19 Feb - 25 Feb 2011'!O74</f>
        <v>0</v>
      </c>
      <c r="AQ43" s="40">
        <f>'[1]26 Feb - 4 Mar 2011'!O72</f>
        <v>0</v>
      </c>
      <c r="AR43" s="40">
        <f>'[1]5 Mar - 11 Mar 2011'!O72</f>
        <v>0</v>
      </c>
      <c r="AS43" s="40">
        <f>'[1]12 Mar - 18 Mar 2011'!O55</f>
        <v>0</v>
      </c>
      <c r="AT43" s="40">
        <f>'[1]19 Mar - 25 Mar 2011'!O74</f>
        <v>0</v>
      </c>
      <c r="AU43" s="40">
        <f>'[1]26 Mar - 1 Apr 2011'!O74</f>
        <v>0</v>
      </c>
      <c r="AV43" s="40">
        <v>0</v>
      </c>
      <c r="AW43" s="40">
        <f>'[3]9 Apr - 15 Apr 2011'!O79</f>
        <v>5250</v>
      </c>
      <c r="AX43" s="40">
        <f>'[1]16 Apr - 29 Apr 2011'!O74</f>
        <v>0</v>
      </c>
      <c r="AY43" s="62">
        <f t="shared" si="18"/>
        <v>5250</v>
      </c>
    </row>
    <row r="44" spans="1:51" ht="15">
      <c r="A44" s="40" t="s">
        <v>628</v>
      </c>
      <c r="B44" s="41">
        <v>355</v>
      </c>
      <c r="C44" s="41">
        <v>303</v>
      </c>
      <c r="D44" s="41">
        <v>323</v>
      </c>
      <c r="E44" s="41">
        <v>165</v>
      </c>
      <c r="F44" s="41">
        <v>73</v>
      </c>
      <c r="G44" s="41">
        <v>1090</v>
      </c>
      <c r="H44" s="41">
        <v>208</v>
      </c>
      <c r="I44" s="41">
        <v>233</v>
      </c>
      <c r="J44" s="41">
        <v>185</v>
      </c>
      <c r="K44" s="41">
        <v>293</v>
      </c>
      <c r="L44" s="41">
        <v>178</v>
      </c>
      <c r="M44" s="41">
        <v>985</v>
      </c>
      <c r="N44" s="41">
        <v>258</v>
      </c>
      <c r="O44" s="41">
        <v>136</v>
      </c>
      <c r="P44" s="41">
        <v>201</v>
      </c>
      <c r="Q44" s="41">
        <v>55</v>
      </c>
      <c r="R44" s="41">
        <v>1401</v>
      </c>
      <c r="S44" s="41">
        <v>273</v>
      </c>
      <c r="T44" s="41"/>
      <c r="U44" s="41">
        <v>1267</v>
      </c>
      <c r="V44" s="41">
        <v>246</v>
      </c>
      <c r="W44" s="41">
        <v>565</v>
      </c>
      <c r="X44" s="41">
        <f>'[1]2 Okt - 8 Okt 2010'!O57</f>
        <v>307</v>
      </c>
      <c r="Y44" s="41">
        <f>'[1]9 Okt - 15 Okt 2010'!O75</f>
        <v>1000</v>
      </c>
      <c r="Z44" s="41">
        <f>'[1]16 Okt - 22 Okt 2010'!O75</f>
        <v>781</v>
      </c>
      <c r="AA44" s="41">
        <f>'[1]23 Okt - 29 Okt 2010'!O75</f>
        <v>396</v>
      </c>
      <c r="AB44" s="40">
        <f>'[1]30 Okt - 5 Nov 2010'!O75</f>
        <v>0</v>
      </c>
      <c r="AC44" s="40">
        <f>'[1]6 Nov - 12 Nov 2010'!O75</f>
        <v>1490</v>
      </c>
      <c r="AD44" s="40">
        <f>'[1]13 Nov - 19 Nov 2010'!O75</f>
        <v>665</v>
      </c>
      <c r="AE44" s="40">
        <f>'[1]20 Nov - 26 Nov 2010'!O75</f>
        <v>331</v>
      </c>
      <c r="AF44" s="40">
        <f>'[1]27 Nov - 3 Des 2010'!O75</f>
        <v>417</v>
      </c>
      <c r="AG44" s="40">
        <f>'[1]4 Des - 10 Des 2010'!O75</f>
        <v>1489</v>
      </c>
      <c r="AH44" s="41">
        <f>'[1]11 Des - 31 Des 2010'!O75</f>
        <v>528</v>
      </c>
      <c r="AI44" s="40">
        <f>'[1]1 Jan - 7 Jan 2011'!O75</f>
        <v>299</v>
      </c>
      <c r="AJ44" s="40">
        <f>'[1]8 Jan - 14 Jan 2011'!O75</f>
        <v>431</v>
      </c>
      <c r="AK44" s="40">
        <f>'[1]15 Jan - 21 Jan 2011'!O75</f>
        <v>421</v>
      </c>
      <c r="AL44" s="40">
        <f>'[1]22 Jan - 28 Jan 2011'!O75</f>
        <v>596</v>
      </c>
      <c r="AM44" s="41">
        <f>'[1]29 Jan - 4 Feb 2011'!O74</f>
        <v>473</v>
      </c>
      <c r="AN44" s="40">
        <f>'[1]5 Feb - 11 Feb 2011'!O75</f>
        <v>912</v>
      </c>
      <c r="AO44" s="40">
        <f>'[1]12 Feb - 18 Feb 2011'!O75</f>
        <v>405</v>
      </c>
      <c r="AP44" s="41">
        <f>'[1]19 Feb - 25 Feb 2011'!O75</f>
        <v>104</v>
      </c>
      <c r="AQ44" s="40">
        <f>'[1]26 Feb - 4 Mar 2011'!O77</f>
        <v>351</v>
      </c>
      <c r="AR44" s="40">
        <f>'[1]5 Mar - 11 Mar 2011'!O73</f>
        <v>328</v>
      </c>
      <c r="AS44" s="40">
        <f>'[1]12 Mar - 18 Mar 2011'!O56</f>
        <v>456</v>
      </c>
      <c r="AT44" s="40">
        <f>'[3]19 Mar - 25 Mar 2011'!O75</f>
        <v>399</v>
      </c>
      <c r="AU44" s="40">
        <f>'[3]26 Mar - 1 Apr 2011'!O75</f>
        <v>777</v>
      </c>
      <c r="AV44" s="40">
        <f>'[3]2 Apr - 8 Apr 2011 '!O70</f>
        <v>323</v>
      </c>
      <c r="AW44" s="40">
        <f>'[3]9 Apr - 15 Apr 2011'!O70</f>
        <v>896</v>
      </c>
      <c r="AX44" s="40">
        <f>'[3]16 Apr - 29 Apr 2011'!O67</f>
        <v>737</v>
      </c>
      <c r="AY44" s="62">
        <f t="shared" si="18"/>
        <v>24105</v>
      </c>
    </row>
    <row r="45" spans="1:51" ht="15">
      <c r="A45" s="40" t="s">
        <v>4</v>
      </c>
      <c r="B45" s="59">
        <v>359</v>
      </c>
      <c r="C45" s="59">
        <v>204</v>
      </c>
      <c r="D45" s="59">
        <v>376</v>
      </c>
      <c r="E45" s="59">
        <v>466</v>
      </c>
      <c r="F45" s="59">
        <v>437</v>
      </c>
      <c r="G45" s="59">
        <v>543</v>
      </c>
      <c r="H45" s="59">
        <v>449</v>
      </c>
      <c r="I45" s="59">
        <v>685</v>
      </c>
      <c r="J45" s="59">
        <v>564</v>
      </c>
      <c r="K45" s="59">
        <v>317</v>
      </c>
      <c r="L45" s="59">
        <v>501</v>
      </c>
      <c r="M45" s="59">
        <v>690</v>
      </c>
      <c r="N45" s="59">
        <v>658</v>
      </c>
      <c r="O45" s="59">
        <v>560</v>
      </c>
      <c r="P45" s="59">
        <v>439</v>
      </c>
      <c r="Q45" s="59">
        <v>393</v>
      </c>
      <c r="R45" s="59">
        <v>4</v>
      </c>
      <c r="S45" s="59"/>
      <c r="T45" s="59">
        <v>417</v>
      </c>
      <c r="U45" s="59">
        <v>477</v>
      </c>
      <c r="V45" s="59">
        <v>558</v>
      </c>
      <c r="W45" s="59">
        <v>585</v>
      </c>
      <c r="X45" s="41">
        <f>'[1]2 Okt - 8 Okt 2010'!O58</f>
        <v>517</v>
      </c>
      <c r="Y45" s="41">
        <f>'[1]9 Okt - 15 Okt 2010'!O76</f>
        <v>639</v>
      </c>
      <c r="Z45" s="41">
        <f>'[1]16 Okt - 22 Okt 2010'!O76</f>
        <v>371</v>
      </c>
      <c r="AA45" s="41">
        <f>'[1]23 Okt - 29 Okt 2010'!O76</f>
        <v>385</v>
      </c>
      <c r="AB45" s="40">
        <f>'[1]30 Okt - 5 Nov 2010'!O76</f>
        <v>499</v>
      </c>
      <c r="AC45" s="40">
        <f>'[1]6 Nov - 12 Nov 2010'!O76</f>
        <v>228</v>
      </c>
      <c r="AD45" s="40">
        <f>'[1]13 Nov - 19 Nov 2010'!O76</f>
        <v>638</v>
      </c>
      <c r="AE45" s="40">
        <f>'[1]20 Nov - 26 Nov 2010'!O76</f>
        <v>445</v>
      </c>
      <c r="AF45" s="40">
        <f>'[1]27 Nov - 3 Des 2010'!O76</f>
        <v>143</v>
      </c>
      <c r="AG45" s="40">
        <f>'[1]4 Des - 10 Des 2010'!O76</f>
        <v>411</v>
      </c>
      <c r="AH45" s="41">
        <f>'[1]11 Des - 31 Des 2010'!O76</f>
        <v>1195</v>
      </c>
      <c r="AI45" s="40">
        <f>'[1]1 Jan - 7 Jan 2011'!O76</f>
        <v>460</v>
      </c>
      <c r="AJ45" s="40">
        <f>'[1]8 Jan - 14 Jan 2011'!O76</f>
        <v>157</v>
      </c>
      <c r="AK45" s="40">
        <f>'[1]15 Jan - 21 Jan 2011'!O76</f>
        <v>237</v>
      </c>
      <c r="AL45" s="40">
        <f>'[1]22 Jan - 28 Jan 2011'!O76</f>
        <v>30</v>
      </c>
      <c r="AM45" s="41">
        <f>'[1]29 Jan - 4 Feb 2011'!O75</f>
        <v>258</v>
      </c>
      <c r="AN45" s="40">
        <f>'[1]5 Feb - 11 Feb 2011'!O76</f>
        <v>365</v>
      </c>
      <c r="AO45" s="40">
        <f>'[1]12 Feb - 18 Feb 2011'!O76</f>
        <v>226</v>
      </c>
      <c r="AP45" s="41">
        <f>'[1]19 Feb - 25 Feb 2011'!O76</f>
        <v>308</v>
      </c>
      <c r="AQ45" s="40">
        <f>'[1]26 Feb - 4 Mar 2011'!O78</f>
        <v>455</v>
      </c>
      <c r="AR45" s="40">
        <f>'[1]5 Mar - 11 Mar 2011'!O74</f>
        <v>68</v>
      </c>
      <c r="AS45" s="40">
        <f>'[1]12 Mar - 18 Mar 2011'!O57</f>
        <v>897</v>
      </c>
      <c r="AT45" s="40">
        <f>'[3]19 Mar - 25 Mar 2011'!O76</f>
        <v>208</v>
      </c>
      <c r="AU45" s="40">
        <f>'[3]26 Mar - 1 Apr 2011'!O76</f>
        <v>0</v>
      </c>
      <c r="AV45" s="40">
        <f>'[3]2 Apr - 8 Apr 2011 '!O71</f>
        <v>356</v>
      </c>
      <c r="AW45" s="40">
        <f>'[3]9 Apr - 15 Apr 2011'!O71</f>
        <v>338</v>
      </c>
      <c r="AX45" s="40">
        <f>'[3]16 Apr - 29 Apr 2011'!O68</f>
        <v>93</v>
      </c>
      <c r="AY45" s="62">
        <f t="shared" si="18"/>
        <v>19609</v>
      </c>
    </row>
    <row r="46" spans="1:51" ht="15">
      <c r="A46" s="40" t="s">
        <v>94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>
        <v>948</v>
      </c>
      <c r="M46" s="59">
        <v>1333</v>
      </c>
      <c r="N46" s="59">
        <v>301</v>
      </c>
      <c r="O46" s="59">
        <v>645</v>
      </c>
      <c r="P46" s="59"/>
      <c r="Q46" s="59"/>
      <c r="R46" s="59"/>
      <c r="S46" s="59">
        <v>803</v>
      </c>
      <c r="T46" s="59"/>
      <c r="U46" s="59"/>
      <c r="V46" s="59"/>
      <c r="W46" s="59">
        <v>300</v>
      </c>
      <c r="X46" s="41">
        <f>'[1]2 Okt - 8 Okt 2010'!O59</f>
        <v>0</v>
      </c>
      <c r="Y46" s="41">
        <f>'[1]9 Okt - 15 Okt 2010'!O77</f>
        <v>0</v>
      </c>
      <c r="Z46" s="41">
        <f>'[1]16 Okt - 22 Okt 2010'!O77</f>
        <v>0</v>
      </c>
      <c r="AA46" s="41">
        <f>'[1]23 Okt - 29 Okt 2010'!O77</f>
        <v>0</v>
      </c>
      <c r="AB46" s="40">
        <f>'[1]30 Okt - 5 Nov 2010'!O77</f>
        <v>0</v>
      </c>
      <c r="AC46" s="40">
        <f>'[1]6 Nov - 12 Nov 2010'!O77</f>
        <v>0</v>
      </c>
      <c r="AD46" s="40">
        <f>'[1]13 Nov - 19 Nov 2010'!O77</f>
        <v>0</v>
      </c>
      <c r="AE46" s="40">
        <f>'[1]20 Nov - 26 Nov 2010'!O77</f>
        <v>0</v>
      </c>
      <c r="AF46" s="40">
        <f>'[1]27 Nov - 3 Des 2010'!O77</f>
        <v>0</v>
      </c>
      <c r="AG46" s="40">
        <f>'[1]4 Des - 10 Des 2010'!O77</f>
        <v>0</v>
      </c>
      <c r="AH46" s="41">
        <f>'[1]11 Des - 31 Des 2010'!O77</f>
        <v>0</v>
      </c>
      <c r="AI46" s="40">
        <f>'[1]1 Jan - 7 Jan 2011'!O77</f>
        <v>0</v>
      </c>
      <c r="AJ46" s="40">
        <f>'[1]8 Jan - 14 Jan 2011'!O77</f>
        <v>0</v>
      </c>
      <c r="AK46" s="40">
        <f>'[1]15 Jan - 21 Jan 2011'!O77</f>
        <v>0</v>
      </c>
      <c r="AL46" s="40">
        <f>'[1]22 Jan - 28 Jan 2011'!O77</f>
        <v>0</v>
      </c>
      <c r="AM46" s="41">
        <f>'[1]29 Jan - 4 Feb 2011'!O76</f>
        <v>0</v>
      </c>
      <c r="AN46" s="40">
        <f>'[1]5 Feb - 11 Feb 2011'!O77</f>
        <v>0</v>
      </c>
      <c r="AO46" s="40">
        <f>'[1]12 Feb - 18 Feb 2011'!O77</f>
        <v>0</v>
      </c>
      <c r="AP46" s="41">
        <f>'[1]19 Feb - 25 Feb 2011'!O77</f>
        <v>0</v>
      </c>
      <c r="AQ46" s="40">
        <f>'[1]26 Feb - 4 Mar 2011'!O79</f>
        <v>0</v>
      </c>
      <c r="AR46" s="40">
        <f>'[1]5 Mar - 11 Mar 2011'!O75</f>
        <v>0</v>
      </c>
      <c r="AS46" s="40">
        <f>'[1]12 Mar - 18 Mar 2011'!O58</f>
        <v>0</v>
      </c>
      <c r="AT46" s="40">
        <f>'[1]19 Mar - 25 Mar 2011'!O77</f>
        <v>0</v>
      </c>
      <c r="AU46" s="40">
        <f>'[1]26 Mar - 1 Apr 2011'!O77</f>
        <v>0</v>
      </c>
      <c r="AV46" s="40">
        <v>0</v>
      </c>
      <c r="AW46" s="40">
        <f>'[1]9 Apr - 15 Apr 2011'!O77</f>
        <v>0</v>
      </c>
      <c r="AX46" s="40">
        <f>'[1]16 Apr - 29 Apr 2011'!O77</f>
        <v>0</v>
      </c>
      <c r="AY46" s="62">
        <f t="shared" si="18"/>
        <v>4330</v>
      </c>
    </row>
    <row r="47" spans="1:51" ht="15">
      <c r="A47" s="40" t="s">
        <v>757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41">
        <f>'[1]2 Okt - 8 Okt 2010'!O60</f>
        <v>0</v>
      </c>
      <c r="Y47" s="41">
        <f>'[1]9 Okt - 15 Okt 2010'!O78</f>
        <v>0</v>
      </c>
      <c r="Z47" s="41">
        <f>'[1]16 Okt - 22 Okt 2010'!O78</f>
        <v>0</v>
      </c>
      <c r="AA47" s="41">
        <f>'[1]23 Okt - 29 Okt 2010'!O78</f>
        <v>0</v>
      </c>
      <c r="AB47" s="40">
        <f>'[1]30 Okt - 5 Nov 2010'!O78</f>
        <v>0</v>
      </c>
      <c r="AC47" s="40">
        <f>'[1]6 Nov - 12 Nov 2010'!O78</f>
        <v>0</v>
      </c>
      <c r="AD47" s="40">
        <f>'[1]13 Nov - 19 Nov 2010'!O78</f>
        <v>0</v>
      </c>
      <c r="AE47" s="40">
        <f>'[1]20 Nov - 26 Nov 2010'!O78</f>
        <v>0</v>
      </c>
      <c r="AF47" s="40">
        <f>'[1]27 Nov - 3 Des 2010'!O78</f>
        <v>0</v>
      </c>
      <c r="AG47" s="40">
        <f>'[1]4 Des - 10 Des 2010'!O78</f>
        <v>0</v>
      </c>
      <c r="AH47" s="41">
        <f>'[1]11 Des - 31 Des 2010'!O78</f>
        <v>0</v>
      </c>
      <c r="AI47" s="40">
        <f>'[1]1 Jan - 7 Jan 2011'!O78</f>
        <v>0</v>
      </c>
      <c r="AJ47" s="40">
        <f>'[1]8 Jan - 14 Jan 2011'!O78</f>
        <v>0</v>
      </c>
      <c r="AK47" s="40">
        <f>'[1]15 Jan - 21 Jan 2011'!O78</f>
        <v>0</v>
      </c>
      <c r="AL47" s="40">
        <f>'[1]22 Jan - 28 Jan 2011'!O78</f>
        <v>0</v>
      </c>
      <c r="AM47" s="41">
        <f>'[1]29 Jan - 4 Feb 2011'!O78</f>
        <v>0</v>
      </c>
      <c r="AN47" s="40">
        <f>'[1]5 Feb - 11 Feb 2011'!O78</f>
        <v>0</v>
      </c>
      <c r="AO47" s="40">
        <f>'[1]12 Feb - 18 Feb 2011'!O78</f>
        <v>0</v>
      </c>
      <c r="AP47" s="41">
        <f>'[1]19 Feb - 25 Feb 2011'!O78</f>
        <v>0</v>
      </c>
      <c r="AQ47" s="40">
        <f>'[1]26 Feb - 4 Mar 2011'!O76</f>
        <v>0</v>
      </c>
      <c r="AR47" s="40">
        <f>'[1]5 Mar - 11 Mar 2011'!O76</f>
        <v>0</v>
      </c>
      <c r="AS47" s="40">
        <f>'[1]12 Mar - 18 Mar 2011'!O59</f>
        <v>0</v>
      </c>
      <c r="AT47" s="40">
        <f>'[1]19 Mar - 25 Mar 2011'!O78</f>
        <v>0</v>
      </c>
      <c r="AU47" s="40">
        <f>'[1]26 Mar - 1 Apr 2011'!O78</f>
        <v>0</v>
      </c>
      <c r="AV47" s="40">
        <v>0</v>
      </c>
      <c r="AW47" s="40">
        <f>'[1]9 Apr - 15 Apr 2011'!O78</f>
        <v>0</v>
      </c>
      <c r="AX47" s="40">
        <f>'[1]16 Apr - 29 Apr 2011'!O78</f>
        <v>0</v>
      </c>
      <c r="AY47" s="62">
        <f t="shared" si="18"/>
        <v>0</v>
      </c>
    </row>
    <row r="48" spans="1:51" ht="15">
      <c r="A48" s="40" t="s">
        <v>835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>
        <v>26039</v>
      </c>
      <c r="X48" s="41">
        <f>'[1]2 Okt - 8 Okt 2010'!O61</f>
        <v>0</v>
      </c>
      <c r="Y48" s="41">
        <f>'[1]9 Okt - 15 Okt 2010'!O79</f>
        <v>0</v>
      </c>
      <c r="Z48" s="41">
        <f>'[1]16 Okt - 22 Okt 2010'!O79</f>
        <v>0</v>
      </c>
      <c r="AA48" s="41">
        <f>'[1]23 Okt - 29 Okt 2010'!O79</f>
        <v>0</v>
      </c>
      <c r="AB48" s="40">
        <f>'[1]30 Okt - 5 Nov 2010'!O79</f>
        <v>0</v>
      </c>
      <c r="AC48" s="40">
        <f>'[1]6 Nov - 12 Nov 2010'!O79</f>
        <v>0</v>
      </c>
      <c r="AD48" s="40">
        <f>'[1]13 Nov - 19 Nov 2010'!O79</f>
        <v>0</v>
      </c>
      <c r="AE48" s="40">
        <f>'[1]20 Nov - 26 Nov 2010'!O79</f>
        <v>0</v>
      </c>
      <c r="AF48" s="40">
        <f>'[1]27 Nov - 3 Des 2010'!O79</f>
        <v>0</v>
      </c>
      <c r="AG48" s="40">
        <f>'[1]4 Des - 10 Des 2010'!O79</f>
        <v>0</v>
      </c>
      <c r="AH48" s="41">
        <f>'[1]11 Des - 31 Des 2010'!O79</f>
        <v>0</v>
      </c>
      <c r="AI48" s="40">
        <f>'[1]1 Jan - 7 Jan 2011'!O79</f>
        <v>0</v>
      </c>
      <c r="AJ48" s="40">
        <f>'[1]8 Jan - 14 Jan 2011'!O79</f>
        <v>0</v>
      </c>
      <c r="AK48" s="40">
        <f>'[1]15 Jan - 21 Jan 2011'!O79</f>
        <v>0</v>
      </c>
      <c r="AL48" s="40">
        <f>'[1]22 Jan - 28 Jan 2011'!O79</f>
        <v>0</v>
      </c>
      <c r="AM48" s="41">
        <f>'[1]29 Jan - 4 Feb 2011'!O78</f>
        <v>0</v>
      </c>
      <c r="AN48" s="40">
        <f>'[1]5 Feb - 11 Feb 2011'!O79</f>
        <v>0</v>
      </c>
      <c r="AO48" s="40">
        <f>'[1]12 Feb - 18 Feb 2011'!O79</f>
        <v>0</v>
      </c>
      <c r="AP48" s="41">
        <f>'[1]19 Feb - 25 Feb 2011'!O79</f>
        <v>0</v>
      </c>
      <c r="AQ48" s="40">
        <f>'[1]26 Feb - 4 Mar 2011'!O81</f>
        <v>0</v>
      </c>
      <c r="AR48" s="40">
        <f>'[1]5 Mar - 11 Mar 2011'!O77</f>
        <v>0</v>
      </c>
      <c r="AS48" s="40">
        <f>'[1]12 Mar - 18 Mar 2011'!O60</f>
        <v>0</v>
      </c>
      <c r="AT48" s="40">
        <f>'[1]19 Mar - 25 Mar 2011'!O79</f>
        <v>0</v>
      </c>
      <c r="AU48" s="40">
        <f>'[1]26 Mar - 1 Apr 2011'!O79</f>
        <v>0</v>
      </c>
      <c r="AV48" s="40">
        <v>0</v>
      </c>
      <c r="AW48" s="40">
        <f>'[1]9 Apr - 15 Apr 2011'!O79</f>
        <v>0</v>
      </c>
      <c r="AX48" s="40">
        <f>'[1]16 Apr - 29 Apr 2011'!O79</f>
        <v>0</v>
      </c>
      <c r="AY48" s="62">
        <f t="shared" si="18"/>
        <v>26039</v>
      </c>
    </row>
    <row r="49" spans="1:51" ht="15">
      <c r="A49" s="40" t="s">
        <v>5</v>
      </c>
      <c r="B49" s="41">
        <v>1086</v>
      </c>
      <c r="C49" s="41">
        <v>1053</v>
      </c>
      <c r="D49" s="41">
        <v>1017</v>
      </c>
      <c r="E49" s="41">
        <v>785</v>
      </c>
      <c r="F49" s="41">
        <v>1264</v>
      </c>
      <c r="G49" s="41">
        <v>1096</v>
      </c>
      <c r="H49" s="41">
        <v>653</v>
      </c>
      <c r="I49" s="41">
        <v>390</v>
      </c>
      <c r="J49" s="41">
        <v>165</v>
      </c>
      <c r="K49" s="41">
        <v>839</v>
      </c>
      <c r="L49" s="41">
        <v>903</v>
      </c>
      <c r="M49" s="41">
        <v>586</v>
      </c>
      <c r="N49" s="41"/>
      <c r="O49" s="41">
        <v>540</v>
      </c>
      <c r="P49" s="41">
        <v>1272</v>
      </c>
      <c r="Q49" s="41">
        <v>1159</v>
      </c>
      <c r="R49" s="41">
        <v>964</v>
      </c>
      <c r="S49" s="41">
        <v>1223</v>
      </c>
      <c r="T49" s="41"/>
      <c r="U49" s="41">
        <v>1962</v>
      </c>
      <c r="V49" s="41">
        <v>1389</v>
      </c>
      <c r="W49" s="41">
        <v>1922</v>
      </c>
      <c r="X49" s="41">
        <f>'[1]2 Okt - 8 Okt 2010'!O62</f>
        <v>1334</v>
      </c>
      <c r="Y49" s="41">
        <f>'[1]9 Okt - 15 Okt 2010'!O80</f>
        <v>1241</v>
      </c>
      <c r="Z49" s="41">
        <f>'[1]16 Okt - 22 Okt 2010'!O80</f>
        <v>1202</v>
      </c>
      <c r="AA49" s="41">
        <f>'[1]23 Okt - 29 Okt 2010'!O80</f>
        <v>881</v>
      </c>
      <c r="AB49" s="40">
        <f>'[1]30 Okt - 5 Nov 2010'!O80</f>
        <v>148</v>
      </c>
      <c r="AC49" s="40">
        <f>'[1]6 Nov - 12 Nov 2010'!O80</f>
        <v>2375</v>
      </c>
      <c r="AD49" s="40">
        <f>'[1]13 Nov - 19 Nov 2010'!O80</f>
        <v>1489</v>
      </c>
      <c r="AE49" s="40">
        <f>'[1]20 Nov - 26 Nov 2010'!O80</f>
        <v>863</v>
      </c>
      <c r="AF49" s="40">
        <f>'[1]27 Nov - 3 Des 2010'!O80</f>
        <v>878</v>
      </c>
      <c r="AG49" s="40">
        <f>'[1]4 Des - 10 Des 2010'!O80</f>
        <v>984</v>
      </c>
      <c r="AH49" s="41">
        <f>'[1]11 Des - 31 Des 2010'!O80</f>
        <v>4933</v>
      </c>
      <c r="AI49" s="40">
        <f>'[1]1 Jan - 7 Jan 2011'!O80</f>
        <v>999</v>
      </c>
      <c r="AJ49" s="40">
        <f>'[1]8 Jan - 14 Jan 2011'!O80</f>
        <v>827</v>
      </c>
      <c r="AK49" s="40">
        <f>'[1]15 Jan - 21 Jan 2011'!O80</f>
        <v>1409</v>
      </c>
      <c r="AL49" s="40">
        <f>'[1]22 Jan - 28 Jan 2011'!O80</f>
        <v>703</v>
      </c>
      <c r="AM49" s="41">
        <f>'[1]29 Jan - 4 Feb 2011'!O80</f>
        <v>869</v>
      </c>
      <c r="AN49" s="40">
        <f>'[1]5 Feb - 11 Feb 2011'!O80</f>
        <v>905</v>
      </c>
      <c r="AO49" s="40">
        <f>'[1]12 Feb - 18 Feb 2011'!O80</f>
        <v>979</v>
      </c>
      <c r="AP49" s="41">
        <f>'[3]19 Feb - 25 Feb 2011'!O80</f>
        <v>1461</v>
      </c>
      <c r="AQ49" s="40">
        <f>'[1]26 Feb - 4 Mar 2011'!O82</f>
        <v>769</v>
      </c>
      <c r="AR49" s="40">
        <f>'[1]5 Mar - 11 Mar 2011'!O78</f>
        <v>767</v>
      </c>
      <c r="AS49" s="40">
        <f>'[1]12 Mar - 18 Mar 2011'!O61</f>
        <v>1011</v>
      </c>
      <c r="AT49" s="40">
        <f>'[3]19 Mar - 25 Mar 2011'!O80</f>
        <v>1148</v>
      </c>
      <c r="AU49" s="40">
        <f>'[3]26 Mar - 1 Apr 2011'!O80</f>
        <v>1933</v>
      </c>
      <c r="AV49" s="40">
        <f>'[3]2 Apr - 8 Apr 2011 '!O75</f>
        <v>977</v>
      </c>
      <c r="AW49" s="40">
        <f>'[3]9 Apr - 15 Apr 2011'!O75</f>
        <v>2371</v>
      </c>
      <c r="AX49" s="40">
        <f>'[3]16 Apr - 29 Apr 2011'!O72</f>
        <v>1004</v>
      </c>
      <c r="AY49" s="62">
        <f t="shared" si="18"/>
        <v>54728</v>
      </c>
    </row>
    <row r="50" spans="1:51" ht="15">
      <c r="A50" s="40" t="s">
        <v>836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>
        <f>'[1]2 Okt - 8 Okt 2010'!O63</f>
        <v>0</v>
      </c>
      <c r="Y50" s="41">
        <f>'[1]9 Okt - 15 Okt 2010'!O81</f>
        <v>0</v>
      </c>
      <c r="Z50" s="41">
        <f>'[1]16 Okt - 22 Okt 2010'!O81</f>
        <v>520</v>
      </c>
      <c r="AA50" s="41">
        <f>'[1]23 Okt - 29 Okt 2010'!O82</f>
        <v>0</v>
      </c>
      <c r="AB50" s="40">
        <f>'[1]30 Okt - 5 Nov 2010'!O82</f>
        <v>0</v>
      </c>
      <c r="AC50" s="40">
        <f>'[1]6 Nov - 12 Nov 2010'!O82</f>
        <v>0</v>
      </c>
      <c r="AD50" s="40">
        <f>'[1]13 Nov - 19 Nov 2010'!O82</f>
        <v>0</v>
      </c>
      <c r="AE50" s="40">
        <f>'[1]20 Nov - 26 Nov 2010'!O82</f>
        <v>0</v>
      </c>
      <c r="AF50" s="40">
        <f>'[1]27 Nov - 3 Des 2010'!O82</f>
        <v>50400</v>
      </c>
      <c r="AG50" s="40">
        <f>'[1]4 Des - 10 Des 2010'!O82</f>
        <v>0</v>
      </c>
      <c r="AH50" s="41">
        <f>'[1]11 Des - 31 Des 2010'!O82</f>
        <v>0</v>
      </c>
      <c r="AI50" s="40">
        <f>'[1]1 Jan - 7 Jan 2011'!O82</f>
        <v>0</v>
      </c>
      <c r="AJ50" s="40">
        <f>'[1]8 Jan - 14 Jan 2011'!O82</f>
        <v>0</v>
      </c>
      <c r="AK50" s="40">
        <f>'[1]15 Jan - 21 Jan 2011'!O82</f>
        <v>0</v>
      </c>
      <c r="AL50" s="40">
        <f>'[1]22 Jan - 28 Jan 2011'!O82</f>
        <v>0</v>
      </c>
      <c r="AM50" s="41">
        <f>'[1]29 Jan - 4 Feb 2011'!O82</f>
        <v>0</v>
      </c>
      <c r="AN50" s="40">
        <f>'[1]5 Feb - 11 Feb 2011'!O82</f>
        <v>0</v>
      </c>
      <c r="AO50" s="40">
        <f>'[1]12 Feb - 18 Feb 2011'!O82</f>
        <v>0</v>
      </c>
      <c r="AP50" s="41">
        <f>'[1]19 Feb - 25 Feb 2011'!O82</f>
        <v>0</v>
      </c>
      <c r="AQ50" s="40">
        <f>'[1]26 Feb - 4 Mar 2011'!O84</f>
        <v>0</v>
      </c>
      <c r="AR50" s="40">
        <f>'[1]5 Mar - 11 Mar 2011'!O80</f>
        <v>0</v>
      </c>
      <c r="AS50" s="40">
        <f>'[1]12 Mar - 18 Mar 2011'!O63</f>
        <v>0</v>
      </c>
      <c r="AT50" s="40">
        <f>'[1]19 Mar - 25 Mar 2011'!O82</f>
        <v>0</v>
      </c>
      <c r="AU50" s="40">
        <f>'[1]26 Mar - 1 Apr 2011'!O82</f>
        <v>0</v>
      </c>
      <c r="AV50" s="40">
        <v>0</v>
      </c>
      <c r="AW50" s="40">
        <f>'[1]9 Apr - 15 Apr 2011'!O82</f>
        <v>0</v>
      </c>
      <c r="AX50" s="40">
        <f>'[1]16 Apr - 29 Apr 2011'!O82</f>
        <v>0</v>
      </c>
      <c r="AY50" s="62">
        <f t="shared" si="18"/>
        <v>50920</v>
      </c>
    </row>
    <row r="51" spans="1:51" ht="15">
      <c r="A51" s="40" t="s">
        <v>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>
        <f>'[1]2 Okt - 8 Okt 2010'!O63</f>
        <v>0</v>
      </c>
      <c r="Y51" s="41">
        <f>'[1]9 Okt - 15 Okt 2010'!O81</f>
        <v>0</v>
      </c>
      <c r="Z51" s="41">
        <f>'[1]9 Okt - 15 Okt 2010'!O81</f>
        <v>0</v>
      </c>
      <c r="AA51" s="41">
        <f>'[1]9 Okt - 15 Okt 2010'!O81</f>
        <v>0</v>
      </c>
      <c r="AB51" s="41">
        <f>'[1]9 Okt - 15 Okt 2010'!O81</f>
        <v>0</v>
      </c>
      <c r="AC51" s="41">
        <f>'[1]9 Okt - 15 Okt 2010'!O81</f>
        <v>0</v>
      </c>
      <c r="AD51" s="41">
        <f>'[1]9 Okt - 15 Okt 2010'!O81</f>
        <v>0</v>
      </c>
      <c r="AE51" s="41">
        <f>'[1]9 Okt - 15 Okt 2010'!O81</f>
        <v>0</v>
      </c>
      <c r="AF51" s="41">
        <f>'[1]9 Okt - 15 Okt 2010'!O81</f>
        <v>0</v>
      </c>
      <c r="AG51" s="41">
        <f>'[1]9 Okt - 15 Okt 2010'!O81</f>
        <v>0</v>
      </c>
      <c r="AH51" s="41">
        <f>'[1]11 Des - 31 Des 2010'!O81</f>
        <v>180</v>
      </c>
      <c r="AI51" s="40">
        <f>'[1]1 Jan - 7 Jan 2011'!O81</f>
        <v>0</v>
      </c>
      <c r="AJ51" s="40">
        <f>'[1]8 Jan - 14 Jan 2011'!O81</f>
        <v>0</v>
      </c>
      <c r="AK51" s="40">
        <f>'[1]15 Jan - 21 Jan 2011'!O81</f>
        <v>0</v>
      </c>
      <c r="AL51" s="41">
        <f>'[1]9 Okt - 15 Okt 2010'!O81</f>
        <v>0</v>
      </c>
      <c r="AM51" s="41">
        <f>'[1]29 Jan - 4 Feb 2011'!O81</f>
        <v>0</v>
      </c>
      <c r="AN51" s="40">
        <f>'[1]5 Feb - 11 Feb 2011'!O81</f>
        <v>0</v>
      </c>
      <c r="AO51" s="40">
        <f>'[1]12 Feb - 18 Feb 2011'!O81</f>
        <v>0</v>
      </c>
      <c r="AP51" s="41">
        <f>'[1]19 Feb - 25 Feb 2011'!O81</f>
        <v>0</v>
      </c>
      <c r="AQ51" s="40">
        <f>'[1]26 Feb - 4 Mar 2011'!O83</f>
        <v>0</v>
      </c>
      <c r="AR51" s="40">
        <f>'[1]5 Mar - 11 Mar 2011'!O79</f>
        <v>0</v>
      </c>
      <c r="AS51" s="40">
        <f>'[1]12 Mar - 18 Mar 2011'!O62</f>
        <v>0</v>
      </c>
      <c r="AT51" s="40">
        <f>'[1]19 Mar - 25 Mar 2011'!O81</f>
        <v>0</v>
      </c>
      <c r="AU51" s="40">
        <f>'[1]26 Mar - 1 Apr 2011'!O81</f>
        <v>0</v>
      </c>
      <c r="AV51" s="40">
        <v>0</v>
      </c>
      <c r="AW51" s="40">
        <f>'[1]9 Apr - 15 Apr 2011'!O81</f>
        <v>0</v>
      </c>
      <c r="AX51" s="40">
        <f>'[1]16 Apr - 29 Apr 2011'!O81</f>
        <v>0</v>
      </c>
      <c r="AY51" s="62">
        <f t="shared" si="18"/>
        <v>180</v>
      </c>
    </row>
    <row r="52" spans="1:53" s="102" customFormat="1" ht="15">
      <c r="A52" s="87" t="s">
        <v>48</v>
      </c>
      <c r="B52" s="94">
        <f aca="true" t="shared" si="19" ref="B52:W52">SUM(B33:B51)</f>
        <v>1867</v>
      </c>
      <c r="C52" s="94">
        <f t="shared" si="19"/>
        <v>1593</v>
      </c>
      <c r="D52" s="94">
        <f t="shared" si="19"/>
        <v>1791</v>
      </c>
      <c r="E52" s="94">
        <f t="shared" si="19"/>
        <v>1416</v>
      </c>
      <c r="F52" s="94">
        <f t="shared" si="19"/>
        <v>1838</v>
      </c>
      <c r="G52" s="94">
        <f t="shared" si="19"/>
        <v>2794</v>
      </c>
      <c r="H52" s="94">
        <f t="shared" si="19"/>
        <v>1515</v>
      </c>
      <c r="I52" s="94">
        <f t="shared" si="19"/>
        <v>1761</v>
      </c>
      <c r="J52" s="94">
        <f t="shared" si="19"/>
        <v>1605</v>
      </c>
      <c r="K52" s="94">
        <f t="shared" si="19"/>
        <v>2431</v>
      </c>
      <c r="L52" s="94">
        <f t="shared" si="19"/>
        <v>3374</v>
      </c>
      <c r="M52" s="94">
        <f t="shared" si="19"/>
        <v>51261</v>
      </c>
      <c r="N52" s="94">
        <f t="shared" si="19"/>
        <v>47632</v>
      </c>
      <c r="O52" s="94">
        <f t="shared" si="19"/>
        <v>3010</v>
      </c>
      <c r="P52" s="94">
        <f t="shared" si="19"/>
        <v>60739</v>
      </c>
      <c r="Q52" s="94">
        <f t="shared" si="19"/>
        <v>4596</v>
      </c>
      <c r="R52" s="94">
        <f t="shared" si="19"/>
        <v>53120</v>
      </c>
      <c r="S52" s="94">
        <f t="shared" si="19"/>
        <v>3970</v>
      </c>
      <c r="T52" s="94">
        <f t="shared" si="19"/>
        <v>1533</v>
      </c>
      <c r="U52" s="94">
        <f t="shared" si="19"/>
        <v>5317</v>
      </c>
      <c r="V52" s="94">
        <f t="shared" si="19"/>
        <v>94235</v>
      </c>
      <c r="W52" s="94">
        <f t="shared" si="19"/>
        <v>30241</v>
      </c>
      <c r="X52" s="94">
        <f aca="true" t="shared" si="20" ref="X52:AQ52">SUM(X33:X51)</f>
        <v>2969</v>
      </c>
      <c r="Y52" s="94">
        <f t="shared" si="20"/>
        <v>3689</v>
      </c>
      <c r="Z52" s="94">
        <f t="shared" si="20"/>
        <v>62779</v>
      </c>
      <c r="AA52" s="94">
        <f t="shared" si="20"/>
        <v>51511</v>
      </c>
      <c r="AB52" s="94">
        <f t="shared" si="20"/>
        <v>1082</v>
      </c>
      <c r="AC52" s="94">
        <f t="shared" si="20"/>
        <v>4093</v>
      </c>
      <c r="AD52" s="94">
        <f t="shared" si="20"/>
        <v>3222</v>
      </c>
      <c r="AE52" s="94">
        <f t="shared" si="20"/>
        <v>42763</v>
      </c>
      <c r="AF52" s="94">
        <f t="shared" si="20"/>
        <v>62615</v>
      </c>
      <c r="AG52" s="94">
        <f t="shared" si="20"/>
        <v>52037</v>
      </c>
      <c r="AH52" s="94">
        <f t="shared" si="20"/>
        <v>55170</v>
      </c>
      <c r="AI52" s="94">
        <f t="shared" si="20"/>
        <v>1928</v>
      </c>
      <c r="AJ52" s="94">
        <f t="shared" si="20"/>
        <v>2367</v>
      </c>
      <c r="AK52" s="94">
        <f t="shared" si="20"/>
        <v>50759</v>
      </c>
      <c r="AL52" s="94">
        <f t="shared" si="20"/>
        <v>45526</v>
      </c>
      <c r="AM52" s="94">
        <f t="shared" si="20"/>
        <v>1763</v>
      </c>
      <c r="AN52" s="94">
        <f t="shared" si="20"/>
        <v>19582</v>
      </c>
      <c r="AO52" s="94">
        <f t="shared" si="20"/>
        <v>2273</v>
      </c>
      <c r="AP52" s="94">
        <f>SUM(AP33:AP51)</f>
        <v>50468</v>
      </c>
      <c r="AQ52" s="94">
        <f t="shared" si="20"/>
        <v>3267</v>
      </c>
      <c r="AR52" s="94">
        <f aca="true" t="shared" si="21" ref="AR52:AX52">SUM(AR33:AR51)</f>
        <v>1703</v>
      </c>
      <c r="AS52" s="94">
        <f t="shared" si="21"/>
        <v>2625</v>
      </c>
      <c r="AT52" s="94">
        <f t="shared" si="21"/>
        <v>27774</v>
      </c>
      <c r="AU52" s="94">
        <f>SUM(AU33:AU51)</f>
        <v>74116</v>
      </c>
      <c r="AV52" s="94">
        <f t="shared" si="21"/>
        <v>1956</v>
      </c>
      <c r="AW52" s="94">
        <f t="shared" si="21"/>
        <v>8937</v>
      </c>
      <c r="AX52" s="94">
        <f t="shared" si="21"/>
        <v>2844</v>
      </c>
      <c r="AY52" s="103">
        <f>SUM(AY33:AY51)</f>
        <v>1017457</v>
      </c>
      <c r="BA52" s="105"/>
    </row>
    <row r="53" spans="1:51" ht="15">
      <c r="A53" s="37" t="s">
        <v>839</v>
      </c>
      <c r="B53" s="47">
        <f>B52</f>
        <v>1867</v>
      </c>
      <c r="C53" s="47">
        <f>B53+C52</f>
        <v>3460</v>
      </c>
      <c r="D53" s="47">
        <f aca="true" t="shared" si="22" ref="D53:T53">C53+D52</f>
        <v>5251</v>
      </c>
      <c r="E53" s="47">
        <f t="shared" si="22"/>
        <v>6667</v>
      </c>
      <c r="F53" s="47">
        <f t="shared" si="22"/>
        <v>8505</v>
      </c>
      <c r="G53" s="47">
        <f t="shared" si="22"/>
        <v>11299</v>
      </c>
      <c r="H53" s="47">
        <f t="shared" si="22"/>
        <v>12814</v>
      </c>
      <c r="I53" s="47">
        <f t="shared" si="22"/>
        <v>14575</v>
      </c>
      <c r="J53" s="47">
        <f t="shared" si="22"/>
        <v>16180</v>
      </c>
      <c r="K53" s="47">
        <f t="shared" si="22"/>
        <v>18611</v>
      </c>
      <c r="L53" s="47">
        <f t="shared" si="22"/>
        <v>21985</v>
      </c>
      <c r="M53" s="47">
        <f t="shared" si="22"/>
        <v>73246</v>
      </c>
      <c r="N53" s="47">
        <f t="shared" si="22"/>
        <v>120878</v>
      </c>
      <c r="O53" s="47">
        <f t="shared" si="22"/>
        <v>123888</v>
      </c>
      <c r="P53" s="47">
        <f t="shared" si="22"/>
        <v>184627</v>
      </c>
      <c r="Q53" s="47">
        <f t="shared" si="22"/>
        <v>189223</v>
      </c>
      <c r="R53" s="47">
        <f t="shared" si="22"/>
        <v>242343</v>
      </c>
      <c r="S53" s="47">
        <f t="shared" si="22"/>
        <v>246313</v>
      </c>
      <c r="T53" s="47">
        <f t="shared" si="22"/>
        <v>247846</v>
      </c>
      <c r="U53" s="47">
        <f>T53+U52</f>
        <v>253163</v>
      </c>
      <c r="V53" s="47">
        <f aca="true" t="shared" si="23" ref="V53:AT53">U53+V52</f>
        <v>347398</v>
      </c>
      <c r="W53" s="47">
        <f t="shared" si="23"/>
        <v>377639</v>
      </c>
      <c r="X53" s="47">
        <f t="shared" si="23"/>
        <v>380608</v>
      </c>
      <c r="Y53" s="47">
        <f t="shared" si="23"/>
        <v>384297</v>
      </c>
      <c r="Z53" s="47">
        <f t="shared" si="23"/>
        <v>447076</v>
      </c>
      <c r="AA53" s="47">
        <f t="shared" si="23"/>
        <v>498587</v>
      </c>
      <c r="AB53" s="47">
        <f t="shared" si="23"/>
        <v>499669</v>
      </c>
      <c r="AC53" s="47">
        <f t="shared" si="23"/>
        <v>503762</v>
      </c>
      <c r="AD53" s="47">
        <f t="shared" si="23"/>
        <v>506984</v>
      </c>
      <c r="AE53" s="47">
        <f t="shared" si="23"/>
        <v>549747</v>
      </c>
      <c r="AF53" s="47">
        <f t="shared" si="23"/>
        <v>612362</v>
      </c>
      <c r="AG53" s="47">
        <f t="shared" si="23"/>
        <v>664399</v>
      </c>
      <c r="AH53" s="47">
        <f t="shared" si="23"/>
        <v>719569</v>
      </c>
      <c r="AI53" s="47">
        <f t="shared" si="23"/>
        <v>721497</v>
      </c>
      <c r="AJ53" s="47">
        <f t="shared" si="23"/>
        <v>723864</v>
      </c>
      <c r="AK53" s="47">
        <f t="shared" si="23"/>
        <v>774623</v>
      </c>
      <c r="AL53" s="47">
        <f t="shared" si="23"/>
        <v>820149</v>
      </c>
      <c r="AM53" s="47">
        <f t="shared" si="23"/>
        <v>821912</v>
      </c>
      <c r="AN53" s="47">
        <f t="shared" si="23"/>
        <v>841494</v>
      </c>
      <c r="AO53" s="47">
        <f t="shared" si="23"/>
        <v>843767</v>
      </c>
      <c r="AP53" s="47">
        <f t="shared" si="23"/>
        <v>894235</v>
      </c>
      <c r="AQ53" s="47">
        <f t="shared" si="23"/>
        <v>897502</v>
      </c>
      <c r="AR53" s="47">
        <f>AQ53+AR52</f>
        <v>899205</v>
      </c>
      <c r="AS53" s="47">
        <f t="shared" si="23"/>
        <v>901830</v>
      </c>
      <c r="AT53" s="47">
        <f t="shared" si="23"/>
        <v>929604</v>
      </c>
      <c r="AU53" s="47">
        <f>AT53+AU52</f>
        <v>1003720</v>
      </c>
      <c r="AV53" s="47">
        <f>AU53+AV52</f>
        <v>1005676</v>
      </c>
      <c r="AW53" s="47">
        <f>AV53+AW52</f>
        <v>1014613</v>
      </c>
      <c r="AX53" s="47">
        <f>AW53+AX52</f>
        <v>1017457</v>
      </c>
      <c r="AY53" s="65"/>
    </row>
    <row r="54" spans="1:53" ht="15">
      <c r="A54" s="37" t="s">
        <v>852</v>
      </c>
      <c r="B54" s="47">
        <f aca="true" t="shared" si="24" ref="B54:S54">B35+B36+B38+B39+B41+B42+B43+B47+B48+B50</f>
        <v>0</v>
      </c>
      <c r="C54" s="47">
        <f t="shared" si="24"/>
        <v>0</v>
      </c>
      <c r="D54" s="47">
        <f t="shared" si="24"/>
        <v>0</v>
      </c>
      <c r="E54" s="47">
        <f t="shared" si="24"/>
        <v>0</v>
      </c>
      <c r="F54" s="47">
        <f t="shared" si="24"/>
        <v>0</v>
      </c>
      <c r="G54" s="47">
        <f t="shared" si="24"/>
        <v>0</v>
      </c>
      <c r="H54" s="47">
        <f t="shared" si="24"/>
        <v>0</v>
      </c>
      <c r="I54" s="47">
        <f t="shared" si="24"/>
        <v>0</v>
      </c>
      <c r="J54" s="47">
        <f t="shared" si="24"/>
        <v>0</v>
      </c>
      <c r="K54" s="47">
        <f t="shared" si="24"/>
        <v>0</v>
      </c>
      <c r="L54" s="47">
        <f t="shared" si="24"/>
        <v>0</v>
      </c>
      <c r="M54" s="47">
        <f t="shared" si="24"/>
        <v>47082</v>
      </c>
      <c r="N54" s="47">
        <f t="shared" si="24"/>
        <v>45161</v>
      </c>
      <c r="O54" s="47">
        <f t="shared" si="24"/>
        <v>0</v>
      </c>
      <c r="P54" s="47">
        <f t="shared" si="24"/>
        <v>57750</v>
      </c>
      <c r="Q54" s="47">
        <f t="shared" si="24"/>
        <v>387</v>
      </c>
      <c r="R54" s="47">
        <f t="shared" si="24"/>
        <v>49018</v>
      </c>
      <c r="S54" s="47">
        <f t="shared" si="24"/>
        <v>0</v>
      </c>
      <c r="T54" s="47">
        <f>T35+T36+T38+T39+T41+T42+T43+T47+T48+T50</f>
        <v>0</v>
      </c>
      <c r="U54" s="47">
        <f>U35+U36+U38+U39+U41+U42+U43+U47+U48+U50</f>
        <v>0</v>
      </c>
      <c r="V54" s="47">
        <f aca="true" t="shared" si="25" ref="V54:AS54">V35+V36+V38+V39+V41+V42+V43+V47+V48+V50</f>
        <v>92042</v>
      </c>
      <c r="W54" s="47">
        <f t="shared" si="25"/>
        <v>26770</v>
      </c>
      <c r="X54" s="47">
        <f t="shared" si="25"/>
        <v>0</v>
      </c>
      <c r="Y54" s="47">
        <f t="shared" si="25"/>
        <v>0</v>
      </c>
      <c r="Z54" s="47">
        <f t="shared" si="25"/>
        <v>60356</v>
      </c>
      <c r="AA54" s="47">
        <f t="shared" si="25"/>
        <v>49780</v>
      </c>
      <c r="AB54" s="47">
        <f t="shared" si="25"/>
        <v>129</v>
      </c>
      <c r="AC54" s="47">
        <f t="shared" si="25"/>
        <v>0</v>
      </c>
      <c r="AD54" s="47">
        <f t="shared" si="25"/>
        <v>323</v>
      </c>
      <c r="AE54" s="47">
        <f>AE35+AE36+AE38+AE39+AE41+AE42+AE43+AE47+AE48+AE50</f>
        <v>41022</v>
      </c>
      <c r="AF54" s="47">
        <f t="shared" si="25"/>
        <v>61108</v>
      </c>
      <c r="AG54" s="47">
        <f t="shared" si="25"/>
        <v>48895</v>
      </c>
      <c r="AH54" s="47">
        <f t="shared" si="25"/>
        <v>48100</v>
      </c>
      <c r="AI54" s="47">
        <f t="shared" si="25"/>
        <v>0</v>
      </c>
      <c r="AJ54" s="47">
        <f t="shared" si="25"/>
        <v>0</v>
      </c>
      <c r="AK54" s="47">
        <f t="shared" si="25"/>
        <v>48583</v>
      </c>
      <c r="AL54" s="47">
        <f t="shared" si="25"/>
        <v>44090</v>
      </c>
      <c r="AM54" s="47">
        <f t="shared" si="25"/>
        <v>58</v>
      </c>
      <c r="AN54" s="47">
        <f t="shared" si="25"/>
        <v>17226</v>
      </c>
      <c r="AO54" s="47">
        <f t="shared" si="25"/>
        <v>365</v>
      </c>
      <c r="AP54" s="47">
        <f t="shared" si="25"/>
        <v>47700</v>
      </c>
      <c r="AQ54" s="47">
        <f t="shared" si="25"/>
        <v>903</v>
      </c>
      <c r="AR54" s="47">
        <f t="shared" si="25"/>
        <v>0</v>
      </c>
      <c r="AS54" s="47">
        <f t="shared" si="25"/>
        <v>0</v>
      </c>
      <c r="AT54" s="47">
        <f>AT35+AT36+AT38+AT39+AT41+AT42+AT43+AT47+AT48+AT50</f>
        <v>25826</v>
      </c>
      <c r="AU54" s="47">
        <f>AU35+AU36+AU38+AU39+AU41+AU42+AU43+AU47+AU48+AU50</f>
        <v>70396</v>
      </c>
      <c r="AV54" s="47">
        <f>AV35+AV36+AV38+AV39+AV41+AV42+AV43+AV47+AV48+AV50</f>
        <v>0</v>
      </c>
      <c r="AW54" s="47">
        <f>AW35+AW36+AW38+AW39+AW41+AW42+AW43+AW47+AW48+AW50</f>
        <v>5250</v>
      </c>
      <c r="AX54" s="47">
        <f>AX35+AX36+AX38+AX39+AX41+AX42+AX43+AX47+AX48+AX50</f>
        <v>0</v>
      </c>
      <c r="AY54" s="48"/>
      <c r="BA54" s="97"/>
    </row>
    <row r="55" spans="1:51" ht="15">
      <c r="A55" s="37" t="s">
        <v>853</v>
      </c>
      <c r="B55" s="47">
        <f>B52-B54</f>
        <v>1867</v>
      </c>
      <c r="C55" s="47">
        <f aca="true" t="shared" si="26" ref="C55:AS55">C52-C54</f>
        <v>1593</v>
      </c>
      <c r="D55" s="47">
        <f t="shared" si="26"/>
        <v>1791</v>
      </c>
      <c r="E55" s="47">
        <f t="shared" si="26"/>
        <v>1416</v>
      </c>
      <c r="F55" s="47">
        <f t="shared" si="26"/>
        <v>1838</v>
      </c>
      <c r="G55" s="47">
        <f t="shared" si="26"/>
        <v>2794</v>
      </c>
      <c r="H55" s="47">
        <f t="shared" si="26"/>
        <v>1515</v>
      </c>
      <c r="I55" s="47">
        <f t="shared" si="26"/>
        <v>1761</v>
      </c>
      <c r="J55" s="47">
        <f t="shared" si="26"/>
        <v>1605</v>
      </c>
      <c r="K55" s="47">
        <f t="shared" si="26"/>
        <v>2431</v>
      </c>
      <c r="L55" s="47">
        <f t="shared" si="26"/>
        <v>3374</v>
      </c>
      <c r="M55" s="47">
        <f t="shared" si="26"/>
        <v>4179</v>
      </c>
      <c r="N55" s="47">
        <f t="shared" si="26"/>
        <v>2471</v>
      </c>
      <c r="O55" s="47">
        <f t="shared" si="26"/>
        <v>3010</v>
      </c>
      <c r="P55" s="47">
        <f t="shared" si="26"/>
        <v>2989</v>
      </c>
      <c r="Q55" s="47">
        <f t="shared" si="26"/>
        <v>4209</v>
      </c>
      <c r="R55" s="47">
        <f t="shared" si="26"/>
        <v>4102</v>
      </c>
      <c r="S55" s="47">
        <f t="shared" si="26"/>
        <v>3970</v>
      </c>
      <c r="T55" s="47">
        <f t="shared" si="26"/>
        <v>1533</v>
      </c>
      <c r="U55" s="47">
        <f t="shared" si="26"/>
        <v>5317</v>
      </c>
      <c r="V55" s="47">
        <f t="shared" si="26"/>
        <v>2193</v>
      </c>
      <c r="W55" s="47">
        <f t="shared" si="26"/>
        <v>3471</v>
      </c>
      <c r="X55" s="47">
        <f t="shared" si="26"/>
        <v>2969</v>
      </c>
      <c r="Y55" s="47">
        <f t="shared" si="26"/>
        <v>3689</v>
      </c>
      <c r="Z55" s="47">
        <f t="shared" si="26"/>
        <v>2423</v>
      </c>
      <c r="AA55" s="47">
        <f t="shared" si="26"/>
        <v>1731</v>
      </c>
      <c r="AB55" s="47">
        <f t="shared" si="26"/>
        <v>953</v>
      </c>
      <c r="AC55" s="47">
        <f t="shared" si="26"/>
        <v>4093</v>
      </c>
      <c r="AD55" s="47">
        <f t="shared" si="26"/>
        <v>2899</v>
      </c>
      <c r="AE55" s="47">
        <f t="shared" si="26"/>
        <v>1741</v>
      </c>
      <c r="AF55" s="47">
        <f t="shared" si="26"/>
        <v>1507</v>
      </c>
      <c r="AG55" s="47">
        <f t="shared" si="26"/>
        <v>3142</v>
      </c>
      <c r="AH55" s="47">
        <f t="shared" si="26"/>
        <v>7070</v>
      </c>
      <c r="AI55" s="47">
        <f t="shared" si="26"/>
        <v>1928</v>
      </c>
      <c r="AJ55" s="47">
        <f t="shared" si="26"/>
        <v>2367</v>
      </c>
      <c r="AK55" s="47">
        <f t="shared" si="26"/>
        <v>2176</v>
      </c>
      <c r="AL55" s="47">
        <f t="shared" si="26"/>
        <v>1436</v>
      </c>
      <c r="AM55" s="47">
        <f t="shared" si="26"/>
        <v>1705</v>
      </c>
      <c r="AN55" s="47">
        <f t="shared" si="26"/>
        <v>2356</v>
      </c>
      <c r="AO55" s="47">
        <f t="shared" si="26"/>
        <v>1908</v>
      </c>
      <c r="AP55" s="47">
        <f t="shared" si="26"/>
        <v>2768</v>
      </c>
      <c r="AQ55" s="47">
        <f t="shared" si="26"/>
        <v>2364</v>
      </c>
      <c r="AR55" s="47">
        <f t="shared" si="26"/>
        <v>1703</v>
      </c>
      <c r="AS55" s="47">
        <f t="shared" si="26"/>
        <v>2625</v>
      </c>
      <c r="AT55" s="47">
        <f>AT52-AT54</f>
        <v>1948</v>
      </c>
      <c r="AU55" s="47">
        <f>AU52-AU54</f>
        <v>3720</v>
      </c>
      <c r="AV55" s="47">
        <f>AV52-AV54</f>
        <v>1956</v>
      </c>
      <c r="AW55" s="47">
        <f>AW52-AW54</f>
        <v>3687</v>
      </c>
      <c r="AX55" s="47">
        <f>AX52-AX54</f>
        <v>2844</v>
      </c>
      <c r="AY55" s="48"/>
    </row>
    <row r="56" spans="1:51" ht="15">
      <c r="A56" s="37" t="s">
        <v>850</v>
      </c>
      <c r="B56" s="47">
        <f>B54</f>
        <v>0</v>
      </c>
      <c r="C56" s="47">
        <f>B56+C54</f>
        <v>0</v>
      </c>
      <c r="D56" s="47">
        <f aca="true" t="shared" si="27" ref="D56:AT56">C56+D54</f>
        <v>0</v>
      </c>
      <c r="E56" s="47">
        <f t="shared" si="27"/>
        <v>0</v>
      </c>
      <c r="F56" s="47">
        <f t="shared" si="27"/>
        <v>0</v>
      </c>
      <c r="G56" s="47">
        <f t="shared" si="27"/>
        <v>0</v>
      </c>
      <c r="H56" s="47">
        <f t="shared" si="27"/>
        <v>0</v>
      </c>
      <c r="I56" s="47">
        <f t="shared" si="27"/>
        <v>0</v>
      </c>
      <c r="J56" s="47">
        <f t="shared" si="27"/>
        <v>0</v>
      </c>
      <c r="K56" s="47">
        <f t="shared" si="27"/>
        <v>0</v>
      </c>
      <c r="L56" s="47">
        <f t="shared" si="27"/>
        <v>0</v>
      </c>
      <c r="M56" s="47">
        <f t="shared" si="27"/>
        <v>47082</v>
      </c>
      <c r="N56" s="47">
        <f t="shared" si="27"/>
        <v>92243</v>
      </c>
      <c r="O56" s="47">
        <f t="shared" si="27"/>
        <v>92243</v>
      </c>
      <c r="P56" s="47">
        <f t="shared" si="27"/>
        <v>149993</v>
      </c>
      <c r="Q56" s="47">
        <f t="shared" si="27"/>
        <v>150380</v>
      </c>
      <c r="R56" s="47">
        <f t="shared" si="27"/>
        <v>199398</v>
      </c>
      <c r="S56" s="47">
        <f t="shared" si="27"/>
        <v>199398</v>
      </c>
      <c r="T56" s="47">
        <f t="shared" si="27"/>
        <v>199398</v>
      </c>
      <c r="U56" s="47">
        <f t="shared" si="27"/>
        <v>199398</v>
      </c>
      <c r="V56" s="47">
        <f t="shared" si="27"/>
        <v>291440</v>
      </c>
      <c r="W56" s="47">
        <f t="shared" si="27"/>
        <v>318210</v>
      </c>
      <c r="X56" s="47">
        <f t="shared" si="27"/>
        <v>318210</v>
      </c>
      <c r="Y56" s="47">
        <f t="shared" si="27"/>
        <v>318210</v>
      </c>
      <c r="Z56" s="47">
        <f t="shared" si="27"/>
        <v>378566</v>
      </c>
      <c r="AA56" s="47">
        <f t="shared" si="27"/>
        <v>428346</v>
      </c>
      <c r="AB56" s="47">
        <f t="shared" si="27"/>
        <v>428475</v>
      </c>
      <c r="AC56" s="47">
        <f t="shared" si="27"/>
        <v>428475</v>
      </c>
      <c r="AD56" s="47">
        <f t="shared" si="27"/>
        <v>428798</v>
      </c>
      <c r="AE56" s="47">
        <f>AD56+AE54</f>
        <v>469820</v>
      </c>
      <c r="AF56" s="47">
        <f t="shared" si="27"/>
        <v>530928</v>
      </c>
      <c r="AG56" s="47">
        <f t="shared" si="27"/>
        <v>579823</v>
      </c>
      <c r="AH56" s="47">
        <f t="shared" si="27"/>
        <v>627923</v>
      </c>
      <c r="AI56" s="47">
        <f t="shared" si="27"/>
        <v>627923</v>
      </c>
      <c r="AJ56" s="47">
        <f t="shared" si="27"/>
        <v>627923</v>
      </c>
      <c r="AK56" s="47">
        <f t="shared" si="27"/>
        <v>676506</v>
      </c>
      <c r="AL56" s="47">
        <f t="shared" si="27"/>
        <v>720596</v>
      </c>
      <c r="AM56" s="47">
        <f t="shared" si="27"/>
        <v>720654</v>
      </c>
      <c r="AN56" s="47">
        <f t="shared" si="27"/>
        <v>737880</v>
      </c>
      <c r="AO56" s="47">
        <f t="shared" si="27"/>
        <v>738245</v>
      </c>
      <c r="AP56" s="47">
        <f t="shared" si="27"/>
        <v>785945</v>
      </c>
      <c r="AQ56" s="47">
        <f t="shared" si="27"/>
        <v>786848</v>
      </c>
      <c r="AR56" s="47">
        <f>AQ56+AR54</f>
        <v>786848</v>
      </c>
      <c r="AS56" s="47">
        <f t="shared" si="27"/>
        <v>786848</v>
      </c>
      <c r="AT56" s="47">
        <f t="shared" si="27"/>
        <v>812674</v>
      </c>
      <c r="AU56" s="47">
        <f aca="true" t="shared" si="28" ref="AU56:AX57">AT56+AU54</f>
        <v>883070</v>
      </c>
      <c r="AV56" s="47">
        <f t="shared" si="28"/>
        <v>883070</v>
      </c>
      <c r="AW56" s="47">
        <f t="shared" si="28"/>
        <v>888320</v>
      </c>
      <c r="AX56" s="47">
        <f t="shared" si="28"/>
        <v>888320</v>
      </c>
      <c r="AY56" s="48"/>
    </row>
    <row r="57" spans="1:51" ht="15">
      <c r="A57" s="37" t="s">
        <v>851</v>
      </c>
      <c r="B57" s="47">
        <f>B55</f>
        <v>1867</v>
      </c>
      <c r="C57" s="47">
        <f>B57+C55</f>
        <v>3460</v>
      </c>
      <c r="D57" s="47">
        <f aca="true" t="shared" si="29" ref="D57:AT57">C57+D55</f>
        <v>5251</v>
      </c>
      <c r="E57" s="47">
        <f t="shared" si="29"/>
        <v>6667</v>
      </c>
      <c r="F57" s="47">
        <f t="shared" si="29"/>
        <v>8505</v>
      </c>
      <c r="G57" s="47">
        <f t="shared" si="29"/>
        <v>11299</v>
      </c>
      <c r="H57" s="47">
        <f t="shared" si="29"/>
        <v>12814</v>
      </c>
      <c r="I57" s="47">
        <f t="shared" si="29"/>
        <v>14575</v>
      </c>
      <c r="J57" s="47">
        <f t="shared" si="29"/>
        <v>16180</v>
      </c>
      <c r="K57" s="47">
        <f t="shared" si="29"/>
        <v>18611</v>
      </c>
      <c r="L57" s="47">
        <f t="shared" si="29"/>
        <v>21985</v>
      </c>
      <c r="M57" s="47">
        <f t="shared" si="29"/>
        <v>26164</v>
      </c>
      <c r="N57" s="47">
        <f t="shared" si="29"/>
        <v>28635</v>
      </c>
      <c r="O57" s="47">
        <f t="shared" si="29"/>
        <v>31645</v>
      </c>
      <c r="P57" s="47">
        <f t="shared" si="29"/>
        <v>34634</v>
      </c>
      <c r="Q57" s="47">
        <f t="shared" si="29"/>
        <v>38843</v>
      </c>
      <c r="R57" s="47">
        <f t="shared" si="29"/>
        <v>42945</v>
      </c>
      <c r="S57" s="47">
        <f t="shared" si="29"/>
        <v>46915</v>
      </c>
      <c r="T57" s="47">
        <f t="shared" si="29"/>
        <v>48448</v>
      </c>
      <c r="U57" s="47">
        <f t="shared" si="29"/>
        <v>53765</v>
      </c>
      <c r="V57" s="47">
        <f t="shared" si="29"/>
        <v>55958</v>
      </c>
      <c r="W57" s="47">
        <f t="shared" si="29"/>
        <v>59429</v>
      </c>
      <c r="X57" s="47">
        <f t="shared" si="29"/>
        <v>62398</v>
      </c>
      <c r="Y57" s="47">
        <f t="shared" si="29"/>
        <v>66087</v>
      </c>
      <c r="Z57" s="47">
        <f t="shared" si="29"/>
        <v>68510</v>
      </c>
      <c r="AA57" s="47">
        <f t="shared" si="29"/>
        <v>70241</v>
      </c>
      <c r="AB57" s="47">
        <f t="shared" si="29"/>
        <v>71194</v>
      </c>
      <c r="AC57" s="47">
        <f t="shared" si="29"/>
        <v>75287</v>
      </c>
      <c r="AD57" s="47">
        <f t="shared" si="29"/>
        <v>78186</v>
      </c>
      <c r="AE57" s="47">
        <f t="shared" si="29"/>
        <v>79927</v>
      </c>
      <c r="AF57" s="47">
        <f t="shared" si="29"/>
        <v>81434</v>
      </c>
      <c r="AG57" s="47">
        <f t="shared" si="29"/>
        <v>84576</v>
      </c>
      <c r="AH57" s="47">
        <f t="shared" si="29"/>
        <v>91646</v>
      </c>
      <c r="AI57" s="47">
        <f t="shared" si="29"/>
        <v>93574</v>
      </c>
      <c r="AJ57" s="47">
        <f t="shared" si="29"/>
        <v>95941</v>
      </c>
      <c r="AK57" s="47">
        <f t="shared" si="29"/>
        <v>98117</v>
      </c>
      <c r="AL57" s="47">
        <f t="shared" si="29"/>
        <v>99553</v>
      </c>
      <c r="AM57" s="47">
        <f t="shared" si="29"/>
        <v>101258</v>
      </c>
      <c r="AN57" s="47">
        <f t="shared" si="29"/>
        <v>103614</v>
      </c>
      <c r="AO57" s="47">
        <f t="shared" si="29"/>
        <v>105522</v>
      </c>
      <c r="AP57" s="47">
        <f t="shared" si="29"/>
        <v>108290</v>
      </c>
      <c r="AQ57" s="47">
        <f t="shared" si="29"/>
        <v>110654</v>
      </c>
      <c r="AR57" s="47">
        <f>AQ57+AR55</f>
        <v>112357</v>
      </c>
      <c r="AS57" s="47">
        <f t="shared" si="29"/>
        <v>114982</v>
      </c>
      <c r="AT57" s="47">
        <f t="shared" si="29"/>
        <v>116930</v>
      </c>
      <c r="AU57" s="47">
        <f t="shared" si="28"/>
        <v>120650</v>
      </c>
      <c r="AV57" s="47">
        <f t="shared" si="28"/>
        <v>122606</v>
      </c>
      <c r="AW57" s="47">
        <f t="shared" si="28"/>
        <v>126293</v>
      </c>
      <c r="AX57" s="47">
        <f t="shared" si="28"/>
        <v>129137</v>
      </c>
      <c r="AY57" s="48"/>
    </row>
    <row r="58" ht="15">
      <c r="AY58" s="48"/>
    </row>
    <row r="59" ht="15">
      <c r="AY59" s="48"/>
    </row>
    <row r="60" ht="15">
      <c r="A60" s="63" t="s">
        <v>843</v>
      </c>
    </row>
    <row r="62" spans="1:51" ht="15">
      <c r="A62" s="38"/>
      <c r="B62" s="39" t="s">
        <v>789</v>
      </c>
      <c r="C62" s="38" t="s">
        <v>791</v>
      </c>
      <c r="D62" s="38" t="s">
        <v>793</v>
      </c>
      <c r="E62" s="38" t="s">
        <v>795</v>
      </c>
      <c r="F62" s="38" t="s">
        <v>797</v>
      </c>
      <c r="G62" s="38" t="s">
        <v>799</v>
      </c>
      <c r="H62" s="38" t="s">
        <v>801</v>
      </c>
      <c r="I62" s="38" t="s">
        <v>803</v>
      </c>
      <c r="J62" s="38" t="s">
        <v>805</v>
      </c>
      <c r="K62" s="38" t="s">
        <v>807</v>
      </c>
      <c r="L62" s="38" t="s">
        <v>809</v>
      </c>
      <c r="M62" s="38" t="s">
        <v>811</v>
      </c>
      <c r="N62" s="38" t="s">
        <v>814</v>
      </c>
      <c r="O62" s="38" t="s">
        <v>816</v>
      </c>
      <c r="P62" s="38" t="s">
        <v>818</v>
      </c>
      <c r="Q62" s="38" t="s">
        <v>820</v>
      </c>
      <c r="R62" s="38" t="s">
        <v>822</v>
      </c>
      <c r="S62" s="38" t="s">
        <v>825</v>
      </c>
      <c r="T62" s="38" t="s">
        <v>827</v>
      </c>
      <c r="U62" s="38" t="s">
        <v>829</v>
      </c>
      <c r="V62" s="39" t="s">
        <v>831</v>
      </c>
      <c r="W62" s="39" t="s">
        <v>832</v>
      </c>
      <c r="X62" s="71">
        <v>40453</v>
      </c>
      <c r="Y62" s="39">
        <f>X62+7</f>
        <v>40460</v>
      </c>
      <c r="Z62" s="39">
        <f aca="true" t="shared" si="30" ref="Z62:AH62">Y62+7</f>
        <v>40467</v>
      </c>
      <c r="AA62" s="39">
        <f t="shared" si="30"/>
        <v>40474</v>
      </c>
      <c r="AB62" s="39">
        <f t="shared" si="30"/>
        <v>40481</v>
      </c>
      <c r="AC62" s="39">
        <f t="shared" si="30"/>
        <v>40488</v>
      </c>
      <c r="AD62" s="39">
        <f t="shared" si="30"/>
        <v>40495</v>
      </c>
      <c r="AE62" s="39">
        <f t="shared" si="30"/>
        <v>40502</v>
      </c>
      <c r="AF62" s="39">
        <f t="shared" si="30"/>
        <v>40509</v>
      </c>
      <c r="AG62" s="39">
        <f t="shared" si="30"/>
        <v>40516</v>
      </c>
      <c r="AH62" s="39">
        <f t="shared" si="30"/>
        <v>40523</v>
      </c>
      <c r="AI62" s="39">
        <f>AH62+21</f>
        <v>40544</v>
      </c>
      <c r="AJ62" s="39">
        <f>AI62+7</f>
        <v>40551</v>
      </c>
      <c r="AK62" s="39">
        <f aca="true" t="shared" si="31" ref="AK62:AX62">AJ62+7</f>
        <v>40558</v>
      </c>
      <c r="AL62" s="39">
        <f t="shared" si="31"/>
        <v>40565</v>
      </c>
      <c r="AM62" s="39">
        <f t="shared" si="31"/>
        <v>40572</v>
      </c>
      <c r="AN62" s="39">
        <f t="shared" si="31"/>
        <v>40579</v>
      </c>
      <c r="AO62" s="39">
        <f t="shared" si="31"/>
        <v>40586</v>
      </c>
      <c r="AP62" s="39">
        <f t="shared" si="31"/>
        <v>40593</v>
      </c>
      <c r="AQ62" s="39">
        <f t="shared" si="31"/>
        <v>40600</v>
      </c>
      <c r="AR62" s="39">
        <f t="shared" si="31"/>
        <v>40607</v>
      </c>
      <c r="AS62" s="39">
        <f t="shared" si="31"/>
        <v>40614</v>
      </c>
      <c r="AT62" s="39">
        <f t="shared" si="31"/>
        <v>40621</v>
      </c>
      <c r="AU62" s="39">
        <f t="shared" si="31"/>
        <v>40628</v>
      </c>
      <c r="AV62" s="39">
        <f t="shared" si="31"/>
        <v>40635</v>
      </c>
      <c r="AW62" s="39">
        <f t="shared" si="31"/>
        <v>40642</v>
      </c>
      <c r="AX62" s="39">
        <f t="shared" si="31"/>
        <v>40649</v>
      </c>
      <c r="AY62" s="67" t="s">
        <v>591</v>
      </c>
    </row>
    <row r="63" spans="1:51" ht="15">
      <c r="A63" s="40"/>
      <c r="B63" s="64" t="s">
        <v>790</v>
      </c>
      <c r="C63" s="64" t="s">
        <v>792</v>
      </c>
      <c r="D63" s="64" t="s">
        <v>794</v>
      </c>
      <c r="E63" s="64" t="s">
        <v>796</v>
      </c>
      <c r="F63" s="64" t="s">
        <v>798</v>
      </c>
      <c r="G63" s="64" t="s">
        <v>800</v>
      </c>
      <c r="H63" s="64" t="s">
        <v>802</v>
      </c>
      <c r="I63" s="64" t="s">
        <v>804</v>
      </c>
      <c r="J63" s="64" t="s">
        <v>806</v>
      </c>
      <c r="K63" s="64" t="s">
        <v>808</v>
      </c>
      <c r="L63" s="64" t="s">
        <v>810</v>
      </c>
      <c r="M63" s="64" t="s">
        <v>812</v>
      </c>
      <c r="N63" s="64" t="s">
        <v>815</v>
      </c>
      <c r="O63" s="64" t="s">
        <v>817</v>
      </c>
      <c r="P63" s="64" t="s">
        <v>819</v>
      </c>
      <c r="Q63" s="64" t="s">
        <v>821</v>
      </c>
      <c r="R63" s="64" t="s">
        <v>823</v>
      </c>
      <c r="S63" s="64" t="s">
        <v>826</v>
      </c>
      <c r="T63" s="64" t="s">
        <v>828</v>
      </c>
      <c r="U63" s="64" t="s">
        <v>830</v>
      </c>
      <c r="V63" s="64" t="s">
        <v>833</v>
      </c>
      <c r="W63" s="64" t="s">
        <v>834</v>
      </c>
      <c r="X63" s="72">
        <v>40459</v>
      </c>
      <c r="Y63" s="64">
        <f>X63+7</f>
        <v>40466</v>
      </c>
      <c r="Z63" s="64">
        <f aca="true" t="shared" si="32" ref="Z63:AG63">Y63+7</f>
        <v>40473</v>
      </c>
      <c r="AA63" s="64">
        <f t="shared" si="32"/>
        <v>40480</v>
      </c>
      <c r="AB63" s="64">
        <f t="shared" si="32"/>
        <v>40487</v>
      </c>
      <c r="AC63" s="64">
        <f t="shared" si="32"/>
        <v>40494</v>
      </c>
      <c r="AD63" s="64">
        <f t="shared" si="32"/>
        <v>40501</v>
      </c>
      <c r="AE63" s="64">
        <f t="shared" si="32"/>
        <v>40508</v>
      </c>
      <c r="AF63" s="64">
        <f t="shared" si="32"/>
        <v>40515</v>
      </c>
      <c r="AG63" s="64">
        <f t="shared" si="32"/>
        <v>40522</v>
      </c>
      <c r="AH63" s="64">
        <f>AG63+21</f>
        <v>40543</v>
      </c>
      <c r="AI63" s="64">
        <f>AH63+7</f>
        <v>40550</v>
      </c>
      <c r="AJ63" s="64">
        <f>AI63+7</f>
        <v>40557</v>
      </c>
      <c r="AK63" s="64">
        <f aca="true" t="shared" si="33" ref="AK63:AW63">AJ63+7</f>
        <v>40564</v>
      </c>
      <c r="AL63" s="64">
        <f t="shared" si="33"/>
        <v>40571</v>
      </c>
      <c r="AM63" s="64">
        <f t="shared" si="33"/>
        <v>40578</v>
      </c>
      <c r="AN63" s="64">
        <f t="shared" si="33"/>
        <v>40585</v>
      </c>
      <c r="AO63" s="64">
        <f t="shared" si="33"/>
        <v>40592</v>
      </c>
      <c r="AP63" s="64">
        <f t="shared" si="33"/>
        <v>40599</v>
      </c>
      <c r="AQ63" s="64">
        <f t="shared" si="33"/>
        <v>40606</v>
      </c>
      <c r="AR63" s="64">
        <f t="shared" si="33"/>
        <v>40613</v>
      </c>
      <c r="AS63" s="64">
        <f t="shared" si="33"/>
        <v>40620</v>
      </c>
      <c r="AT63" s="64">
        <f t="shared" si="33"/>
        <v>40627</v>
      </c>
      <c r="AU63" s="64">
        <f t="shared" si="33"/>
        <v>40634</v>
      </c>
      <c r="AV63" s="64">
        <f t="shared" si="33"/>
        <v>40641</v>
      </c>
      <c r="AW63" s="64">
        <f t="shared" si="33"/>
        <v>40648</v>
      </c>
      <c r="AX63" s="64">
        <f>AW63+14</f>
        <v>40662</v>
      </c>
      <c r="AY63" s="35"/>
    </row>
    <row r="64" spans="1:51" ht="1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0"/>
    </row>
    <row r="65" spans="1:51" ht="1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0"/>
    </row>
    <row r="66" spans="1:51" ht="1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0"/>
    </row>
    <row r="67" spans="1:51" s="102" customFormat="1" ht="15">
      <c r="A67" s="94" t="s">
        <v>48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>
        <f>SUM(AY64:AY66)</f>
        <v>0</v>
      </c>
    </row>
    <row r="70" ht="15">
      <c r="A70" s="63" t="s">
        <v>844</v>
      </c>
    </row>
    <row r="72" spans="1:51" ht="15">
      <c r="A72" s="38"/>
      <c r="B72" s="39" t="s">
        <v>789</v>
      </c>
      <c r="C72" s="38" t="s">
        <v>791</v>
      </c>
      <c r="D72" s="38" t="s">
        <v>793</v>
      </c>
      <c r="E72" s="38" t="s">
        <v>795</v>
      </c>
      <c r="F72" s="38" t="s">
        <v>797</v>
      </c>
      <c r="G72" s="38" t="s">
        <v>799</v>
      </c>
      <c r="H72" s="38" t="s">
        <v>801</v>
      </c>
      <c r="I72" s="38" t="s">
        <v>803</v>
      </c>
      <c r="J72" s="38" t="s">
        <v>805</v>
      </c>
      <c r="K72" s="38" t="s">
        <v>807</v>
      </c>
      <c r="L72" s="38" t="s">
        <v>809</v>
      </c>
      <c r="M72" s="38" t="s">
        <v>811</v>
      </c>
      <c r="N72" s="38" t="s">
        <v>814</v>
      </c>
      <c r="O72" s="38" t="s">
        <v>816</v>
      </c>
      <c r="P72" s="38" t="s">
        <v>818</v>
      </c>
      <c r="Q72" s="38" t="s">
        <v>820</v>
      </c>
      <c r="R72" s="38" t="s">
        <v>822</v>
      </c>
      <c r="S72" s="38" t="s">
        <v>825</v>
      </c>
      <c r="T72" s="38" t="s">
        <v>827</v>
      </c>
      <c r="U72" s="38" t="s">
        <v>829</v>
      </c>
      <c r="V72" s="39" t="s">
        <v>831</v>
      </c>
      <c r="W72" s="39" t="s">
        <v>832</v>
      </c>
      <c r="X72" s="71">
        <v>40453</v>
      </c>
      <c r="Y72" s="39">
        <f>X72+7</f>
        <v>40460</v>
      </c>
      <c r="Z72" s="39">
        <f aca="true" t="shared" si="34" ref="Z72:AH72">Y72+7</f>
        <v>40467</v>
      </c>
      <c r="AA72" s="39">
        <f t="shared" si="34"/>
        <v>40474</v>
      </c>
      <c r="AB72" s="39">
        <f t="shared" si="34"/>
        <v>40481</v>
      </c>
      <c r="AC72" s="39">
        <f t="shared" si="34"/>
        <v>40488</v>
      </c>
      <c r="AD72" s="39">
        <f t="shared" si="34"/>
        <v>40495</v>
      </c>
      <c r="AE72" s="39">
        <f t="shared" si="34"/>
        <v>40502</v>
      </c>
      <c r="AF72" s="39">
        <f t="shared" si="34"/>
        <v>40509</v>
      </c>
      <c r="AG72" s="39">
        <f t="shared" si="34"/>
        <v>40516</v>
      </c>
      <c r="AH72" s="39">
        <f t="shared" si="34"/>
        <v>40523</v>
      </c>
      <c r="AI72" s="39">
        <f>AH72+21</f>
        <v>40544</v>
      </c>
      <c r="AJ72" s="39">
        <f>AI72+7</f>
        <v>40551</v>
      </c>
      <c r="AK72" s="39">
        <f aca="true" t="shared" si="35" ref="AK72:AX72">AJ72+7</f>
        <v>40558</v>
      </c>
      <c r="AL72" s="39">
        <f t="shared" si="35"/>
        <v>40565</v>
      </c>
      <c r="AM72" s="39">
        <f t="shared" si="35"/>
        <v>40572</v>
      </c>
      <c r="AN72" s="39">
        <f t="shared" si="35"/>
        <v>40579</v>
      </c>
      <c r="AO72" s="39">
        <f t="shared" si="35"/>
        <v>40586</v>
      </c>
      <c r="AP72" s="39">
        <f t="shared" si="35"/>
        <v>40593</v>
      </c>
      <c r="AQ72" s="39">
        <f t="shared" si="35"/>
        <v>40600</v>
      </c>
      <c r="AR72" s="39">
        <f t="shared" si="35"/>
        <v>40607</v>
      </c>
      <c r="AS72" s="39">
        <f t="shared" si="35"/>
        <v>40614</v>
      </c>
      <c r="AT72" s="39">
        <f t="shared" si="35"/>
        <v>40621</v>
      </c>
      <c r="AU72" s="39">
        <f t="shared" si="35"/>
        <v>40628</v>
      </c>
      <c r="AV72" s="39">
        <f t="shared" si="35"/>
        <v>40635</v>
      </c>
      <c r="AW72" s="39">
        <f t="shared" si="35"/>
        <v>40642</v>
      </c>
      <c r="AX72" s="39">
        <f t="shared" si="35"/>
        <v>40649</v>
      </c>
      <c r="AY72" s="67" t="s">
        <v>591</v>
      </c>
    </row>
    <row r="73" spans="1:51" ht="15">
      <c r="A73" s="40"/>
      <c r="B73" s="64" t="s">
        <v>790</v>
      </c>
      <c r="C73" s="64" t="s">
        <v>792</v>
      </c>
      <c r="D73" s="64" t="s">
        <v>794</v>
      </c>
      <c r="E73" s="64" t="s">
        <v>796</v>
      </c>
      <c r="F73" s="64" t="s">
        <v>798</v>
      </c>
      <c r="G73" s="64" t="s">
        <v>800</v>
      </c>
      <c r="H73" s="64" t="s">
        <v>802</v>
      </c>
      <c r="I73" s="64" t="s">
        <v>804</v>
      </c>
      <c r="J73" s="64" t="s">
        <v>806</v>
      </c>
      <c r="K73" s="64" t="s">
        <v>808</v>
      </c>
      <c r="L73" s="64" t="s">
        <v>810</v>
      </c>
      <c r="M73" s="64" t="s">
        <v>812</v>
      </c>
      <c r="N73" s="64" t="s">
        <v>815</v>
      </c>
      <c r="O73" s="64" t="s">
        <v>817</v>
      </c>
      <c r="P73" s="64" t="s">
        <v>819</v>
      </c>
      <c r="Q73" s="64" t="s">
        <v>821</v>
      </c>
      <c r="R73" s="64" t="s">
        <v>823</v>
      </c>
      <c r="S73" s="64" t="s">
        <v>826</v>
      </c>
      <c r="T73" s="64" t="s">
        <v>828</v>
      </c>
      <c r="U73" s="64" t="s">
        <v>830</v>
      </c>
      <c r="V73" s="64" t="s">
        <v>833</v>
      </c>
      <c r="W73" s="64" t="s">
        <v>834</v>
      </c>
      <c r="X73" s="72">
        <v>40459</v>
      </c>
      <c r="Y73" s="64">
        <f>X73+7</f>
        <v>40466</v>
      </c>
      <c r="Z73" s="64">
        <f aca="true" t="shared" si="36" ref="Z73:AG73">Y73+7</f>
        <v>40473</v>
      </c>
      <c r="AA73" s="64">
        <f t="shared" si="36"/>
        <v>40480</v>
      </c>
      <c r="AB73" s="64">
        <f t="shared" si="36"/>
        <v>40487</v>
      </c>
      <c r="AC73" s="64">
        <f t="shared" si="36"/>
        <v>40494</v>
      </c>
      <c r="AD73" s="64">
        <f t="shared" si="36"/>
        <v>40501</v>
      </c>
      <c r="AE73" s="64">
        <f t="shared" si="36"/>
        <v>40508</v>
      </c>
      <c r="AF73" s="64">
        <f t="shared" si="36"/>
        <v>40515</v>
      </c>
      <c r="AG73" s="64">
        <f t="shared" si="36"/>
        <v>40522</v>
      </c>
      <c r="AH73" s="64">
        <f>AG73+21</f>
        <v>40543</v>
      </c>
      <c r="AI73" s="64">
        <f>AH73+7</f>
        <v>40550</v>
      </c>
      <c r="AJ73" s="64">
        <f>AI73+7</f>
        <v>40557</v>
      </c>
      <c r="AK73" s="64">
        <f aca="true" t="shared" si="37" ref="AK73:AW73">AJ73+7</f>
        <v>40564</v>
      </c>
      <c r="AL73" s="64">
        <f t="shared" si="37"/>
        <v>40571</v>
      </c>
      <c r="AM73" s="64">
        <f t="shared" si="37"/>
        <v>40578</v>
      </c>
      <c r="AN73" s="64">
        <f t="shared" si="37"/>
        <v>40585</v>
      </c>
      <c r="AO73" s="64">
        <f t="shared" si="37"/>
        <v>40592</v>
      </c>
      <c r="AP73" s="64">
        <f t="shared" si="37"/>
        <v>40599</v>
      </c>
      <c r="AQ73" s="64">
        <f t="shared" si="37"/>
        <v>40606</v>
      </c>
      <c r="AR73" s="64">
        <f t="shared" si="37"/>
        <v>40613</v>
      </c>
      <c r="AS73" s="64">
        <f t="shared" si="37"/>
        <v>40620</v>
      </c>
      <c r="AT73" s="64">
        <f t="shared" si="37"/>
        <v>40627</v>
      </c>
      <c r="AU73" s="64">
        <f t="shared" si="37"/>
        <v>40634</v>
      </c>
      <c r="AV73" s="64">
        <f t="shared" si="37"/>
        <v>40641</v>
      </c>
      <c r="AW73" s="64">
        <f t="shared" si="37"/>
        <v>40648</v>
      </c>
      <c r="AX73" s="64">
        <f>AW73+14</f>
        <v>40662</v>
      </c>
      <c r="AY73" s="35"/>
    </row>
    <row r="74" spans="1:51" ht="1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0"/>
    </row>
    <row r="75" spans="1:51" ht="1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0"/>
    </row>
    <row r="76" spans="1:51" ht="1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0"/>
    </row>
    <row r="77" spans="1:51" ht="1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0"/>
    </row>
    <row r="78" spans="1:51" s="102" customFormat="1" ht="15">
      <c r="A78" s="94" t="s">
        <v>48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>
        <f>SUM(AY74:AY77)</f>
        <v>0</v>
      </c>
    </row>
    <row r="81" ht="15">
      <c r="A81" s="63" t="s">
        <v>845</v>
      </c>
    </row>
    <row r="83" spans="1:51" ht="15">
      <c r="A83" s="38"/>
      <c r="B83" s="39" t="s">
        <v>789</v>
      </c>
      <c r="C83" s="38" t="s">
        <v>791</v>
      </c>
      <c r="D83" s="38" t="s">
        <v>793</v>
      </c>
      <c r="E83" s="38" t="s">
        <v>795</v>
      </c>
      <c r="F83" s="38" t="s">
        <v>797</v>
      </c>
      <c r="G83" s="38" t="s">
        <v>799</v>
      </c>
      <c r="H83" s="38" t="s">
        <v>801</v>
      </c>
      <c r="I83" s="38" t="s">
        <v>803</v>
      </c>
      <c r="J83" s="38" t="s">
        <v>805</v>
      </c>
      <c r="K83" s="38" t="s">
        <v>807</v>
      </c>
      <c r="L83" s="38" t="s">
        <v>809</v>
      </c>
      <c r="M83" s="38" t="s">
        <v>811</v>
      </c>
      <c r="N83" s="38" t="s">
        <v>814</v>
      </c>
      <c r="O83" s="38" t="s">
        <v>816</v>
      </c>
      <c r="P83" s="38" t="s">
        <v>818</v>
      </c>
      <c r="Q83" s="38" t="s">
        <v>820</v>
      </c>
      <c r="R83" s="38" t="s">
        <v>822</v>
      </c>
      <c r="S83" s="38" t="s">
        <v>825</v>
      </c>
      <c r="T83" s="38" t="s">
        <v>827</v>
      </c>
      <c r="U83" s="38" t="s">
        <v>829</v>
      </c>
      <c r="V83" s="39" t="s">
        <v>831</v>
      </c>
      <c r="W83" s="39" t="s">
        <v>832</v>
      </c>
      <c r="X83" s="71">
        <v>40453</v>
      </c>
      <c r="Y83" s="39">
        <f>X83+7</f>
        <v>40460</v>
      </c>
      <c r="Z83" s="39">
        <f aca="true" t="shared" si="38" ref="Z83:AH83">Y83+7</f>
        <v>40467</v>
      </c>
      <c r="AA83" s="39">
        <f t="shared" si="38"/>
        <v>40474</v>
      </c>
      <c r="AB83" s="39">
        <f t="shared" si="38"/>
        <v>40481</v>
      </c>
      <c r="AC83" s="39">
        <f t="shared" si="38"/>
        <v>40488</v>
      </c>
      <c r="AD83" s="39">
        <f t="shared" si="38"/>
        <v>40495</v>
      </c>
      <c r="AE83" s="39">
        <f t="shared" si="38"/>
        <v>40502</v>
      </c>
      <c r="AF83" s="39">
        <f t="shared" si="38"/>
        <v>40509</v>
      </c>
      <c r="AG83" s="39">
        <f t="shared" si="38"/>
        <v>40516</v>
      </c>
      <c r="AH83" s="39">
        <f t="shared" si="38"/>
        <v>40523</v>
      </c>
      <c r="AI83" s="39">
        <f>AH83+21</f>
        <v>40544</v>
      </c>
      <c r="AJ83" s="39">
        <f>AI83+7</f>
        <v>40551</v>
      </c>
      <c r="AK83" s="39">
        <f aca="true" t="shared" si="39" ref="AK83:AX83">AJ83+7</f>
        <v>40558</v>
      </c>
      <c r="AL83" s="39">
        <f t="shared" si="39"/>
        <v>40565</v>
      </c>
      <c r="AM83" s="39">
        <f t="shared" si="39"/>
        <v>40572</v>
      </c>
      <c r="AN83" s="39">
        <f t="shared" si="39"/>
        <v>40579</v>
      </c>
      <c r="AO83" s="39">
        <f t="shared" si="39"/>
        <v>40586</v>
      </c>
      <c r="AP83" s="39">
        <f t="shared" si="39"/>
        <v>40593</v>
      </c>
      <c r="AQ83" s="39">
        <f t="shared" si="39"/>
        <v>40600</v>
      </c>
      <c r="AR83" s="39">
        <f t="shared" si="39"/>
        <v>40607</v>
      </c>
      <c r="AS83" s="39">
        <f t="shared" si="39"/>
        <v>40614</v>
      </c>
      <c r="AT83" s="39">
        <f t="shared" si="39"/>
        <v>40621</v>
      </c>
      <c r="AU83" s="39">
        <f t="shared" si="39"/>
        <v>40628</v>
      </c>
      <c r="AV83" s="39">
        <f t="shared" si="39"/>
        <v>40635</v>
      </c>
      <c r="AW83" s="39">
        <f t="shared" si="39"/>
        <v>40642</v>
      </c>
      <c r="AX83" s="39">
        <f t="shared" si="39"/>
        <v>40649</v>
      </c>
      <c r="AY83" s="67" t="s">
        <v>591</v>
      </c>
    </row>
    <row r="84" spans="1:51" ht="15">
      <c r="A84" s="40"/>
      <c r="B84" s="64" t="s">
        <v>790</v>
      </c>
      <c r="C84" s="64" t="s">
        <v>792</v>
      </c>
      <c r="D84" s="64" t="s">
        <v>794</v>
      </c>
      <c r="E84" s="64" t="s">
        <v>796</v>
      </c>
      <c r="F84" s="64" t="s">
        <v>798</v>
      </c>
      <c r="G84" s="64" t="s">
        <v>800</v>
      </c>
      <c r="H84" s="64" t="s">
        <v>802</v>
      </c>
      <c r="I84" s="64" t="s">
        <v>804</v>
      </c>
      <c r="J84" s="64" t="s">
        <v>806</v>
      </c>
      <c r="K84" s="64" t="s">
        <v>808</v>
      </c>
      <c r="L84" s="64" t="s">
        <v>810</v>
      </c>
      <c r="M84" s="64" t="s">
        <v>812</v>
      </c>
      <c r="N84" s="64" t="s">
        <v>815</v>
      </c>
      <c r="O84" s="64" t="s">
        <v>817</v>
      </c>
      <c r="P84" s="64" t="s">
        <v>819</v>
      </c>
      <c r="Q84" s="64" t="s">
        <v>821</v>
      </c>
      <c r="R84" s="64" t="s">
        <v>823</v>
      </c>
      <c r="S84" s="64" t="s">
        <v>826</v>
      </c>
      <c r="T84" s="64" t="s">
        <v>828</v>
      </c>
      <c r="U84" s="64" t="s">
        <v>830</v>
      </c>
      <c r="V84" s="64" t="s">
        <v>833</v>
      </c>
      <c r="W84" s="64" t="s">
        <v>834</v>
      </c>
      <c r="X84" s="72">
        <v>40459</v>
      </c>
      <c r="Y84" s="64">
        <f>X84+7</f>
        <v>40466</v>
      </c>
      <c r="Z84" s="64">
        <f aca="true" t="shared" si="40" ref="Z84:AG84">Y84+7</f>
        <v>40473</v>
      </c>
      <c r="AA84" s="64">
        <f t="shared" si="40"/>
        <v>40480</v>
      </c>
      <c r="AB84" s="64">
        <f t="shared" si="40"/>
        <v>40487</v>
      </c>
      <c r="AC84" s="64">
        <f t="shared" si="40"/>
        <v>40494</v>
      </c>
      <c r="AD84" s="64">
        <f t="shared" si="40"/>
        <v>40501</v>
      </c>
      <c r="AE84" s="64">
        <f t="shared" si="40"/>
        <v>40508</v>
      </c>
      <c r="AF84" s="64">
        <f t="shared" si="40"/>
        <v>40515</v>
      </c>
      <c r="AG84" s="64">
        <f t="shared" si="40"/>
        <v>40522</v>
      </c>
      <c r="AH84" s="64">
        <f>AG84+21</f>
        <v>40543</v>
      </c>
      <c r="AI84" s="64">
        <f>AH84+7</f>
        <v>40550</v>
      </c>
      <c r="AJ84" s="64">
        <f>AI84+7</f>
        <v>40557</v>
      </c>
      <c r="AK84" s="64">
        <f aca="true" t="shared" si="41" ref="AK84:AW84">AJ84+7</f>
        <v>40564</v>
      </c>
      <c r="AL84" s="64">
        <f t="shared" si="41"/>
        <v>40571</v>
      </c>
      <c r="AM84" s="64">
        <f t="shared" si="41"/>
        <v>40578</v>
      </c>
      <c r="AN84" s="64">
        <f t="shared" si="41"/>
        <v>40585</v>
      </c>
      <c r="AO84" s="64">
        <f t="shared" si="41"/>
        <v>40592</v>
      </c>
      <c r="AP84" s="64">
        <f t="shared" si="41"/>
        <v>40599</v>
      </c>
      <c r="AQ84" s="64">
        <f t="shared" si="41"/>
        <v>40606</v>
      </c>
      <c r="AR84" s="64">
        <f t="shared" si="41"/>
        <v>40613</v>
      </c>
      <c r="AS84" s="64">
        <f t="shared" si="41"/>
        <v>40620</v>
      </c>
      <c r="AT84" s="64">
        <f t="shared" si="41"/>
        <v>40627</v>
      </c>
      <c r="AU84" s="64">
        <f t="shared" si="41"/>
        <v>40634</v>
      </c>
      <c r="AV84" s="64">
        <f t="shared" si="41"/>
        <v>40641</v>
      </c>
      <c r="AW84" s="64">
        <f t="shared" si="41"/>
        <v>40648</v>
      </c>
      <c r="AX84" s="64">
        <f>AW84+14</f>
        <v>40662</v>
      </c>
      <c r="AY84" s="35"/>
    </row>
    <row r="85" spans="1:51" ht="1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0"/>
    </row>
    <row r="86" spans="1:51" ht="1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0"/>
    </row>
    <row r="87" spans="1:51" s="102" customFormat="1" ht="15">
      <c r="A87" s="94" t="s">
        <v>48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>
        <f>SUM(AY85:AY86)</f>
        <v>0</v>
      </c>
    </row>
    <row r="90" ht="15">
      <c r="A90" s="63" t="s">
        <v>846</v>
      </c>
    </row>
    <row r="92" spans="1:51" ht="15">
      <c r="A92" s="38"/>
      <c r="B92" s="39" t="s">
        <v>789</v>
      </c>
      <c r="C92" s="38" t="s">
        <v>791</v>
      </c>
      <c r="D92" s="38" t="s">
        <v>793</v>
      </c>
      <c r="E92" s="38" t="s">
        <v>795</v>
      </c>
      <c r="F92" s="38" t="s">
        <v>797</v>
      </c>
      <c r="G92" s="38" t="s">
        <v>799</v>
      </c>
      <c r="H92" s="38" t="s">
        <v>801</v>
      </c>
      <c r="I92" s="38" t="s">
        <v>803</v>
      </c>
      <c r="J92" s="38" t="s">
        <v>805</v>
      </c>
      <c r="K92" s="38" t="s">
        <v>807</v>
      </c>
      <c r="L92" s="38" t="s">
        <v>809</v>
      </c>
      <c r="M92" s="38" t="s">
        <v>811</v>
      </c>
      <c r="N92" s="38" t="s">
        <v>814</v>
      </c>
      <c r="O92" s="38" t="s">
        <v>816</v>
      </c>
      <c r="P92" s="38" t="s">
        <v>818</v>
      </c>
      <c r="Q92" s="38" t="s">
        <v>820</v>
      </c>
      <c r="R92" s="38" t="s">
        <v>822</v>
      </c>
      <c r="S92" s="38" t="s">
        <v>825</v>
      </c>
      <c r="T92" s="38" t="s">
        <v>827</v>
      </c>
      <c r="U92" s="38" t="s">
        <v>829</v>
      </c>
      <c r="V92" s="39" t="s">
        <v>831</v>
      </c>
      <c r="W92" s="39" t="s">
        <v>832</v>
      </c>
      <c r="X92" s="71">
        <v>40453</v>
      </c>
      <c r="Y92" s="39">
        <f>X92+7</f>
        <v>40460</v>
      </c>
      <c r="Z92" s="39">
        <f aca="true" t="shared" si="42" ref="Z92:AH92">Y92+7</f>
        <v>40467</v>
      </c>
      <c r="AA92" s="39">
        <f t="shared" si="42"/>
        <v>40474</v>
      </c>
      <c r="AB92" s="39">
        <f t="shared" si="42"/>
        <v>40481</v>
      </c>
      <c r="AC92" s="39">
        <f t="shared" si="42"/>
        <v>40488</v>
      </c>
      <c r="AD92" s="39">
        <f t="shared" si="42"/>
        <v>40495</v>
      </c>
      <c r="AE92" s="39">
        <f t="shared" si="42"/>
        <v>40502</v>
      </c>
      <c r="AF92" s="39">
        <f t="shared" si="42"/>
        <v>40509</v>
      </c>
      <c r="AG92" s="39">
        <f t="shared" si="42"/>
        <v>40516</v>
      </c>
      <c r="AH92" s="39">
        <f t="shared" si="42"/>
        <v>40523</v>
      </c>
      <c r="AI92" s="39">
        <f>AH92+21</f>
        <v>40544</v>
      </c>
      <c r="AJ92" s="39">
        <f>AI92+7</f>
        <v>40551</v>
      </c>
      <c r="AK92" s="39">
        <f aca="true" t="shared" si="43" ref="AK92:AX92">AJ92+7</f>
        <v>40558</v>
      </c>
      <c r="AL92" s="39">
        <f t="shared" si="43"/>
        <v>40565</v>
      </c>
      <c r="AM92" s="39">
        <f t="shared" si="43"/>
        <v>40572</v>
      </c>
      <c r="AN92" s="39">
        <f t="shared" si="43"/>
        <v>40579</v>
      </c>
      <c r="AO92" s="39">
        <f t="shared" si="43"/>
        <v>40586</v>
      </c>
      <c r="AP92" s="39">
        <f t="shared" si="43"/>
        <v>40593</v>
      </c>
      <c r="AQ92" s="39">
        <f t="shared" si="43"/>
        <v>40600</v>
      </c>
      <c r="AR92" s="39">
        <f t="shared" si="43"/>
        <v>40607</v>
      </c>
      <c r="AS92" s="39">
        <f t="shared" si="43"/>
        <v>40614</v>
      </c>
      <c r="AT92" s="39">
        <f t="shared" si="43"/>
        <v>40621</v>
      </c>
      <c r="AU92" s="39">
        <f t="shared" si="43"/>
        <v>40628</v>
      </c>
      <c r="AV92" s="39">
        <f t="shared" si="43"/>
        <v>40635</v>
      </c>
      <c r="AW92" s="39">
        <f t="shared" si="43"/>
        <v>40642</v>
      </c>
      <c r="AX92" s="39">
        <f t="shared" si="43"/>
        <v>40649</v>
      </c>
      <c r="AY92" s="67" t="s">
        <v>591</v>
      </c>
    </row>
    <row r="93" spans="1:51" ht="15">
      <c r="A93" s="40"/>
      <c r="B93" s="64" t="s">
        <v>790</v>
      </c>
      <c r="C93" s="64" t="s">
        <v>792</v>
      </c>
      <c r="D93" s="64" t="s">
        <v>794</v>
      </c>
      <c r="E93" s="64" t="s">
        <v>796</v>
      </c>
      <c r="F93" s="64" t="s">
        <v>798</v>
      </c>
      <c r="G93" s="64" t="s">
        <v>800</v>
      </c>
      <c r="H93" s="64" t="s">
        <v>802</v>
      </c>
      <c r="I93" s="64" t="s">
        <v>804</v>
      </c>
      <c r="J93" s="64" t="s">
        <v>806</v>
      </c>
      <c r="K93" s="64" t="s">
        <v>808</v>
      </c>
      <c r="L93" s="64" t="s">
        <v>810</v>
      </c>
      <c r="M93" s="64" t="s">
        <v>812</v>
      </c>
      <c r="N93" s="64" t="s">
        <v>815</v>
      </c>
      <c r="O93" s="64" t="s">
        <v>817</v>
      </c>
      <c r="P93" s="64" t="s">
        <v>819</v>
      </c>
      <c r="Q93" s="64" t="s">
        <v>821</v>
      </c>
      <c r="R93" s="64" t="s">
        <v>823</v>
      </c>
      <c r="S93" s="64" t="s">
        <v>826</v>
      </c>
      <c r="T93" s="64" t="s">
        <v>828</v>
      </c>
      <c r="U93" s="64" t="s">
        <v>830</v>
      </c>
      <c r="V93" s="64" t="s">
        <v>833</v>
      </c>
      <c r="W93" s="64" t="s">
        <v>834</v>
      </c>
      <c r="X93" s="72">
        <v>40459</v>
      </c>
      <c r="Y93" s="64">
        <f>X93+7</f>
        <v>40466</v>
      </c>
      <c r="Z93" s="64">
        <f aca="true" t="shared" si="44" ref="Z93:AG93">Y93+7</f>
        <v>40473</v>
      </c>
      <c r="AA93" s="64">
        <f t="shared" si="44"/>
        <v>40480</v>
      </c>
      <c r="AB93" s="64">
        <f t="shared" si="44"/>
        <v>40487</v>
      </c>
      <c r="AC93" s="64">
        <f t="shared" si="44"/>
        <v>40494</v>
      </c>
      <c r="AD93" s="64">
        <f t="shared" si="44"/>
        <v>40501</v>
      </c>
      <c r="AE93" s="64">
        <f t="shared" si="44"/>
        <v>40508</v>
      </c>
      <c r="AF93" s="64">
        <f t="shared" si="44"/>
        <v>40515</v>
      </c>
      <c r="AG93" s="64">
        <f t="shared" si="44"/>
        <v>40522</v>
      </c>
      <c r="AH93" s="64">
        <f>AG93+21</f>
        <v>40543</v>
      </c>
      <c r="AI93" s="64">
        <f>AH93+7</f>
        <v>40550</v>
      </c>
      <c r="AJ93" s="64">
        <f>AI93+7</f>
        <v>40557</v>
      </c>
      <c r="AK93" s="64">
        <f aca="true" t="shared" si="45" ref="AK93:AW93">AJ93+7</f>
        <v>40564</v>
      </c>
      <c r="AL93" s="64">
        <f t="shared" si="45"/>
        <v>40571</v>
      </c>
      <c r="AM93" s="64">
        <f t="shared" si="45"/>
        <v>40578</v>
      </c>
      <c r="AN93" s="64">
        <f t="shared" si="45"/>
        <v>40585</v>
      </c>
      <c r="AO93" s="64">
        <f t="shared" si="45"/>
        <v>40592</v>
      </c>
      <c r="AP93" s="64">
        <f t="shared" si="45"/>
        <v>40599</v>
      </c>
      <c r="AQ93" s="64">
        <f t="shared" si="45"/>
        <v>40606</v>
      </c>
      <c r="AR93" s="64">
        <f t="shared" si="45"/>
        <v>40613</v>
      </c>
      <c r="AS93" s="64">
        <f t="shared" si="45"/>
        <v>40620</v>
      </c>
      <c r="AT93" s="64">
        <f t="shared" si="45"/>
        <v>40627</v>
      </c>
      <c r="AU93" s="64">
        <f t="shared" si="45"/>
        <v>40634</v>
      </c>
      <c r="AV93" s="64">
        <f t="shared" si="45"/>
        <v>40641</v>
      </c>
      <c r="AW93" s="64">
        <f t="shared" si="45"/>
        <v>40648</v>
      </c>
      <c r="AX93" s="64">
        <f>AW93+14</f>
        <v>40662</v>
      </c>
      <c r="AY93" s="35"/>
    </row>
    <row r="94" spans="1:51" ht="1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0">
        <v>0</v>
      </c>
    </row>
    <row r="95" spans="1:51" ht="1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0"/>
    </row>
    <row r="96" spans="1:51" s="102" customFormat="1" ht="15">
      <c r="A96" s="94" t="s">
        <v>48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>
        <v>0</v>
      </c>
    </row>
    <row r="99" ht="15">
      <c r="A99" s="63" t="s">
        <v>847</v>
      </c>
    </row>
    <row r="101" spans="1:51" ht="15">
      <c r="A101" s="38"/>
      <c r="B101" s="39" t="s">
        <v>789</v>
      </c>
      <c r="C101" s="38" t="s">
        <v>791</v>
      </c>
      <c r="D101" s="38" t="s">
        <v>793</v>
      </c>
      <c r="E101" s="38" t="s">
        <v>795</v>
      </c>
      <c r="F101" s="38" t="s">
        <v>797</v>
      </c>
      <c r="G101" s="38" t="s">
        <v>799</v>
      </c>
      <c r="H101" s="38" t="s">
        <v>801</v>
      </c>
      <c r="I101" s="38" t="s">
        <v>803</v>
      </c>
      <c r="J101" s="38" t="s">
        <v>805</v>
      </c>
      <c r="K101" s="38" t="s">
        <v>807</v>
      </c>
      <c r="L101" s="38" t="s">
        <v>809</v>
      </c>
      <c r="M101" s="38" t="s">
        <v>811</v>
      </c>
      <c r="N101" s="38" t="s">
        <v>814</v>
      </c>
      <c r="O101" s="38" t="s">
        <v>816</v>
      </c>
      <c r="P101" s="38" t="s">
        <v>818</v>
      </c>
      <c r="Q101" s="38" t="s">
        <v>820</v>
      </c>
      <c r="R101" s="38" t="s">
        <v>822</v>
      </c>
      <c r="S101" s="38" t="s">
        <v>825</v>
      </c>
      <c r="T101" s="38" t="s">
        <v>827</v>
      </c>
      <c r="U101" s="38" t="s">
        <v>829</v>
      </c>
      <c r="V101" s="39" t="s">
        <v>831</v>
      </c>
      <c r="W101" s="39" t="s">
        <v>832</v>
      </c>
      <c r="X101" s="71">
        <v>40453</v>
      </c>
      <c r="Y101" s="39">
        <f>X101+7</f>
        <v>40460</v>
      </c>
      <c r="Z101" s="39">
        <f aca="true" t="shared" si="46" ref="Z101:AH101">Y101+7</f>
        <v>40467</v>
      </c>
      <c r="AA101" s="39">
        <f t="shared" si="46"/>
        <v>40474</v>
      </c>
      <c r="AB101" s="39">
        <f t="shared" si="46"/>
        <v>40481</v>
      </c>
      <c r="AC101" s="39">
        <f t="shared" si="46"/>
        <v>40488</v>
      </c>
      <c r="AD101" s="39">
        <f t="shared" si="46"/>
        <v>40495</v>
      </c>
      <c r="AE101" s="39">
        <f t="shared" si="46"/>
        <v>40502</v>
      </c>
      <c r="AF101" s="39">
        <f t="shared" si="46"/>
        <v>40509</v>
      </c>
      <c r="AG101" s="39">
        <f t="shared" si="46"/>
        <v>40516</v>
      </c>
      <c r="AH101" s="39">
        <f t="shared" si="46"/>
        <v>40523</v>
      </c>
      <c r="AI101" s="39">
        <f>AH101+21</f>
        <v>40544</v>
      </c>
      <c r="AJ101" s="39">
        <f>AI101+7</f>
        <v>40551</v>
      </c>
      <c r="AK101" s="39">
        <f aca="true" t="shared" si="47" ref="AK101:AX101">AJ101+7</f>
        <v>40558</v>
      </c>
      <c r="AL101" s="39">
        <f t="shared" si="47"/>
        <v>40565</v>
      </c>
      <c r="AM101" s="39">
        <f t="shared" si="47"/>
        <v>40572</v>
      </c>
      <c r="AN101" s="39">
        <f t="shared" si="47"/>
        <v>40579</v>
      </c>
      <c r="AO101" s="39">
        <f t="shared" si="47"/>
        <v>40586</v>
      </c>
      <c r="AP101" s="39">
        <f t="shared" si="47"/>
        <v>40593</v>
      </c>
      <c r="AQ101" s="39">
        <f t="shared" si="47"/>
        <v>40600</v>
      </c>
      <c r="AR101" s="39">
        <f t="shared" si="47"/>
        <v>40607</v>
      </c>
      <c r="AS101" s="39">
        <f t="shared" si="47"/>
        <v>40614</v>
      </c>
      <c r="AT101" s="39">
        <f t="shared" si="47"/>
        <v>40621</v>
      </c>
      <c r="AU101" s="39">
        <f t="shared" si="47"/>
        <v>40628</v>
      </c>
      <c r="AV101" s="39">
        <f t="shared" si="47"/>
        <v>40635</v>
      </c>
      <c r="AW101" s="39">
        <f t="shared" si="47"/>
        <v>40642</v>
      </c>
      <c r="AX101" s="39">
        <f t="shared" si="47"/>
        <v>40649</v>
      </c>
      <c r="AY101" s="67" t="s">
        <v>591</v>
      </c>
    </row>
    <row r="102" spans="1:51" ht="15">
      <c r="A102" s="40"/>
      <c r="B102" s="64" t="s">
        <v>790</v>
      </c>
      <c r="C102" s="64" t="s">
        <v>792</v>
      </c>
      <c r="D102" s="64" t="s">
        <v>794</v>
      </c>
      <c r="E102" s="64" t="s">
        <v>796</v>
      </c>
      <c r="F102" s="64" t="s">
        <v>798</v>
      </c>
      <c r="G102" s="64" t="s">
        <v>800</v>
      </c>
      <c r="H102" s="64" t="s">
        <v>802</v>
      </c>
      <c r="I102" s="64" t="s">
        <v>804</v>
      </c>
      <c r="J102" s="64" t="s">
        <v>806</v>
      </c>
      <c r="K102" s="64" t="s">
        <v>808</v>
      </c>
      <c r="L102" s="64" t="s">
        <v>810</v>
      </c>
      <c r="M102" s="64" t="s">
        <v>812</v>
      </c>
      <c r="N102" s="64" t="s">
        <v>815</v>
      </c>
      <c r="O102" s="64" t="s">
        <v>817</v>
      </c>
      <c r="P102" s="64" t="s">
        <v>819</v>
      </c>
      <c r="Q102" s="64" t="s">
        <v>821</v>
      </c>
      <c r="R102" s="64" t="s">
        <v>823</v>
      </c>
      <c r="S102" s="64" t="s">
        <v>826</v>
      </c>
      <c r="T102" s="64" t="s">
        <v>828</v>
      </c>
      <c r="U102" s="64" t="s">
        <v>830</v>
      </c>
      <c r="V102" s="64" t="s">
        <v>833</v>
      </c>
      <c r="W102" s="64" t="s">
        <v>834</v>
      </c>
      <c r="X102" s="72">
        <v>40459</v>
      </c>
      <c r="Y102" s="64">
        <f>X102+7</f>
        <v>40466</v>
      </c>
      <c r="Z102" s="64">
        <f aca="true" t="shared" si="48" ref="Z102:AG102">Y102+7</f>
        <v>40473</v>
      </c>
      <c r="AA102" s="64">
        <f t="shared" si="48"/>
        <v>40480</v>
      </c>
      <c r="AB102" s="64">
        <f t="shared" si="48"/>
        <v>40487</v>
      </c>
      <c r="AC102" s="64">
        <f t="shared" si="48"/>
        <v>40494</v>
      </c>
      <c r="AD102" s="64">
        <f t="shared" si="48"/>
        <v>40501</v>
      </c>
      <c r="AE102" s="64">
        <f t="shared" si="48"/>
        <v>40508</v>
      </c>
      <c r="AF102" s="64">
        <f t="shared" si="48"/>
        <v>40515</v>
      </c>
      <c r="AG102" s="64">
        <f t="shared" si="48"/>
        <v>40522</v>
      </c>
      <c r="AH102" s="64">
        <f>AG102+21</f>
        <v>40543</v>
      </c>
      <c r="AI102" s="64">
        <f>AH102+7</f>
        <v>40550</v>
      </c>
      <c r="AJ102" s="64">
        <f>AI102+7</f>
        <v>40557</v>
      </c>
      <c r="AK102" s="64">
        <f aca="true" t="shared" si="49" ref="AK102:AW102">AJ102+7</f>
        <v>40564</v>
      </c>
      <c r="AL102" s="64">
        <f t="shared" si="49"/>
        <v>40571</v>
      </c>
      <c r="AM102" s="64">
        <f t="shared" si="49"/>
        <v>40578</v>
      </c>
      <c r="AN102" s="64">
        <f t="shared" si="49"/>
        <v>40585</v>
      </c>
      <c r="AO102" s="64">
        <f t="shared" si="49"/>
        <v>40592</v>
      </c>
      <c r="AP102" s="64">
        <f t="shared" si="49"/>
        <v>40599</v>
      </c>
      <c r="AQ102" s="64">
        <f t="shared" si="49"/>
        <v>40606</v>
      </c>
      <c r="AR102" s="64">
        <f t="shared" si="49"/>
        <v>40613</v>
      </c>
      <c r="AS102" s="64">
        <f t="shared" si="49"/>
        <v>40620</v>
      </c>
      <c r="AT102" s="64">
        <f t="shared" si="49"/>
        <v>40627</v>
      </c>
      <c r="AU102" s="64">
        <f t="shared" si="49"/>
        <v>40634</v>
      </c>
      <c r="AV102" s="64">
        <f t="shared" si="49"/>
        <v>40641</v>
      </c>
      <c r="AW102" s="64">
        <f t="shared" si="49"/>
        <v>40648</v>
      </c>
      <c r="AX102" s="64">
        <f>AW102+14</f>
        <v>40662</v>
      </c>
      <c r="AY102" s="35"/>
    </row>
    <row r="103" spans="1:51" ht="1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0"/>
    </row>
    <row r="104" spans="1:51" ht="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0"/>
    </row>
    <row r="105" spans="1:51" ht="15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0"/>
    </row>
    <row r="106" spans="1:51" s="70" customFormat="1" ht="15">
      <c r="A106" s="68" t="s">
        <v>48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69">
        <v>0</v>
      </c>
    </row>
    <row r="108" ht="15">
      <c r="A108" s="63" t="s">
        <v>848</v>
      </c>
    </row>
    <row r="110" spans="1:51" ht="15">
      <c r="A110" s="38"/>
      <c r="B110" s="39" t="s">
        <v>789</v>
      </c>
      <c r="C110" s="38" t="s">
        <v>791</v>
      </c>
      <c r="D110" s="38" t="s">
        <v>793</v>
      </c>
      <c r="E110" s="38" t="s">
        <v>795</v>
      </c>
      <c r="F110" s="38" t="s">
        <v>797</v>
      </c>
      <c r="G110" s="38" t="s">
        <v>799</v>
      </c>
      <c r="H110" s="38" t="s">
        <v>801</v>
      </c>
      <c r="I110" s="38" t="s">
        <v>803</v>
      </c>
      <c r="J110" s="38" t="s">
        <v>805</v>
      </c>
      <c r="K110" s="38" t="s">
        <v>807</v>
      </c>
      <c r="L110" s="38" t="s">
        <v>809</v>
      </c>
      <c r="M110" s="38" t="s">
        <v>811</v>
      </c>
      <c r="N110" s="38" t="s">
        <v>814</v>
      </c>
      <c r="O110" s="38" t="s">
        <v>816</v>
      </c>
      <c r="P110" s="38" t="s">
        <v>818</v>
      </c>
      <c r="Q110" s="38" t="s">
        <v>820</v>
      </c>
      <c r="R110" s="38" t="s">
        <v>822</v>
      </c>
      <c r="S110" s="38" t="s">
        <v>825</v>
      </c>
      <c r="T110" s="38" t="s">
        <v>827</v>
      </c>
      <c r="U110" s="38" t="s">
        <v>829</v>
      </c>
      <c r="V110" s="39" t="s">
        <v>831</v>
      </c>
      <c r="W110" s="39" t="s">
        <v>832</v>
      </c>
      <c r="X110" s="71">
        <v>40453</v>
      </c>
      <c r="Y110" s="39">
        <f>X110+7</f>
        <v>40460</v>
      </c>
      <c r="Z110" s="39">
        <f aca="true" t="shared" si="50" ref="Z110:AH110">Y110+7</f>
        <v>40467</v>
      </c>
      <c r="AA110" s="39">
        <f t="shared" si="50"/>
        <v>40474</v>
      </c>
      <c r="AB110" s="39">
        <f t="shared" si="50"/>
        <v>40481</v>
      </c>
      <c r="AC110" s="39">
        <f t="shared" si="50"/>
        <v>40488</v>
      </c>
      <c r="AD110" s="39">
        <f t="shared" si="50"/>
        <v>40495</v>
      </c>
      <c r="AE110" s="39">
        <f t="shared" si="50"/>
        <v>40502</v>
      </c>
      <c r="AF110" s="39">
        <f t="shared" si="50"/>
        <v>40509</v>
      </c>
      <c r="AG110" s="39">
        <f t="shared" si="50"/>
        <v>40516</v>
      </c>
      <c r="AH110" s="39">
        <f t="shared" si="50"/>
        <v>40523</v>
      </c>
      <c r="AI110" s="39">
        <f>AH110+21</f>
        <v>40544</v>
      </c>
      <c r="AJ110" s="39">
        <f>AI110+7</f>
        <v>40551</v>
      </c>
      <c r="AK110" s="39">
        <f aca="true" t="shared" si="51" ref="AK110:AX110">AJ110+7</f>
        <v>40558</v>
      </c>
      <c r="AL110" s="39">
        <f t="shared" si="51"/>
        <v>40565</v>
      </c>
      <c r="AM110" s="39">
        <f t="shared" si="51"/>
        <v>40572</v>
      </c>
      <c r="AN110" s="39">
        <f t="shared" si="51"/>
        <v>40579</v>
      </c>
      <c r="AO110" s="39">
        <f t="shared" si="51"/>
        <v>40586</v>
      </c>
      <c r="AP110" s="39">
        <f t="shared" si="51"/>
        <v>40593</v>
      </c>
      <c r="AQ110" s="39">
        <f t="shared" si="51"/>
        <v>40600</v>
      </c>
      <c r="AR110" s="39">
        <f t="shared" si="51"/>
        <v>40607</v>
      </c>
      <c r="AS110" s="39">
        <f t="shared" si="51"/>
        <v>40614</v>
      </c>
      <c r="AT110" s="39">
        <f t="shared" si="51"/>
        <v>40621</v>
      </c>
      <c r="AU110" s="39">
        <f t="shared" si="51"/>
        <v>40628</v>
      </c>
      <c r="AV110" s="39">
        <f t="shared" si="51"/>
        <v>40635</v>
      </c>
      <c r="AW110" s="39">
        <f t="shared" si="51"/>
        <v>40642</v>
      </c>
      <c r="AX110" s="39">
        <f t="shared" si="51"/>
        <v>40649</v>
      </c>
      <c r="AY110" s="67" t="s">
        <v>591</v>
      </c>
    </row>
    <row r="111" spans="1:51" ht="15">
      <c r="A111" s="40"/>
      <c r="B111" s="64" t="s">
        <v>790</v>
      </c>
      <c r="C111" s="64" t="s">
        <v>792</v>
      </c>
      <c r="D111" s="64" t="s">
        <v>794</v>
      </c>
      <c r="E111" s="64" t="s">
        <v>796</v>
      </c>
      <c r="F111" s="64" t="s">
        <v>798</v>
      </c>
      <c r="G111" s="64" t="s">
        <v>800</v>
      </c>
      <c r="H111" s="64" t="s">
        <v>802</v>
      </c>
      <c r="I111" s="64" t="s">
        <v>804</v>
      </c>
      <c r="J111" s="64" t="s">
        <v>806</v>
      </c>
      <c r="K111" s="64" t="s">
        <v>808</v>
      </c>
      <c r="L111" s="64" t="s">
        <v>810</v>
      </c>
      <c r="M111" s="64" t="s">
        <v>812</v>
      </c>
      <c r="N111" s="64" t="s">
        <v>815</v>
      </c>
      <c r="O111" s="64" t="s">
        <v>817</v>
      </c>
      <c r="P111" s="64" t="s">
        <v>819</v>
      </c>
      <c r="Q111" s="64" t="s">
        <v>821</v>
      </c>
      <c r="R111" s="64" t="s">
        <v>823</v>
      </c>
      <c r="S111" s="64" t="s">
        <v>826</v>
      </c>
      <c r="T111" s="64" t="s">
        <v>828</v>
      </c>
      <c r="U111" s="64" t="s">
        <v>830</v>
      </c>
      <c r="V111" s="64" t="s">
        <v>833</v>
      </c>
      <c r="W111" s="64" t="s">
        <v>834</v>
      </c>
      <c r="X111" s="72">
        <v>40459</v>
      </c>
      <c r="Y111" s="64">
        <f>X111+7</f>
        <v>40466</v>
      </c>
      <c r="Z111" s="64">
        <f aca="true" t="shared" si="52" ref="Z111:AG111">Y111+7</f>
        <v>40473</v>
      </c>
      <c r="AA111" s="64">
        <f t="shared" si="52"/>
        <v>40480</v>
      </c>
      <c r="AB111" s="64">
        <f t="shared" si="52"/>
        <v>40487</v>
      </c>
      <c r="AC111" s="64">
        <f t="shared" si="52"/>
        <v>40494</v>
      </c>
      <c r="AD111" s="64">
        <f t="shared" si="52"/>
        <v>40501</v>
      </c>
      <c r="AE111" s="64">
        <f t="shared" si="52"/>
        <v>40508</v>
      </c>
      <c r="AF111" s="64">
        <f t="shared" si="52"/>
        <v>40515</v>
      </c>
      <c r="AG111" s="64">
        <f t="shared" si="52"/>
        <v>40522</v>
      </c>
      <c r="AH111" s="64">
        <f>AG111+21</f>
        <v>40543</v>
      </c>
      <c r="AI111" s="64">
        <f>AH111+7</f>
        <v>40550</v>
      </c>
      <c r="AJ111" s="64">
        <f>AI111+7</f>
        <v>40557</v>
      </c>
      <c r="AK111" s="64">
        <f aca="true" t="shared" si="53" ref="AK111:AW111">AJ111+7</f>
        <v>40564</v>
      </c>
      <c r="AL111" s="64">
        <f t="shared" si="53"/>
        <v>40571</v>
      </c>
      <c r="AM111" s="64">
        <f t="shared" si="53"/>
        <v>40578</v>
      </c>
      <c r="AN111" s="64">
        <f t="shared" si="53"/>
        <v>40585</v>
      </c>
      <c r="AO111" s="64">
        <f t="shared" si="53"/>
        <v>40592</v>
      </c>
      <c r="AP111" s="64">
        <f t="shared" si="53"/>
        <v>40599</v>
      </c>
      <c r="AQ111" s="64">
        <f t="shared" si="53"/>
        <v>40606</v>
      </c>
      <c r="AR111" s="64">
        <f t="shared" si="53"/>
        <v>40613</v>
      </c>
      <c r="AS111" s="64">
        <f t="shared" si="53"/>
        <v>40620</v>
      </c>
      <c r="AT111" s="64">
        <f t="shared" si="53"/>
        <v>40627</v>
      </c>
      <c r="AU111" s="64">
        <f t="shared" si="53"/>
        <v>40634</v>
      </c>
      <c r="AV111" s="64">
        <f t="shared" si="53"/>
        <v>40641</v>
      </c>
      <c r="AW111" s="64">
        <f t="shared" si="53"/>
        <v>40648</v>
      </c>
      <c r="AX111" s="64">
        <f>AW111+14</f>
        <v>40662</v>
      </c>
      <c r="AY111" s="35"/>
    </row>
    <row r="112" spans="1:51" ht="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0"/>
    </row>
    <row r="113" spans="1:51" ht="1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0"/>
    </row>
    <row r="114" spans="1:51" ht="1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0"/>
    </row>
    <row r="115" spans="1:51" ht="1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0"/>
    </row>
    <row r="116" spans="1:51" s="70" customFormat="1" ht="15">
      <c r="A116" s="68" t="s">
        <v>48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6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25" sqref="A125:IV125"/>
    </sheetView>
  </sheetViews>
  <sheetFormatPr defaultColWidth="9.140625" defaultRowHeight="12.75"/>
  <cols>
    <col min="1" max="1" width="14.28125" style="37" customWidth="1"/>
    <col min="2" max="2" width="12.140625" style="47" customWidth="1"/>
    <col min="3" max="3" width="11.8515625" style="47" customWidth="1"/>
    <col min="4" max="4" width="11.00390625" style="47" customWidth="1"/>
    <col min="5" max="5" width="10.140625" style="37" customWidth="1"/>
    <col min="6" max="41" width="10.140625" style="0" customWidth="1"/>
    <col min="43" max="52" width="10.140625" style="0" customWidth="1"/>
  </cols>
  <sheetData>
    <row r="1" spans="1:8" ht="15" customHeight="1">
      <c r="A1" s="107" t="s">
        <v>841</v>
      </c>
      <c r="B1" s="107"/>
      <c r="C1" s="107"/>
      <c r="D1" s="107"/>
      <c r="E1" s="107"/>
      <c r="F1" s="77"/>
      <c r="G1" s="77"/>
      <c r="H1" s="77"/>
    </row>
    <row r="2" spans="1:8" ht="15">
      <c r="A2" s="48"/>
      <c r="B2" s="48"/>
      <c r="C2" s="48"/>
      <c r="D2" s="48"/>
      <c r="E2" s="48"/>
      <c r="F2" s="77"/>
      <c r="G2" s="77"/>
      <c r="H2" s="77"/>
    </row>
    <row r="3" spans="1:52" ht="15">
      <c r="A3" s="78"/>
      <c r="B3" s="79">
        <v>40663</v>
      </c>
      <c r="C3" s="79">
        <v>40670</v>
      </c>
      <c r="D3" s="79">
        <v>40677</v>
      </c>
      <c r="E3" s="79">
        <v>40684</v>
      </c>
      <c r="F3" s="79">
        <v>40691</v>
      </c>
      <c r="G3" s="79">
        <v>40698</v>
      </c>
      <c r="H3" s="79">
        <v>40705</v>
      </c>
      <c r="I3" s="81">
        <v>40712</v>
      </c>
      <c r="J3" s="81">
        <v>40719</v>
      </c>
      <c r="K3" s="81">
        <v>40726</v>
      </c>
      <c r="L3" s="81">
        <v>40733</v>
      </c>
      <c r="M3" s="81">
        <v>40740</v>
      </c>
      <c r="N3" s="81">
        <v>40747</v>
      </c>
      <c r="O3" s="81">
        <v>40754</v>
      </c>
      <c r="P3" s="81">
        <v>40761</v>
      </c>
      <c r="Q3" s="81">
        <v>40768</v>
      </c>
      <c r="R3" s="81">
        <v>40775</v>
      </c>
      <c r="S3" s="81">
        <v>40782</v>
      </c>
      <c r="T3" s="81">
        <v>40789</v>
      </c>
      <c r="U3" s="81">
        <v>40796</v>
      </c>
      <c r="V3" s="81">
        <v>40803</v>
      </c>
      <c r="W3" s="81">
        <v>40810</v>
      </c>
      <c r="X3" s="81">
        <v>40817</v>
      </c>
      <c r="Y3" s="81">
        <v>40824</v>
      </c>
      <c r="Z3" s="81">
        <v>40831</v>
      </c>
      <c r="AA3" s="81">
        <v>40838</v>
      </c>
      <c r="AB3" s="81">
        <v>40845</v>
      </c>
      <c r="AC3" s="81">
        <v>40852</v>
      </c>
      <c r="AD3" s="81">
        <v>40859</v>
      </c>
      <c r="AE3" s="81">
        <v>40866</v>
      </c>
      <c r="AF3" s="81">
        <v>40873</v>
      </c>
      <c r="AG3" s="81">
        <v>40880</v>
      </c>
      <c r="AH3" s="81">
        <v>40887</v>
      </c>
      <c r="AI3" s="81">
        <v>40908</v>
      </c>
      <c r="AJ3" s="81">
        <v>40915</v>
      </c>
      <c r="AK3" s="81">
        <v>40922</v>
      </c>
      <c r="AL3" s="81">
        <v>40929</v>
      </c>
      <c r="AM3" s="81">
        <v>40936</v>
      </c>
      <c r="AN3" s="81">
        <v>40943</v>
      </c>
      <c r="AO3" s="81">
        <v>40950</v>
      </c>
      <c r="AP3" s="81">
        <v>40957</v>
      </c>
      <c r="AQ3" s="81">
        <v>40964</v>
      </c>
      <c r="AR3" s="81">
        <v>40971</v>
      </c>
      <c r="AS3" s="81">
        <v>40978</v>
      </c>
      <c r="AT3" s="81">
        <v>40985</v>
      </c>
      <c r="AU3" s="81">
        <v>40992</v>
      </c>
      <c r="AV3" s="81">
        <v>40999</v>
      </c>
      <c r="AW3" s="81">
        <v>41006</v>
      </c>
      <c r="AX3" s="81">
        <v>41013</v>
      </c>
      <c r="AY3" s="81">
        <v>41020</v>
      </c>
      <c r="AZ3" s="83" t="s">
        <v>591</v>
      </c>
    </row>
    <row r="4" spans="1:52" s="18" customFormat="1" ht="15">
      <c r="A4" s="54"/>
      <c r="B4" s="80">
        <v>40669</v>
      </c>
      <c r="C4" s="80">
        <v>40676</v>
      </c>
      <c r="D4" s="80">
        <v>40683</v>
      </c>
      <c r="E4" s="80">
        <v>40690</v>
      </c>
      <c r="F4" s="80">
        <v>40697</v>
      </c>
      <c r="G4" s="80">
        <v>40704</v>
      </c>
      <c r="H4" s="80">
        <v>40711</v>
      </c>
      <c r="I4" s="82">
        <v>40718</v>
      </c>
      <c r="J4" s="82">
        <v>40725</v>
      </c>
      <c r="K4" s="82">
        <v>40732</v>
      </c>
      <c r="L4" s="82">
        <v>40739</v>
      </c>
      <c r="M4" s="82">
        <v>40746</v>
      </c>
      <c r="N4" s="80">
        <v>40753</v>
      </c>
      <c r="O4" s="82">
        <v>40760</v>
      </c>
      <c r="P4" s="82">
        <v>40767</v>
      </c>
      <c r="Q4" s="82">
        <v>40774</v>
      </c>
      <c r="R4" s="82">
        <v>40781</v>
      </c>
      <c r="S4" s="82">
        <v>40788</v>
      </c>
      <c r="T4" s="82">
        <v>40795</v>
      </c>
      <c r="U4" s="82">
        <v>40802</v>
      </c>
      <c r="V4" s="82">
        <v>40809</v>
      </c>
      <c r="W4" s="80">
        <v>40816</v>
      </c>
      <c r="X4" s="82">
        <v>40823</v>
      </c>
      <c r="Y4" s="82">
        <v>40830</v>
      </c>
      <c r="Z4" s="82">
        <v>40837</v>
      </c>
      <c r="AA4" s="82">
        <v>40844</v>
      </c>
      <c r="AB4" s="80">
        <v>40851</v>
      </c>
      <c r="AC4" s="82">
        <v>40858</v>
      </c>
      <c r="AD4" s="82">
        <v>40865</v>
      </c>
      <c r="AE4" s="82">
        <v>40872</v>
      </c>
      <c r="AF4" s="82">
        <v>40879</v>
      </c>
      <c r="AG4" s="82">
        <v>40886</v>
      </c>
      <c r="AH4" s="82">
        <v>40907</v>
      </c>
      <c r="AI4" s="82">
        <v>40914</v>
      </c>
      <c r="AJ4" s="82">
        <v>40921</v>
      </c>
      <c r="AK4" s="82">
        <v>40928</v>
      </c>
      <c r="AL4" s="82">
        <v>40935</v>
      </c>
      <c r="AM4" s="82">
        <v>40942</v>
      </c>
      <c r="AN4" s="82">
        <v>40949</v>
      </c>
      <c r="AO4" s="82">
        <v>40956</v>
      </c>
      <c r="AP4" s="82">
        <v>40963</v>
      </c>
      <c r="AQ4" s="82">
        <v>40970</v>
      </c>
      <c r="AR4" s="82">
        <v>40977</v>
      </c>
      <c r="AS4" s="82">
        <v>40984</v>
      </c>
      <c r="AT4" s="82">
        <v>40991</v>
      </c>
      <c r="AU4" s="82">
        <v>40998</v>
      </c>
      <c r="AV4" s="82">
        <v>41005</v>
      </c>
      <c r="AW4" s="82">
        <v>41012</v>
      </c>
      <c r="AX4" s="82">
        <v>41019</v>
      </c>
      <c r="AY4" s="82">
        <v>41026</v>
      </c>
      <c r="AZ4" s="84" t="s">
        <v>625</v>
      </c>
    </row>
    <row r="5" spans="1:52" s="18" customFormat="1" ht="15">
      <c r="A5" s="78" t="s">
        <v>2</v>
      </c>
      <c r="B5" s="45">
        <f>'[2]30 Apr - 6 Mei 2011'!O7</f>
        <v>1989</v>
      </c>
      <c r="C5" s="45">
        <f>'[2]7 - 13 Mei 2011'!O7</f>
        <v>4277</v>
      </c>
      <c r="D5" s="45">
        <f>'[2]14 - 20 Mei 2011'!O7</f>
        <v>3204</v>
      </c>
      <c r="E5" s="45">
        <f>'[2]21 - 27 Mei 2011'!O7</f>
        <v>3607</v>
      </c>
      <c r="F5" s="45">
        <f>'[2]28 Mei - 3 Jun 2011'!O7</f>
        <v>5196</v>
      </c>
      <c r="G5" s="45">
        <f>'[2]4 - 10 Jun 2011'!O7</f>
        <v>3343</v>
      </c>
      <c r="H5" s="45">
        <f>'[2]11-17 Jun 2011'!O7</f>
        <v>2283</v>
      </c>
      <c r="I5" s="45">
        <f>'[2]18 - 24 Jun 2011'!O7</f>
        <v>2355</v>
      </c>
      <c r="J5" s="45">
        <f>'[2]25 Jun - 1 Jul 2011'!O7</f>
        <v>1482</v>
      </c>
      <c r="K5" s="45">
        <f>'[2]2 - 8 Jul 2011'!O7</f>
        <v>1284</v>
      </c>
      <c r="L5" s="45">
        <f>'[2]9-15 Jul 2011'!O7</f>
        <v>2227</v>
      </c>
      <c r="M5" s="45">
        <f>'[2]16 - 22 Jul 2011'!O7</f>
        <v>1873</v>
      </c>
      <c r="N5" s="45">
        <f>'[2]23 - 29 Jul 2011'!O7</f>
        <v>3689</v>
      </c>
      <c r="O5" s="78">
        <f>'[2]30 Jul - 5 Aug 2011'!O7</f>
        <v>3196</v>
      </c>
      <c r="P5" s="78">
        <f>'[2]6 - 12 Aug 2011'!O7</f>
        <v>2535</v>
      </c>
      <c r="Q5" s="78">
        <f>'[2]13 - 19 Aug 2011'!O7</f>
        <v>2779</v>
      </c>
      <c r="R5" s="78">
        <f>'[2]20 - 26 Aug 2011'!O7</f>
        <v>3378</v>
      </c>
      <c r="S5" s="78">
        <f>'[2]27 Aug - 2 Sep 2011'!O7</f>
        <v>3547</v>
      </c>
      <c r="T5" s="78">
        <f>'[2]3 - 9 Sep 2011'!O7</f>
        <v>3996</v>
      </c>
      <c r="U5" s="78">
        <f>'[2]10 - 16 Sep 2011'!O7</f>
        <v>2850</v>
      </c>
      <c r="V5" s="78">
        <f>'[2]17 - 23 Sep 2011'!O7</f>
        <v>1950</v>
      </c>
      <c r="W5" s="78">
        <f>'[2]24 - 30 Sep 2011'!O7</f>
        <v>2482</v>
      </c>
      <c r="X5" s="78">
        <f>'[2]1 - 7 Okt 2011'!O7</f>
        <v>3174</v>
      </c>
      <c r="Y5" s="78">
        <f>'[2]8 - 14 Okt 2011'!O7</f>
        <v>3101</v>
      </c>
      <c r="Z5" s="78">
        <f>'[2]15 - 21 Okt 2011'!O7</f>
        <v>2800</v>
      </c>
      <c r="AA5" s="78">
        <f>'[2]22 Okt - 28 Okt 2011'!O7</f>
        <v>3541</v>
      </c>
      <c r="AB5" s="78">
        <f>'[2]29 Okt - 4 Nov 2011'!O7</f>
        <v>2125</v>
      </c>
      <c r="AC5" s="78">
        <f>'[2]5 Nov - 11 Nov 2011'!O7</f>
        <v>1486</v>
      </c>
      <c r="AD5" s="78">
        <f>'[2]12 Nov - 18 Nov 2011'!O7</f>
        <v>1255</v>
      </c>
      <c r="AE5" s="78">
        <f>'[2]19 Nov - 25 Nov 2011'!O7</f>
        <v>3928</v>
      </c>
      <c r="AF5" s="78">
        <f>'[2]26 Nov - 2 Des 2011'!O7</f>
        <v>1512</v>
      </c>
      <c r="AG5" s="78">
        <f>'[2]3 Des - 9 Des 2011'!O7</f>
        <v>2658</v>
      </c>
      <c r="AH5" s="78">
        <f>'[2]10 Des - 30 Des 2011'!O7</f>
        <v>9669</v>
      </c>
      <c r="AI5" s="78">
        <f>'[2]31 Des - 6 Jan 2012'!O7</f>
        <v>2853</v>
      </c>
      <c r="AJ5" s="78">
        <f>'[2]7 Jan - 13 Jan 2012'!O7</f>
        <v>3602</v>
      </c>
      <c r="AK5" s="78">
        <f>'[2]14 Jan - 20 Jan 2012'!O7</f>
        <v>4588</v>
      </c>
      <c r="AL5" s="78">
        <f>'[2]21 Jan - 27 Jan 2012'!O7</f>
        <v>5943</v>
      </c>
      <c r="AM5" s="78">
        <f>'[2]28 Jan - 3 Feb 2012'!O7</f>
        <v>2522</v>
      </c>
      <c r="AN5" s="78">
        <f>'[2]4 Feb - 10 Feb 2012'!O7</f>
        <v>2272</v>
      </c>
      <c r="AO5" s="78">
        <f>'[2]11 Feb - 17 Feb 2012'!O7</f>
        <v>3481</v>
      </c>
      <c r="AP5" s="78">
        <f>'[2]18 Feb - 24 Feb 2012'!O7</f>
        <v>2674</v>
      </c>
      <c r="AQ5" s="78">
        <f>'[2]25 Feb - 2 Mar 2012'!O7</f>
        <v>2341</v>
      </c>
      <c r="AR5" s="78">
        <f>'[2]3 Mar - 9 Mar 2012'!O7</f>
        <v>3196</v>
      </c>
      <c r="AS5" s="78">
        <f>'[2]10 Mar - 16 Mar 2012'!O7</f>
        <v>2486</v>
      </c>
      <c r="AT5" s="78">
        <f>'[2]17 Mar - 23 Mar 2012'!O7</f>
        <v>4795</v>
      </c>
      <c r="AU5" s="78">
        <f>'[2]24 Mar - 30 Mar 2012'!O7</f>
        <v>259</v>
      </c>
      <c r="AV5" s="78">
        <f>'[2]31 Mar - 6 Apr 2012 '!O7</f>
        <v>1994</v>
      </c>
      <c r="AW5" s="78">
        <f>'[2]7 Apr - 13 Apr 2012'!O7</f>
        <v>2439</v>
      </c>
      <c r="AX5" s="78">
        <f>'[2]14 Apr - 20 Apr 2012'!O7</f>
        <v>3196</v>
      </c>
      <c r="AY5" s="78">
        <f>'[2]21 Apr - 27 Apr 2012'!O7</f>
        <v>2755</v>
      </c>
      <c r="AZ5" s="3">
        <f>SUM(B5:AY5)</f>
        <v>150167</v>
      </c>
    </row>
    <row r="6" spans="1:52" s="18" customFormat="1" ht="15">
      <c r="A6" s="86" t="s">
        <v>268</v>
      </c>
      <c r="B6" s="45">
        <f>'[2]30 Apr - 6 Mei 2011'!O8</f>
        <v>0</v>
      </c>
      <c r="C6" s="45">
        <f>'[2]7 - 13 Mei 2011'!O8</f>
        <v>0</v>
      </c>
      <c r="D6" s="45">
        <f>'[2]14 - 20 Mei 2011'!O8</f>
        <v>0</v>
      </c>
      <c r="E6" s="45">
        <f>'[2]21 - 27 Mei 2011'!O8</f>
        <v>0</v>
      </c>
      <c r="F6" s="45">
        <f>'[2]28 Mei - 3 Jun 2011'!O8</f>
        <v>0</v>
      </c>
      <c r="G6" s="45">
        <f>'[2]4 - 10 Jun 2011'!O8</f>
        <v>0</v>
      </c>
      <c r="H6" s="45">
        <f>'[2]11-17 Jun 2011'!O8</f>
        <v>0</v>
      </c>
      <c r="I6" s="45">
        <f>'[2]18 - 24 Jun 2011'!O8</f>
        <v>0</v>
      </c>
      <c r="J6" s="45">
        <f>'[2]25 Jun - 1 Jul 2011'!O8</f>
        <v>0</v>
      </c>
      <c r="K6" s="45">
        <f>'[2]2 - 8 Jul 2011'!O8</f>
        <v>0</v>
      </c>
      <c r="L6" s="45">
        <f>'[2]9-15 Jul 2011'!O8</f>
        <v>0</v>
      </c>
      <c r="M6" s="45">
        <f>'[2]16 - 22 Jul 2011'!O8</f>
        <v>0</v>
      </c>
      <c r="N6" s="45">
        <f>'[2]23 - 29 Jul 2011'!O8</f>
        <v>0</v>
      </c>
      <c r="O6" s="78">
        <f>'[2]30 Jul - 5 Aug 2011'!O8</f>
        <v>0</v>
      </c>
      <c r="P6" s="78">
        <f>'[2]6 - 12 Aug 2011'!O8</f>
        <v>0</v>
      </c>
      <c r="Q6" s="78">
        <f>'[2]13 - 19 Aug 2011'!O8</f>
        <v>0</v>
      </c>
      <c r="R6" s="78">
        <f>'[2]20 - 26 Aug 2011'!O8</f>
        <v>0</v>
      </c>
      <c r="S6" s="78">
        <f>'[2]27 Aug - 2 Sep 2011'!O8</f>
        <v>0</v>
      </c>
      <c r="T6" s="78">
        <f>'[2]3 - 9 Sep 2011'!O8</f>
        <v>0</v>
      </c>
      <c r="U6" s="78">
        <f>'[2]10 - 16 Sep 2011'!O8</f>
        <v>0</v>
      </c>
      <c r="V6" s="78">
        <f>'[2]17 - 23 Sep 2011'!O8</f>
        <v>0</v>
      </c>
      <c r="W6" s="78">
        <f>'[2]24 - 30 Sep 2011'!O8</f>
        <v>0</v>
      </c>
      <c r="X6" s="78">
        <f>'[2]1 - 7 Okt 2011'!O8</f>
        <v>0</v>
      </c>
      <c r="Y6" s="78">
        <f>'[2]8 - 14 Okt 2011'!O8</f>
        <v>0</v>
      </c>
      <c r="Z6" s="78">
        <f>'[2]15 - 21 Okt 2011'!O8</f>
        <v>0</v>
      </c>
      <c r="AA6" s="78">
        <f>'[2]22 Okt - 28 Okt 2011'!O8</f>
        <v>0</v>
      </c>
      <c r="AB6" s="78">
        <f>'[2]29 Okt - 4 Nov 2011'!O8</f>
        <v>0</v>
      </c>
      <c r="AC6" s="78">
        <f>'[2]5 Nov - 11 Nov 2011'!O8</f>
        <v>0</v>
      </c>
      <c r="AD6" s="78">
        <f>'[2]12 Nov - 18 Nov 2011'!O8</f>
        <v>0</v>
      </c>
      <c r="AE6" s="78">
        <f>'[2]19 Nov - 25 Nov 2011'!O8</f>
        <v>0</v>
      </c>
      <c r="AF6" s="78">
        <f>'[2]26 Nov - 2 Des 2011'!O8</f>
        <v>0</v>
      </c>
      <c r="AG6" s="78">
        <f>'[2]3 Des - 9 Des 2011'!O8</f>
        <v>0</v>
      </c>
      <c r="AH6" s="78">
        <f>'[2]10 Des - 30 Des 2011'!O8</f>
        <v>0</v>
      </c>
      <c r="AI6" s="78">
        <f>'[2]31 Des - 6 Jan 2012'!O8</f>
        <v>0</v>
      </c>
      <c r="AJ6" s="78">
        <f>'[2]7 Jan - 13 Jan 2012'!O8</f>
        <v>0</v>
      </c>
      <c r="AK6" s="78">
        <f>'[2]14 Jan - 20 Jan 2012'!O8</f>
        <v>0</v>
      </c>
      <c r="AL6" s="78">
        <f>'[2]21 Jan - 27 Jan 2012'!O8</f>
        <v>0</v>
      </c>
      <c r="AM6" s="78">
        <f>'[2]28 Jan - 3 Feb 2012'!O8</f>
        <v>0</v>
      </c>
      <c r="AN6" s="78">
        <f>'[2]4 Feb - 10 Feb 2012'!O8</f>
        <v>0</v>
      </c>
      <c r="AO6" s="78">
        <f>'[2]11 Feb - 17 Feb 2012'!O8</f>
        <v>0</v>
      </c>
      <c r="AP6" s="78">
        <f>'[2]18 Feb - 24 Feb 2012'!O8</f>
        <v>0</v>
      </c>
      <c r="AQ6" s="78">
        <f>'[2]25 Feb - 2 Mar 2012'!O8</f>
        <v>0</v>
      </c>
      <c r="AR6" s="78">
        <f>'[2]3 Mar - 9 Mar 2012'!O8</f>
        <v>0</v>
      </c>
      <c r="AS6" s="78">
        <f>'[2]10 Mar - 16 Mar 2012'!O8</f>
        <v>0</v>
      </c>
      <c r="AT6" s="78">
        <f>'[2]17 Mar - 23 Mar 2012'!O8</f>
        <v>0</v>
      </c>
      <c r="AU6" s="78">
        <f>'[2]24 Mar - 30 Mar 2012'!O8</f>
        <v>0</v>
      </c>
      <c r="AV6" s="78">
        <f>'[2]31 Mar - 6 Apr 2012 '!O8</f>
        <v>0</v>
      </c>
      <c r="AW6" s="78">
        <f>'[2]7 Apr - 13 Apr 2012'!O8</f>
        <v>0</v>
      </c>
      <c r="AX6" s="78">
        <f>'[2]14 Apr - 20 Apr 2012'!O8</f>
        <v>0</v>
      </c>
      <c r="AY6" s="78">
        <f>'[2]21 Apr - 27 Apr 2012'!O8</f>
        <v>0</v>
      </c>
      <c r="AZ6" s="3">
        <f>SUM(B6:AY6)</f>
        <v>0</v>
      </c>
    </row>
    <row r="7" spans="1:52" ht="15">
      <c r="A7" s="86" t="s">
        <v>337</v>
      </c>
      <c r="B7" s="45">
        <f>'[2]30 Apr - 6 Mei 2011'!O9</f>
        <v>0</v>
      </c>
      <c r="C7" s="45">
        <f>'[2]7 - 13 Mei 2011'!O9</f>
        <v>0</v>
      </c>
      <c r="D7" s="45">
        <f>'[2]14 - 20 Mei 2011'!O9</f>
        <v>0</v>
      </c>
      <c r="E7" s="45">
        <f>'[2]21 - 27 Mei 2011'!O9</f>
        <v>0</v>
      </c>
      <c r="F7" s="45">
        <f>'[2]28 Mei - 3 Jun 2011'!O9</f>
        <v>0</v>
      </c>
      <c r="G7" s="45">
        <f>'[2]4 - 10 Jun 2011'!O9</f>
        <v>0</v>
      </c>
      <c r="H7" s="45">
        <f>'[2]11-17 Jun 2011'!O9</f>
        <v>0</v>
      </c>
      <c r="I7" s="45">
        <f>'[2]18 - 24 Jun 2011'!O9</f>
        <v>0</v>
      </c>
      <c r="J7" s="45">
        <f>'[2]25 Jun - 1 Jul 2011'!O9</f>
        <v>0</v>
      </c>
      <c r="K7" s="45">
        <f>'[2]2 - 8 Jul 2011'!O9</f>
        <v>0</v>
      </c>
      <c r="L7" s="45">
        <f>'[2]9-15 Jul 2011'!O9</f>
        <v>0</v>
      </c>
      <c r="M7" s="45">
        <f>'[2]16 - 22 Jul 2011'!O9</f>
        <v>0</v>
      </c>
      <c r="N7" s="45">
        <f>'[2]23 - 29 Jul 2011'!O9</f>
        <v>0</v>
      </c>
      <c r="O7" s="78">
        <f>'[2]30 Jul - 5 Aug 2011'!O9</f>
        <v>0</v>
      </c>
      <c r="P7" s="78">
        <f>'[2]6 - 12 Aug 2011'!O9</f>
        <v>0</v>
      </c>
      <c r="Q7" s="78">
        <f>'[2]13 - 19 Aug 2011'!O9</f>
        <v>0</v>
      </c>
      <c r="R7" s="78">
        <f>'[2]20 - 26 Aug 2011'!O9</f>
        <v>0</v>
      </c>
      <c r="S7" s="78">
        <f>'[2]27 Aug - 2 Sep 2011'!O9</f>
        <v>0</v>
      </c>
      <c r="T7" s="78">
        <f>'[2]3 - 9 Sep 2011'!O9</f>
        <v>0</v>
      </c>
      <c r="U7" s="78">
        <f>'[2]10 - 16 Sep 2011'!O9</f>
        <v>0</v>
      </c>
      <c r="V7" s="78">
        <f>'[2]17 - 23 Sep 2011'!O9</f>
        <v>0</v>
      </c>
      <c r="W7" s="78">
        <f>'[2]24 - 30 Sep 2011'!O9</f>
        <v>0</v>
      </c>
      <c r="X7" s="78">
        <f>'[2]1 - 7 Okt 2011'!O9</f>
        <v>0</v>
      </c>
      <c r="Y7" s="78">
        <f>'[2]8 - 14 Okt 2011'!O9</f>
        <v>0</v>
      </c>
      <c r="Z7" s="78">
        <f>'[2]15 - 21 Okt 2011'!O9</f>
        <v>0</v>
      </c>
      <c r="AA7" s="78">
        <f>'[2]22 Okt - 28 Okt 2011'!O9</f>
        <v>0</v>
      </c>
      <c r="AB7" s="78">
        <f>'[2]29 Okt - 4 Nov 2011'!O9</f>
        <v>0</v>
      </c>
      <c r="AC7" s="78">
        <f>'[2]5 Nov - 11 Nov 2011'!O9</f>
        <v>0</v>
      </c>
      <c r="AD7" s="78">
        <f>'[2]12 Nov - 18 Nov 2011'!O9</f>
        <v>0</v>
      </c>
      <c r="AE7" s="78">
        <f>'[2]19 Nov - 25 Nov 2011'!O9</f>
        <v>0</v>
      </c>
      <c r="AF7" s="78">
        <f>'[2]26 Nov - 2 Des 2011'!O9</f>
        <v>0</v>
      </c>
      <c r="AG7" s="78">
        <f>'[2]3 Des - 9 Des 2011'!O9</f>
        <v>0</v>
      </c>
      <c r="AH7" s="78">
        <f>'[2]10 Des - 30 Des 2011'!O9</f>
        <v>0</v>
      </c>
      <c r="AI7" s="78">
        <f>'[2]31 Des - 6 Jan 2012'!O9</f>
        <v>0</v>
      </c>
      <c r="AJ7" s="78">
        <f>'[2]7 Jan - 13 Jan 2012'!O9</f>
        <v>0</v>
      </c>
      <c r="AK7" s="78">
        <f>'[2]14 Jan - 20 Jan 2012'!O9</f>
        <v>0</v>
      </c>
      <c r="AL7" s="78">
        <f>'[2]21 Jan - 27 Jan 2012'!O9</f>
        <v>0</v>
      </c>
      <c r="AM7" s="78">
        <f>'[2]28 Jan - 3 Feb 2012'!O9</f>
        <v>0</v>
      </c>
      <c r="AN7" s="78">
        <f>'[2]4 Feb - 10 Feb 2012'!O9</f>
        <v>0</v>
      </c>
      <c r="AO7" s="78">
        <f>'[2]11 Feb - 17 Feb 2012'!O9</f>
        <v>0</v>
      </c>
      <c r="AP7" s="78">
        <f>'[2]18 Feb - 24 Feb 2012'!O9</f>
        <v>0</v>
      </c>
      <c r="AQ7" s="78">
        <f>'[2]25 Feb - 2 Mar 2012'!O9</f>
        <v>0</v>
      </c>
      <c r="AR7" s="78">
        <f>'[2]3 Mar - 9 Mar 2012'!O9</f>
        <v>0</v>
      </c>
      <c r="AS7" s="78">
        <f>'[2]10 Mar - 16 Mar 2012'!O9</f>
        <v>0</v>
      </c>
      <c r="AT7" s="78">
        <f>'[2]17 Mar - 23 Mar 2012'!O9</f>
        <v>0</v>
      </c>
      <c r="AU7" s="78">
        <f>'[2]24 Mar - 30 Mar 2012'!O9</f>
        <v>0</v>
      </c>
      <c r="AV7" s="78">
        <f>'[2]31 Mar - 6 Apr 2012 '!O9</f>
        <v>0</v>
      </c>
      <c r="AW7" s="78">
        <f>'[2]7 Apr - 13 Apr 2012'!O9</f>
        <v>0</v>
      </c>
      <c r="AX7" s="78">
        <f>'[2]14 Apr - 20 Apr 2012'!O9</f>
        <v>0</v>
      </c>
      <c r="AY7" s="78">
        <f>'[2]21 Apr - 27 Apr 2012'!O9</f>
        <v>0</v>
      </c>
      <c r="AZ7" s="3">
        <f aca="true" t="shared" si="0" ref="AZ7:AZ30">SUM(B7:AY7)</f>
        <v>0</v>
      </c>
    </row>
    <row r="8" spans="1:52" ht="15">
      <c r="A8" s="86" t="s">
        <v>665</v>
      </c>
      <c r="B8" s="45">
        <f>'[2]30 Apr - 6 Mei 2011'!O10</f>
        <v>0</v>
      </c>
      <c r="C8" s="45">
        <f>'[2]7 - 13 Mei 2011'!O10</f>
        <v>0</v>
      </c>
      <c r="D8" s="45">
        <f>'[2]14 - 20 Mei 2011'!O10</f>
        <v>0</v>
      </c>
      <c r="E8" s="45">
        <f>'[2]21 - 27 Mei 2011'!O10</f>
        <v>0</v>
      </c>
      <c r="F8" s="45">
        <f>'[2]28 Mei - 3 Jun 2011'!O10</f>
        <v>0</v>
      </c>
      <c r="G8" s="45">
        <f>'[2]4 - 10 Jun 2011'!O10</f>
        <v>0</v>
      </c>
      <c r="H8" s="45">
        <f>'[2]11-17 Jun 2011'!O10</f>
        <v>0</v>
      </c>
      <c r="I8" s="45">
        <f>'[2]18 - 24 Jun 2011'!O10</f>
        <v>0</v>
      </c>
      <c r="J8" s="45">
        <f>'[2]25 Jun - 1 Jul 2011'!O10</f>
        <v>0</v>
      </c>
      <c r="K8" s="45">
        <f>'[2]2 - 8 Jul 2011'!O10</f>
        <v>0</v>
      </c>
      <c r="L8" s="45">
        <f>'[2]9-15 Jul 2011'!O10</f>
        <v>0</v>
      </c>
      <c r="M8" s="45">
        <f>'[2]16 - 22 Jul 2011'!O10</f>
        <v>0</v>
      </c>
      <c r="N8" s="45">
        <f>'[2]23 - 29 Jul 2011'!O10</f>
        <v>0</v>
      </c>
      <c r="O8" s="78">
        <f>'[2]30 Jul - 5 Aug 2011'!O10</f>
        <v>0</v>
      </c>
      <c r="P8" s="78">
        <f>'[2]6 - 12 Aug 2011'!O10</f>
        <v>0</v>
      </c>
      <c r="Q8" s="78">
        <f>'[2]13 - 19 Aug 2011'!O10</f>
        <v>0</v>
      </c>
      <c r="R8" s="78">
        <f>'[2]20 - 26 Aug 2011'!O10</f>
        <v>0</v>
      </c>
      <c r="S8" s="78">
        <f>'[2]27 Aug - 2 Sep 2011'!O10</f>
        <v>0</v>
      </c>
      <c r="T8" s="78">
        <f>'[2]3 - 9 Sep 2011'!O10</f>
        <v>0</v>
      </c>
      <c r="U8" s="78">
        <f>'[2]10 - 16 Sep 2011'!O10</f>
        <v>0</v>
      </c>
      <c r="V8" s="78">
        <f>'[2]17 - 23 Sep 2011'!O10</f>
        <v>0</v>
      </c>
      <c r="W8" s="78">
        <f>'[2]24 - 30 Sep 2011'!O10</f>
        <v>0</v>
      </c>
      <c r="X8" s="78">
        <f>'[2]1 - 7 Okt 2011'!O10</f>
        <v>0</v>
      </c>
      <c r="Y8" s="78">
        <f>'[2]8 - 14 Okt 2011'!O10</f>
        <v>0</v>
      </c>
      <c r="Z8" s="78">
        <f>'[2]15 - 21 Okt 2011'!O10</f>
        <v>0</v>
      </c>
      <c r="AA8" s="78">
        <f>'[2]22 Okt - 28 Okt 2011'!O10</f>
        <v>0</v>
      </c>
      <c r="AB8" s="78">
        <f>'[2]29 Okt - 4 Nov 2011'!O10</f>
        <v>0</v>
      </c>
      <c r="AC8" s="78">
        <f>'[2]5 Nov - 11 Nov 2011'!O10</f>
        <v>0</v>
      </c>
      <c r="AD8" s="78">
        <f>'[2]12 Nov - 18 Nov 2011'!O10</f>
        <v>0</v>
      </c>
      <c r="AE8" s="78">
        <f>'[2]19 Nov - 25 Nov 2011'!O10</f>
        <v>0</v>
      </c>
      <c r="AF8" s="78">
        <f>'[2]26 Nov - 2 Des 2011'!O10</f>
        <v>0</v>
      </c>
      <c r="AG8" s="78">
        <f>'[2]3 Des - 9 Des 2011'!O10</f>
        <v>0</v>
      </c>
      <c r="AH8" s="78">
        <f>'[2]10 Des - 30 Des 2011'!O10</f>
        <v>0</v>
      </c>
      <c r="AI8" s="78">
        <f>'[2]31 Des - 6 Jan 2012'!O10</f>
        <v>0</v>
      </c>
      <c r="AJ8" s="78">
        <f>'[2]7 Jan - 13 Jan 2012'!O10</f>
        <v>0</v>
      </c>
      <c r="AK8" s="78">
        <f>'[2]14 Jan - 20 Jan 2012'!O10</f>
        <v>0</v>
      </c>
      <c r="AL8" s="78">
        <f>'[2]21 Jan - 27 Jan 2012'!O10</f>
        <v>0</v>
      </c>
      <c r="AM8" s="78">
        <f>'[2]28 Jan - 3 Feb 2012'!O10</f>
        <v>0</v>
      </c>
      <c r="AN8" s="78">
        <f>'[2]4 Feb - 10 Feb 2012'!O10</f>
        <v>0</v>
      </c>
      <c r="AO8" s="78">
        <f>'[2]11 Feb - 17 Feb 2012'!O10</f>
        <v>0</v>
      </c>
      <c r="AP8" s="78">
        <f>'[2]18 Feb - 24 Feb 2012'!O10</f>
        <v>0</v>
      </c>
      <c r="AQ8" s="78">
        <f>'[2]25 Feb - 2 Mar 2012'!O10</f>
        <v>0</v>
      </c>
      <c r="AR8" s="78">
        <f>'[2]3 Mar - 9 Mar 2012'!O10</f>
        <v>0</v>
      </c>
      <c r="AS8" s="78">
        <f>'[2]10 Mar - 16 Mar 2012'!O10</f>
        <v>0</v>
      </c>
      <c r="AT8" s="78">
        <f>'[2]17 Mar - 23 Mar 2012'!O10</f>
        <v>0</v>
      </c>
      <c r="AU8" s="78">
        <f>'[2]24 Mar - 30 Mar 2012'!O10</f>
        <v>0</v>
      </c>
      <c r="AV8" s="78">
        <f>'[2]31 Mar - 6 Apr 2012 '!O10</f>
        <v>0</v>
      </c>
      <c r="AW8" s="78">
        <f>'[2]7 Apr - 13 Apr 2012'!O10</f>
        <v>0</v>
      </c>
      <c r="AX8" s="78">
        <f>'[2]14 Apr - 20 Apr 2012'!O10</f>
        <v>0</v>
      </c>
      <c r="AY8" s="78">
        <f>'[2]21 Apr - 27 Apr 2012'!O10</f>
        <v>0</v>
      </c>
      <c r="AZ8" s="3">
        <f t="shared" si="0"/>
        <v>0</v>
      </c>
    </row>
    <row r="9" spans="1:52" ht="15">
      <c r="A9" s="86" t="s">
        <v>824</v>
      </c>
      <c r="B9" s="45">
        <f>'[2]30 Apr - 6 Mei 2011'!O11</f>
        <v>0</v>
      </c>
      <c r="C9" s="45">
        <f>'[2]7 - 13 Mei 2011'!O11</f>
        <v>0</v>
      </c>
      <c r="D9" s="45">
        <f>'[2]14 - 20 Mei 2011'!O11</f>
        <v>0</v>
      </c>
      <c r="E9" s="45">
        <f>'[2]21 - 27 Mei 2011'!O11</f>
        <v>0</v>
      </c>
      <c r="F9" s="45">
        <f>'[2]28 Mei - 3 Jun 2011'!O11</f>
        <v>0</v>
      </c>
      <c r="G9" s="45">
        <f>'[2]4 - 10 Jun 2011'!O11</f>
        <v>0</v>
      </c>
      <c r="H9" s="45">
        <f>'[2]11-17 Jun 2011'!O11</f>
        <v>0</v>
      </c>
      <c r="I9" s="45">
        <f>'[2]18 - 24 Jun 2011'!O11</f>
        <v>0</v>
      </c>
      <c r="J9" s="45">
        <f>'[2]25 Jun - 1 Jul 2011'!O11</f>
        <v>0</v>
      </c>
      <c r="K9" s="45">
        <f>'[2]2 - 8 Jul 2011'!O11</f>
        <v>0</v>
      </c>
      <c r="L9" s="45">
        <f>'[2]9-15 Jul 2011'!O11</f>
        <v>0</v>
      </c>
      <c r="M9" s="45">
        <f>'[2]16 - 22 Jul 2011'!O11</f>
        <v>0</v>
      </c>
      <c r="N9" s="45">
        <f>'[2]23 - 29 Jul 2011'!O11</f>
        <v>0</v>
      </c>
      <c r="O9" s="78">
        <f>'[2]30 Jul - 5 Aug 2011'!O11</f>
        <v>0</v>
      </c>
      <c r="P9" s="78">
        <f>'[2]6 - 12 Aug 2011'!O11</f>
        <v>0</v>
      </c>
      <c r="Q9" s="78">
        <f>'[2]13 - 19 Aug 2011'!O11</f>
        <v>0</v>
      </c>
      <c r="R9" s="78">
        <f>'[2]20 - 26 Aug 2011'!O11</f>
        <v>0</v>
      </c>
      <c r="S9" s="78">
        <f>'[2]27 Aug - 2 Sep 2011'!O11</f>
        <v>0</v>
      </c>
      <c r="T9" s="78">
        <f>'[2]3 - 9 Sep 2011'!O11</f>
        <v>0</v>
      </c>
      <c r="U9" s="78">
        <f>'[2]10 - 16 Sep 2011'!O11</f>
        <v>0</v>
      </c>
      <c r="V9" s="78">
        <f>'[2]17 - 23 Sep 2011'!O11</f>
        <v>0</v>
      </c>
      <c r="W9" s="78">
        <f>'[2]24 - 30 Sep 2011'!O11</f>
        <v>0</v>
      </c>
      <c r="X9" s="78">
        <f>'[2]1 - 7 Okt 2011'!O11</f>
        <v>0</v>
      </c>
      <c r="Y9" s="78">
        <f>'[2]8 - 14 Okt 2011'!O11</f>
        <v>0</v>
      </c>
      <c r="Z9" s="78">
        <f>'[2]15 - 21 Okt 2011'!O11</f>
        <v>0</v>
      </c>
      <c r="AA9" s="78">
        <f>'[2]22 Okt - 28 Okt 2011'!O11</f>
        <v>0</v>
      </c>
      <c r="AB9" s="78">
        <f>'[2]29 Okt - 4 Nov 2011'!O11</f>
        <v>0</v>
      </c>
      <c r="AC9" s="78">
        <f>'[2]5 Nov - 11 Nov 2011'!O11</f>
        <v>0</v>
      </c>
      <c r="AD9" s="78">
        <f>'[2]12 Nov - 18 Nov 2011'!O11</f>
        <v>0</v>
      </c>
      <c r="AE9" s="78">
        <f>'[2]19 Nov - 25 Nov 2011'!O11</f>
        <v>0</v>
      </c>
      <c r="AF9" s="78">
        <f>'[2]26 Nov - 2 Des 2011'!O11</f>
        <v>0</v>
      </c>
      <c r="AG9" s="78">
        <f>'[2]3 Des - 9 Des 2011'!O11</f>
        <v>0</v>
      </c>
      <c r="AH9" s="78">
        <f>'[2]10 Des - 30 Des 2011'!O11</f>
        <v>0</v>
      </c>
      <c r="AI9" s="78">
        <f>'[2]31 Des - 6 Jan 2012'!O11</f>
        <v>0</v>
      </c>
      <c r="AJ9" s="78">
        <f>'[2]7 Jan - 13 Jan 2012'!O11</f>
        <v>0</v>
      </c>
      <c r="AK9" s="78">
        <f>'[2]14 Jan - 20 Jan 2012'!O11</f>
        <v>0</v>
      </c>
      <c r="AL9" s="78">
        <f>'[2]21 Jan - 27 Jan 2012'!O11</f>
        <v>0</v>
      </c>
      <c r="AM9" s="78">
        <f>'[2]28 Jan - 3 Feb 2012'!O11</f>
        <v>0</v>
      </c>
      <c r="AN9" s="78">
        <f>'[2]4 Feb - 10 Feb 2012'!O11</f>
        <v>0</v>
      </c>
      <c r="AO9" s="78">
        <f>'[2]11 Feb - 17 Feb 2012'!O11</f>
        <v>0</v>
      </c>
      <c r="AP9" s="78">
        <f>'[2]18 Feb - 24 Feb 2012'!O11</f>
        <v>0</v>
      </c>
      <c r="AQ9" s="78">
        <f>'[2]25 Feb - 2 Mar 2012'!O11</f>
        <v>0</v>
      </c>
      <c r="AR9" s="78">
        <f>'[2]3 Mar - 9 Mar 2012'!O11</f>
        <v>0</v>
      </c>
      <c r="AS9" s="78">
        <f>'[2]10 Mar - 16 Mar 2012'!O11</f>
        <v>0</v>
      </c>
      <c r="AT9" s="78">
        <f>'[2]17 Mar - 23 Mar 2012'!O11</f>
        <v>0</v>
      </c>
      <c r="AU9" s="78">
        <f>'[2]24 Mar - 30 Mar 2012'!O11</f>
        <v>0</v>
      </c>
      <c r="AV9" s="78">
        <f>'[2]31 Mar - 6 Apr 2012 '!O11</f>
        <v>0</v>
      </c>
      <c r="AW9" s="78">
        <f>'[2]7 Apr - 13 Apr 2012'!O11</f>
        <v>0</v>
      </c>
      <c r="AX9" s="78">
        <f>'[2]14 Apr - 20 Apr 2012'!O11</f>
        <v>0</v>
      </c>
      <c r="AY9" s="78">
        <f>'[2]21 Apr - 27 Apr 2012'!O11</f>
        <v>0</v>
      </c>
      <c r="AZ9" s="3">
        <f t="shared" si="0"/>
        <v>0</v>
      </c>
    </row>
    <row r="10" spans="1:52" ht="15">
      <c r="A10" s="86" t="s">
        <v>175</v>
      </c>
      <c r="B10" s="45">
        <f>'[2]30 Apr - 6 Mei 2011'!O12</f>
        <v>0</v>
      </c>
      <c r="C10" s="45">
        <f>'[2]7 - 13 Mei 2011'!O12</f>
        <v>0</v>
      </c>
      <c r="D10" s="45">
        <f>'[2]14 - 20 Mei 2011'!O12</f>
        <v>0</v>
      </c>
      <c r="E10" s="45">
        <f>'[2]21 - 27 Mei 2011'!O12</f>
        <v>0</v>
      </c>
      <c r="F10" s="45">
        <f>'[2]28 Mei - 3 Jun 2011'!O12</f>
        <v>0</v>
      </c>
      <c r="G10" s="45">
        <f>'[2]4 - 10 Jun 2011'!O12</f>
        <v>0</v>
      </c>
      <c r="H10" s="45">
        <f>'[2]11-17 Jun 2011'!O12</f>
        <v>0</v>
      </c>
      <c r="I10" s="45">
        <f>'[2]18 - 24 Jun 2011'!O12</f>
        <v>0</v>
      </c>
      <c r="J10" s="45">
        <f>'[2]25 Jun - 1 Jul 2011'!O12</f>
        <v>0</v>
      </c>
      <c r="K10" s="45">
        <f>'[2]2 - 8 Jul 2011'!O12</f>
        <v>0</v>
      </c>
      <c r="L10" s="45">
        <f>'[2]9-15 Jul 2011'!O12</f>
        <v>0</v>
      </c>
      <c r="M10" s="45">
        <f>'[2]16 - 22 Jul 2011'!O12</f>
        <v>0</v>
      </c>
      <c r="N10" s="45">
        <f>'[2]23 - 29 Jul 2011'!O12</f>
        <v>0</v>
      </c>
      <c r="O10" s="78">
        <f>'[2]30 Jul - 5 Aug 2011'!O12</f>
        <v>0</v>
      </c>
      <c r="P10" s="78">
        <f>'[2]6 - 12 Aug 2011'!O12</f>
        <v>0</v>
      </c>
      <c r="Q10" s="78">
        <f>'[2]13 - 19 Aug 2011'!O12</f>
        <v>0</v>
      </c>
      <c r="R10" s="78">
        <f>'[2]20 - 26 Aug 2011'!O12</f>
        <v>0</v>
      </c>
      <c r="S10" s="78">
        <f>'[2]27 Aug - 2 Sep 2011'!O12</f>
        <v>0</v>
      </c>
      <c r="T10" s="78">
        <f>'[2]3 - 9 Sep 2011'!O12</f>
        <v>0</v>
      </c>
      <c r="U10" s="78">
        <f>'[2]10 - 16 Sep 2011'!O12</f>
        <v>0</v>
      </c>
      <c r="V10" s="78">
        <f>'[2]17 - 23 Sep 2011'!O12</f>
        <v>0</v>
      </c>
      <c r="W10" s="78">
        <f>'[2]24 - 30 Sep 2011'!O12</f>
        <v>0</v>
      </c>
      <c r="X10" s="78">
        <f>'[2]1 - 7 Okt 2011'!O12</f>
        <v>0</v>
      </c>
      <c r="Y10" s="78">
        <f>'[2]8 - 14 Okt 2011'!O12</f>
        <v>0</v>
      </c>
      <c r="Z10" s="78">
        <f>'[2]15 - 21 Okt 2011'!O12</f>
        <v>0</v>
      </c>
      <c r="AA10" s="78">
        <f>'[2]22 Okt - 28 Okt 2011'!O12</f>
        <v>0</v>
      </c>
      <c r="AB10" s="78">
        <f>'[2]29 Okt - 4 Nov 2011'!O12</f>
        <v>0</v>
      </c>
      <c r="AC10" s="78">
        <f>'[2]5 Nov - 11 Nov 2011'!O12</f>
        <v>0</v>
      </c>
      <c r="AD10" s="78">
        <f>'[2]12 Nov - 18 Nov 2011'!O12</f>
        <v>0</v>
      </c>
      <c r="AE10" s="78">
        <f>'[2]19 Nov - 25 Nov 2011'!O12</f>
        <v>0</v>
      </c>
      <c r="AF10" s="78">
        <f>'[2]26 Nov - 2 Des 2011'!O12</f>
        <v>0</v>
      </c>
      <c r="AG10" s="78">
        <f>'[2]3 Des - 9 Des 2011'!O12</f>
        <v>0</v>
      </c>
      <c r="AH10" s="78">
        <f>'[2]10 Des - 30 Des 2011'!O12</f>
        <v>0</v>
      </c>
      <c r="AI10" s="78">
        <f>'[2]31 Des - 6 Jan 2012'!O12</f>
        <v>0</v>
      </c>
      <c r="AJ10" s="78">
        <f>'[2]7 Jan - 13 Jan 2012'!O12</f>
        <v>0</v>
      </c>
      <c r="AK10" s="78">
        <f>'[2]14 Jan - 20 Jan 2012'!O12</f>
        <v>0</v>
      </c>
      <c r="AL10" s="78">
        <f>'[2]21 Jan - 27 Jan 2012'!O12</f>
        <v>0</v>
      </c>
      <c r="AM10" s="78">
        <f>'[2]28 Jan - 3 Feb 2012'!O12</f>
        <v>0</v>
      </c>
      <c r="AN10" s="78">
        <f>'[2]4 Feb - 10 Feb 2012'!O12</f>
        <v>0</v>
      </c>
      <c r="AO10" s="78">
        <f>'[2]11 Feb - 17 Feb 2012'!O12</f>
        <v>0</v>
      </c>
      <c r="AP10" s="78">
        <f>'[2]18 Feb - 24 Feb 2012'!O12</f>
        <v>0</v>
      </c>
      <c r="AQ10" s="78">
        <f>'[2]25 Feb - 2 Mar 2012'!O12</f>
        <v>0</v>
      </c>
      <c r="AR10" s="78">
        <f>'[2]3 Mar - 9 Mar 2012'!O12</f>
        <v>0</v>
      </c>
      <c r="AS10" s="78">
        <f>'[2]10 Mar - 16 Mar 2012'!O12</f>
        <v>0</v>
      </c>
      <c r="AT10" s="78">
        <f>'[2]17 Mar - 23 Mar 2012'!O12</f>
        <v>0</v>
      </c>
      <c r="AU10" s="78">
        <f>'[2]24 Mar - 30 Mar 2012'!O12</f>
        <v>0</v>
      </c>
      <c r="AV10" s="78">
        <f>'[2]31 Mar - 6 Apr 2012 '!O12</f>
        <v>0</v>
      </c>
      <c r="AW10" s="78">
        <f>'[2]7 Apr - 13 Apr 2012'!O12</f>
        <v>0</v>
      </c>
      <c r="AX10" s="78">
        <f>'[2]14 Apr - 20 Apr 2012'!O12</f>
        <v>0</v>
      </c>
      <c r="AY10" s="78">
        <f>'[2]21 Apr - 27 Apr 2012'!O12</f>
        <v>0</v>
      </c>
      <c r="AZ10" s="3">
        <f t="shared" si="0"/>
        <v>0</v>
      </c>
    </row>
    <row r="11" spans="1:52" ht="15">
      <c r="A11" s="86" t="s">
        <v>3</v>
      </c>
      <c r="B11" s="45">
        <f>'[2]30 Apr - 6 Mei 2011'!O13</f>
        <v>572</v>
      </c>
      <c r="C11" s="45">
        <f>'[2]7 - 13 Mei 2011'!O13</f>
        <v>1905</v>
      </c>
      <c r="D11" s="45">
        <f>'[2]14 - 20 Mei 2011'!O13</f>
        <v>1252</v>
      </c>
      <c r="E11" s="45">
        <f>'[2]21 - 27 Mei 2011'!O13</f>
        <v>1474</v>
      </c>
      <c r="F11" s="45">
        <f>'[2]28 Mei - 3 Jun 2011'!O13</f>
        <v>1480</v>
      </c>
      <c r="G11" s="45">
        <f>'[2]4 - 10 Jun 2011'!O13</f>
        <v>1047</v>
      </c>
      <c r="H11" s="45">
        <f>'[2]11-17 Jun 2011'!O13</f>
        <v>1199</v>
      </c>
      <c r="I11" s="45">
        <f>'[2]18 - 24 Jun 2011'!O13</f>
        <v>1172</v>
      </c>
      <c r="J11" s="45">
        <f>'[2]25 Jun - 1 Jul 2011'!O13</f>
        <v>904</v>
      </c>
      <c r="K11" s="45">
        <f>'[2]2 - 8 Jul 2011'!O13</f>
        <v>1506</v>
      </c>
      <c r="L11" s="45">
        <f>'[2]9-15 Jul 2011'!O13</f>
        <v>3827</v>
      </c>
      <c r="M11" s="45">
        <f>'[2]16 - 22 Jul 2011'!O13</f>
        <v>2905</v>
      </c>
      <c r="N11" s="45">
        <f>'[2]23 - 29 Jul 2011'!O13</f>
        <v>5316</v>
      </c>
      <c r="O11" s="78">
        <f>'[2]30 Jul - 5 Aug 2011'!O13</f>
        <v>2076</v>
      </c>
      <c r="P11" s="78">
        <f>'[2]6 - 12 Aug 2011'!O13</f>
        <v>2229</v>
      </c>
      <c r="Q11" s="78">
        <f>'[2]13 - 19 Aug 2011'!O13</f>
        <v>1482</v>
      </c>
      <c r="R11" s="78">
        <f>'[2]20 - 26 Aug 2011'!O13</f>
        <v>9470</v>
      </c>
      <c r="S11" s="78">
        <f>'[2]27 Aug - 2 Sep 2011'!O13</f>
        <v>5159</v>
      </c>
      <c r="T11" s="78">
        <f>'[2]3 - 9 Sep 2011'!O13</f>
        <v>3530</v>
      </c>
      <c r="U11" s="78">
        <f>'[2]10 - 16 Sep 2011'!O13</f>
        <v>3436</v>
      </c>
      <c r="V11" s="78">
        <f>'[2]17 - 23 Sep 2011'!O13</f>
        <v>4783</v>
      </c>
      <c r="W11" s="78">
        <f>'[2]24 - 30 Sep 2011'!O13</f>
        <v>8189</v>
      </c>
      <c r="X11" s="78">
        <f>'[2]1 - 7 Okt 2011'!O13</f>
        <v>3674</v>
      </c>
      <c r="Y11" s="78">
        <f>'[2]8 - 14 Okt 2011'!O13</f>
        <v>837</v>
      </c>
      <c r="Z11" s="78">
        <f>'[2]15 - 21 Okt 2011'!O13</f>
        <v>2420</v>
      </c>
      <c r="AA11" s="78">
        <f>'[2]22 Okt - 28 Okt 2011'!O13</f>
        <v>4178</v>
      </c>
      <c r="AB11" s="78">
        <f>'[2]29 Okt - 4 Nov 2011'!O13</f>
        <v>1903</v>
      </c>
      <c r="AC11" s="78">
        <f>'[2]5 Nov - 11 Nov 2011'!O13</f>
        <v>2620</v>
      </c>
      <c r="AD11" s="78">
        <f>'[2]12 Nov - 18 Nov 2011'!O13</f>
        <v>2576</v>
      </c>
      <c r="AE11" s="78">
        <f>'[2]19 Nov - 25 Nov 2011'!O13</f>
        <v>5475</v>
      </c>
      <c r="AF11" s="78">
        <f>'[2]26 Nov - 2 Des 2011'!O13</f>
        <v>2029</v>
      </c>
      <c r="AG11" s="78">
        <f>'[2]3 Des - 9 Des 2011'!O13</f>
        <v>1309</v>
      </c>
      <c r="AH11" s="78">
        <f>'[2]10 Des - 30 Des 2011'!O13</f>
        <v>5511</v>
      </c>
      <c r="AI11" s="78">
        <f>'[2]31 Des - 6 Jan 2012'!O13</f>
        <v>1553</v>
      </c>
      <c r="AJ11" s="78">
        <f>'[2]7 Jan - 13 Jan 2012'!O13</f>
        <v>1779</v>
      </c>
      <c r="AK11" s="78">
        <f>'[2]14 Jan - 20 Jan 2012'!O13</f>
        <v>4026</v>
      </c>
      <c r="AL11" s="78">
        <f>'[2]21 Jan - 27 Jan 2012'!O13</f>
        <v>1253</v>
      </c>
      <c r="AM11" s="78">
        <f>'[2]28 Jan - 3 Feb 2012'!O13</f>
        <v>2764</v>
      </c>
      <c r="AN11" s="78">
        <f>'[2]4 Feb - 10 Feb 2012'!O13</f>
        <v>5569</v>
      </c>
      <c r="AO11" s="78">
        <f>'[2]11 Feb - 17 Feb 2012'!O13</f>
        <v>4421</v>
      </c>
      <c r="AP11" s="78">
        <f>'[2]18 Feb - 24 Feb 2012'!O13</f>
        <v>4257</v>
      </c>
      <c r="AQ11" s="78">
        <f>'[2]25 Feb - 2 Mar 2012'!O13</f>
        <v>3821</v>
      </c>
      <c r="AR11" s="78">
        <f>'[2]3 Mar - 9 Mar 2012'!O13</f>
        <v>2085</v>
      </c>
      <c r="AS11" s="78">
        <f>'[2]10 Mar - 16 Mar 2012'!O13</f>
        <v>702</v>
      </c>
      <c r="AT11" s="78">
        <f>'[2]17 Mar - 23 Mar 2012'!O13</f>
        <v>692</v>
      </c>
      <c r="AU11" s="78">
        <f>'[2]24 Mar - 30 Mar 2012'!O13</f>
        <v>895</v>
      </c>
      <c r="AV11" s="78">
        <f>'[2]31 Mar - 6 Apr 2012 '!O13</f>
        <v>2877</v>
      </c>
      <c r="AW11" s="78">
        <f>'[2]7 Apr - 13 Apr 2012'!O13</f>
        <v>1050</v>
      </c>
      <c r="AX11" s="78">
        <f>'[2]14 Apr - 20 Apr 2012'!O13</f>
        <v>1655</v>
      </c>
      <c r="AY11" s="78">
        <f>'[2]21 Apr - 27 Apr 2012'!O13</f>
        <v>2927</v>
      </c>
      <c r="AZ11" s="3">
        <f t="shared" si="0"/>
        <v>139771</v>
      </c>
    </row>
    <row r="12" spans="1:52" ht="15">
      <c r="A12" s="86" t="s">
        <v>628</v>
      </c>
      <c r="B12" s="45">
        <f>'[2]30 Apr - 6 Mei 2011'!O14</f>
        <v>707</v>
      </c>
      <c r="C12" s="45">
        <f>'[2]7 - 13 Mei 2011'!O14</f>
        <v>846</v>
      </c>
      <c r="D12" s="45">
        <f>'[2]14 - 20 Mei 2011'!O14</f>
        <v>1595</v>
      </c>
      <c r="E12" s="45">
        <f>'[2]21 - 27 Mei 2011'!O14</f>
        <v>877</v>
      </c>
      <c r="F12" s="45">
        <f>'[2]28 Mei - 3 Jun 2011'!O14</f>
        <v>943</v>
      </c>
      <c r="G12" s="45">
        <f>'[2]4 - 10 Jun 2011'!O14</f>
        <v>330</v>
      </c>
      <c r="H12" s="45">
        <f>'[2]11-17 Jun 2011'!O14</f>
        <v>539</v>
      </c>
      <c r="I12" s="45">
        <f>'[2]18 - 24 Jun 2011'!O14</f>
        <v>489</v>
      </c>
      <c r="J12" s="45">
        <f>'[2]25 Jun - 1 Jul 2011'!O14</f>
        <v>153</v>
      </c>
      <c r="K12" s="45">
        <f>'[2]2 - 8 Jul 2011'!O14</f>
        <v>337</v>
      </c>
      <c r="L12" s="45">
        <f>'[2]9-15 Jul 2011'!O14</f>
        <v>425</v>
      </c>
      <c r="M12" s="45">
        <f>'[2]16 - 22 Jul 2011'!O14</f>
        <v>1007</v>
      </c>
      <c r="N12" s="45">
        <f>'[2]23 - 29 Jul 2011'!O14</f>
        <v>2356</v>
      </c>
      <c r="O12" s="78">
        <f>'[2]30 Jul - 5 Aug 2011'!O14</f>
        <v>1229</v>
      </c>
      <c r="P12" s="78">
        <f>'[2]6 - 12 Aug 2011'!O14</f>
        <v>941</v>
      </c>
      <c r="Q12" s="78">
        <f>'[2]13 - 19 Aug 2011'!O14</f>
        <v>1123</v>
      </c>
      <c r="R12" s="78">
        <f>'[2]20 - 26 Aug 2011'!O14</f>
        <v>3585</v>
      </c>
      <c r="S12" s="78">
        <f>'[2]27 Aug - 2 Sep 2011'!O14</f>
        <v>928</v>
      </c>
      <c r="T12" s="78">
        <f>'[2]3 - 9 Sep 2011'!O14</f>
        <v>1530</v>
      </c>
      <c r="U12" s="78">
        <f>'[2]10 - 16 Sep 2011'!O14</f>
        <v>660</v>
      </c>
      <c r="V12" s="78">
        <f>'[2]17 - 23 Sep 2011'!O14</f>
        <v>879</v>
      </c>
      <c r="W12" s="78">
        <f>'[2]24 - 30 Sep 2011'!O14</f>
        <v>1927</v>
      </c>
      <c r="X12" s="78">
        <f>'[2]1 - 7 Okt 2011'!O14</f>
        <v>959</v>
      </c>
      <c r="Y12" s="78">
        <f>'[2]8 - 14 Okt 2011'!O14</f>
        <v>1310</v>
      </c>
      <c r="Z12" s="78">
        <f>'[2]15 - 21 Okt 2011'!O14</f>
        <v>2429</v>
      </c>
      <c r="AA12" s="78">
        <f>'[2]22 Okt - 28 Okt 2011'!O14</f>
        <v>2061</v>
      </c>
      <c r="AB12" s="78">
        <f>'[2]29 Okt - 4 Nov 2011'!O14</f>
        <v>1553</v>
      </c>
      <c r="AC12" s="78">
        <f>'[2]5 Nov - 11 Nov 2011'!O14</f>
        <v>1108</v>
      </c>
      <c r="AD12" s="78">
        <f>'[2]12 Nov - 18 Nov 2011'!O14</f>
        <v>394</v>
      </c>
      <c r="AE12" s="78">
        <f>'[2]19 Nov - 25 Nov 2011'!O14</f>
        <v>404</v>
      </c>
      <c r="AF12" s="78">
        <f>'[2]26 Nov - 2 Des 2011'!O14</f>
        <v>929</v>
      </c>
      <c r="AG12" s="78">
        <f>'[2]3 Des - 9 Des 2011'!O14</f>
        <v>772</v>
      </c>
      <c r="AH12" s="78">
        <f>'[2]10 Des - 30 Des 2011'!O14</f>
        <v>5479</v>
      </c>
      <c r="AI12" s="78">
        <f>'[2]31 Des - 6 Jan 2012'!O14</f>
        <v>2021</v>
      </c>
      <c r="AJ12" s="78">
        <f>'[2]7 Jan - 13 Jan 2012'!O14</f>
        <v>1373</v>
      </c>
      <c r="AK12" s="78">
        <f>'[2]14 Jan - 20 Jan 2012'!O14</f>
        <v>1292</v>
      </c>
      <c r="AL12" s="78">
        <f>'[2]21 Jan - 27 Jan 2012'!O14</f>
        <v>2194</v>
      </c>
      <c r="AM12" s="78">
        <f>'[2]28 Jan - 3 Feb 2012'!O14</f>
        <v>454</v>
      </c>
      <c r="AN12" s="78">
        <f>'[2]4 Feb - 10 Feb 2012'!O14</f>
        <v>697</v>
      </c>
      <c r="AO12" s="78">
        <f>'[2]11 Feb - 17 Feb 2012'!O14</f>
        <v>1848</v>
      </c>
      <c r="AP12" s="78">
        <f>'[2]18 Feb - 24 Feb 2012'!O14</f>
        <v>4650</v>
      </c>
      <c r="AQ12" s="78">
        <f>'[2]25 Feb - 2 Mar 2012'!O14</f>
        <v>1056</v>
      </c>
      <c r="AR12" s="78">
        <f>'[2]3 Mar - 9 Mar 2012'!O14</f>
        <v>1909</v>
      </c>
      <c r="AS12" s="78">
        <f>'[2]10 Mar - 16 Mar 2012'!O14</f>
        <v>1655</v>
      </c>
      <c r="AT12" s="78">
        <f>'[2]17 Mar - 23 Mar 2012'!O14</f>
        <v>1877</v>
      </c>
      <c r="AU12" s="78">
        <f>'[2]24 Mar - 30 Mar 2012'!O14</f>
        <v>3266</v>
      </c>
      <c r="AV12" s="78">
        <f>'[2]31 Mar - 6 Apr 2012 '!O14</f>
        <v>55</v>
      </c>
      <c r="AW12" s="78">
        <f>'[2]7 Apr - 13 Apr 2012'!O14</f>
        <v>150</v>
      </c>
      <c r="AX12" s="78">
        <f>'[2]14 Apr - 20 Apr 2012'!O14</f>
        <v>0</v>
      </c>
      <c r="AY12" s="78">
        <f>'[2]21 Apr - 27 Apr 2012'!O14</f>
        <v>0</v>
      </c>
      <c r="AZ12" s="3">
        <f t="shared" si="0"/>
        <v>65301</v>
      </c>
    </row>
    <row r="13" spans="1:52" ht="15">
      <c r="A13" s="86" t="s">
        <v>4</v>
      </c>
      <c r="B13" s="45">
        <f>'[2]30 Apr - 6 Mei 2011'!O15</f>
        <v>221</v>
      </c>
      <c r="C13" s="45">
        <f>'[2]7 - 13 Mei 2011'!O15</f>
        <v>1910</v>
      </c>
      <c r="D13" s="45">
        <f>'[2]14 - 20 Mei 2011'!O15</f>
        <v>1203</v>
      </c>
      <c r="E13" s="45">
        <f>'[2]21 - 27 Mei 2011'!O15</f>
        <v>390</v>
      </c>
      <c r="F13" s="45">
        <f>'[2]28 Mei - 3 Jun 2011'!O15</f>
        <v>176</v>
      </c>
      <c r="G13" s="45">
        <f>'[2]4 - 10 Jun 2011'!O15</f>
        <v>345</v>
      </c>
      <c r="H13" s="45">
        <f>'[2]11-17 Jun 2011'!O15</f>
        <v>369</v>
      </c>
      <c r="I13" s="45">
        <f>'[2]18 - 24 Jun 2011'!O15</f>
        <v>151</v>
      </c>
      <c r="J13" s="45">
        <f>'[2]25 Jun - 1 Jul 2011'!O15</f>
        <v>105</v>
      </c>
      <c r="K13" s="45">
        <f>'[2]2 - 8 Jul 2011'!O15</f>
        <v>99</v>
      </c>
      <c r="L13" s="45">
        <f>'[2]9-15 Jul 2011'!O15</f>
        <v>59</v>
      </c>
      <c r="M13" s="45">
        <f>'[2]16 - 22 Jul 2011'!O15</f>
        <v>60</v>
      </c>
      <c r="N13" s="45">
        <f>'[2]23 - 29 Jul 2011'!O15</f>
        <v>60</v>
      </c>
      <c r="O13" s="78">
        <f>'[2]30 Jul - 5 Aug 2011'!O15</f>
        <v>31</v>
      </c>
      <c r="P13" s="78">
        <f>'[2]6 - 12 Aug 2011'!O15</f>
        <v>32</v>
      </c>
      <c r="Q13" s="78">
        <f>'[2]13 - 19 Aug 2011'!O15</f>
        <v>89</v>
      </c>
      <c r="R13" s="78">
        <f>'[2]20 - 26 Aug 2011'!O15</f>
        <v>53</v>
      </c>
      <c r="S13" s="78">
        <f>'[2]27 Aug - 2 Sep 2011'!O15</f>
        <v>13</v>
      </c>
      <c r="T13" s="78">
        <f>'[2]3 - 9 Sep 2011'!O15</f>
        <v>0</v>
      </c>
      <c r="U13" s="78">
        <f>'[2]10 - 16 Sep 2011'!O15</f>
        <v>0</v>
      </c>
      <c r="V13" s="78">
        <f>'[2]17 - 23 Sep 2011'!O15</f>
        <v>0</v>
      </c>
      <c r="W13" s="78">
        <f>'[2]24 - 30 Sep 2011'!O15</f>
        <v>0</v>
      </c>
      <c r="X13" s="78">
        <f>'[2]1 - 7 Okt 2011'!O15</f>
        <v>0</v>
      </c>
      <c r="Y13" s="78">
        <f>'[2]8 - 14 Okt 2011'!O15</f>
        <v>2</v>
      </c>
      <c r="Z13" s="78">
        <f>'[2]15 - 21 Okt 2011'!O15</f>
        <v>36</v>
      </c>
      <c r="AA13" s="78">
        <f>'[2]22 Okt - 28 Okt 2011'!O15</f>
        <v>3</v>
      </c>
      <c r="AB13" s="78">
        <f>'[2]29 Okt - 4 Nov 2011'!O15</f>
        <v>10</v>
      </c>
      <c r="AC13" s="78">
        <f>'[2]5 Nov - 11 Nov 2011'!O15</f>
        <v>0</v>
      </c>
      <c r="AD13" s="78">
        <f>'[2]12 Nov - 18 Nov 2011'!O15</f>
        <v>1</v>
      </c>
      <c r="AE13" s="78">
        <f>'[2]19 Nov - 25 Nov 2011'!O15</f>
        <v>2238</v>
      </c>
      <c r="AF13" s="78">
        <f>'[2]26 Nov - 2 Des 2011'!O15</f>
        <v>1406</v>
      </c>
      <c r="AG13" s="78">
        <f>'[2]3 Des - 9 Des 2011'!O15</f>
        <v>2237</v>
      </c>
      <c r="AH13" s="78">
        <f>'[2]10 Des - 30 Des 2011'!O15</f>
        <v>1034</v>
      </c>
      <c r="AI13" s="78">
        <f>'[2]31 Des - 6 Jan 2012'!O15</f>
        <v>768</v>
      </c>
      <c r="AJ13" s="78">
        <f>'[2]7 Jan - 13 Jan 2012'!O15</f>
        <v>1482</v>
      </c>
      <c r="AK13" s="78">
        <f>'[2]14 Jan - 20 Jan 2012'!O15</f>
        <v>1123</v>
      </c>
      <c r="AL13" s="78">
        <f>'[2]21 Jan - 27 Jan 2012'!O15</f>
        <v>1180</v>
      </c>
      <c r="AM13" s="78">
        <f>'[2]28 Jan - 3 Feb 2012'!O15</f>
        <v>1573</v>
      </c>
      <c r="AN13" s="78">
        <f>'[2]4 Feb - 10 Feb 2012'!O15</f>
        <v>1457</v>
      </c>
      <c r="AO13" s="78">
        <f>'[2]11 Feb - 17 Feb 2012'!O15</f>
        <v>952</v>
      </c>
      <c r="AP13" s="78">
        <f>'[2]18 Feb - 24 Feb 2012'!O15</f>
        <v>1244</v>
      </c>
      <c r="AQ13" s="78">
        <f>'[2]25 Feb - 2 Mar 2012'!O15</f>
        <v>1790</v>
      </c>
      <c r="AR13" s="78">
        <f>'[2]3 Mar - 9 Mar 2012'!O15</f>
        <v>2051</v>
      </c>
      <c r="AS13" s="78">
        <f>'[2]10 Mar - 16 Mar 2012'!O15</f>
        <v>1681</v>
      </c>
      <c r="AT13" s="78">
        <f>'[2]17 Mar - 23 Mar 2012'!O15</f>
        <v>791</v>
      </c>
      <c r="AU13" s="78">
        <f>'[2]24 Mar - 30 Mar 2012'!O15</f>
        <v>1164</v>
      </c>
      <c r="AV13" s="78">
        <f>'[2]31 Mar - 6 Apr 2012 '!O15</f>
        <v>768</v>
      </c>
      <c r="AW13" s="78">
        <f>'[2]7 Apr - 13 Apr 2012'!O15</f>
        <v>1826</v>
      </c>
      <c r="AX13" s="78">
        <f>'[2]14 Apr - 20 Apr 2012'!O15</f>
        <v>2468</v>
      </c>
      <c r="AY13" s="78">
        <f>'[2]21 Apr - 27 Apr 2012'!O15</f>
        <v>3108</v>
      </c>
      <c r="AZ13" s="3">
        <f>SUM(B13:AY13)</f>
        <v>37759</v>
      </c>
    </row>
    <row r="14" spans="1:52" ht="15">
      <c r="A14" s="86" t="s">
        <v>837</v>
      </c>
      <c r="B14" s="45">
        <f>'[2]30 Apr - 6 Mei 2011'!O16</f>
        <v>0</v>
      </c>
      <c r="C14" s="45">
        <f>'[2]7 - 13 Mei 2011'!O16</f>
        <v>0</v>
      </c>
      <c r="D14" s="45">
        <f>'[2]14 - 20 Mei 2011'!O16</f>
        <v>0</v>
      </c>
      <c r="E14" s="45">
        <f>'[2]21 - 27 Mei 2011'!O16</f>
        <v>0</v>
      </c>
      <c r="F14" s="45">
        <f>'[2]28 Mei - 3 Jun 2011'!O16</f>
        <v>0</v>
      </c>
      <c r="G14" s="45">
        <f>'[2]4 - 10 Jun 2011'!O16</f>
        <v>0</v>
      </c>
      <c r="H14" s="45">
        <f>'[2]11-17 Jun 2011'!O16</f>
        <v>0</v>
      </c>
      <c r="I14" s="45">
        <f>'[2]18 - 24 Jun 2011'!O16</f>
        <v>0</v>
      </c>
      <c r="J14" s="45">
        <f>'[2]25 Jun - 1 Jul 2011'!O16</f>
        <v>0</v>
      </c>
      <c r="K14" s="45">
        <f>'[2]2 - 8 Jul 2011'!O16</f>
        <v>0</v>
      </c>
      <c r="L14" s="45">
        <f>'[2]9-15 Jul 2011'!O16</f>
        <v>0</v>
      </c>
      <c r="M14" s="45">
        <f>'[2]16 - 22 Jul 2011'!O16</f>
        <v>0</v>
      </c>
      <c r="N14" s="45">
        <f>'[2]23 - 29 Jul 2011'!O16</f>
        <v>0</v>
      </c>
      <c r="O14" s="78">
        <f>'[2]30 Jul - 5 Aug 2011'!O16</f>
        <v>0</v>
      </c>
      <c r="P14" s="78">
        <f>'[2]6 - 12 Aug 2011'!O16</f>
        <v>0</v>
      </c>
      <c r="Q14" s="78">
        <f>'[2]13 - 19 Aug 2011'!O16</f>
        <v>0</v>
      </c>
      <c r="R14" s="78">
        <f>'[2]20 - 26 Aug 2011'!O16</f>
        <v>0</v>
      </c>
      <c r="S14" s="78">
        <f>'[2]27 Aug - 2 Sep 2011'!O16</f>
        <v>0</v>
      </c>
      <c r="T14" s="78">
        <f>'[2]3 - 9 Sep 2011'!O16</f>
        <v>0</v>
      </c>
      <c r="U14" s="78">
        <f>'[2]10 - 16 Sep 2011'!O16</f>
        <v>0</v>
      </c>
      <c r="V14" s="78">
        <f>'[2]17 - 23 Sep 2011'!O16</f>
        <v>0</v>
      </c>
      <c r="W14" s="78">
        <f>'[2]24 - 30 Sep 2011'!O16</f>
        <v>0</v>
      </c>
      <c r="X14" s="78">
        <f>'[2]1 - 7 Okt 2011'!O16</f>
        <v>0</v>
      </c>
      <c r="Y14" s="78">
        <f>'[2]8 - 14 Okt 2011'!O16</f>
        <v>0</v>
      </c>
      <c r="Z14" s="78">
        <f>'[2]15 - 21 Okt 2011'!O16</f>
        <v>0</v>
      </c>
      <c r="AA14" s="78">
        <f>'[2]22 Okt - 28 Okt 2011'!O16</f>
        <v>0</v>
      </c>
      <c r="AB14" s="78">
        <f>'[2]29 Okt - 4 Nov 2011'!O16</f>
        <v>0</v>
      </c>
      <c r="AC14" s="78">
        <f>'[2]5 Nov - 11 Nov 2011'!O16</f>
        <v>0</v>
      </c>
      <c r="AD14" s="78">
        <f>'[2]12 Nov - 18 Nov 2011'!O16</f>
        <v>0</v>
      </c>
      <c r="AE14" s="78">
        <f>'[2]19 Nov - 25 Nov 2011'!O16</f>
        <v>0</v>
      </c>
      <c r="AF14" s="78">
        <f>'[2]26 Nov - 2 Des 2011'!O16</f>
        <v>0</v>
      </c>
      <c r="AG14" s="78">
        <f>'[2]3 Des - 9 Des 2011'!O16</f>
        <v>0</v>
      </c>
      <c r="AH14" s="78">
        <f>'[2]10 Des - 30 Des 2011'!O16</f>
        <v>0</v>
      </c>
      <c r="AI14" s="78">
        <f>'[2]31 Des - 6 Jan 2012'!O16</f>
        <v>0</v>
      </c>
      <c r="AJ14" s="78">
        <f>'[2]7 Jan - 13 Jan 2012'!O16</f>
        <v>0</v>
      </c>
      <c r="AK14" s="78">
        <f>'[2]14 Jan - 20 Jan 2012'!O16</f>
        <v>0</v>
      </c>
      <c r="AL14" s="78">
        <f>'[2]21 Jan - 27 Jan 2012'!O16</f>
        <v>0</v>
      </c>
      <c r="AM14" s="78">
        <f>'[2]28 Jan - 3 Feb 2012'!O16</f>
        <v>0</v>
      </c>
      <c r="AN14" s="78">
        <f>'[2]4 Feb - 10 Feb 2012'!O16</f>
        <v>0</v>
      </c>
      <c r="AO14" s="78">
        <f>'[2]11 Feb - 17 Feb 2012'!O16</f>
        <v>0</v>
      </c>
      <c r="AP14" s="78">
        <f>'[2]18 Feb - 24 Feb 2012'!O16</f>
        <v>0</v>
      </c>
      <c r="AQ14" s="78">
        <f>'[2]25 Feb - 2 Mar 2012'!O16</f>
        <v>0</v>
      </c>
      <c r="AR14" s="78">
        <f>'[2]3 Mar - 9 Mar 2012'!O16</f>
        <v>0</v>
      </c>
      <c r="AS14" s="78">
        <f>'[2]10 Mar - 16 Mar 2012'!O16</f>
        <v>0</v>
      </c>
      <c r="AT14" s="78">
        <f>'[2]17 Mar - 23 Mar 2012'!O16</f>
        <v>0</v>
      </c>
      <c r="AU14" s="78">
        <f>'[2]24 Mar - 30 Mar 2012'!O16</f>
        <v>0</v>
      </c>
      <c r="AV14" s="78">
        <f>'[2]31 Mar - 6 Apr 2012 '!O16</f>
        <v>0</v>
      </c>
      <c r="AW14" s="78">
        <f>'[2]7 Apr - 13 Apr 2012'!O16</f>
        <v>0</v>
      </c>
      <c r="AX14" s="78">
        <f>'[2]14 Apr - 20 Apr 2012'!O16</f>
        <v>0</v>
      </c>
      <c r="AY14" s="78">
        <f>'[2]21 Apr - 27 Apr 2012'!O16</f>
        <v>0</v>
      </c>
      <c r="AZ14" s="3">
        <f t="shared" si="0"/>
        <v>0</v>
      </c>
    </row>
    <row r="15" spans="1:52" ht="15">
      <c r="A15" s="86" t="s">
        <v>94</v>
      </c>
      <c r="B15" s="45">
        <f>'[2]30 Apr - 6 Mei 2011'!O17</f>
        <v>258</v>
      </c>
      <c r="C15" s="45">
        <f>'[2]7 - 13 Mei 2011'!O17</f>
        <v>0</v>
      </c>
      <c r="D15" s="45">
        <f>'[2]14 - 20 Mei 2011'!O17</f>
        <v>0</v>
      </c>
      <c r="E15" s="45">
        <f>'[2]21 - 27 Mei 2011'!O17</f>
        <v>0</v>
      </c>
      <c r="F15" s="45">
        <f>'[2]28 Mei - 3 Jun 2011'!O17</f>
        <v>0</v>
      </c>
      <c r="G15" s="45">
        <f>'[2]4 - 10 Jun 2011'!O17</f>
        <v>0</v>
      </c>
      <c r="H15" s="45">
        <f>'[2]11-17 Jun 2011'!O17</f>
        <v>0</v>
      </c>
      <c r="I15" s="45">
        <f>'[2]18 - 24 Jun 2011'!O17</f>
        <v>0</v>
      </c>
      <c r="J15" s="45">
        <f>'[2]25 Jun - 1 Jul 2011'!O17</f>
        <v>0</v>
      </c>
      <c r="K15" s="45">
        <f>'[2]2 - 8 Jul 2011'!O17</f>
        <v>0</v>
      </c>
      <c r="L15" s="45">
        <f>'[2]9-15 Jul 2011'!O17</f>
        <v>0</v>
      </c>
      <c r="M15" s="45">
        <f>'[2]16 - 22 Jul 2011'!O17</f>
        <v>0</v>
      </c>
      <c r="N15" s="45">
        <f>'[2]23 - 29 Jul 2011'!O17</f>
        <v>0</v>
      </c>
      <c r="O15" s="78">
        <f>'[2]30 Jul - 5 Aug 2011'!O17</f>
        <v>0</v>
      </c>
      <c r="P15" s="78">
        <f>'[2]6 - 12 Aug 2011'!O17</f>
        <v>0</v>
      </c>
      <c r="Q15" s="78">
        <f>'[2]13 - 19 Aug 2011'!O17</f>
        <v>0</v>
      </c>
      <c r="R15" s="78">
        <f>'[2]20 - 26 Aug 2011'!O17</f>
        <v>0</v>
      </c>
      <c r="S15" s="78">
        <f>'[2]27 Aug - 2 Sep 2011'!O17</f>
        <v>0</v>
      </c>
      <c r="T15" s="78">
        <f>'[2]3 - 9 Sep 2011'!O17</f>
        <v>0</v>
      </c>
      <c r="U15" s="78">
        <f>'[2]10 - 16 Sep 2011'!O17</f>
        <v>0</v>
      </c>
      <c r="V15" s="78">
        <f>'[2]17 - 23 Sep 2011'!O17</f>
        <v>0</v>
      </c>
      <c r="W15" s="78">
        <f>'[2]24 - 30 Sep 2011'!O17</f>
        <v>0</v>
      </c>
      <c r="X15" s="78">
        <f>'[2]1 - 7 Okt 2011'!O17</f>
        <v>0</v>
      </c>
      <c r="Y15" s="78">
        <f>'[2]8 - 14 Okt 2011'!O17</f>
        <v>0</v>
      </c>
      <c r="Z15" s="78">
        <f>'[2]15 - 21 Okt 2011'!O17</f>
        <v>0</v>
      </c>
      <c r="AA15" s="78">
        <f>'[2]22 Okt - 28 Okt 2011'!O17</f>
        <v>0</v>
      </c>
      <c r="AB15" s="78">
        <f>'[2]29 Okt - 4 Nov 2011'!O17</f>
        <v>0</v>
      </c>
      <c r="AC15" s="78">
        <f>'[2]5 Nov - 11 Nov 2011'!O17</f>
        <v>0</v>
      </c>
      <c r="AD15" s="78">
        <f>'[2]12 Nov - 18 Nov 2011'!O17</f>
        <v>0</v>
      </c>
      <c r="AE15" s="78">
        <f>'[2]19 Nov - 25 Nov 2011'!O17</f>
        <v>0</v>
      </c>
      <c r="AF15" s="78">
        <f>'[2]26 Nov - 2 Des 2011'!O17</f>
        <v>0</v>
      </c>
      <c r="AG15" s="78">
        <f>'[2]3 Des - 9 Des 2011'!O17</f>
        <v>0</v>
      </c>
      <c r="AH15" s="78">
        <f>'[2]10 Des - 30 Des 2011'!O17</f>
        <v>0</v>
      </c>
      <c r="AI15" s="78">
        <f>'[2]31 Des - 6 Jan 2012'!O17</f>
        <v>0</v>
      </c>
      <c r="AJ15" s="78">
        <f>'[2]7 Jan - 13 Jan 2012'!O17</f>
        <v>0</v>
      </c>
      <c r="AK15" s="78">
        <f>'[2]14 Jan - 20 Jan 2012'!O17</f>
        <v>0</v>
      </c>
      <c r="AL15" s="78">
        <f>'[2]21 Jan - 27 Jan 2012'!O17</f>
        <v>0</v>
      </c>
      <c r="AM15" s="78">
        <f>'[2]28 Jan - 3 Feb 2012'!O17</f>
        <v>0</v>
      </c>
      <c r="AN15" s="78">
        <f>'[2]4 Feb - 10 Feb 2012'!O17</f>
        <v>0</v>
      </c>
      <c r="AO15" s="78">
        <f>'[2]11 Feb - 17 Feb 2012'!O17</f>
        <v>0</v>
      </c>
      <c r="AP15" s="78">
        <f>'[2]18 Feb - 24 Feb 2012'!O17</f>
        <v>0</v>
      </c>
      <c r="AQ15" s="78">
        <f>'[2]25 Feb - 2 Mar 2012'!O17</f>
        <v>0</v>
      </c>
      <c r="AR15" s="78">
        <f>'[2]3 Mar - 9 Mar 2012'!O17</f>
        <v>0</v>
      </c>
      <c r="AS15" s="78">
        <f>'[2]10 Mar - 16 Mar 2012'!O17</f>
        <v>0</v>
      </c>
      <c r="AT15" s="78">
        <f>'[2]17 Mar - 23 Mar 2012'!O17</f>
        <v>0</v>
      </c>
      <c r="AU15" s="78">
        <f>'[2]24 Mar - 30 Mar 2012'!O17</f>
        <v>0</v>
      </c>
      <c r="AV15" s="78">
        <f>'[2]31 Mar - 6 Apr 2012 '!O17</f>
        <v>0</v>
      </c>
      <c r="AW15" s="78">
        <f>'[2]7 Apr - 13 Apr 2012'!O17</f>
        <v>0</v>
      </c>
      <c r="AX15" s="78">
        <f>'[2]14 Apr - 20 Apr 2012'!O17</f>
        <v>0</v>
      </c>
      <c r="AY15" s="78">
        <f>'[2]21 Apr - 27 Apr 2012'!O17</f>
        <v>0</v>
      </c>
      <c r="AZ15" s="3">
        <f t="shared" si="0"/>
        <v>258</v>
      </c>
    </row>
    <row r="16" spans="1:52" ht="15">
      <c r="A16" s="86" t="s">
        <v>354</v>
      </c>
      <c r="B16" s="45">
        <f>'[2]30 Apr - 6 Mei 2011'!O18</f>
        <v>10884</v>
      </c>
      <c r="C16" s="45">
        <f>'[2]7 - 13 Mei 2011'!O18</f>
        <v>0</v>
      </c>
      <c r="D16" s="45">
        <f>'[2]14 - 20 Mei 2011'!O18</f>
        <v>0</v>
      </c>
      <c r="E16" s="45">
        <f>'[2]21 - 27 Mei 2011'!O18</f>
        <v>0</v>
      </c>
      <c r="F16" s="45">
        <f>'[2]28 Mei - 3 Jun 2011'!O18</f>
        <v>0</v>
      </c>
      <c r="G16" s="45">
        <f>'[2]4 - 10 Jun 2011'!O18</f>
        <v>0</v>
      </c>
      <c r="H16" s="45">
        <f>'[2]11-17 Jun 2011'!O18</f>
        <v>3920</v>
      </c>
      <c r="I16" s="45">
        <f>'[2]18 - 24 Jun 2011'!O18</f>
        <v>4616</v>
      </c>
      <c r="J16" s="45">
        <f>'[2]25 Jun - 1 Jul 2011'!O18</f>
        <v>0</v>
      </c>
      <c r="K16" s="45">
        <f>'[2]2 - 8 Jul 2011'!O18</f>
        <v>0</v>
      </c>
      <c r="L16" s="45">
        <f>'[2]9-15 Jul 2011'!O18</f>
        <v>0</v>
      </c>
      <c r="M16" s="45">
        <f>'[2]16 - 22 Jul 2011'!O18</f>
        <v>22</v>
      </c>
      <c r="N16" s="45">
        <f>'[2]23 - 29 Jul 2011'!O18</f>
        <v>0</v>
      </c>
      <c r="O16" s="78">
        <f>'[2]30 Jul - 5 Aug 2011'!O18</f>
        <v>0</v>
      </c>
      <c r="P16" s="78">
        <f>'[2]6 - 12 Aug 2011'!O18</f>
        <v>0</v>
      </c>
      <c r="Q16" s="78">
        <f>'[2]13 - 19 Aug 2011'!O18</f>
        <v>0</v>
      </c>
      <c r="R16" s="78">
        <f>'[2]20 - 26 Aug 2011'!O18</f>
        <v>0</v>
      </c>
      <c r="S16" s="78">
        <f>'[2]27 Aug - 2 Sep 2011'!O18</f>
        <v>0</v>
      </c>
      <c r="T16" s="78">
        <f>'[2]3 - 9 Sep 2011'!O18</f>
        <v>0</v>
      </c>
      <c r="U16" s="78">
        <f>'[2]10 - 16 Sep 2011'!O18</f>
        <v>0</v>
      </c>
      <c r="V16" s="78">
        <f>'[2]17 - 23 Sep 2011'!O18</f>
        <v>0</v>
      </c>
      <c r="W16" s="78">
        <f>'[2]24 - 30 Sep 2011'!O18</f>
        <v>0</v>
      </c>
      <c r="X16" s="78">
        <f>'[2]1 - 7 Okt 2011'!O18</f>
        <v>0</v>
      </c>
      <c r="Y16" s="78">
        <f>'[2]8 - 14 Okt 2011'!O18</f>
        <v>0</v>
      </c>
      <c r="Z16" s="78">
        <f>'[2]15 - 21 Okt 2011'!O18</f>
        <v>0</v>
      </c>
      <c r="AA16" s="78">
        <f>'[2]22 Okt - 28 Okt 2011'!O18</f>
        <v>0</v>
      </c>
      <c r="AB16" s="78">
        <f>'[2]29 Okt - 4 Nov 2011'!O18</f>
        <v>0</v>
      </c>
      <c r="AC16" s="78">
        <f>'[2]5 Nov - 11 Nov 2011'!O18</f>
        <v>0</v>
      </c>
      <c r="AD16" s="78">
        <f>'[2]12 Nov - 18 Nov 2011'!O18</f>
        <v>0</v>
      </c>
      <c r="AE16" s="78">
        <f>'[2]19 Nov - 25 Nov 2011'!O18</f>
        <v>0</v>
      </c>
      <c r="AF16" s="78">
        <f>'[2]26 Nov - 2 Des 2011'!O18</f>
        <v>0</v>
      </c>
      <c r="AG16" s="78">
        <f>'[2]3 Des - 9 Des 2011'!O18</f>
        <v>0</v>
      </c>
      <c r="AH16" s="78">
        <f>'[2]10 Des - 30 Des 2011'!O18</f>
        <v>0</v>
      </c>
      <c r="AI16" s="78">
        <f>'[2]31 Des - 6 Jan 2012'!O18</f>
        <v>0</v>
      </c>
      <c r="AJ16" s="78">
        <f>'[2]7 Jan - 13 Jan 2012'!O18</f>
        <v>0</v>
      </c>
      <c r="AK16" s="78">
        <f>'[2]14 Jan - 20 Jan 2012'!O18</f>
        <v>0</v>
      </c>
      <c r="AL16" s="78">
        <f>'[2]21 Jan - 27 Jan 2012'!O18</f>
        <v>0</v>
      </c>
      <c r="AM16" s="78">
        <f>'[2]28 Jan - 3 Feb 2012'!O18</f>
        <v>0</v>
      </c>
      <c r="AN16" s="78">
        <f>'[2]4 Feb - 10 Feb 2012'!O18</f>
        <v>0</v>
      </c>
      <c r="AO16" s="78">
        <f>'[2]11 Feb - 17 Feb 2012'!O18</f>
        <v>0</v>
      </c>
      <c r="AP16" s="78">
        <f>'[2]18 Feb - 24 Feb 2012'!O18</f>
        <v>0</v>
      </c>
      <c r="AQ16" s="78">
        <f>'[2]25 Feb - 2 Mar 2012'!O18</f>
        <v>0</v>
      </c>
      <c r="AR16" s="78">
        <f>'[2]3 Mar - 9 Mar 2012'!O18</f>
        <v>0</v>
      </c>
      <c r="AS16" s="78">
        <f>'[2]10 Mar - 16 Mar 2012'!O18</f>
        <v>0</v>
      </c>
      <c r="AT16" s="78">
        <f>'[2]17 Mar - 23 Mar 2012'!O18</f>
        <v>0</v>
      </c>
      <c r="AU16" s="78">
        <f>'[2]24 Mar - 30 Mar 2012'!O18</f>
        <v>0</v>
      </c>
      <c r="AV16" s="78">
        <f>'[2]31 Mar - 6 Apr 2012 '!O18</f>
        <v>0</v>
      </c>
      <c r="AW16" s="78">
        <f>'[2]7 Apr - 13 Apr 2012'!O18</f>
        <v>0</v>
      </c>
      <c r="AX16" s="78">
        <f>'[2]14 Apr - 20 Apr 2012'!O18</f>
        <v>0</v>
      </c>
      <c r="AY16" s="78">
        <f>'[2]21 Apr - 27 Apr 2012'!O18</f>
        <v>0</v>
      </c>
      <c r="AZ16" s="3">
        <f t="shared" si="0"/>
        <v>19442</v>
      </c>
    </row>
    <row r="17" spans="1:52" ht="15">
      <c r="A17" s="86" t="s">
        <v>5</v>
      </c>
      <c r="B17" s="45">
        <f>'[2]30 Apr - 6 Mei 2011'!O19</f>
        <v>251</v>
      </c>
      <c r="C17" s="45">
        <f>'[2]7 - 13 Mei 2011'!O19</f>
        <v>295</v>
      </c>
      <c r="D17" s="45">
        <f>'[2]14 - 20 Mei 2011'!O19</f>
        <v>0</v>
      </c>
      <c r="E17" s="45">
        <f>'[2]21 - 27 Mei 2011'!O19</f>
        <v>84</v>
      </c>
      <c r="F17" s="45">
        <f>'[2]28 Mei - 3 Jun 2011'!O19</f>
        <v>0</v>
      </c>
      <c r="G17" s="45">
        <f>'[2]4 - 10 Jun 2011'!O19</f>
        <v>0</v>
      </c>
      <c r="H17" s="45">
        <f>'[2]11-17 Jun 2011'!O19</f>
        <v>0</v>
      </c>
      <c r="I17" s="45">
        <f>'[2]18 - 24 Jun 2011'!O19</f>
        <v>0</v>
      </c>
      <c r="J17" s="45">
        <f>'[2]25 Jun - 1 Jul 2011'!O19</f>
        <v>0</v>
      </c>
      <c r="K17" s="45">
        <f>'[2]2 - 8 Jul 2011'!O19</f>
        <v>0</v>
      </c>
      <c r="L17" s="45">
        <f>'[2]9-15 Jul 2011'!O19</f>
        <v>0</v>
      </c>
      <c r="M17" s="45">
        <f>'[2]16 - 22 Jul 2011'!O19</f>
        <v>0</v>
      </c>
      <c r="N17" s="45">
        <f>'[2]23 - 29 Jul 2011'!O19</f>
        <v>0</v>
      </c>
      <c r="O17" s="78">
        <f>'[2]30 Jul - 5 Aug 2011'!O19</f>
        <v>0</v>
      </c>
      <c r="P17" s="78">
        <f>'[2]6 - 12 Aug 2011'!O19</f>
        <v>103</v>
      </c>
      <c r="Q17" s="78">
        <f>'[2]13 - 19 Aug 2011'!O19</f>
        <v>170</v>
      </c>
      <c r="R17" s="78">
        <f>'[2]20 - 26 Aug 2011'!O19</f>
        <v>29</v>
      </c>
      <c r="S17" s="78">
        <f>'[2]27 Aug - 2 Sep 2011'!O19</f>
        <v>12</v>
      </c>
      <c r="T17" s="78">
        <f>'[2]3 - 9 Sep 2011'!O19</f>
        <v>0</v>
      </c>
      <c r="U17" s="78">
        <f>'[2]10 - 16 Sep 2011'!O19</f>
        <v>0</v>
      </c>
      <c r="V17" s="78">
        <f>'[2]17 - 23 Sep 2011'!O19</f>
        <v>0</v>
      </c>
      <c r="W17" s="78">
        <f>'[2]24 - 30 Sep 2011'!O19</f>
        <v>288</v>
      </c>
      <c r="X17" s="78">
        <f>'[2]1 - 7 Okt 2011'!O19</f>
        <v>137</v>
      </c>
      <c r="Y17" s="78">
        <f>'[2]8 - 14 Okt 2011'!O19</f>
        <v>23</v>
      </c>
      <c r="Z17" s="78">
        <f>'[2]15 - 21 Okt 2011'!O19</f>
        <v>0</v>
      </c>
      <c r="AA17" s="78">
        <f>'[2]22 Okt - 28 Okt 2011'!O19</f>
        <v>0</v>
      </c>
      <c r="AB17" s="78">
        <f>'[2]29 Okt - 4 Nov 2011'!O19</f>
        <v>0</v>
      </c>
      <c r="AC17" s="78">
        <f>'[2]5 Nov - 11 Nov 2011'!O19</f>
        <v>0</v>
      </c>
      <c r="AD17" s="78">
        <f>'[2]12 Nov - 18 Nov 2011'!O19</f>
        <v>0</v>
      </c>
      <c r="AE17" s="78">
        <f>'[2]19 Nov - 25 Nov 2011'!O19</f>
        <v>173</v>
      </c>
      <c r="AF17" s="78">
        <f>'[2]26 Nov - 2 Des 2011'!O19</f>
        <v>210</v>
      </c>
      <c r="AG17" s="78">
        <f>'[2]3 Des - 9 Des 2011'!O19</f>
        <v>875</v>
      </c>
      <c r="AH17" s="78">
        <f>'[2]10 Des - 30 Des 2011'!O19</f>
        <v>1412</v>
      </c>
      <c r="AI17" s="78">
        <f>'[2]31 Des - 6 Jan 2012'!O19</f>
        <v>759</v>
      </c>
      <c r="AJ17" s="78">
        <f>'[2]7 Jan - 13 Jan 2012'!O19</f>
        <v>270</v>
      </c>
      <c r="AK17" s="78">
        <f>'[2]14 Jan - 20 Jan 2012'!O19</f>
        <v>0</v>
      </c>
      <c r="AL17" s="78">
        <f>'[2]21 Jan - 27 Jan 2012'!O19</f>
        <v>14</v>
      </c>
      <c r="AM17" s="78">
        <f>'[2]28 Jan - 3 Feb 2012'!O19</f>
        <v>305</v>
      </c>
      <c r="AN17" s="78">
        <f>'[2]4 Feb - 10 Feb 2012'!O19</f>
        <v>146</v>
      </c>
      <c r="AO17" s="78">
        <f>'[2]11 Feb - 17 Feb 2012'!O19</f>
        <v>728</v>
      </c>
      <c r="AP17" s="78">
        <f>'[2]18 Feb - 24 Feb 2012'!O19</f>
        <v>431</v>
      </c>
      <c r="AQ17" s="78">
        <f>'[2]25 Feb - 2 Mar 2012'!O19</f>
        <v>755</v>
      </c>
      <c r="AR17" s="78">
        <f>'[2]3 Mar - 9 Mar 2012'!O19</f>
        <v>860</v>
      </c>
      <c r="AS17" s="78">
        <f>'[2]10 Mar - 16 Mar 2012'!O19</f>
        <v>663</v>
      </c>
      <c r="AT17" s="78">
        <f>'[2]17 Mar - 23 Mar 2012'!O19</f>
        <v>693</v>
      </c>
      <c r="AU17" s="78">
        <f>'[2]24 Mar - 30 Mar 2012'!O19</f>
        <v>1262</v>
      </c>
      <c r="AV17" s="78">
        <f>'[2]31 Mar - 6 Apr 2012 '!O19</f>
        <v>362</v>
      </c>
      <c r="AW17" s="78">
        <f>'[2]7 Apr - 13 Apr 2012'!O19</f>
        <v>530</v>
      </c>
      <c r="AX17" s="78">
        <f>'[2]14 Apr - 20 Apr 2012'!O19</f>
        <v>536</v>
      </c>
      <c r="AY17" s="78">
        <f>'[2]21 Apr - 27 Apr 2012'!O19</f>
        <v>1946</v>
      </c>
      <c r="AZ17" s="3">
        <f t="shared" si="0"/>
        <v>14322</v>
      </c>
    </row>
    <row r="18" spans="1:52" ht="15">
      <c r="A18" s="86" t="s">
        <v>7</v>
      </c>
      <c r="B18" s="45">
        <f>'[2]30 Apr - 6 Mei 2011'!O20</f>
        <v>352</v>
      </c>
      <c r="C18" s="45">
        <f>'[2]7 - 13 Mei 2011'!O20</f>
        <v>0</v>
      </c>
      <c r="D18" s="45">
        <f>'[2]14 - 20 Mei 2011'!O20</f>
        <v>0</v>
      </c>
      <c r="E18" s="45">
        <f>'[2]21 - 27 Mei 2011'!O20</f>
        <v>0</v>
      </c>
      <c r="F18" s="45">
        <f>'[2]28 Mei - 3 Jun 2011'!O20</f>
        <v>0</v>
      </c>
      <c r="G18" s="45">
        <f>'[2]4 - 10 Jun 2011'!O20</f>
        <v>0</v>
      </c>
      <c r="H18" s="45">
        <f>'[2]11-17 Jun 2011'!O20</f>
        <v>0</v>
      </c>
      <c r="I18" s="45">
        <f>'[2]18 - 24 Jun 2011'!O20</f>
        <v>0</v>
      </c>
      <c r="J18" s="45">
        <f>'[2]25 Jun - 1 Jul 2011'!O20</f>
        <v>0</v>
      </c>
      <c r="K18" s="45">
        <f>'[2]2 - 8 Jul 2011'!O20</f>
        <v>0</v>
      </c>
      <c r="L18" s="45">
        <f>'[2]9-15 Jul 2011'!O20</f>
        <v>0</v>
      </c>
      <c r="M18" s="45">
        <f>'[2]16 - 22 Jul 2011'!O20</f>
        <v>0</v>
      </c>
      <c r="N18" s="45">
        <f>'[2]23 - 29 Jul 2011'!O20</f>
        <v>0</v>
      </c>
      <c r="O18" s="78">
        <f>'[2]30 Jul - 5 Aug 2011'!O20</f>
        <v>0</v>
      </c>
      <c r="P18" s="78">
        <f>'[2]6 - 12 Aug 2011'!O20</f>
        <v>0</v>
      </c>
      <c r="Q18" s="78">
        <f>'[2]13 - 19 Aug 2011'!O20</f>
        <v>0</v>
      </c>
      <c r="R18" s="78">
        <f>'[2]20 - 26 Aug 2011'!O20</f>
        <v>0</v>
      </c>
      <c r="S18" s="78">
        <f>'[2]27 Aug - 2 Sep 2011'!O20</f>
        <v>0</v>
      </c>
      <c r="T18" s="78">
        <f>'[2]3 - 9 Sep 2011'!O20</f>
        <v>0</v>
      </c>
      <c r="U18" s="78">
        <f>'[2]10 - 16 Sep 2011'!O20</f>
        <v>0</v>
      </c>
      <c r="V18" s="78">
        <f>'[2]17 - 23 Sep 2011'!O20</f>
        <v>0</v>
      </c>
      <c r="W18" s="78">
        <f>'[2]24 - 30 Sep 2011'!O20</f>
        <v>0</v>
      </c>
      <c r="X18" s="78">
        <f>'[2]1 - 7 Okt 2011'!O20</f>
        <v>0</v>
      </c>
      <c r="Y18" s="78">
        <f>'[2]8 - 14 Okt 2011'!O20</f>
        <v>0</v>
      </c>
      <c r="Z18" s="78">
        <f>'[2]15 - 21 Okt 2011'!O20</f>
        <v>0</v>
      </c>
      <c r="AA18" s="78">
        <f>'[2]22 Okt - 28 Okt 2011'!O20</f>
        <v>0</v>
      </c>
      <c r="AB18" s="78">
        <f>'[2]29 Okt - 4 Nov 2011'!O20</f>
        <v>0</v>
      </c>
      <c r="AC18" s="78">
        <f>'[2]5 Nov - 11 Nov 2011'!O20</f>
        <v>0</v>
      </c>
      <c r="AD18" s="78">
        <f>'[2]12 Nov - 18 Nov 2011'!O20</f>
        <v>0</v>
      </c>
      <c r="AE18" s="78">
        <f>'[2]19 Nov - 25 Nov 2011'!O20</f>
        <v>0</v>
      </c>
      <c r="AF18" s="78">
        <f>'[2]26 Nov - 2 Des 2011'!O20</f>
        <v>0</v>
      </c>
      <c r="AG18" s="78">
        <f>'[2]3 Des - 9 Des 2011'!O20</f>
        <v>0</v>
      </c>
      <c r="AH18" s="78">
        <f>'[2]10 Des - 30 Des 2011'!O20</f>
        <v>0</v>
      </c>
      <c r="AI18" s="78">
        <f>'[2]31 Des - 6 Jan 2012'!O20</f>
        <v>0</v>
      </c>
      <c r="AJ18" s="78">
        <f>'[2]7 Jan - 13 Jan 2012'!O20</f>
        <v>0</v>
      </c>
      <c r="AK18" s="78">
        <f>'[2]14 Jan - 20 Jan 2012'!O20</f>
        <v>0</v>
      </c>
      <c r="AL18" s="78">
        <f>'[2]21 Jan - 27 Jan 2012'!O20</f>
        <v>0</v>
      </c>
      <c r="AM18" s="78">
        <f>'[2]28 Jan - 3 Feb 2012'!O20</f>
        <v>0</v>
      </c>
      <c r="AN18" s="78">
        <f>'[2]4 Feb - 10 Feb 2012'!O20</f>
        <v>0</v>
      </c>
      <c r="AO18" s="78">
        <f>'[2]11 Feb - 17 Feb 2012'!O20</f>
        <v>0</v>
      </c>
      <c r="AP18" s="78">
        <f>'[2]18 Feb - 24 Feb 2012'!O20</f>
        <v>0</v>
      </c>
      <c r="AQ18" s="78">
        <f>'[2]25 Feb - 2 Mar 2012'!O20</f>
        <v>0</v>
      </c>
      <c r="AR18" s="78">
        <f>'[2]3 Mar - 9 Mar 2012'!O20</f>
        <v>0</v>
      </c>
      <c r="AS18" s="78">
        <f>'[2]10 Mar - 16 Mar 2012'!O20</f>
        <v>0</v>
      </c>
      <c r="AT18" s="78">
        <f>'[2]17 Mar - 23 Mar 2012'!O20</f>
        <v>0</v>
      </c>
      <c r="AU18" s="78">
        <f>'[2]24 Mar - 30 Mar 2012'!O20</f>
        <v>0</v>
      </c>
      <c r="AV18" s="78">
        <f>'[2]31 Mar - 6 Apr 2012 '!O20</f>
        <v>0</v>
      </c>
      <c r="AW18" s="78">
        <f>'[2]7 Apr - 13 Apr 2012'!O20</f>
        <v>0</v>
      </c>
      <c r="AX18" s="78">
        <f>'[2]14 Apr - 20 Apr 2012'!O20</f>
        <v>0</v>
      </c>
      <c r="AY18" s="78">
        <f>'[2]21 Apr - 27 Apr 2012'!O20</f>
        <v>0</v>
      </c>
      <c r="AZ18" s="3">
        <f t="shared" si="0"/>
        <v>352</v>
      </c>
    </row>
    <row r="19" spans="1:52" ht="15">
      <c r="A19" s="41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>
        <f>'[2]16 - 22 Jul 2011'!O21</f>
        <v>0</v>
      </c>
      <c r="N19" s="45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>
        <f>'[2]21 Apr - 27 Apr 2012'!O21</f>
        <v>0</v>
      </c>
      <c r="AZ19" s="3">
        <f t="shared" si="0"/>
        <v>0</v>
      </c>
    </row>
    <row r="20" spans="1:52" ht="15">
      <c r="A20" s="8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>
        <f>'[2]16 - 22 Jul 2011'!O22</f>
        <v>0</v>
      </c>
      <c r="N20" s="45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>
        <f>'[2]21 Apr - 27 Apr 2012'!O22</f>
        <v>0</v>
      </c>
      <c r="AZ20" s="3">
        <f t="shared" si="0"/>
        <v>0</v>
      </c>
    </row>
    <row r="21" spans="1:52" ht="15">
      <c r="A21" s="41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>
        <f>'[2]16 - 22 Jul 2011'!O23</f>
        <v>0</v>
      </c>
      <c r="N21" s="45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>
        <f>'[2]21 Apr - 27 Apr 2012'!O23</f>
        <v>0</v>
      </c>
      <c r="AZ21" s="3">
        <f t="shared" si="0"/>
        <v>0</v>
      </c>
    </row>
    <row r="22" spans="1:52" ht="15">
      <c r="A22" s="41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>
        <f>'[2]16 - 22 Jul 2011'!O24</f>
        <v>0</v>
      </c>
      <c r="N22" s="45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>
        <f>'[2]21 Apr - 27 Apr 2012'!O24</f>
        <v>0</v>
      </c>
      <c r="AZ22" s="3">
        <f t="shared" si="0"/>
        <v>0</v>
      </c>
    </row>
    <row r="23" spans="1:52" ht="15">
      <c r="A23" s="41" t="s">
        <v>838</v>
      </c>
      <c r="B23" s="45">
        <f>'[2]30 Apr - 6 Mei 2011'!O25</f>
        <v>0</v>
      </c>
      <c r="C23" s="45">
        <f>'[2]7 - 13 Mei 2011'!O25</f>
        <v>0</v>
      </c>
      <c r="D23" s="45">
        <f>'[2]14 - 20 Mei 2011'!O25</f>
        <v>33000</v>
      </c>
      <c r="E23" s="45">
        <f>'[2]21 - 27 Mei 2011'!O25</f>
        <v>0</v>
      </c>
      <c r="F23" s="45">
        <f>'[2]28 Mei - 3 Jun 2011'!O25</f>
        <v>0</v>
      </c>
      <c r="G23" s="45">
        <f>'[2]4 - 10 Jun 2011'!O25</f>
        <v>0</v>
      </c>
      <c r="H23" s="45">
        <f>'[2]11-17 Jun 2011'!O25</f>
        <v>0</v>
      </c>
      <c r="I23" s="45">
        <f>'[2]18 - 24 Jun 2011'!O25</f>
        <v>0</v>
      </c>
      <c r="J23" s="45">
        <f>'[2]25 Jun - 1 Jul 2011'!O25</f>
        <v>0</v>
      </c>
      <c r="K23" s="45">
        <f>'[2]2 - 8 Jul 2011'!O25</f>
        <v>0</v>
      </c>
      <c r="L23" s="45">
        <f>'[2]9-15 Jul 2011'!O25</f>
        <v>0</v>
      </c>
      <c r="M23" s="45">
        <f>'[2]16 - 22 Jul 2011'!O25</f>
        <v>0</v>
      </c>
      <c r="N23" s="45">
        <f>'[2]23 - 29 Jul 2011'!O25</f>
        <v>0</v>
      </c>
      <c r="O23" s="78">
        <f>'[2]30 Jul - 5 Aug 2011'!O25</f>
        <v>0</v>
      </c>
      <c r="P23" s="78">
        <f>'[2]6 - 12 Aug 2011'!O25</f>
        <v>0</v>
      </c>
      <c r="Q23" s="78">
        <f>'[2]13 - 19 Aug 2011'!O25</f>
        <v>0</v>
      </c>
      <c r="R23" s="78">
        <f>'[2]20 - 26 Aug 2011'!O25</f>
        <v>0</v>
      </c>
      <c r="S23" s="78">
        <f>'[2]27 Aug - 2 Sep 2011'!O25</f>
        <v>0</v>
      </c>
      <c r="T23" s="78">
        <f>'[2]3 - 9 Sep 2011'!O25</f>
        <v>0</v>
      </c>
      <c r="U23" s="78">
        <f>'[2]10 - 16 Sep 2011'!O25</f>
        <v>22446</v>
      </c>
      <c r="V23" s="78">
        <f>'[2]17 - 23 Sep 2011'!O25</f>
        <v>12559</v>
      </c>
      <c r="W23" s="78">
        <f>'[2]24 - 30 Sep 2011'!O25</f>
        <v>0</v>
      </c>
      <c r="X23" s="78">
        <f>'[2]1 - 7 Okt 2011'!O25</f>
        <v>0</v>
      </c>
      <c r="Y23" s="78">
        <f>'[2]8 - 14 Okt 2011'!O25</f>
        <v>0</v>
      </c>
      <c r="Z23" s="78">
        <f>'[2]15 - 21 Okt 2011'!O25</f>
        <v>0</v>
      </c>
      <c r="AA23" s="78">
        <f>'[2]22 Okt - 28 Okt 2011'!O25</f>
        <v>0</v>
      </c>
      <c r="AB23" s="78">
        <f>'[2]29 Okt - 4 Nov 2011'!O25</f>
        <v>0</v>
      </c>
      <c r="AC23" s="78">
        <f>'[2]5 Nov - 11 Nov 2011'!O25</f>
        <v>0</v>
      </c>
      <c r="AD23" s="78">
        <f>'[2]12 Nov - 18 Nov 2011'!O25</f>
        <v>0</v>
      </c>
      <c r="AE23" s="78">
        <f>'[2]19 Nov - 25 Nov 2011'!O25</f>
        <v>0</v>
      </c>
      <c r="AF23" s="78">
        <f>'[2]26 Nov - 2 Des 2011'!O25</f>
        <v>0</v>
      </c>
      <c r="AG23" s="78">
        <f>'[2]3 Des - 9 Des 2011'!O25</f>
        <v>0</v>
      </c>
      <c r="AH23" s="78">
        <f>'[2]10 Des - 30 Des 2011'!O25</f>
        <v>0</v>
      </c>
      <c r="AI23" s="78">
        <f>'[2]31 Des - 6 Jan 2012'!O25</f>
        <v>0</v>
      </c>
      <c r="AJ23" s="78">
        <f>'[2]7 Jan - 13 Jan 2012'!O25</f>
        <v>0</v>
      </c>
      <c r="AK23" s="78">
        <f>'[2]14 Jan - 20 Jan 2012'!O25</f>
        <v>0</v>
      </c>
      <c r="AL23" s="78">
        <f>'[2]21 Jan - 27 Jan 2012'!O25</f>
        <v>0</v>
      </c>
      <c r="AM23" s="78">
        <f>'[2]28 Jan - 3 Feb 2012'!O25</f>
        <v>0</v>
      </c>
      <c r="AN23" s="78">
        <f>'[2]4 Feb - 10 Feb 2012'!O25</f>
        <v>0</v>
      </c>
      <c r="AO23" s="78">
        <f>'[2]11 Feb - 17 Feb 2012'!O25</f>
        <v>0</v>
      </c>
      <c r="AP23" s="78">
        <f>'[2]18 Feb - 24 Feb 2012'!O25</f>
        <v>0</v>
      </c>
      <c r="AQ23" s="78">
        <f>'[2]25 Feb - 2 Mar 2012'!O25</f>
        <v>0</v>
      </c>
      <c r="AR23" s="78">
        <f>'[2]3 Mar - 9 Mar 2012'!O25</f>
        <v>0</v>
      </c>
      <c r="AS23" s="78">
        <f>'[2]10 Mar - 16 Mar 2012'!O25</f>
        <v>0</v>
      </c>
      <c r="AT23" s="78">
        <f>'[2]17 Mar - 23 Mar 2012'!O25</f>
        <v>0</v>
      </c>
      <c r="AU23" s="78">
        <f>'[2]24 Mar - 30 Mar 2012'!O25</f>
        <v>0</v>
      </c>
      <c r="AV23" s="78">
        <f>'[2]31 Mar - 6 Apr 2012 '!O25</f>
        <v>0</v>
      </c>
      <c r="AW23" s="78">
        <f>'[2]7 Apr - 13 Apr 2012'!O25</f>
        <v>0</v>
      </c>
      <c r="AX23" s="78">
        <f>'[2]14 Apr - 20 Apr 2012'!O25</f>
        <v>0</v>
      </c>
      <c r="AY23" s="78">
        <f>'[2]21 Apr - 27 Apr 2012'!O25</f>
        <v>0</v>
      </c>
      <c r="AZ23" s="3">
        <f t="shared" si="0"/>
        <v>68005</v>
      </c>
    </row>
    <row r="24" spans="1:52" ht="15">
      <c r="A24" s="41" t="s">
        <v>813</v>
      </c>
      <c r="B24" s="45">
        <f>'[2]30 Apr - 6 Mei 2011'!O26</f>
        <v>0</v>
      </c>
      <c r="C24" s="45">
        <f>'[2]7 - 13 Mei 2011'!O26</f>
        <v>0</v>
      </c>
      <c r="D24" s="45">
        <f>'[2]14 - 20 Mei 2011'!O26</f>
        <v>0</v>
      </c>
      <c r="E24" s="45">
        <f>'[2]21 - 27 Mei 2011'!O26</f>
        <v>0</v>
      </c>
      <c r="F24" s="45">
        <f>'[2]28 Mei - 3 Jun 2011'!O26</f>
        <v>0</v>
      </c>
      <c r="G24" s="45">
        <f>'[2]4 - 10 Jun 2011'!O26</f>
        <v>0</v>
      </c>
      <c r="H24" s="45">
        <f>'[2]11-17 Jun 2011'!O26</f>
        <v>0</v>
      </c>
      <c r="I24" s="45">
        <f>'[2]18 - 24 Jun 2011'!O26</f>
        <v>28891</v>
      </c>
      <c r="J24" s="45">
        <f>'[2]25 Jun - 1 Jul 2011'!O26</f>
        <v>9892</v>
      </c>
      <c r="K24" s="45">
        <f>'[2]2 - 8 Jul 2011'!O26</f>
        <v>0</v>
      </c>
      <c r="L24" s="45">
        <f>'[2]9-15 Jul 2011'!O26</f>
        <v>0</v>
      </c>
      <c r="M24" s="45">
        <f>'[2]16 - 22 Jul 2011'!O26</f>
        <v>0</v>
      </c>
      <c r="N24" s="45">
        <f>'[2]23 - 29 Jul 2011'!O26</f>
        <v>0</v>
      </c>
      <c r="O24" s="78">
        <f>'[2]30 Jul - 5 Aug 2011'!O26</f>
        <v>0</v>
      </c>
      <c r="P24" s="78">
        <f>'[2]6 - 12 Aug 2011'!O26</f>
        <v>0</v>
      </c>
      <c r="Q24" s="78">
        <f>'[2]13 - 19 Aug 2011'!O26</f>
        <v>0</v>
      </c>
      <c r="R24" s="78">
        <f>'[2]20 - 26 Aug 2011'!O26</f>
        <v>0</v>
      </c>
      <c r="S24" s="78">
        <f>'[2]27 Aug - 2 Sep 2011'!O26</f>
        <v>0</v>
      </c>
      <c r="T24" s="78">
        <f>'[2]3 - 9 Sep 2011'!O26</f>
        <v>0</v>
      </c>
      <c r="U24" s="78">
        <f>'[2]10 - 16 Sep 2011'!O26</f>
        <v>0</v>
      </c>
      <c r="V24" s="78">
        <f>'[2]17 - 23 Sep 2011'!O26</f>
        <v>0</v>
      </c>
      <c r="W24" s="78">
        <f>'[2]24 - 30 Sep 2011'!O26</f>
        <v>0</v>
      </c>
      <c r="X24" s="78">
        <f>'[2]1 - 7 Okt 2011'!O26</f>
        <v>0</v>
      </c>
      <c r="Y24" s="78">
        <f>'[2]8 - 14 Okt 2011'!O26</f>
        <v>0</v>
      </c>
      <c r="Z24" s="78">
        <f>'[2]15 - 21 Okt 2011'!O26</f>
        <v>0</v>
      </c>
      <c r="AA24" s="78">
        <f>'[2]22 Okt - 28 Okt 2011'!O26</f>
        <v>0</v>
      </c>
      <c r="AB24" s="78">
        <f>'[2]29 Okt - 4 Nov 2011'!O26</f>
        <v>237</v>
      </c>
      <c r="AC24" s="78">
        <f>'[2]5 Nov - 11 Nov 2011'!O26</f>
        <v>1290</v>
      </c>
      <c r="AD24" s="78">
        <f>'[2]12 Nov - 18 Nov 2011'!O26</f>
        <v>1290</v>
      </c>
      <c r="AE24" s="78">
        <f>'[2]19 Nov - 25 Nov 2011'!O26</f>
        <v>1290</v>
      </c>
      <c r="AF24" s="78">
        <f>'[2]26 Nov - 2 Des 2011'!O26</f>
        <v>1290</v>
      </c>
      <c r="AG24" s="78">
        <f>'[2]3 Des - 9 Des 2011'!O26</f>
        <v>1054</v>
      </c>
      <c r="AH24" s="78">
        <f>'[2]10 Des - 30 Des 2011'!O26</f>
        <v>0</v>
      </c>
      <c r="AI24" s="78">
        <f>'[2]31 Des - 6 Jan 2012'!O26</f>
        <v>0</v>
      </c>
      <c r="AJ24" s="78">
        <f>'[2]7 Jan - 13 Jan 2012'!O26</f>
        <v>0</v>
      </c>
      <c r="AK24" s="78">
        <f>'[2]14 Jan - 20 Jan 2012'!O26</f>
        <v>0</v>
      </c>
      <c r="AL24" s="78">
        <f>'[2]21 Jan - 27 Jan 2012'!O26</f>
        <v>0</v>
      </c>
      <c r="AM24" s="78">
        <f>'[2]28 Jan - 3 Feb 2012'!O26</f>
        <v>0</v>
      </c>
      <c r="AN24" s="78">
        <f>'[2]4 Feb - 10 Feb 2012'!O26</f>
        <v>0</v>
      </c>
      <c r="AO24" s="78">
        <f>'[2]11 Feb - 17 Feb 2012'!O26</f>
        <v>0</v>
      </c>
      <c r="AP24" s="78">
        <f>'[2]18 Feb - 24 Feb 2012'!O26</f>
        <v>0</v>
      </c>
      <c r="AQ24" s="78">
        <f>'[2]25 Feb - 2 Mar 2012'!O26</f>
        <v>0</v>
      </c>
      <c r="AR24" s="78">
        <f>'[2]3 Mar - 9 Mar 2012'!O26</f>
        <v>0</v>
      </c>
      <c r="AS24" s="78">
        <f>'[2]10 Mar - 16 Mar 2012'!O26</f>
        <v>0</v>
      </c>
      <c r="AT24" s="78">
        <f>'[2]17 Mar - 23 Mar 2012'!O26</f>
        <v>0</v>
      </c>
      <c r="AU24" s="78">
        <f>'[2]24 Mar - 30 Mar 2012'!O26</f>
        <v>0</v>
      </c>
      <c r="AV24" s="78">
        <f>'[2]31 Mar - 6 Apr 2012 '!O26</f>
        <v>0</v>
      </c>
      <c r="AW24" s="78">
        <f>'[2]7 Apr - 13 Apr 2012'!O26</f>
        <v>0</v>
      </c>
      <c r="AX24" s="78">
        <f>'[2]14 Apr - 20 Apr 2012'!O26</f>
        <v>0</v>
      </c>
      <c r="AY24" s="78">
        <f>'[2]21 Apr - 27 Apr 2012'!O26</f>
        <v>0</v>
      </c>
      <c r="AZ24" s="3">
        <f t="shared" si="0"/>
        <v>45234</v>
      </c>
    </row>
    <row r="25" spans="1:52" ht="15">
      <c r="A25" s="41" t="s">
        <v>453</v>
      </c>
      <c r="B25" s="45">
        <f>'[2]30 Apr - 6 Mei 2011'!O27</f>
        <v>22342</v>
      </c>
      <c r="C25" s="45">
        <f>'[2]7 - 13 Mei 2011'!O27</f>
        <v>37729</v>
      </c>
      <c r="D25" s="45">
        <f>'[2]14 - 20 Mei 2011'!O27</f>
        <v>49404</v>
      </c>
      <c r="E25" s="45">
        <f>'[2]21 - 27 Mei 2011'!O27</f>
        <v>25632</v>
      </c>
      <c r="F25" s="45">
        <f>'[2]28 Mei - 3 Jun 2011'!O27</f>
        <v>28823</v>
      </c>
      <c r="G25" s="45">
        <f>'[2]4 - 10 Jun 2011'!O27</f>
        <v>30800</v>
      </c>
      <c r="H25" s="45">
        <f>'[2]11-17 Jun 2011'!O27</f>
        <v>31700</v>
      </c>
      <c r="I25" s="45">
        <f>'[2]18 - 24 Jun 2011'!O27</f>
        <v>49500</v>
      </c>
      <c r="J25" s="45">
        <f>'[2]25 Jun - 1 Jul 2011'!O27</f>
        <v>0</v>
      </c>
      <c r="K25" s="45">
        <f>'[2]2 - 8 Jul 2011'!O27</f>
        <v>30218</v>
      </c>
      <c r="L25" s="45">
        <f>'[2]9-15 Jul 2011'!O27</f>
        <v>35000</v>
      </c>
      <c r="M25" s="45">
        <f>'[2]16 - 22 Jul 2011'!O27</f>
        <v>0</v>
      </c>
      <c r="N25" s="45">
        <f>'[2]23 - 29 Jul 2011'!O27</f>
        <v>26876</v>
      </c>
      <c r="O25" s="78">
        <f>'[2]30 Jul - 5 Aug 2011'!O27</f>
        <v>0</v>
      </c>
      <c r="P25" s="78">
        <f>'[2]6 - 12 Aug 2011'!O27</f>
        <v>66401</v>
      </c>
      <c r="Q25" s="78">
        <v>0</v>
      </c>
      <c r="R25" s="78">
        <f>'[2]20 - 26 Aug 2011'!O27</f>
        <v>56000</v>
      </c>
      <c r="S25" s="78">
        <f>'[2]27 Aug - 2 Sep 2011'!O27</f>
        <v>0</v>
      </c>
      <c r="T25" s="78">
        <f>'[2]3 - 9 Sep 2011'!O27</f>
        <v>0</v>
      </c>
      <c r="U25" s="78">
        <f>'[2]10 - 16 Sep 2011'!O27</f>
        <v>0</v>
      </c>
      <c r="V25" s="78">
        <f>'[2]17 - 23 Sep 2011'!O27</f>
        <v>22170</v>
      </c>
      <c r="W25" s="78">
        <f>'[2]24 - 30 Sep 2011'!O27</f>
        <v>7567</v>
      </c>
      <c r="X25" s="78">
        <f>'[2]1 - 7 Okt 2011'!O27</f>
        <v>32260</v>
      </c>
      <c r="Y25" s="78">
        <f>'[2]8 - 14 Okt 2011'!O27</f>
        <v>55707</v>
      </c>
      <c r="Z25" s="78">
        <f>'[2]15 - 21 Okt 2011'!O27</f>
        <v>0</v>
      </c>
      <c r="AA25" s="78">
        <f>'[2]22 Okt - 28 Okt 2011'!O27</f>
        <v>93150</v>
      </c>
      <c r="AB25" s="78">
        <f>'[2]29 Okt - 4 Nov 2011'!O27</f>
        <v>28879</v>
      </c>
      <c r="AC25" s="78">
        <f>'[2]5 Nov - 11 Nov 2011'!O27</f>
        <v>62015</v>
      </c>
      <c r="AD25" s="78">
        <f>'[2]12 Nov - 18 Nov 2011'!O27</f>
        <v>0</v>
      </c>
      <c r="AE25" s="78">
        <f>'[2]19 Nov - 25 Nov 2011'!O27</f>
        <v>48007</v>
      </c>
      <c r="AF25" s="78">
        <f>'[2]26 Nov - 2 Des 2011'!O27</f>
        <v>27482</v>
      </c>
      <c r="AG25" s="78">
        <f>'[2]3 Des - 9 Des 2011'!O27</f>
        <v>32300</v>
      </c>
      <c r="AH25" s="78">
        <f>'[2]10 Des - 30 Des 2011'!O27</f>
        <v>91369</v>
      </c>
      <c r="AI25" s="78">
        <f>'[2]31 Des - 6 Jan 2012'!O27</f>
        <v>0</v>
      </c>
      <c r="AJ25" s="78">
        <f>'[2]7 Jan - 13 Jan 2012'!O27</f>
        <v>29500</v>
      </c>
      <c r="AK25" s="78">
        <f>'[2]14 Jan - 20 Jan 2012'!O27</f>
        <v>0</v>
      </c>
      <c r="AL25" s="78">
        <f>'[2]21 Jan - 27 Jan 2012'!O27</f>
        <v>33000</v>
      </c>
      <c r="AM25" s="78">
        <f>'[2]28 Jan - 3 Feb 2012'!O27</f>
        <v>0</v>
      </c>
      <c r="AN25" s="78">
        <f>'[2]4 Feb - 10 Feb 2012'!O27</f>
        <v>0</v>
      </c>
      <c r="AO25" s="78">
        <f>'[2]11 Feb - 17 Feb 2012'!O27</f>
        <v>0</v>
      </c>
      <c r="AP25" s="78">
        <f>'[2]18 Feb - 24 Feb 2012'!O27</f>
        <v>0</v>
      </c>
      <c r="AQ25" s="78">
        <f>'[2]25 Feb - 2 Mar 2012'!O27</f>
        <v>37670</v>
      </c>
      <c r="AR25" s="78">
        <f>'[2]3 Mar - 9 Mar 2012'!O27</f>
        <v>0</v>
      </c>
      <c r="AS25" s="78">
        <f>'[2]10 Mar - 16 Mar 2012'!O27</f>
        <v>0</v>
      </c>
      <c r="AT25" s="78">
        <f>'[2]17 Mar - 23 Mar 2012'!O27</f>
        <v>10670</v>
      </c>
      <c r="AU25" s="78">
        <f>'[2]24 Mar - 30 Mar 2012'!O27</f>
        <v>28329</v>
      </c>
      <c r="AV25" s="78">
        <f>'[2]31 Mar - 6 Apr 2012 '!O27</f>
        <v>0</v>
      </c>
      <c r="AW25" s="78">
        <f>'[2]7 Apr - 13 Apr 2012'!O27</f>
        <v>0</v>
      </c>
      <c r="AX25" s="78">
        <f>'[2]14 Apr - 20 Apr 2012'!O27</f>
        <v>0</v>
      </c>
      <c r="AY25" s="78">
        <f>'[2]21 Apr - 27 Apr 2012'!O27</f>
        <v>31600</v>
      </c>
      <c r="AZ25" s="3">
        <f t="shared" si="0"/>
        <v>1162100</v>
      </c>
    </row>
    <row r="26" spans="1:52" ht="15">
      <c r="A26" s="41" t="s">
        <v>854</v>
      </c>
      <c r="B26" s="45">
        <f>'[2]30 Apr - 6 Mei 2011'!O28</f>
        <v>0</v>
      </c>
      <c r="C26" s="45">
        <f>'[2]7 - 13 Mei 2011'!O28</f>
        <v>0</v>
      </c>
      <c r="D26" s="45">
        <f>'[2]14 - 20 Mei 2011'!O28</f>
        <v>0</v>
      </c>
      <c r="E26" s="45">
        <f>'[2]21 - 27 Mei 2011'!O28</f>
        <v>0</v>
      </c>
      <c r="F26" s="45">
        <f>'[2]28 Mei - 3 Jun 2011'!O28</f>
        <v>0</v>
      </c>
      <c r="G26" s="45">
        <f>'[2]4 - 10 Jun 2011'!O28</f>
        <v>0</v>
      </c>
      <c r="H26" s="45">
        <f>'[2]11-17 Jun 2011'!O28</f>
        <v>0</v>
      </c>
      <c r="I26" s="45">
        <f>'[2]18 - 24 Jun 2011'!O28</f>
        <v>0</v>
      </c>
      <c r="J26" s="45">
        <f>'[2]25 Jun - 1 Jul 2011'!O28</f>
        <v>0</v>
      </c>
      <c r="K26" s="45">
        <f>'[2]2 - 8 Jul 2011'!O28</f>
        <v>0</v>
      </c>
      <c r="L26" s="45">
        <f>'[2]9-15 Jul 2011'!O28</f>
        <v>0</v>
      </c>
      <c r="M26" s="45">
        <f>'[2]16 - 22 Jul 2011'!O28</f>
        <v>0</v>
      </c>
      <c r="N26" s="45">
        <f>'[2]23 - 29 Jul 2011'!O28</f>
        <v>0</v>
      </c>
      <c r="O26" s="78">
        <f>'[2]30 Jul - 5 Aug 2011'!O28</f>
        <v>0</v>
      </c>
      <c r="P26" s="78">
        <f>'[2]6 - 12 Aug 2011'!O28</f>
        <v>0</v>
      </c>
      <c r="Q26" s="78">
        <f>'[2]13 - 19 Aug 2011'!O28</f>
        <v>0</v>
      </c>
      <c r="R26" s="78">
        <f>'[2]20 - 26 Aug 2011'!O28</f>
        <v>0</v>
      </c>
      <c r="S26" s="78">
        <f>'[2]27 Aug - 2 Sep 2011'!O28</f>
        <v>0</v>
      </c>
      <c r="T26" s="78">
        <f>'[2]3 - 9 Sep 2011'!O28</f>
        <v>0</v>
      </c>
      <c r="U26" s="78">
        <f>'[2]10 - 16 Sep 2011'!O28</f>
        <v>0</v>
      </c>
      <c r="V26" s="78">
        <f>'[2]17 - 23 Sep 2011'!O28</f>
        <v>0</v>
      </c>
      <c r="W26" s="78">
        <f>'[2]24 - 30 Sep 2011'!O28</f>
        <v>0</v>
      </c>
      <c r="X26" s="78">
        <f>'[2]1 - 7 Okt 2011'!O28</f>
        <v>0</v>
      </c>
      <c r="Y26" s="78">
        <f>'[2]8 - 14 Okt 2011'!O28</f>
        <v>0</v>
      </c>
      <c r="Z26" s="78">
        <f>'[2]15 - 21 Okt 2011'!O28</f>
        <v>0</v>
      </c>
      <c r="AA26" s="78">
        <f>'[2]22 Okt - 28 Okt 2011'!O28</f>
        <v>0</v>
      </c>
      <c r="AB26" s="78">
        <f>'[2]29 Okt - 4 Nov 2011'!O28</f>
        <v>0</v>
      </c>
      <c r="AC26" s="78">
        <f>'[2]5 Nov - 11 Nov 2011'!O28</f>
        <v>0</v>
      </c>
      <c r="AD26" s="78">
        <f>'[2]12 Nov - 18 Nov 2011'!O28</f>
        <v>0</v>
      </c>
      <c r="AE26" s="78">
        <f>'[2]19 Nov - 25 Nov 2011'!O28</f>
        <v>0</v>
      </c>
      <c r="AF26" s="78">
        <f>'[2]26 Nov - 2 Des 2011'!O28</f>
        <v>0</v>
      </c>
      <c r="AG26" s="78">
        <f>'[2]3 Des - 9 Des 2011'!O28</f>
        <v>0</v>
      </c>
      <c r="AH26" s="78">
        <f>'[2]10 Des - 30 Des 2011'!O28</f>
        <v>0</v>
      </c>
      <c r="AI26" s="78">
        <f>'[2]31 Des - 6 Jan 2012'!O28</f>
        <v>0</v>
      </c>
      <c r="AJ26" s="78">
        <f>'[2]7 Jan - 13 Jan 2012'!O28</f>
        <v>0</v>
      </c>
      <c r="AK26" s="78">
        <f>'[2]14 Jan - 20 Jan 2012'!O28</f>
        <v>0</v>
      </c>
      <c r="AL26" s="78">
        <f>'[2]21 Jan - 27 Jan 2012'!O28</f>
        <v>0</v>
      </c>
      <c r="AM26" s="78">
        <f>'[2]28 Jan - 3 Feb 2012'!O28</f>
        <v>0</v>
      </c>
      <c r="AN26" s="78">
        <f>'[2]4 Feb - 10 Feb 2012'!O28</f>
        <v>0</v>
      </c>
      <c r="AO26" s="78">
        <f>'[2]11 Feb - 17 Feb 2012'!O28</f>
        <v>0</v>
      </c>
      <c r="AP26" s="78">
        <f>'[2]18 Feb - 24 Feb 2012'!O28</f>
        <v>0</v>
      </c>
      <c r="AQ26" s="78">
        <f>'[2]25 Feb - 2 Mar 2012'!O28</f>
        <v>0</v>
      </c>
      <c r="AR26" s="78">
        <f>'[2]3 Mar - 9 Mar 2012'!O28</f>
        <v>0</v>
      </c>
      <c r="AS26" s="78">
        <f>'[2]10 Mar - 16 Mar 2012'!O28</f>
        <v>0</v>
      </c>
      <c r="AT26" s="78">
        <f>'[2]17 Mar - 23 Mar 2012'!O28</f>
        <v>0</v>
      </c>
      <c r="AU26" s="78">
        <f>'[2]24 Mar - 30 Mar 2012'!O28</f>
        <v>0</v>
      </c>
      <c r="AV26" s="78">
        <f>'[2]31 Mar - 6 Apr 2012 '!O28</f>
        <v>0</v>
      </c>
      <c r="AW26" s="78">
        <f>'[2]7 Apr - 13 Apr 2012'!O28</f>
        <v>0</v>
      </c>
      <c r="AX26" s="78">
        <f>'[2]14 Apr - 20 Apr 2012'!O28</f>
        <v>0</v>
      </c>
      <c r="AY26" s="78">
        <f>'[2]21 Apr - 27 Apr 2012'!O28</f>
        <v>0</v>
      </c>
      <c r="AZ26" s="3">
        <f t="shared" si="0"/>
        <v>0</v>
      </c>
    </row>
    <row r="27" spans="1:52" ht="15">
      <c r="A27" s="41" t="s">
        <v>861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f>'[2]8 - 14 Okt 2011'!$O$29</f>
        <v>25587</v>
      </c>
      <c r="Z27" s="45">
        <f>'[2]15 - 21 Okt 2011'!$O$29</f>
        <v>5413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78">
        <f>'[2]21 Apr - 27 Apr 2012'!O29</f>
        <v>0</v>
      </c>
      <c r="AZ27" s="3">
        <f t="shared" si="0"/>
        <v>31000</v>
      </c>
    </row>
    <row r="28" spans="1:52" ht="15">
      <c r="A28" s="4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>
        <f>'[2]16 - 22 Jul 2011'!O30</f>
        <v>0</v>
      </c>
      <c r="N28" s="45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3">
        <f t="shared" si="0"/>
        <v>0</v>
      </c>
    </row>
    <row r="29" spans="1:52" ht="15">
      <c r="A29" s="4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>
        <f>'[2]16 - 22 Jul 2011'!O31</f>
        <v>0</v>
      </c>
      <c r="N29" s="45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3">
        <f t="shared" si="0"/>
        <v>0</v>
      </c>
    </row>
    <row r="30" spans="1:52" ht="15">
      <c r="A30" s="5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>
        <f>'[2]16 - 22 Jul 2011'!O32</f>
        <v>0</v>
      </c>
      <c r="N30" s="45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3">
        <f t="shared" si="0"/>
        <v>0</v>
      </c>
    </row>
    <row r="31" spans="1:52" s="105" customFormat="1" ht="15">
      <c r="A31" s="45" t="s">
        <v>48</v>
      </c>
      <c r="B31" s="45">
        <f>SUM(B5:B30)</f>
        <v>37576</v>
      </c>
      <c r="C31" s="45">
        <f>SUM(C5:C30)</f>
        <v>46962</v>
      </c>
      <c r="D31" s="45">
        <f aca="true" t="shared" si="1" ref="D31:AY31">SUM(D5:D30)</f>
        <v>89658</v>
      </c>
      <c r="E31" s="45">
        <f t="shared" si="1"/>
        <v>32064</v>
      </c>
      <c r="F31" s="45">
        <f>SUM(F5:F30)</f>
        <v>36618</v>
      </c>
      <c r="G31" s="45">
        <f t="shared" si="1"/>
        <v>35865</v>
      </c>
      <c r="H31" s="45">
        <f t="shared" si="1"/>
        <v>40010</v>
      </c>
      <c r="I31" s="45">
        <f t="shared" si="1"/>
        <v>87174</v>
      </c>
      <c r="J31" s="45">
        <f t="shared" si="1"/>
        <v>12536</v>
      </c>
      <c r="K31" s="45">
        <f t="shared" si="1"/>
        <v>33444</v>
      </c>
      <c r="L31" s="45">
        <f t="shared" si="1"/>
        <v>41538</v>
      </c>
      <c r="M31" s="45">
        <f t="shared" si="1"/>
        <v>5867</v>
      </c>
      <c r="N31" s="45">
        <f t="shared" si="1"/>
        <v>38297</v>
      </c>
      <c r="O31" s="45">
        <f t="shared" si="1"/>
        <v>6532</v>
      </c>
      <c r="P31" s="45">
        <f t="shared" si="1"/>
        <v>72241</v>
      </c>
      <c r="Q31" s="45">
        <f t="shared" si="1"/>
        <v>5643</v>
      </c>
      <c r="R31" s="45">
        <f t="shared" si="1"/>
        <v>72515</v>
      </c>
      <c r="S31" s="45">
        <f t="shared" si="1"/>
        <v>9659</v>
      </c>
      <c r="T31" s="45">
        <f t="shared" si="1"/>
        <v>9056</v>
      </c>
      <c r="U31" s="45">
        <f t="shared" si="1"/>
        <v>29392</v>
      </c>
      <c r="V31" s="45">
        <f t="shared" si="1"/>
        <v>42341</v>
      </c>
      <c r="W31" s="45">
        <f t="shared" si="1"/>
        <v>20453</v>
      </c>
      <c r="X31" s="45">
        <f t="shared" si="1"/>
        <v>40204</v>
      </c>
      <c r="Y31" s="45">
        <f t="shared" si="1"/>
        <v>86567</v>
      </c>
      <c r="Z31" s="45">
        <f t="shared" si="1"/>
        <v>13098</v>
      </c>
      <c r="AA31" s="45">
        <f t="shared" si="1"/>
        <v>102933</v>
      </c>
      <c r="AB31" s="45">
        <f t="shared" si="1"/>
        <v>34707</v>
      </c>
      <c r="AC31" s="45">
        <f t="shared" si="1"/>
        <v>68519</v>
      </c>
      <c r="AD31" s="45">
        <f t="shared" si="1"/>
        <v>5516</v>
      </c>
      <c r="AE31" s="45">
        <f t="shared" si="1"/>
        <v>61515</v>
      </c>
      <c r="AF31" s="45">
        <f t="shared" si="1"/>
        <v>34858</v>
      </c>
      <c r="AG31" s="45">
        <f t="shared" si="1"/>
        <v>41205</v>
      </c>
      <c r="AH31" s="45">
        <f>SUM(AH5:AH30)</f>
        <v>114474</v>
      </c>
      <c r="AI31" s="45">
        <f t="shared" si="1"/>
        <v>7954</v>
      </c>
      <c r="AJ31" s="45">
        <f t="shared" si="1"/>
        <v>38006</v>
      </c>
      <c r="AK31" s="45">
        <f t="shared" si="1"/>
        <v>11029</v>
      </c>
      <c r="AL31" s="45">
        <f t="shared" si="1"/>
        <v>43584</v>
      </c>
      <c r="AM31" s="45">
        <f t="shared" si="1"/>
        <v>7618</v>
      </c>
      <c r="AN31" s="45">
        <f t="shared" si="1"/>
        <v>10141</v>
      </c>
      <c r="AO31" s="45">
        <f t="shared" si="1"/>
        <v>11430</v>
      </c>
      <c r="AP31" s="45">
        <f t="shared" si="1"/>
        <v>13256</v>
      </c>
      <c r="AQ31" s="45">
        <f t="shared" si="1"/>
        <v>47433</v>
      </c>
      <c r="AR31" s="45">
        <f t="shared" si="1"/>
        <v>10101</v>
      </c>
      <c r="AS31" s="45">
        <f t="shared" si="1"/>
        <v>7187</v>
      </c>
      <c r="AT31" s="45">
        <f t="shared" si="1"/>
        <v>19518</v>
      </c>
      <c r="AU31" s="45">
        <f t="shared" si="1"/>
        <v>35175</v>
      </c>
      <c r="AV31" s="45">
        <f t="shared" si="1"/>
        <v>6056</v>
      </c>
      <c r="AW31" s="45">
        <f t="shared" si="1"/>
        <v>5995</v>
      </c>
      <c r="AX31" s="45">
        <f t="shared" si="1"/>
        <v>7855</v>
      </c>
      <c r="AY31" s="45">
        <f t="shared" si="1"/>
        <v>42336</v>
      </c>
      <c r="AZ31" s="45">
        <f>SUM(AZ5:AZ30)</f>
        <v>1733711</v>
      </c>
    </row>
    <row r="32" spans="1:52" ht="15">
      <c r="A32" s="48" t="s">
        <v>855</v>
      </c>
      <c r="B32" s="48">
        <f>SUM(B5:B18)</f>
        <v>15234</v>
      </c>
      <c r="C32" s="48">
        <f>SUM(C5:C18)</f>
        <v>9233</v>
      </c>
      <c r="D32" s="48">
        <f aca="true" t="shared" si="2" ref="D32:AY32">SUM(D5:D18)</f>
        <v>7254</v>
      </c>
      <c r="E32" s="48">
        <f t="shared" si="2"/>
        <v>6432</v>
      </c>
      <c r="F32" s="48">
        <f t="shared" si="2"/>
        <v>7795</v>
      </c>
      <c r="G32" s="48">
        <f t="shared" si="2"/>
        <v>5065</v>
      </c>
      <c r="H32" s="48">
        <f t="shared" si="2"/>
        <v>8310</v>
      </c>
      <c r="I32" s="48">
        <f t="shared" si="2"/>
        <v>8783</v>
      </c>
      <c r="J32" s="48">
        <f t="shared" si="2"/>
        <v>2644</v>
      </c>
      <c r="K32" s="48">
        <f t="shared" si="2"/>
        <v>3226</v>
      </c>
      <c r="L32" s="48">
        <f t="shared" si="2"/>
        <v>6538</v>
      </c>
      <c r="M32" s="48">
        <f t="shared" si="2"/>
        <v>5867</v>
      </c>
      <c r="N32" s="48">
        <f t="shared" si="2"/>
        <v>11421</v>
      </c>
      <c r="O32" s="48">
        <f t="shared" si="2"/>
        <v>6532</v>
      </c>
      <c r="P32" s="48">
        <f t="shared" si="2"/>
        <v>5840</v>
      </c>
      <c r="Q32" s="48">
        <f t="shared" si="2"/>
        <v>5643</v>
      </c>
      <c r="R32" s="48">
        <f t="shared" si="2"/>
        <v>16515</v>
      </c>
      <c r="S32" s="48">
        <f t="shared" si="2"/>
        <v>9659</v>
      </c>
      <c r="T32" s="48">
        <f t="shared" si="2"/>
        <v>9056</v>
      </c>
      <c r="U32" s="48">
        <f t="shared" si="2"/>
        <v>6946</v>
      </c>
      <c r="V32" s="48">
        <f t="shared" si="2"/>
        <v>7612</v>
      </c>
      <c r="W32" s="48">
        <f t="shared" si="2"/>
        <v>12886</v>
      </c>
      <c r="X32" s="48">
        <f t="shared" si="2"/>
        <v>7944</v>
      </c>
      <c r="Y32" s="48">
        <f t="shared" si="2"/>
        <v>5273</v>
      </c>
      <c r="Z32" s="48">
        <f t="shared" si="2"/>
        <v>7685</v>
      </c>
      <c r="AA32" s="48">
        <f t="shared" si="2"/>
        <v>9783</v>
      </c>
      <c r="AB32" s="48">
        <f t="shared" si="2"/>
        <v>5591</v>
      </c>
      <c r="AC32" s="48">
        <f t="shared" si="2"/>
        <v>5214</v>
      </c>
      <c r="AD32" s="48">
        <f t="shared" si="2"/>
        <v>4226</v>
      </c>
      <c r="AE32" s="48">
        <f t="shared" si="2"/>
        <v>12218</v>
      </c>
      <c r="AF32" s="48">
        <f t="shared" si="2"/>
        <v>6086</v>
      </c>
      <c r="AG32" s="48">
        <f t="shared" si="2"/>
        <v>7851</v>
      </c>
      <c r="AH32" s="48">
        <f t="shared" si="2"/>
        <v>23105</v>
      </c>
      <c r="AI32" s="48">
        <f t="shared" si="2"/>
        <v>7954</v>
      </c>
      <c r="AJ32" s="48">
        <f t="shared" si="2"/>
        <v>8506</v>
      </c>
      <c r="AK32" s="48">
        <f t="shared" si="2"/>
        <v>11029</v>
      </c>
      <c r="AL32" s="48">
        <f t="shared" si="2"/>
        <v>10584</v>
      </c>
      <c r="AM32" s="48">
        <f t="shared" si="2"/>
        <v>7618</v>
      </c>
      <c r="AN32" s="48">
        <f t="shared" si="2"/>
        <v>10141</v>
      </c>
      <c r="AO32" s="48">
        <f t="shared" si="2"/>
        <v>11430</v>
      </c>
      <c r="AP32" s="48">
        <f t="shared" si="2"/>
        <v>13256</v>
      </c>
      <c r="AQ32" s="48">
        <f t="shared" si="2"/>
        <v>9763</v>
      </c>
      <c r="AR32" s="48">
        <f t="shared" si="2"/>
        <v>10101</v>
      </c>
      <c r="AS32" s="48">
        <f t="shared" si="2"/>
        <v>7187</v>
      </c>
      <c r="AT32" s="48">
        <f t="shared" si="2"/>
        <v>8848</v>
      </c>
      <c r="AU32" s="48">
        <f t="shared" si="2"/>
        <v>6846</v>
      </c>
      <c r="AV32" s="48">
        <f t="shared" si="2"/>
        <v>6056</v>
      </c>
      <c r="AW32" s="48">
        <f t="shared" si="2"/>
        <v>5995</v>
      </c>
      <c r="AX32" s="48">
        <f t="shared" si="2"/>
        <v>7855</v>
      </c>
      <c r="AY32" s="48">
        <f t="shared" si="2"/>
        <v>10736</v>
      </c>
      <c r="AZ32" s="96">
        <f>SUM(B32:AY32)</f>
        <v>427372</v>
      </c>
    </row>
    <row r="33" spans="1:52" ht="15">
      <c r="A33" s="48" t="s">
        <v>856</v>
      </c>
      <c r="B33" s="48">
        <f aca="true" t="shared" si="3" ref="B33:W33">SUM(B23:B27)</f>
        <v>22342</v>
      </c>
      <c r="C33" s="48">
        <f t="shared" si="3"/>
        <v>37729</v>
      </c>
      <c r="D33" s="48">
        <f t="shared" si="3"/>
        <v>82404</v>
      </c>
      <c r="E33" s="48">
        <f t="shared" si="3"/>
        <v>25632</v>
      </c>
      <c r="F33" s="48">
        <f t="shared" si="3"/>
        <v>28823</v>
      </c>
      <c r="G33" s="48">
        <f t="shared" si="3"/>
        <v>30800</v>
      </c>
      <c r="H33" s="48">
        <f t="shared" si="3"/>
        <v>31700</v>
      </c>
      <c r="I33" s="48">
        <f t="shared" si="3"/>
        <v>78391</v>
      </c>
      <c r="J33" s="48">
        <f t="shared" si="3"/>
        <v>9892</v>
      </c>
      <c r="K33" s="48">
        <f t="shared" si="3"/>
        <v>30218</v>
      </c>
      <c r="L33" s="48">
        <f t="shared" si="3"/>
        <v>35000</v>
      </c>
      <c r="M33" s="48">
        <f t="shared" si="3"/>
        <v>0</v>
      </c>
      <c r="N33" s="48">
        <f t="shared" si="3"/>
        <v>26876</v>
      </c>
      <c r="O33" s="48">
        <f t="shared" si="3"/>
        <v>0</v>
      </c>
      <c r="P33" s="48">
        <f t="shared" si="3"/>
        <v>66401</v>
      </c>
      <c r="Q33" s="48">
        <f t="shared" si="3"/>
        <v>0</v>
      </c>
      <c r="R33" s="48">
        <f t="shared" si="3"/>
        <v>56000</v>
      </c>
      <c r="S33" s="48">
        <f t="shared" si="3"/>
        <v>0</v>
      </c>
      <c r="T33" s="48">
        <f t="shared" si="3"/>
        <v>0</v>
      </c>
      <c r="U33" s="48">
        <f t="shared" si="3"/>
        <v>22446</v>
      </c>
      <c r="V33" s="48">
        <f t="shared" si="3"/>
        <v>34729</v>
      </c>
      <c r="W33" s="48">
        <f t="shared" si="3"/>
        <v>7567</v>
      </c>
      <c r="X33" s="48">
        <f>SUM(X23:X27)</f>
        <v>32260</v>
      </c>
      <c r="Y33" s="48">
        <f>SUM(Y23:Y27)</f>
        <v>81294</v>
      </c>
      <c r="Z33" s="48">
        <f>SUM(Z23:Z27)</f>
        <v>5413</v>
      </c>
      <c r="AA33" s="48">
        <f aca="true" t="shared" si="4" ref="AA33:AY33">SUM(AA23:AA26)</f>
        <v>93150</v>
      </c>
      <c r="AB33" s="48">
        <f t="shared" si="4"/>
        <v>29116</v>
      </c>
      <c r="AC33" s="48">
        <f t="shared" si="4"/>
        <v>63305</v>
      </c>
      <c r="AD33" s="48">
        <f t="shared" si="4"/>
        <v>1290</v>
      </c>
      <c r="AE33" s="48">
        <f t="shared" si="4"/>
        <v>49297</v>
      </c>
      <c r="AF33" s="48">
        <f t="shared" si="4"/>
        <v>28772</v>
      </c>
      <c r="AG33" s="48">
        <f t="shared" si="4"/>
        <v>33354</v>
      </c>
      <c r="AH33" s="48">
        <f t="shared" si="4"/>
        <v>91369</v>
      </c>
      <c r="AI33" s="48">
        <f t="shared" si="4"/>
        <v>0</v>
      </c>
      <c r="AJ33" s="48">
        <f t="shared" si="4"/>
        <v>29500</v>
      </c>
      <c r="AK33" s="48">
        <f t="shared" si="4"/>
        <v>0</v>
      </c>
      <c r="AL33" s="48">
        <f t="shared" si="4"/>
        <v>33000</v>
      </c>
      <c r="AM33" s="48">
        <f t="shared" si="4"/>
        <v>0</v>
      </c>
      <c r="AN33" s="48">
        <f t="shared" si="4"/>
        <v>0</v>
      </c>
      <c r="AO33" s="48">
        <f t="shared" si="4"/>
        <v>0</v>
      </c>
      <c r="AP33" s="48">
        <f t="shared" si="4"/>
        <v>0</v>
      </c>
      <c r="AQ33" s="48">
        <f t="shared" si="4"/>
        <v>37670</v>
      </c>
      <c r="AR33" s="48">
        <f t="shared" si="4"/>
        <v>0</v>
      </c>
      <c r="AS33" s="48">
        <f t="shared" si="4"/>
        <v>0</v>
      </c>
      <c r="AT33" s="48">
        <f t="shared" si="4"/>
        <v>10670</v>
      </c>
      <c r="AU33" s="48">
        <f>SUM(AU23:AU26)</f>
        <v>28329</v>
      </c>
      <c r="AV33" s="48">
        <f>SUM(AV23:AV27)</f>
        <v>0</v>
      </c>
      <c r="AW33" s="48">
        <f>SUM(AW23:AW26)</f>
        <v>0</v>
      </c>
      <c r="AX33" s="48">
        <f>SUM(AX23:AX26)</f>
        <v>0</v>
      </c>
      <c r="AY33" s="48">
        <f t="shared" si="4"/>
        <v>31600</v>
      </c>
      <c r="AZ33" s="96">
        <f>SUM(B33:AY33)</f>
        <v>1306339</v>
      </c>
    </row>
    <row r="34" spans="1:51" ht="15">
      <c r="A34" s="48" t="s">
        <v>840</v>
      </c>
      <c r="B34" s="48">
        <f>B32+B33</f>
        <v>37576</v>
      </c>
      <c r="C34" s="48">
        <f>B34+C31</f>
        <v>84538</v>
      </c>
      <c r="D34" s="48">
        <f aca="true" t="shared" si="5" ref="D34:AX34">C34+D31</f>
        <v>174196</v>
      </c>
      <c r="E34" s="48">
        <f t="shared" si="5"/>
        <v>206260</v>
      </c>
      <c r="F34" s="48">
        <f t="shared" si="5"/>
        <v>242878</v>
      </c>
      <c r="G34" s="48">
        <f t="shared" si="5"/>
        <v>278743</v>
      </c>
      <c r="H34" s="48">
        <f t="shared" si="5"/>
        <v>318753</v>
      </c>
      <c r="I34" s="48">
        <f t="shared" si="5"/>
        <v>405927</v>
      </c>
      <c r="J34" s="48">
        <f t="shared" si="5"/>
        <v>418463</v>
      </c>
      <c r="K34" s="48">
        <f t="shared" si="5"/>
        <v>451907</v>
      </c>
      <c r="L34" s="48">
        <f t="shared" si="5"/>
        <v>493445</v>
      </c>
      <c r="M34" s="48">
        <f t="shared" si="5"/>
        <v>499312</v>
      </c>
      <c r="N34" s="48">
        <f t="shared" si="5"/>
        <v>537609</v>
      </c>
      <c r="O34" s="48">
        <f t="shared" si="5"/>
        <v>544141</v>
      </c>
      <c r="P34" s="48">
        <f t="shared" si="5"/>
        <v>616382</v>
      </c>
      <c r="Q34" s="48">
        <f t="shared" si="5"/>
        <v>622025</v>
      </c>
      <c r="R34" s="48">
        <f t="shared" si="5"/>
        <v>694540</v>
      </c>
      <c r="S34" s="48">
        <f t="shared" si="5"/>
        <v>704199</v>
      </c>
      <c r="T34" s="48">
        <f t="shared" si="5"/>
        <v>713255</v>
      </c>
      <c r="U34" s="48">
        <f t="shared" si="5"/>
        <v>742647</v>
      </c>
      <c r="V34" s="48">
        <f t="shared" si="5"/>
        <v>784988</v>
      </c>
      <c r="W34" s="48">
        <f t="shared" si="5"/>
        <v>805441</v>
      </c>
      <c r="X34" s="48">
        <f t="shared" si="5"/>
        <v>845645</v>
      </c>
      <c r="Y34" s="48">
        <f t="shared" si="5"/>
        <v>932212</v>
      </c>
      <c r="Z34" s="48">
        <f t="shared" si="5"/>
        <v>945310</v>
      </c>
      <c r="AA34" s="48">
        <f t="shared" si="5"/>
        <v>1048243</v>
      </c>
      <c r="AB34" s="48">
        <f t="shared" si="5"/>
        <v>1082950</v>
      </c>
      <c r="AC34" s="48">
        <f t="shared" si="5"/>
        <v>1151469</v>
      </c>
      <c r="AD34" s="48">
        <f t="shared" si="5"/>
        <v>1156985</v>
      </c>
      <c r="AE34" s="48">
        <f t="shared" si="5"/>
        <v>1218500</v>
      </c>
      <c r="AF34" s="48">
        <f t="shared" si="5"/>
        <v>1253358</v>
      </c>
      <c r="AG34" s="48">
        <f t="shared" si="5"/>
        <v>1294563</v>
      </c>
      <c r="AH34" s="48">
        <f t="shared" si="5"/>
        <v>1409037</v>
      </c>
      <c r="AI34" s="48">
        <f t="shared" si="5"/>
        <v>1416991</v>
      </c>
      <c r="AJ34" s="48">
        <f t="shared" si="5"/>
        <v>1454997</v>
      </c>
      <c r="AK34" s="48">
        <f t="shared" si="5"/>
        <v>1466026</v>
      </c>
      <c r="AL34" s="48">
        <f t="shared" si="5"/>
        <v>1509610</v>
      </c>
      <c r="AM34" s="48">
        <f t="shared" si="5"/>
        <v>1517228</v>
      </c>
      <c r="AN34" s="48">
        <f t="shared" si="5"/>
        <v>1527369</v>
      </c>
      <c r="AO34" s="48">
        <f t="shared" si="5"/>
        <v>1538799</v>
      </c>
      <c r="AP34" s="48">
        <f t="shared" si="5"/>
        <v>1552055</v>
      </c>
      <c r="AQ34" s="48">
        <f t="shared" si="5"/>
        <v>1599488</v>
      </c>
      <c r="AR34" s="48">
        <f t="shared" si="5"/>
        <v>1609589</v>
      </c>
      <c r="AS34" s="48">
        <f t="shared" si="5"/>
        <v>1616776</v>
      </c>
      <c r="AT34" s="48">
        <f t="shared" si="5"/>
        <v>1636294</v>
      </c>
      <c r="AU34" s="48">
        <f t="shared" si="5"/>
        <v>1671469</v>
      </c>
      <c r="AV34" s="48">
        <f t="shared" si="5"/>
        <v>1677525</v>
      </c>
      <c r="AW34" s="48">
        <f t="shared" si="5"/>
        <v>1683520</v>
      </c>
      <c r="AX34" s="48">
        <f t="shared" si="5"/>
        <v>1691375</v>
      </c>
      <c r="AY34" s="100">
        <f>AX34+AY31</f>
        <v>1733711</v>
      </c>
    </row>
    <row r="35" spans="1:51" ht="15">
      <c r="A35" s="48" t="s">
        <v>857</v>
      </c>
      <c r="B35" s="48">
        <f>+B32</f>
        <v>15234</v>
      </c>
      <c r="C35" s="48">
        <f>+B35+C32</f>
        <v>24467</v>
      </c>
      <c r="D35" s="48">
        <f aca="true" t="shared" si="6" ref="D35:AY35">+C35+D32</f>
        <v>31721</v>
      </c>
      <c r="E35" s="48">
        <f t="shared" si="6"/>
        <v>38153</v>
      </c>
      <c r="F35" s="48">
        <f t="shared" si="6"/>
        <v>45948</v>
      </c>
      <c r="G35" s="48">
        <f t="shared" si="6"/>
        <v>51013</v>
      </c>
      <c r="H35" s="48">
        <f t="shared" si="6"/>
        <v>59323</v>
      </c>
      <c r="I35" s="48">
        <f t="shared" si="6"/>
        <v>68106</v>
      </c>
      <c r="J35" s="48">
        <f t="shared" si="6"/>
        <v>70750</v>
      </c>
      <c r="K35" s="48">
        <f t="shared" si="6"/>
        <v>73976</v>
      </c>
      <c r="L35" s="48">
        <f t="shared" si="6"/>
        <v>80514</v>
      </c>
      <c r="M35" s="48">
        <f t="shared" si="6"/>
        <v>86381</v>
      </c>
      <c r="N35" s="48">
        <f t="shared" si="6"/>
        <v>97802</v>
      </c>
      <c r="O35" s="48">
        <f t="shared" si="6"/>
        <v>104334</v>
      </c>
      <c r="P35" s="48">
        <f t="shared" si="6"/>
        <v>110174</v>
      </c>
      <c r="Q35" s="48">
        <f t="shared" si="6"/>
        <v>115817</v>
      </c>
      <c r="R35" s="48">
        <f t="shared" si="6"/>
        <v>132332</v>
      </c>
      <c r="S35" s="48">
        <f t="shared" si="6"/>
        <v>141991</v>
      </c>
      <c r="T35" s="48">
        <f t="shared" si="6"/>
        <v>151047</v>
      </c>
      <c r="U35" s="48">
        <f t="shared" si="6"/>
        <v>157993</v>
      </c>
      <c r="V35" s="48">
        <f t="shared" si="6"/>
        <v>165605</v>
      </c>
      <c r="W35" s="48">
        <f t="shared" si="6"/>
        <v>178491</v>
      </c>
      <c r="X35" s="48">
        <f t="shared" si="6"/>
        <v>186435</v>
      </c>
      <c r="Y35" s="48">
        <f t="shared" si="6"/>
        <v>191708</v>
      </c>
      <c r="Z35" s="48">
        <f t="shared" si="6"/>
        <v>199393</v>
      </c>
      <c r="AA35" s="48">
        <f t="shared" si="6"/>
        <v>209176</v>
      </c>
      <c r="AB35" s="48">
        <f t="shared" si="6"/>
        <v>214767</v>
      </c>
      <c r="AC35" s="48">
        <f t="shared" si="6"/>
        <v>219981</v>
      </c>
      <c r="AD35" s="48">
        <f t="shared" si="6"/>
        <v>224207</v>
      </c>
      <c r="AE35" s="48">
        <f t="shared" si="6"/>
        <v>236425</v>
      </c>
      <c r="AF35" s="48">
        <f t="shared" si="6"/>
        <v>242511</v>
      </c>
      <c r="AG35" s="48">
        <f t="shared" si="6"/>
        <v>250362</v>
      </c>
      <c r="AH35" s="48">
        <f t="shared" si="6"/>
        <v>273467</v>
      </c>
      <c r="AI35" s="48">
        <f t="shared" si="6"/>
        <v>281421</v>
      </c>
      <c r="AJ35" s="48">
        <f t="shared" si="6"/>
        <v>289927</v>
      </c>
      <c r="AK35" s="48">
        <f t="shared" si="6"/>
        <v>300956</v>
      </c>
      <c r="AL35" s="48">
        <f t="shared" si="6"/>
        <v>311540</v>
      </c>
      <c r="AM35" s="48">
        <f t="shared" si="6"/>
        <v>319158</v>
      </c>
      <c r="AN35" s="48">
        <f t="shared" si="6"/>
        <v>329299</v>
      </c>
      <c r="AO35" s="48">
        <f t="shared" si="6"/>
        <v>340729</v>
      </c>
      <c r="AP35" s="48">
        <f t="shared" si="6"/>
        <v>353985</v>
      </c>
      <c r="AQ35" s="48">
        <f t="shared" si="6"/>
        <v>363748</v>
      </c>
      <c r="AR35" s="48">
        <f t="shared" si="6"/>
        <v>373849</v>
      </c>
      <c r="AS35" s="48">
        <f t="shared" si="6"/>
        <v>381036</v>
      </c>
      <c r="AT35" s="48">
        <f t="shared" si="6"/>
        <v>389884</v>
      </c>
      <c r="AU35" s="48">
        <f t="shared" si="6"/>
        <v>396730</v>
      </c>
      <c r="AV35" s="48">
        <f t="shared" si="6"/>
        <v>402786</v>
      </c>
      <c r="AW35" s="48">
        <f t="shared" si="6"/>
        <v>408781</v>
      </c>
      <c r="AX35" s="48">
        <f t="shared" si="6"/>
        <v>416636</v>
      </c>
      <c r="AY35" s="100">
        <f t="shared" si="6"/>
        <v>427372</v>
      </c>
    </row>
    <row r="36" spans="1:51" ht="15">
      <c r="A36" s="37" t="s">
        <v>858</v>
      </c>
      <c r="B36" s="47">
        <f>+B33</f>
        <v>22342</v>
      </c>
      <c r="C36" s="47">
        <f>+B36+C33</f>
        <v>60071</v>
      </c>
      <c r="D36" s="47">
        <f aca="true" t="shared" si="7" ref="D36:AY36">+C36+D33</f>
        <v>142475</v>
      </c>
      <c r="E36" s="47">
        <f t="shared" si="7"/>
        <v>168107</v>
      </c>
      <c r="F36" s="47">
        <f t="shared" si="7"/>
        <v>196930</v>
      </c>
      <c r="G36" s="47">
        <f t="shared" si="7"/>
        <v>227730</v>
      </c>
      <c r="H36" s="47">
        <f t="shared" si="7"/>
        <v>259430</v>
      </c>
      <c r="I36" s="47">
        <f t="shared" si="7"/>
        <v>337821</v>
      </c>
      <c r="J36" s="47">
        <f t="shared" si="7"/>
        <v>347713</v>
      </c>
      <c r="K36" s="47">
        <f t="shared" si="7"/>
        <v>377931</v>
      </c>
      <c r="L36" s="47">
        <f t="shared" si="7"/>
        <v>412931</v>
      </c>
      <c r="M36" s="47">
        <f t="shared" si="7"/>
        <v>412931</v>
      </c>
      <c r="N36" s="47">
        <f t="shared" si="7"/>
        <v>439807</v>
      </c>
      <c r="O36" s="47">
        <f t="shared" si="7"/>
        <v>439807</v>
      </c>
      <c r="P36" s="47">
        <f t="shared" si="7"/>
        <v>506208</v>
      </c>
      <c r="Q36" s="47">
        <f t="shared" si="7"/>
        <v>506208</v>
      </c>
      <c r="R36" s="47">
        <f t="shared" si="7"/>
        <v>562208</v>
      </c>
      <c r="S36" s="47">
        <f t="shared" si="7"/>
        <v>562208</v>
      </c>
      <c r="T36" s="47">
        <f t="shared" si="7"/>
        <v>562208</v>
      </c>
      <c r="U36" s="47">
        <f t="shared" si="7"/>
        <v>584654</v>
      </c>
      <c r="V36" s="47">
        <f t="shared" si="7"/>
        <v>619383</v>
      </c>
      <c r="W36" s="47">
        <f t="shared" si="7"/>
        <v>626950</v>
      </c>
      <c r="X36" s="47">
        <f t="shared" si="7"/>
        <v>659210</v>
      </c>
      <c r="Y36" s="47">
        <f t="shared" si="7"/>
        <v>740504</v>
      </c>
      <c r="Z36" s="47">
        <f t="shared" si="7"/>
        <v>745917</v>
      </c>
      <c r="AA36" s="47">
        <f t="shared" si="7"/>
        <v>839067</v>
      </c>
      <c r="AB36" s="47">
        <f t="shared" si="7"/>
        <v>868183</v>
      </c>
      <c r="AC36" s="47">
        <f t="shared" si="7"/>
        <v>931488</v>
      </c>
      <c r="AD36" s="47">
        <f t="shared" si="7"/>
        <v>932778</v>
      </c>
      <c r="AE36" s="47">
        <f t="shared" si="7"/>
        <v>982075</v>
      </c>
      <c r="AF36" s="47">
        <f t="shared" si="7"/>
        <v>1010847</v>
      </c>
      <c r="AG36" s="47">
        <f t="shared" si="7"/>
        <v>1044201</v>
      </c>
      <c r="AH36" s="47">
        <f t="shared" si="7"/>
        <v>1135570</v>
      </c>
      <c r="AI36" s="47">
        <f t="shared" si="7"/>
        <v>1135570</v>
      </c>
      <c r="AJ36" s="47">
        <f t="shared" si="7"/>
        <v>1165070</v>
      </c>
      <c r="AK36" s="47">
        <f t="shared" si="7"/>
        <v>1165070</v>
      </c>
      <c r="AL36" s="47">
        <f t="shared" si="7"/>
        <v>1198070</v>
      </c>
      <c r="AM36" s="47">
        <f t="shared" si="7"/>
        <v>1198070</v>
      </c>
      <c r="AN36" s="47">
        <f t="shared" si="7"/>
        <v>1198070</v>
      </c>
      <c r="AO36" s="47">
        <f t="shared" si="7"/>
        <v>1198070</v>
      </c>
      <c r="AP36" s="47">
        <f t="shared" si="7"/>
        <v>1198070</v>
      </c>
      <c r="AQ36" s="47">
        <f t="shared" si="7"/>
        <v>1235740</v>
      </c>
      <c r="AR36" s="47">
        <f t="shared" si="7"/>
        <v>1235740</v>
      </c>
      <c r="AS36" s="47">
        <f t="shared" si="7"/>
        <v>1235740</v>
      </c>
      <c r="AT36" s="47">
        <f t="shared" si="7"/>
        <v>1246410</v>
      </c>
      <c r="AU36" s="47">
        <f t="shared" si="7"/>
        <v>1274739</v>
      </c>
      <c r="AV36" s="47">
        <f t="shared" si="7"/>
        <v>1274739</v>
      </c>
      <c r="AW36" s="47">
        <f t="shared" si="7"/>
        <v>1274739</v>
      </c>
      <c r="AX36" s="47">
        <f t="shared" si="7"/>
        <v>1274739</v>
      </c>
      <c r="AY36" s="100">
        <f t="shared" si="7"/>
        <v>1306339</v>
      </c>
    </row>
    <row r="37" spans="1:8" ht="15">
      <c r="A37" s="107" t="s">
        <v>842</v>
      </c>
      <c r="B37" s="107"/>
      <c r="C37" s="107"/>
      <c r="D37" s="107"/>
      <c r="E37" s="107"/>
      <c r="F37" s="77"/>
      <c r="G37" s="77"/>
      <c r="H37" s="77"/>
    </row>
    <row r="38" spans="1:52" ht="15">
      <c r="A38" s="78"/>
      <c r="B38" s="79">
        <v>40663</v>
      </c>
      <c r="C38" s="79">
        <v>40670</v>
      </c>
      <c r="D38" s="79">
        <v>40677</v>
      </c>
      <c r="E38" s="79">
        <v>40684</v>
      </c>
      <c r="F38" s="79">
        <v>40691</v>
      </c>
      <c r="G38" s="79">
        <v>40698</v>
      </c>
      <c r="H38" s="79">
        <v>40705</v>
      </c>
      <c r="I38" s="81">
        <v>40712</v>
      </c>
      <c r="J38" s="81">
        <v>40719</v>
      </c>
      <c r="K38" s="81">
        <v>40726</v>
      </c>
      <c r="L38" s="81">
        <v>40733</v>
      </c>
      <c r="M38" s="81">
        <v>40740</v>
      </c>
      <c r="N38" s="81">
        <v>40747</v>
      </c>
      <c r="O38" s="81">
        <v>40754</v>
      </c>
      <c r="P38" s="81">
        <v>40761</v>
      </c>
      <c r="Q38" s="81">
        <v>40768</v>
      </c>
      <c r="R38" s="81">
        <v>40775</v>
      </c>
      <c r="S38" s="81">
        <v>40782</v>
      </c>
      <c r="T38" s="81">
        <v>40789</v>
      </c>
      <c r="U38" s="81">
        <v>40796</v>
      </c>
      <c r="V38" s="81">
        <v>40803</v>
      </c>
      <c r="W38" s="81">
        <v>40810</v>
      </c>
      <c r="X38" s="81">
        <v>40817</v>
      </c>
      <c r="Y38" s="81">
        <v>40824</v>
      </c>
      <c r="Z38" s="81">
        <v>40831</v>
      </c>
      <c r="AA38" s="81">
        <v>40838</v>
      </c>
      <c r="AB38" s="81">
        <v>40845</v>
      </c>
      <c r="AC38" s="81">
        <v>40852</v>
      </c>
      <c r="AD38" s="81">
        <v>40859</v>
      </c>
      <c r="AE38" s="81">
        <v>40866</v>
      </c>
      <c r="AF38" s="81">
        <v>40873</v>
      </c>
      <c r="AG38" s="81">
        <v>40880</v>
      </c>
      <c r="AH38" s="81">
        <v>40887</v>
      </c>
      <c r="AI38" s="81">
        <v>40908</v>
      </c>
      <c r="AJ38" s="81">
        <v>40915</v>
      </c>
      <c r="AK38" s="81">
        <v>40922</v>
      </c>
      <c r="AL38" s="81">
        <v>40929</v>
      </c>
      <c r="AM38" s="81">
        <v>40936</v>
      </c>
      <c r="AN38" s="81">
        <v>40943</v>
      </c>
      <c r="AO38" s="81">
        <v>40950</v>
      </c>
      <c r="AP38" s="81">
        <v>40957</v>
      </c>
      <c r="AQ38" s="81">
        <v>40964</v>
      </c>
      <c r="AR38" s="81">
        <v>40971</v>
      </c>
      <c r="AS38" s="81">
        <v>40978</v>
      </c>
      <c r="AT38" s="81">
        <v>40985</v>
      </c>
      <c r="AU38" s="81">
        <v>40992</v>
      </c>
      <c r="AV38" s="81">
        <v>40999</v>
      </c>
      <c r="AW38" s="81">
        <v>41006</v>
      </c>
      <c r="AX38" s="81">
        <v>41013</v>
      </c>
      <c r="AY38" s="81">
        <v>41020</v>
      </c>
      <c r="AZ38" s="83" t="s">
        <v>591</v>
      </c>
    </row>
    <row r="39" spans="1:52" ht="15">
      <c r="A39" s="54"/>
      <c r="B39" s="80">
        <v>40669</v>
      </c>
      <c r="C39" s="80">
        <v>40676</v>
      </c>
      <c r="D39" s="80">
        <v>40683</v>
      </c>
      <c r="E39" s="80">
        <v>40690</v>
      </c>
      <c r="F39" s="80">
        <v>40697</v>
      </c>
      <c r="G39" s="80">
        <v>40704</v>
      </c>
      <c r="H39" s="80">
        <v>40711</v>
      </c>
      <c r="I39" s="82">
        <v>40718</v>
      </c>
      <c r="J39" s="82">
        <v>40725</v>
      </c>
      <c r="K39" s="82">
        <v>40732</v>
      </c>
      <c r="L39" s="82">
        <v>40739</v>
      </c>
      <c r="M39" s="82">
        <v>40746</v>
      </c>
      <c r="N39" s="82">
        <v>40753</v>
      </c>
      <c r="O39" s="82">
        <v>40760</v>
      </c>
      <c r="P39" s="82">
        <v>40767</v>
      </c>
      <c r="Q39" s="82">
        <v>40774</v>
      </c>
      <c r="R39" s="82">
        <v>40781</v>
      </c>
      <c r="S39" s="82">
        <v>40788</v>
      </c>
      <c r="T39" s="82">
        <v>40795</v>
      </c>
      <c r="U39" s="82">
        <v>40802</v>
      </c>
      <c r="V39" s="82">
        <v>40809</v>
      </c>
      <c r="W39" s="82">
        <v>40816</v>
      </c>
      <c r="X39" s="82">
        <v>40823</v>
      </c>
      <c r="Y39" s="82">
        <v>40830</v>
      </c>
      <c r="Z39" s="82">
        <v>40837</v>
      </c>
      <c r="AA39" s="82">
        <v>40844</v>
      </c>
      <c r="AB39" s="82">
        <v>40851</v>
      </c>
      <c r="AC39" s="82">
        <v>40858</v>
      </c>
      <c r="AD39" s="82">
        <v>40865</v>
      </c>
      <c r="AE39" s="82">
        <v>40872</v>
      </c>
      <c r="AF39" s="82">
        <v>40879</v>
      </c>
      <c r="AG39" s="82">
        <v>40886</v>
      </c>
      <c r="AH39" s="82">
        <v>40907</v>
      </c>
      <c r="AI39" s="82">
        <v>40914</v>
      </c>
      <c r="AJ39" s="82">
        <v>40921</v>
      </c>
      <c r="AK39" s="82">
        <v>40928</v>
      </c>
      <c r="AL39" s="82">
        <v>40935</v>
      </c>
      <c r="AM39" s="82">
        <v>40942</v>
      </c>
      <c r="AN39" s="82">
        <v>40949</v>
      </c>
      <c r="AO39" s="82">
        <v>40956</v>
      </c>
      <c r="AP39" s="82">
        <v>40963</v>
      </c>
      <c r="AQ39" s="82">
        <v>40970</v>
      </c>
      <c r="AR39" s="82">
        <v>40977</v>
      </c>
      <c r="AS39" s="82">
        <v>40984</v>
      </c>
      <c r="AT39" s="82">
        <v>40991</v>
      </c>
      <c r="AU39" s="82">
        <v>40998</v>
      </c>
      <c r="AV39" s="82">
        <v>41005</v>
      </c>
      <c r="AW39" s="82">
        <v>41012</v>
      </c>
      <c r="AX39" s="82">
        <v>41019</v>
      </c>
      <c r="AY39" s="82">
        <v>41026</v>
      </c>
      <c r="AZ39" s="84" t="s">
        <v>625</v>
      </c>
    </row>
    <row r="40" spans="1:52" ht="15">
      <c r="A40" s="78" t="s">
        <v>2</v>
      </c>
      <c r="B40" s="93">
        <f>'[2]30 Apr - 6 Mei 2011'!O64</f>
        <v>307</v>
      </c>
      <c r="C40" s="93">
        <f>'[2]7 - 13 Mei 2011'!O64</f>
        <v>318</v>
      </c>
      <c r="D40" s="93">
        <f>'[2]14 - 20 Mei 2011'!O64</f>
        <v>497</v>
      </c>
      <c r="E40" s="93">
        <f>'[2]21 - 27 Mei 2011'!O64</f>
        <v>481</v>
      </c>
      <c r="F40" s="45">
        <f>'[2]28 Mei - 3 Jun 2011'!O64</f>
        <v>385</v>
      </c>
      <c r="G40" s="45">
        <f>'[2]4 - 10 Jun 2011'!O64</f>
        <v>151</v>
      </c>
      <c r="H40" s="45">
        <f>'[2]11-17 Jun 2011'!O64</f>
        <v>35</v>
      </c>
      <c r="I40" s="45">
        <f>'[2]18 - 24 Jun 2011'!O64</f>
        <v>231</v>
      </c>
      <c r="J40" s="45">
        <f>'[2]25 Jun - 1 Jul 2011'!O64</f>
        <v>248</v>
      </c>
      <c r="K40" s="45">
        <f>'[2]2 - 8 Jul 2011'!O64</f>
        <v>149</v>
      </c>
      <c r="L40" s="45">
        <f>'[2]9-15 Jul 2011'!O64</f>
        <v>155</v>
      </c>
      <c r="M40" s="45">
        <f>'[2]16 - 22 Jul 2011'!O64</f>
        <v>216</v>
      </c>
      <c r="N40" s="45">
        <f>'[2]23 - 29 Jul 2011'!O64</f>
        <v>477</v>
      </c>
      <c r="O40" s="78">
        <f>'[2]30 Jul - 5 Aug 2011'!O64</f>
        <v>128</v>
      </c>
      <c r="P40" s="78">
        <f>'[2]6 - 12 Aug 2011'!O64</f>
        <v>256</v>
      </c>
      <c r="Q40" s="78">
        <f>'[2]13 - 19 Aug 2011'!O64</f>
        <v>290</v>
      </c>
      <c r="R40" s="78">
        <f>'[2]20 - 26 Aug 2011'!O64</f>
        <v>117</v>
      </c>
      <c r="S40" s="78">
        <f>'[2]27 Aug - 2 Sep 2011'!O64</f>
        <v>604</v>
      </c>
      <c r="T40" s="78">
        <f>'[2]3 - 9 Sep 2011'!O64</f>
        <v>420</v>
      </c>
      <c r="U40" s="78">
        <f>'[2]10 - 16 Sep 2011'!O64</f>
        <v>889</v>
      </c>
      <c r="V40" s="78">
        <f>'[2]17 - 23 Sep 2011'!O64</f>
        <v>582</v>
      </c>
      <c r="W40" s="78">
        <f>'[2]24 - 30 Sep 2011'!O64</f>
        <v>308</v>
      </c>
      <c r="X40" s="78">
        <f>'[2]1 - 7 Okt 2011'!O64</f>
        <v>511</v>
      </c>
      <c r="Y40" s="78">
        <f>'[2]8 - 14 Okt 2011'!O64</f>
        <v>964</v>
      </c>
      <c r="Z40" s="78">
        <f>'[2]15 - 21 Okt 2011'!O64</f>
        <v>790</v>
      </c>
      <c r="AA40" s="78">
        <f>'[2]22 Okt - 28 Okt 2011'!O64</f>
        <v>372</v>
      </c>
      <c r="AB40" s="78">
        <f>'[2]29 Okt - 4 Nov 2011'!O64</f>
        <v>564</v>
      </c>
      <c r="AC40" s="78">
        <f>'[2]5 Nov - 11 Nov 2011'!O64</f>
        <v>897</v>
      </c>
      <c r="AD40" s="78">
        <f>'[2]12 Nov - 18 Nov 2011'!O64</f>
        <v>1403</v>
      </c>
      <c r="AE40" s="78">
        <f>'[2]19 Nov - 25 Nov 2011'!O64</f>
        <v>962</v>
      </c>
      <c r="AF40" s="78">
        <f>'[2]26 Nov - 2 Des 2011'!O64</f>
        <v>974</v>
      </c>
      <c r="AG40" s="78">
        <f>'[2]3 Des - 9 Des 2011'!O64</f>
        <v>721</v>
      </c>
      <c r="AH40" s="78">
        <f>'[2]10 Des - 30 Des 2011'!O64</f>
        <v>1008</v>
      </c>
      <c r="AI40" s="78">
        <f>'[2]31 Des - 6 Jan 2012'!O64</f>
        <v>404</v>
      </c>
      <c r="AJ40" s="78">
        <f>'[2]7 Jan - 13 Jan 2012'!O75</f>
        <v>846</v>
      </c>
      <c r="AK40" s="78">
        <f>'[2]14 Jan - 20 Jan 2012'!O64</f>
        <v>260</v>
      </c>
      <c r="AL40" s="78">
        <f>'[2]21 Jan - 27 Jan 2012'!O64</f>
        <v>439</v>
      </c>
      <c r="AM40" s="78">
        <f>'[2]28 Jan - 3 Feb 2012'!O64</f>
        <v>246</v>
      </c>
      <c r="AN40" s="78">
        <f>'[2]4 Feb - 10 Feb 2012'!O64</f>
        <v>330</v>
      </c>
      <c r="AO40" s="78">
        <f>'[2]11 Feb - 17 Feb 2012'!O64</f>
        <v>511</v>
      </c>
      <c r="AP40" s="78">
        <f>'[2]18 Feb - 24 Feb 2012'!O64</f>
        <v>415</v>
      </c>
      <c r="AQ40" s="78">
        <f>'[2]25 Feb - 2 Mar 2012'!O64</f>
        <v>176</v>
      </c>
      <c r="AR40" s="78">
        <f>'[2]3 Mar - 9 Mar 2012'!O64</f>
        <v>297</v>
      </c>
      <c r="AS40" s="78">
        <f>'[2]10 Mar - 16 Mar 2012'!O64</f>
        <v>248</v>
      </c>
      <c r="AT40" s="78">
        <f>'[2]17 Mar - 23 Mar 2012'!O64</f>
        <v>355</v>
      </c>
      <c r="AU40" s="78">
        <f>'[2]24 Mar - 30 Mar 2012'!O64</f>
        <v>289</v>
      </c>
      <c r="AV40" s="78">
        <f>'[2]31 Mar - 6 Apr 2012 '!O64</f>
        <v>172</v>
      </c>
      <c r="AW40" s="78">
        <f>'[2]7 Apr - 13 Apr 2012'!O64</f>
        <v>236</v>
      </c>
      <c r="AX40" s="78">
        <f>'[2]14 Apr - 20 Apr 2012'!O64</f>
        <v>264</v>
      </c>
      <c r="AY40" s="78">
        <f>'[2]21 Apr - 27 Apr 2012'!O64</f>
        <v>255</v>
      </c>
      <c r="AZ40" s="96">
        <f>SUM(B40:AY40)</f>
        <v>22153</v>
      </c>
    </row>
    <row r="41" spans="1:52" ht="15">
      <c r="A41" s="86" t="s">
        <v>268</v>
      </c>
      <c r="B41" s="93">
        <f>'[2]30 Apr - 6 Mei 2011'!O65</f>
        <v>0</v>
      </c>
      <c r="C41" s="93">
        <f>'[2]7 - 13 Mei 2011'!O65</f>
        <v>0</v>
      </c>
      <c r="D41" s="93">
        <f>'[2]14 - 20 Mei 2011'!O65</f>
        <v>0</v>
      </c>
      <c r="E41" s="93">
        <f>'[2]21 - 27 Mei 2011'!O65</f>
        <v>0</v>
      </c>
      <c r="F41" s="45">
        <f>'[2]28 Mei - 3 Jun 2011'!O65</f>
        <v>0</v>
      </c>
      <c r="G41" s="45">
        <f>'[2]4 - 10 Jun 2011'!O65</f>
        <v>0</v>
      </c>
      <c r="H41" s="45">
        <f>'[2]11-17 Jun 2011'!O65</f>
        <v>0</v>
      </c>
      <c r="I41" s="45">
        <f>'[2]18 - 24 Jun 2011'!O65</f>
        <v>0</v>
      </c>
      <c r="J41" s="45">
        <f>'[2]25 Jun - 1 Jul 2011'!O65</f>
        <v>0</v>
      </c>
      <c r="K41" s="45">
        <f>'[2]2 - 8 Jul 2011'!O65</f>
        <v>0</v>
      </c>
      <c r="L41" s="45">
        <f>'[2]9-15 Jul 2011'!O65</f>
        <v>0</v>
      </c>
      <c r="M41" s="45">
        <f>'[2]16 - 22 Jul 2011'!O65</f>
        <v>0</v>
      </c>
      <c r="N41" s="45">
        <f>'[2]23 - 29 Jul 2011'!O65</f>
        <v>0</v>
      </c>
      <c r="O41" s="78">
        <f>'[2]30 Jul - 5 Aug 2011'!O65</f>
        <v>0</v>
      </c>
      <c r="P41" s="78">
        <f>'[2]6 - 12 Aug 2011'!O65</f>
        <v>0</v>
      </c>
      <c r="Q41" s="78">
        <f>'[2]13 - 19 Aug 2011'!O65</f>
        <v>0</v>
      </c>
      <c r="R41" s="78">
        <f>'[2]20 - 26 Aug 2011'!O65</f>
        <v>0</v>
      </c>
      <c r="S41" s="78">
        <f>'[2]27 Aug - 2 Sep 2011'!O65</f>
        <v>0</v>
      </c>
      <c r="T41" s="78">
        <f>'[2]3 - 9 Sep 2011'!O65</f>
        <v>0</v>
      </c>
      <c r="U41" s="78">
        <f>'[2]10 - 16 Sep 2011'!O65</f>
        <v>0</v>
      </c>
      <c r="V41" s="78">
        <f>'[2]17 - 23 Sep 2011'!O65</f>
        <v>0</v>
      </c>
      <c r="W41" s="78">
        <f>'[2]24 - 30 Sep 2011'!O65</f>
        <v>0</v>
      </c>
      <c r="X41" s="78">
        <f>'[2]1 - 7 Okt 2011'!O65</f>
        <v>0</v>
      </c>
      <c r="Y41" s="78">
        <f>'[2]8 - 14 Okt 2011'!O65</f>
        <v>0</v>
      </c>
      <c r="Z41" s="78">
        <f>'[2]15 - 21 Okt 2011'!O65</f>
        <v>0</v>
      </c>
      <c r="AA41" s="78">
        <f>'[2]22 Okt - 28 Okt 2011'!O65</f>
        <v>0</v>
      </c>
      <c r="AB41" s="78">
        <f>'[2]29 Okt - 4 Nov 2011'!O65</f>
        <v>0</v>
      </c>
      <c r="AC41" s="78">
        <f>'[2]5 Nov - 11 Nov 2011'!O65</f>
        <v>0</v>
      </c>
      <c r="AD41" s="78">
        <f>'[2]12 Nov - 18 Nov 2011'!O65</f>
        <v>0</v>
      </c>
      <c r="AE41" s="78">
        <f>'[2]19 Nov - 25 Nov 2011'!O65</f>
        <v>0</v>
      </c>
      <c r="AF41" s="78">
        <f>'[2]26 Nov - 2 Des 2011'!O65</f>
        <v>0</v>
      </c>
      <c r="AG41" s="78">
        <f>'[2]3 Des - 9 Des 2011'!O65</f>
        <v>0</v>
      </c>
      <c r="AH41" s="78">
        <f>'[2]10 Des - 30 Des 2011'!O65</f>
        <v>0</v>
      </c>
      <c r="AI41" s="78">
        <f>'[2]31 Des - 6 Jan 2012'!O65</f>
        <v>0</v>
      </c>
      <c r="AJ41" s="78">
        <f>'[2]7 Jan - 13 Jan 2012'!O76</f>
        <v>0</v>
      </c>
      <c r="AK41" s="78">
        <f>'[2]14 Jan - 20 Jan 2012'!O65</f>
        <v>0</v>
      </c>
      <c r="AL41" s="78">
        <f>'[2]21 Jan - 27 Jan 2012'!O65</f>
        <v>0</v>
      </c>
      <c r="AM41" s="78">
        <f>'[2]28 Jan - 3 Feb 2012'!O65</f>
        <v>0</v>
      </c>
      <c r="AN41" s="78">
        <f>'[2]4 Feb - 10 Feb 2012'!O65</f>
        <v>0</v>
      </c>
      <c r="AO41" s="78">
        <f>'[2]11 Feb - 17 Feb 2012'!O65</f>
        <v>0</v>
      </c>
      <c r="AP41" s="78">
        <f>'[2]18 Feb - 24 Feb 2012'!O65</f>
        <v>0</v>
      </c>
      <c r="AQ41" s="78">
        <f>'[2]25 Feb - 2 Mar 2012'!O65</f>
        <v>0</v>
      </c>
      <c r="AR41" s="78">
        <f>'[2]3 Mar - 9 Mar 2012'!O65</f>
        <v>0</v>
      </c>
      <c r="AS41" s="78">
        <f>'[2]10 Mar - 16 Mar 2012'!O65</f>
        <v>0</v>
      </c>
      <c r="AT41" s="78">
        <f>'[2]17 Mar - 23 Mar 2012'!O65</f>
        <v>0</v>
      </c>
      <c r="AU41" s="78">
        <f>'[2]24 Mar - 30 Mar 2012'!O65</f>
        <v>0</v>
      </c>
      <c r="AV41" s="78">
        <f>'[2]31 Mar - 6 Apr 2012 '!O65</f>
        <v>0</v>
      </c>
      <c r="AW41" s="78">
        <f>'[2]7 Apr - 13 Apr 2012'!O65</f>
        <v>0</v>
      </c>
      <c r="AX41" s="78">
        <f>'[2]14 Apr - 20 Apr 2012'!O65</f>
        <v>0</v>
      </c>
      <c r="AY41" s="78">
        <f>'[2]21 Apr - 27 Apr 2012'!O65</f>
        <v>0</v>
      </c>
      <c r="AZ41" s="3">
        <f>SUM(B41:AY41)</f>
        <v>0</v>
      </c>
    </row>
    <row r="42" spans="1:52" ht="15">
      <c r="A42" s="41" t="s">
        <v>175</v>
      </c>
      <c r="B42" s="93">
        <f>'[2]30 Apr - 6 Mei 2011'!O66</f>
        <v>0</v>
      </c>
      <c r="C42" s="93">
        <f>'[2]7 - 13 Mei 2011'!O66</f>
        <v>0</v>
      </c>
      <c r="D42" s="93">
        <f>'[2]14 - 20 Mei 2011'!O66</f>
        <v>0</v>
      </c>
      <c r="E42" s="93">
        <f>'[2]21 - 27 Mei 2011'!O66</f>
        <v>0</v>
      </c>
      <c r="F42" s="45">
        <f>'[2]28 Mei - 3 Jun 2011'!O66</f>
        <v>0</v>
      </c>
      <c r="G42" s="45">
        <f>'[2]4 - 10 Jun 2011'!O66</f>
        <v>0</v>
      </c>
      <c r="H42" s="45">
        <f>'[2]11-17 Jun 2011'!O66</f>
        <v>0</v>
      </c>
      <c r="I42" s="45">
        <f>'[2]18 - 24 Jun 2011'!O66</f>
        <v>0</v>
      </c>
      <c r="J42" s="45">
        <f>'[2]25 Jun - 1 Jul 2011'!O66</f>
        <v>0</v>
      </c>
      <c r="K42" s="45">
        <f>'[2]2 - 8 Jul 2011'!O66</f>
        <v>0</v>
      </c>
      <c r="L42" s="45">
        <f>'[2]9-15 Jul 2011'!O66</f>
        <v>0</v>
      </c>
      <c r="M42" s="45">
        <f>'[2]16 - 22 Jul 2011'!O66</f>
        <v>0</v>
      </c>
      <c r="N42" s="45">
        <f>'[2]23 - 29 Jul 2011'!O66</f>
        <v>0</v>
      </c>
      <c r="O42" s="78">
        <f>'[2]30 Jul - 5 Aug 2011'!O66</f>
        <v>0</v>
      </c>
      <c r="P42" s="78">
        <f>'[2]6 - 12 Aug 2011'!O66</f>
        <v>0</v>
      </c>
      <c r="Q42" s="78">
        <f>'[2]13 - 19 Aug 2011'!O66</f>
        <v>0</v>
      </c>
      <c r="R42" s="78">
        <f>'[2]20 - 26 Aug 2011'!O66</f>
        <v>0</v>
      </c>
      <c r="S42" s="78">
        <f>'[2]27 Aug - 2 Sep 2011'!O66</f>
        <v>0</v>
      </c>
      <c r="T42" s="78">
        <f>'[2]3 - 9 Sep 2011'!O66</f>
        <v>0</v>
      </c>
      <c r="U42" s="78">
        <f>'[2]10 - 16 Sep 2011'!O66</f>
        <v>0</v>
      </c>
      <c r="V42" s="78">
        <f>'[2]17 - 23 Sep 2011'!O66</f>
        <v>0</v>
      </c>
      <c r="W42" s="78">
        <f>'[2]24 - 30 Sep 2011'!O66</f>
        <v>0</v>
      </c>
      <c r="X42" s="78">
        <f>'[2]1 - 7 Okt 2011'!O66</f>
        <v>0</v>
      </c>
      <c r="Y42" s="78">
        <f>'[2]8 - 14 Okt 2011'!O66</f>
        <v>0</v>
      </c>
      <c r="Z42" s="78">
        <f>'[2]15 - 21 Okt 2011'!O66</f>
        <v>0</v>
      </c>
      <c r="AA42" s="78">
        <f>'[2]22 Okt - 28 Okt 2011'!O66</f>
        <v>0</v>
      </c>
      <c r="AB42" s="78">
        <f>'[2]29 Okt - 4 Nov 2011'!O66</f>
        <v>0</v>
      </c>
      <c r="AC42" s="78">
        <f>'[2]5 Nov - 11 Nov 2011'!O66</f>
        <v>0</v>
      </c>
      <c r="AD42" s="78">
        <f>'[2]12 Nov - 18 Nov 2011'!O66</f>
        <v>0</v>
      </c>
      <c r="AE42" s="78">
        <f>'[2]19 Nov - 25 Nov 2011'!O66</f>
        <v>0</v>
      </c>
      <c r="AF42" s="78">
        <f>'[2]26 Nov - 2 Des 2011'!O66</f>
        <v>0</v>
      </c>
      <c r="AG42" s="78">
        <f>'[2]3 Des - 9 Des 2011'!O66</f>
        <v>0</v>
      </c>
      <c r="AH42" s="78">
        <f>'[2]10 Des - 30 Des 2011'!O66</f>
        <v>0</v>
      </c>
      <c r="AI42" s="78">
        <f>'[2]31 Des - 6 Jan 2012'!O66</f>
        <v>0</v>
      </c>
      <c r="AJ42" s="78">
        <f>'[2]7 Jan - 13 Jan 2012'!O77</f>
        <v>0</v>
      </c>
      <c r="AK42" s="78">
        <f>'[2]14 Jan - 20 Jan 2012'!O66</f>
        <v>0</v>
      </c>
      <c r="AL42" s="78">
        <f>'[2]21 Jan - 27 Jan 2012'!O66</f>
        <v>0</v>
      </c>
      <c r="AM42" s="78">
        <f>'[2]28 Jan - 3 Feb 2012'!O66</f>
        <v>0</v>
      </c>
      <c r="AN42" s="78">
        <f>'[2]4 Feb - 10 Feb 2012'!O66</f>
        <v>0</v>
      </c>
      <c r="AO42" s="78">
        <f>'[2]11 Feb - 17 Feb 2012'!O66</f>
        <v>0</v>
      </c>
      <c r="AP42" s="78">
        <f>'[2]18 Feb - 24 Feb 2012'!O66</f>
        <v>0</v>
      </c>
      <c r="AQ42" s="78">
        <f>'[2]25 Feb - 2 Mar 2012'!O66</f>
        <v>0</v>
      </c>
      <c r="AR42" s="78">
        <f>'[2]3 Mar - 9 Mar 2012'!O66</f>
        <v>0</v>
      </c>
      <c r="AS42" s="78">
        <f>'[2]10 Mar - 16 Mar 2012'!O66</f>
        <v>0</v>
      </c>
      <c r="AT42" s="78">
        <f>'[2]17 Mar - 23 Mar 2012'!O66</f>
        <v>0</v>
      </c>
      <c r="AU42" s="78">
        <f>'[2]24 Mar - 30 Mar 2012'!O66</f>
        <v>0</v>
      </c>
      <c r="AV42" s="78">
        <f>'[2]31 Mar - 6 Apr 2012 '!O66</f>
        <v>0</v>
      </c>
      <c r="AW42" s="78">
        <f>'[2]7 Apr - 13 Apr 2012'!O66</f>
        <v>0</v>
      </c>
      <c r="AX42" s="78">
        <f>'[2]14 Apr - 20 Apr 2012'!O66</f>
        <v>0</v>
      </c>
      <c r="AY42" s="78">
        <f>'[2]21 Apr - 27 Apr 2012'!O66</f>
        <v>0</v>
      </c>
      <c r="AZ42" s="3">
        <f aca="true" t="shared" si="8" ref="AZ42:AZ65">SUM(B42:AY42)</f>
        <v>0</v>
      </c>
    </row>
    <row r="43" spans="1:52" ht="15">
      <c r="A43" s="41" t="s">
        <v>3</v>
      </c>
      <c r="B43" s="93">
        <f>'[2]30 Apr - 6 Mei 2011'!O67</f>
        <v>178</v>
      </c>
      <c r="C43" s="93">
        <f>'[2]7 - 13 Mei 2011'!O67</f>
        <v>235</v>
      </c>
      <c r="D43" s="93">
        <f>'[2]14 - 20 Mei 2011'!O67</f>
        <v>0</v>
      </c>
      <c r="E43" s="93">
        <f>'[2]21 - 27 Mei 2011'!O67</f>
        <v>0</v>
      </c>
      <c r="F43" s="45">
        <f>'[2]28 Mei - 3 Jun 2011'!O67</f>
        <v>0</v>
      </c>
      <c r="G43" s="45">
        <f>'[2]4 - 10 Jun 2011'!O67</f>
        <v>20</v>
      </c>
      <c r="H43" s="45">
        <f>'[2]11-17 Jun 2011'!O67</f>
        <v>48</v>
      </c>
      <c r="I43" s="45">
        <f>'[2]18 - 24 Jun 2011'!O67</f>
        <v>0</v>
      </c>
      <c r="J43" s="45">
        <f>'[2]25 Jun - 1 Jul 2011'!O67</f>
        <v>240</v>
      </c>
      <c r="K43" s="45">
        <f>'[2]2 - 8 Jul 2011'!O67</f>
        <v>1</v>
      </c>
      <c r="L43" s="45">
        <f>'[2]9-15 Jul 2011'!O67</f>
        <v>0</v>
      </c>
      <c r="M43" s="45">
        <f>'[2]16 - 22 Jul 2011'!O67</f>
        <v>34</v>
      </c>
      <c r="N43" s="45">
        <f>'[2]23 - 29 Jul 2011'!O67</f>
        <v>0</v>
      </c>
      <c r="O43" s="78">
        <f>'[2]30 Jul - 5 Aug 2011'!O67</f>
        <v>450</v>
      </c>
      <c r="P43" s="78">
        <f>'[2]6 - 12 Aug 2011'!O67</f>
        <v>273</v>
      </c>
      <c r="Q43" s="78">
        <f>'[2]13 - 19 Aug 2011'!O67</f>
        <v>0</v>
      </c>
      <c r="R43" s="78">
        <f>'[2]20 - 26 Aug 2011'!O67</f>
        <v>42</v>
      </c>
      <c r="S43" s="78">
        <f>'[2]27 Aug - 2 Sep 2011'!O67</f>
        <v>0</v>
      </c>
      <c r="T43" s="78">
        <f>'[2]3 - 9 Sep 2011'!O67</f>
        <v>98</v>
      </c>
      <c r="U43" s="78">
        <f>'[2]10 - 16 Sep 2011'!O67</f>
        <v>0</v>
      </c>
      <c r="V43" s="78">
        <f>'[2]17 - 23 Sep 2011'!O67</f>
        <v>79</v>
      </c>
      <c r="W43" s="78">
        <f>'[2]24 - 30 Sep 2011'!O67</f>
        <v>0</v>
      </c>
      <c r="X43" s="78">
        <f>'[2]1 - 7 Okt 2011'!O67</f>
        <v>0</v>
      </c>
      <c r="Y43" s="78">
        <f>'[2]8 - 14 Okt 2011'!O67</f>
        <v>616</v>
      </c>
      <c r="Z43" s="78">
        <f>'[2]15 - 21 Okt 2011'!O67</f>
        <v>71</v>
      </c>
      <c r="AA43" s="78">
        <f>'[2]22 Okt - 28 Okt 2011'!O67</f>
        <v>0</v>
      </c>
      <c r="AB43" s="78">
        <f>'[2]29 Okt - 4 Nov 2011'!O67</f>
        <v>705</v>
      </c>
      <c r="AC43" s="78">
        <f>'[2]5 Nov - 11 Nov 2011'!O67</f>
        <v>133</v>
      </c>
      <c r="AD43" s="78">
        <f>'[2]12 Nov - 18 Nov 2011'!O67</f>
        <v>0</v>
      </c>
      <c r="AE43" s="78">
        <f>'[2]19 Nov - 25 Nov 2011'!O67</f>
        <v>753</v>
      </c>
      <c r="AF43" s="78">
        <f>'[2]26 Nov - 2 Des 2011'!O67</f>
        <v>159</v>
      </c>
      <c r="AG43" s="78">
        <f>'[2]3 Des - 9 Des 2011'!O67</f>
        <v>0</v>
      </c>
      <c r="AH43" s="78">
        <f>'[2]10 Des - 30 Des 2011'!O67</f>
        <v>133</v>
      </c>
      <c r="AI43" s="78">
        <f>'[2]31 Des - 6 Jan 2012'!O67</f>
        <v>0</v>
      </c>
      <c r="AJ43" s="78">
        <f>'[2]7 Jan - 13 Jan 2012'!O78</f>
        <v>234</v>
      </c>
      <c r="AK43" s="78">
        <f>'[2]14 Jan - 20 Jan 2012'!O67</f>
        <v>34</v>
      </c>
      <c r="AL43" s="78">
        <f>'[2]21 Jan - 27 Jan 2012'!O67</f>
        <v>210</v>
      </c>
      <c r="AM43" s="78">
        <f>'[2]28 Jan - 3 Feb 2012'!O67</f>
        <v>0</v>
      </c>
      <c r="AN43" s="78">
        <f>'[2]4 Feb - 10 Feb 2012'!O67</f>
        <v>440</v>
      </c>
      <c r="AO43" s="78">
        <f>'[2]11 Feb - 17 Feb 2012'!O67</f>
        <v>416</v>
      </c>
      <c r="AP43" s="78">
        <f>'[2]18 Feb - 24 Feb 2012'!O67</f>
        <v>422</v>
      </c>
      <c r="AQ43" s="78">
        <f>'[2]25 Feb - 2 Mar 2012'!O67</f>
        <v>135</v>
      </c>
      <c r="AR43" s="78">
        <f>'[2]3 Mar - 9 Mar 2012'!O67</f>
        <v>408</v>
      </c>
      <c r="AS43" s="78">
        <f>'[2]10 Mar - 16 Mar 2012'!O67</f>
        <v>0</v>
      </c>
      <c r="AT43" s="78">
        <f>'[2]17 Mar - 23 Mar 2012'!O67</f>
        <v>0</v>
      </c>
      <c r="AU43" s="78">
        <f>'[2]24 Mar - 30 Mar 2012'!O67</f>
        <v>0</v>
      </c>
      <c r="AV43" s="78">
        <f>'[2]31 Mar - 6 Apr 2012 '!O67</f>
        <v>0</v>
      </c>
      <c r="AW43" s="78">
        <f>'[2]7 Apr - 13 Apr 2012'!O67</f>
        <v>0</v>
      </c>
      <c r="AX43" s="78">
        <f>'[2]14 Apr - 20 Apr 2012'!O67</f>
        <v>0</v>
      </c>
      <c r="AY43" s="78">
        <f>'[2]21 Apr - 27 Apr 2012'!O67</f>
        <v>20</v>
      </c>
      <c r="AZ43" s="96">
        <f t="shared" si="8"/>
        <v>6587</v>
      </c>
    </row>
    <row r="44" spans="1:52" ht="15">
      <c r="A44" s="41" t="s">
        <v>628</v>
      </c>
      <c r="B44" s="93">
        <f>'[2]30 Apr - 6 Mei 2011'!O68</f>
        <v>82</v>
      </c>
      <c r="C44" s="93">
        <f>'[2]7 - 13 Mei 2011'!O68</f>
        <v>172</v>
      </c>
      <c r="D44" s="93">
        <f>'[2]14 - 20 Mei 2011'!O68</f>
        <v>56</v>
      </c>
      <c r="E44" s="93">
        <f>'[2]21 - 27 Mei 2011'!O68</f>
        <v>294</v>
      </c>
      <c r="F44" s="45">
        <f>'[2]28 Mei - 3 Jun 2011'!O68</f>
        <v>213</v>
      </c>
      <c r="G44" s="45">
        <f>'[2]4 - 10 Jun 2011'!O68</f>
        <v>415</v>
      </c>
      <c r="H44" s="45">
        <f>'[2]11-17 Jun 2011'!O68</f>
        <v>158</v>
      </c>
      <c r="I44" s="45">
        <f>'[2]18 - 24 Jun 2011'!O68</f>
        <v>194</v>
      </c>
      <c r="J44" s="45">
        <f>'[2]25 Jun - 1 Jul 2011'!O68</f>
        <v>469</v>
      </c>
      <c r="K44" s="45">
        <f>'[2]2 - 8 Jul 2011'!O68</f>
        <v>277</v>
      </c>
      <c r="L44" s="45">
        <f>'[2]9-15 Jul 2011'!O68</f>
        <v>130</v>
      </c>
      <c r="M44" s="45">
        <f>'[2]16 - 22 Jul 2011'!O68</f>
        <v>783</v>
      </c>
      <c r="N44" s="45">
        <f>'[2]23 - 29 Jul 2011'!O68</f>
        <v>201</v>
      </c>
      <c r="O44" s="78">
        <f>'[2]30 Jul - 5 Aug 2011'!O68</f>
        <v>235</v>
      </c>
      <c r="P44" s="78">
        <f>'[2]6 - 12 Aug 2011'!O68</f>
        <v>68</v>
      </c>
      <c r="Q44" s="78">
        <f>'[2]13 - 19 Aug 2011'!O68</f>
        <v>432</v>
      </c>
      <c r="R44" s="78">
        <f>'[2]20 - 26 Aug 2011'!O68</f>
        <v>240</v>
      </c>
      <c r="S44" s="78">
        <f>'[2]27 Aug - 2 Sep 2011'!O68</f>
        <v>244</v>
      </c>
      <c r="T44" s="78">
        <f>'[2]3 - 9 Sep 2011'!O68</f>
        <v>593</v>
      </c>
      <c r="U44" s="78">
        <f>'[2]10 - 16 Sep 2011'!O68</f>
        <v>925</v>
      </c>
      <c r="V44" s="78">
        <f>'[2]17 - 23 Sep 2011'!O68</f>
        <v>267</v>
      </c>
      <c r="W44" s="78">
        <f>'[2]24 - 30 Sep 2011'!O68</f>
        <v>1190</v>
      </c>
      <c r="X44" s="78">
        <f>'[2]1 - 7 Okt 2011'!O68</f>
        <v>434</v>
      </c>
      <c r="Y44" s="78">
        <f>'[2]8 - 14 Okt 2011'!O68</f>
        <v>590</v>
      </c>
      <c r="Z44" s="78">
        <f>'[2]15 - 21 Okt 2011'!O68</f>
        <v>241</v>
      </c>
      <c r="AA44" s="78">
        <f>'[2]22 Okt - 28 Okt 2011'!O68</f>
        <v>129</v>
      </c>
      <c r="AB44" s="78">
        <f>'[2]29 Okt - 4 Nov 2011'!O68</f>
        <v>0</v>
      </c>
      <c r="AC44" s="78">
        <f>'[2]5 Nov - 11 Nov 2011'!O68</f>
        <v>0</v>
      </c>
      <c r="AD44" s="78">
        <f>'[2]12 Nov - 18 Nov 2011'!O68</f>
        <v>693</v>
      </c>
      <c r="AE44" s="78">
        <f>'[2]19 Nov - 25 Nov 2011'!O68</f>
        <v>0</v>
      </c>
      <c r="AF44" s="78">
        <f>'[2]26 Nov - 2 Des 2011'!O68</f>
        <v>910</v>
      </c>
      <c r="AG44" s="78">
        <f>'[2]3 Des - 9 Des 2011'!O68</f>
        <v>446</v>
      </c>
      <c r="AH44" s="78">
        <f>'[2]10 Des - 30 Des 2011'!O68</f>
        <v>811</v>
      </c>
      <c r="AI44" s="78">
        <f>'[2]31 Des - 6 Jan 2012'!O68</f>
        <v>153</v>
      </c>
      <c r="AJ44" s="78">
        <f>'[2]7 Jan - 13 Jan 2012'!O79</f>
        <v>324</v>
      </c>
      <c r="AK44" s="78">
        <f>'[2]14 Jan - 20 Jan 2012'!O68</f>
        <v>189</v>
      </c>
      <c r="AL44" s="78">
        <f>'[2]21 Jan - 27 Jan 2012'!O68</f>
        <v>467</v>
      </c>
      <c r="AM44" s="78">
        <f>'[2]28 Jan - 3 Feb 2012'!O68</f>
        <v>303</v>
      </c>
      <c r="AN44" s="78">
        <f>'[2]4 Feb - 10 Feb 2012'!O68</f>
        <v>0</v>
      </c>
      <c r="AO44" s="78">
        <f>'[2]11 Feb - 17 Feb 2012'!O68</f>
        <v>249</v>
      </c>
      <c r="AP44" s="78">
        <f>'[2]18 Feb - 24 Feb 2012'!O68</f>
        <v>631</v>
      </c>
      <c r="AQ44" s="78">
        <f>'[2]25 Feb - 2 Mar 2012'!O68</f>
        <v>450</v>
      </c>
      <c r="AR44" s="78">
        <f>'[2]3 Mar - 9 Mar 2012'!O68</f>
        <v>175</v>
      </c>
      <c r="AS44" s="78">
        <f>'[2]10 Mar - 16 Mar 2012'!O68</f>
        <v>0</v>
      </c>
      <c r="AT44" s="78">
        <f>'[2]17 Mar - 23 Mar 2012'!O68</f>
        <v>0</v>
      </c>
      <c r="AU44" s="78">
        <f>'[2]24 Mar - 30 Mar 2012'!O68</f>
        <v>0</v>
      </c>
      <c r="AV44" s="78">
        <f>'[2]31 Mar - 6 Apr 2012 '!O68</f>
        <v>0</v>
      </c>
      <c r="AW44" s="78">
        <f>'[2]7 Apr - 13 Apr 2012'!O68</f>
        <v>0</v>
      </c>
      <c r="AX44" s="78">
        <f>'[2]14 Apr - 20 Apr 2012'!O68</f>
        <v>0</v>
      </c>
      <c r="AY44" s="78">
        <f>'[2]21 Apr - 27 Apr 2012'!O68</f>
        <v>0</v>
      </c>
      <c r="AZ44" s="96">
        <f t="shared" si="8"/>
        <v>14833</v>
      </c>
    </row>
    <row r="45" spans="1:52" ht="15">
      <c r="A45" s="41" t="s">
        <v>4</v>
      </c>
      <c r="B45" s="93">
        <f>'[2]30 Apr - 6 Mei 2011'!O69</f>
        <v>431</v>
      </c>
      <c r="C45" s="93">
        <f>'[2]7 - 13 Mei 2011'!O69</f>
        <v>409</v>
      </c>
      <c r="D45" s="93">
        <f>'[2]14 - 20 Mei 2011'!O69</f>
        <v>445</v>
      </c>
      <c r="E45" s="93">
        <f>'[2]21 - 27 Mei 2011'!O69</f>
        <v>263</v>
      </c>
      <c r="F45" s="45">
        <f>'[2]28 Mei - 3 Jun 2011'!O69</f>
        <v>324</v>
      </c>
      <c r="G45" s="45">
        <f>'[2]4 - 10 Jun 2011'!O69</f>
        <v>290</v>
      </c>
      <c r="H45" s="45">
        <f>'[2]11-17 Jun 2011'!O69</f>
        <v>36</v>
      </c>
      <c r="I45" s="45">
        <f>'[2]18 - 24 Jun 2011'!O69</f>
        <v>30</v>
      </c>
      <c r="J45" s="45">
        <f>'[2]25 Jun - 1 Jul 2011'!O69</f>
        <v>121</v>
      </c>
      <c r="K45" s="45">
        <f>'[2]2 - 8 Jul 2011'!O69</f>
        <v>117</v>
      </c>
      <c r="L45" s="45">
        <f>'[2]9-15 Jul 2011'!O69</f>
        <v>200</v>
      </c>
      <c r="M45" s="45">
        <f>'[2]16 - 22 Jul 2011'!O69</f>
        <v>196</v>
      </c>
      <c r="N45" s="45">
        <f>'[2]23 - 29 Jul 2011'!O69</f>
        <v>781</v>
      </c>
      <c r="O45" s="78">
        <f>'[2]30 Jul - 5 Aug 2011'!O69</f>
        <v>131</v>
      </c>
      <c r="P45" s="78">
        <f>'[2]6 - 12 Aug 2011'!O69</f>
        <v>299</v>
      </c>
      <c r="Q45" s="78">
        <f>'[2]13 - 19 Aug 2011'!O69</f>
        <v>265</v>
      </c>
      <c r="R45" s="78">
        <f>'[2]20 - 26 Aug 2011'!O69</f>
        <v>311</v>
      </c>
      <c r="S45" s="78">
        <f>'[2]27 Aug - 2 Sep 2011'!O69</f>
        <v>276</v>
      </c>
      <c r="T45" s="78">
        <f>'[2]3 - 9 Sep 2011'!O69</f>
        <v>310</v>
      </c>
      <c r="U45" s="78">
        <f>'[2]10 - 16 Sep 2011'!O69</f>
        <v>320</v>
      </c>
      <c r="V45" s="78">
        <f>'[2]17 - 23 Sep 2011'!O69</f>
        <v>318</v>
      </c>
      <c r="W45" s="78">
        <f>'[2]24 - 30 Sep 2011'!O69</f>
        <v>104</v>
      </c>
      <c r="X45" s="78">
        <f>'[2]1 - 7 Okt 2011'!O69</f>
        <v>494</v>
      </c>
      <c r="Y45" s="78">
        <f>'[2]8 - 14 Okt 2011'!O69</f>
        <v>268</v>
      </c>
      <c r="Z45" s="78">
        <f>'[2]15 - 21 Okt 2011'!O69</f>
        <v>287</v>
      </c>
      <c r="AA45" s="78">
        <f>'[2]22 Okt - 28 Okt 2011'!O69</f>
        <v>456</v>
      </c>
      <c r="AB45" s="78">
        <f>'[2]29 Okt - 4 Nov 2011'!O69</f>
        <v>368</v>
      </c>
      <c r="AC45" s="78">
        <f>'[2]5 Nov - 11 Nov 2011'!O69</f>
        <v>458</v>
      </c>
      <c r="AD45" s="78">
        <f>'[2]12 Nov - 18 Nov 2011'!O69</f>
        <v>490</v>
      </c>
      <c r="AE45" s="78">
        <f>'[2]19 Nov - 25 Nov 2011'!O69</f>
        <v>414</v>
      </c>
      <c r="AF45" s="78">
        <f>'[2]26 Nov - 2 Des 2011'!O69</f>
        <v>543</v>
      </c>
      <c r="AG45" s="78">
        <f>'[2]3 Des - 9 Des 2011'!O69</f>
        <v>339</v>
      </c>
      <c r="AH45" s="78">
        <f>'[2]10 Des - 30 Des 2011'!O69</f>
        <v>1092</v>
      </c>
      <c r="AI45" s="78">
        <f>'[2]31 Des - 6 Jan 2012'!O69</f>
        <v>340</v>
      </c>
      <c r="AJ45" s="78">
        <f>'[2]7 Jan - 13 Jan 2012'!O80</f>
        <v>506</v>
      </c>
      <c r="AK45" s="78">
        <f>'[2]14 Jan - 20 Jan 2012'!O69</f>
        <v>1075</v>
      </c>
      <c r="AL45" s="78">
        <f>'[2]21 Jan - 27 Jan 2012'!O69</f>
        <v>746</v>
      </c>
      <c r="AM45" s="78">
        <f>'[2]28 Jan - 3 Feb 2012'!O69</f>
        <v>66</v>
      </c>
      <c r="AN45" s="78">
        <f>'[2]4 Feb - 10 Feb 2012'!O69</f>
        <v>63</v>
      </c>
      <c r="AO45" s="78">
        <f>'[2]11 Feb - 17 Feb 2012'!O69</f>
        <v>60</v>
      </c>
      <c r="AP45" s="78">
        <f>'[2]18 Feb - 24 Feb 2012'!O69</f>
        <v>407</v>
      </c>
      <c r="AQ45" s="78">
        <f>'[2]25 Feb - 2 Mar 2012'!O69</f>
        <v>142</v>
      </c>
      <c r="AR45" s="78">
        <f>'[2]3 Mar - 9 Mar 2012'!O69</f>
        <v>100</v>
      </c>
      <c r="AS45" s="78">
        <f>'[2]10 Mar - 16 Mar 2012'!O69</f>
        <v>94</v>
      </c>
      <c r="AT45" s="78">
        <f>'[2]17 Mar - 23 Mar 2012'!O69</f>
        <v>66</v>
      </c>
      <c r="AU45" s="78">
        <f>'[2]24 Mar - 30 Mar 2012'!O69</f>
        <v>168</v>
      </c>
      <c r="AV45" s="78">
        <f>'[2]31 Mar - 6 Apr 2012 '!O69</f>
        <v>160</v>
      </c>
      <c r="AW45" s="78">
        <f>'[2]7 Apr - 13 Apr 2012'!O69</f>
        <v>144</v>
      </c>
      <c r="AX45" s="78">
        <f>'[2]14 Apr - 20 Apr 2012'!O69</f>
        <v>131</v>
      </c>
      <c r="AY45" s="78">
        <f>'[2]21 Apr - 27 Apr 2012'!O69</f>
        <v>659</v>
      </c>
      <c r="AZ45" s="96">
        <f t="shared" si="8"/>
        <v>16113</v>
      </c>
    </row>
    <row r="46" spans="1:52" ht="15">
      <c r="A46" s="41" t="s">
        <v>94</v>
      </c>
      <c r="B46" s="93">
        <f>'[2]30 Apr - 6 Mei 2011'!O70</f>
        <v>0</v>
      </c>
      <c r="C46" s="93">
        <f>'[2]7 - 13 Mei 2011'!O70</f>
        <v>0</v>
      </c>
      <c r="D46" s="93">
        <f>'[2]14 - 20 Mei 2011'!O70</f>
        <v>0</v>
      </c>
      <c r="E46" s="93">
        <f>'[2]21 - 27 Mei 2011'!O70</f>
        <v>1290</v>
      </c>
      <c r="F46" s="45">
        <f>'[2]28 Mei - 3 Jun 2011'!O70</f>
        <v>1247</v>
      </c>
      <c r="G46" s="45">
        <f>'[2]4 - 10 Jun 2011'!O70</f>
        <v>0</v>
      </c>
      <c r="H46" s="45">
        <f>'[2]11-17 Jun 2011'!O70</f>
        <v>0</v>
      </c>
      <c r="I46" s="45">
        <f>'[2]18 - 24 Jun 2011'!O70</f>
        <v>0</v>
      </c>
      <c r="J46" s="45">
        <f>'[2]25 Jun - 1 Jul 2011'!O70</f>
        <v>0</v>
      </c>
      <c r="K46" s="45">
        <f>'[2]2 - 8 Jul 2011'!O70</f>
        <v>0</v>
      </c>
      <c r="L46" s="45">
        <f>'[2]9-15 Jul 2011'!O70</f>
        <v>0</v>
      </c>
      <c r="M46" s="45">
        <f>'[2]16 - 22 Jul 2011'!O70</f>
        <v>0</v>
      </c>
      <c r="N46" s="45">
        <f>'[2]23 - 29 Jul 2011'!O70</f>
        <v>0</v>
      </c>
      <c r="O46" s="78">
        <f>'[2]30 Jul - 5 Aug 2011'!O70</f>
        <v>0</v>
      </c>
      <c r="P46" s="78">
        <f>'[2]6 - 12 Aug 2011'!O70</f>
        <v>0</v>
      </c>
      <c r="Q46" s="78">
        <f>'[2]13 - 19 Aug 2011'!O70</f>
        <v>0</v>
      </c>
      <c r="R46" s="78">
        <f>'[2]20 - 26 Aug 2011'!O70</f>
        <v>0</v>
      </c>
      <c r="S46" s="78">
        <f>'[2]27 Aug - 2 Sep 2011'!O70</f>
        <v>0</v>
      </c>
      <c r="T46" s="78">
        <f>'[2]3 - 9 Sep 2011'!O70</f>
        <v>0</v>
      </c>
      <c r="U46" s="78">
        <f>'[2]10 - 16 Sep 2011'!O70</f>
        <v>0</v>
      </c>
      <c r="V46" s="78">
        <f>'[2]17 - 23 Sep 2011'!O70</f>
        <v>0</v>
      </c>
      <c r="W46" s="78">
        <f>'[2]24 - 30 Sep 2011'!O70</f>
        <v>0</v>
      </c>
      <c r="X46" s="78">
        <f>'[2]1 - 7 Okt 2011'!O70</f>
        <v>0</v>
      </c>
      <c r="Y46" s="78">
        <f>'[2]8 - 14 Okt 2011'!O70</f>
        <v>0</v>
      </c>
      <c r="Z46" s="78">
        <f>'[2]15 - 21 Okt 2011'!O70</f>
        <v>0</v>
      </c>
      <c r="AA46" s="78">
        <f>'[2]22 Okt - 28 Okt 2011'!O70</f>
        <v>0</v>
      </c>
      <c r="AB46" s="78">
        <f>'[2]29 Okt - 4 Nov 2011'!O70</f>
        <v>0</v>
      </c>
      <c r="AC46" s="78">
        <f>'[2]5 Nov - 11 Nov 2011'!O70</f>
        <v>0</v>
      </c>
      <c r="AD46" s="78">
        <f>'[2]12 Nov - 18 Nov 2011'!O70</f>
        <v>0</v>
      </c>
      <c r="AE46" s="78">
        <f>'[2]19 Nov - 25 Nov 2011'!O70</f>
        <v>0</v>
      </c>
      <c r="AF46" s="78">
        <f>'[2]26 Nov - 2 Des 2011'!O70</f>
        <v>0</v>
      </c>
      <c r="AG46" s="78">
        <f>'[2]3 Des - 9 Des 2011'!O70</f>
        <v>0</v>
      </c>
      <c r="AH46" s="78">
        <f>'[2]10 Des - 30 Des 2011'!O70</f>
        <v>0</v>
      </c>
      <c r="AI46" s="78">
        <f>'[2]31 Des - 6 Jan 2012'!O70</f>
        <v>0</v>
      </c>
      <c r="AJ46" s="78">
        <f>'[2]7 Jan - 13 Jan 2012'!O81</f>
        <v>0</v>
      </c>
      <c r="AK46" s="78">
        <f>'[2]14 Jan - 20 Jan 2012'!O70</f>
        <v>0</v>
      </c>
      <c r="AL46" s="78">
        <f>'[2]21 Jan - 27 Jan 2012'!O70</f>
        <v>0</v>
      </c>
      <c r="AM46" s="78">
        <f>'[2]28 Jan - 3 Feb 2012'!O70</f>
        <v>0</v>
      </c>
      <c r="AN46" s="78">
        <f>'[2]4 Feb - 10 Feb 2012'!O70</f>
        <v>0</v>
      </c>
      <c r="AO46" s="78">
        <f>'[2]11 Feb - 17 Feb 2012'!O70</f>
        <v>0</v>
      </c>
      <c r="AP46" s="78">
        <f>'[2]18 Feb - 24 Feb 2012'!O70</f>
        <v>0</v>
      </c>
      <c r="AQ46" s="78">
        <f>'[2]25 Feb - 2 Mar 2012'!O70</f>
        <v>0</v>
      </c>
      <c r="AR46" s="78">
        <f>'[2]3 Mar - 9 Mar 2012'!O70</f>
        <v>0</v>
      </c>
      <c r="AS46" s="78">
        <f>'[2]10 Mar - 16 Mar 2012'!O70</f>
        <v>0</v>
      </c>
      <c r="AT46" s="78">
        <f>'[2]17 Mar - 23 Mar 2012'!O70</f>
        <v>0</v>
      </c>
      <c r="AU46" s="78">
        <f>'[2]24 Mar - 30 Mar 2012'!O70</f>
        <v>0</v>
      </c>
      <c r="AV46" s="78">
        <f>'[2]31 Mar - 6 Apr 2012 '!O70</f>
        <v>0</v>
      </c>
      <c r="AW46" s="78">
        <f>'[2]7 Apr - 13 Apr 2012'!O70</f>
        <v>0</v>
      </c>
      <c r="AX46" s="78">
        <f>'[2]14 Apr - 20 Apr 2012'!O70</f>
        <v>0</v>
      </c>
      <c r="AY46" s="78">
        <f>'[2]21 Apr - 27 Apr 2012'!O70</f>
        <v>0</v>
      </c>
      <c r="AZ46" s="96">
        <f t="shared" si="8"/>
        <v>2537</v>
      </c>
    </row>
    <row r="47" spans="1:52" ht="15">
      <c r="A47" s="41" t="s">
        <v>5</v>
      </c>
      <c r="B47" s="93">
        <f>'[2]30 Apr - 6 Mei 2011'!O71</f>
        <v>858</v>
      </c>
      <c r="C47" s="93">
        <f>'[2]7 - 13 Mei 2011'!O71</f>
        <v>1790</v>
      </c>
      <c r="D47" s="93">
        <f>'[2]14 - 20 Mei 2011'!O71</f>
        <v>866</v>
      </c>
      <c r="E47" s="93">
        <f>'[2]21 - 27 Mei 2011'!O71</f>
        <v>1002</v>
      </c>
      <c r="F47" s="45">
        <f>'[2]28 Mei - 3 Jun 2011'!O71</f>
        <v>1367</v>
      </c>
      <c r="G47" s="45">
        <f>'[2]4 - 10 Jun 2011'!O71</f>
        <v>855</v>
      </c>
      <c r="H47" s="45">
        <f>'[2]11-17 Jun 2011'!O71</f>
        <v>558</v>
      </c>
      <c r="I47" s="45">
        <f>'[2]18 - 24 Jun 2011'!O71</f>
        <v>823</v>
      </c>
      <c r="J47" s="45">
        <f>'[2]25 Jun - 1 Jul 2011'!O71</f>
        <v>592</v>
      </c>
      <c r="K47" s="45">
        <f>'[2]2 - 8 Jul 2011'!O71</f>
        <v>492</v>
      </c>
      <c r="L47" s="45">
        <f>'[2]9-15 Jul 2011'!O71</f>
        <v>393</v>
      </c>
      <c r="M47" s="45">
        <f>'[2]16 - 22 Jul 2011'!O71</f>
        <v>936</v>
      </c>
      <c r="N47" s="45">
        <f>'[2]23 - 29 Jul 2011'!O71</f>
        <v>882</v>
      </c>
      <c r="O47" s="78">
        <f>'[2]30 Jul - 5 Aug 2011'!O71</f>
        <v>959</v>
      </c>
      <c r="P47" s="78">
        <f>'[2]6 - 12 Aug 2011'!O71</f>
        <v>1002</v>
      </c>
      <c r="Q47" s="78">
        <f>'[2]13 - 19 Aug 2011'!O71</f>
        <v>977</v>
      </c>
      <c r="R47" s="78">
        <f>'[2]20 - 26 Aug 2011'!O71</f>
        <v>845</v>
      </c>
      <c r="S47" s="78">
        <f>'[2]27 Aug - 2 Sep 2011'!O71</f>
        <v>550</v>
      </c>
      <c r="T47" s="78">
        <f>'[2]3 - 9 Sep 2011'!O71</f>
        <v>1228</v>
      </c>
      <c r="U47" s="78">
        <f>'[2]10 - 16 Sep 2011'!O71</f>
        <v>1093</v>
      </c>
      <c r="V47" s="78">
        <f>'[2]17 - 23 Sep 2011'!O71</f>
        <v>1302</v>
      </c>
      <c r="W47" s="78">
        <f>'[2]24 - 30 Sep 2011'!O71</f>
        <v>2056</v>
      </c>
      <c r="X47" s="78">
        <f>'[2]1 - 7 Okt 2011'!O71</f>
        <v>973</v>
      </c>
      <c r="Y47" s="78">
        <f>'[2]8 - 14 Okt 2011'!O71</f>
        <v>1124</v>
      </c>
      <c r="Z47" s="78">
        <f>'[2]15 - 21 Okt 2011'!O71</f>
        <v>1402</v>
      </c>
      <c r="AA47" s="78">
        <f>'[2]22 Okt - 28 Okt 2011'!O71</f>
        <v>1538</v>
      </c>
      <c r="AB47" s="78">
        <f>'[2]29 Okt - 4 Nov 2011'!O71</f>
        <v>1128</v>
      </c>
      <c r="AC47" s="78">
        <f>'[2]5 Nov - 11 Nov 2011'!O71</f>
        <v>1292</v>
      </c>
      <c r="AD47" s="78">
        <f>'[2]12 Nov - 18 Nov 2011'!O71</f>
        <v>1242</v>
      </c>
      <c r="AE47" s="78">
        <f>'[2]19 Nov - 25 Nov 2011'!O71</f>
        <v>1390</v>
      </c>
      <c r="AF47" s="78">
        <f>'[2]26 Nov - 2 Des 2011'!O71</f>
        <v>637</v>
      </c>
      <c r="AG47" s="78">
        <f>'[2]3 Des - 9 Des 2011'!O71</f>
        <v>1517</v>
      </c>
      <c r="AH47" s="78">
        <f>'[2]10 Des - 30 Des 2011'!O71</f>
        <v>4000</v>
      </c>
      <c r="AI47" s="78">
        <f>'[2]31 Des - 6 Jan 2012'!O71</f>
        <v>851</v>
      </c>
      <c r="AJ47" s="78">
        <f>'[2]7 Jan - 13 Jan 2012'!O82</f>
        <v>1135</v>
      </c>
      <c r="AK47" s="78">
        <f>'[2]14 Jan - 20 Jan 2012'!O71</f>
        <v>997</v>
      </c>
      <c r="AL47" s="78">
        <f>'[2]21 Jan - 27 Jan 2012'!O71</f>
        <v>1168</v>
      </c>
      <c r="AM47" s="78">
        <f>'[2]28 Jan - 3 Feb 2012'!O71</f>
        <v>1178</v>
      </c>
      <c r="AN47" s="78">
        <f>'[2]4 Feb - 10 Feb 2012'!O71</f>
        <v>1478</v>
      </c>
      <c r="AO47" s="78">
        <f>'[2]11 Feb - 17 Feb 2012'!O71</f>
        <v>892</v>
      </c>
      <c r="AP47" s="78">
        <f>'[2]18 Feb - 24 Feb 2012'!O71</f>
        <v>992</v>
      </c>
      <c r="AQ47" s="78">
        <f>'[2]25 Feb - 2 Mar 2012'!O71</f>
        <v>1004</v>
      </c>
      <c r="AR47" s="78">
        <f>'[2]3 Mar - 9 Mar 2012'!O71</f>
        <v>1059</v>
      </c>
      <c r="AS47" s="78">
        <f>'[2]10 Mar - 16 Mar 2012'!O71</f>
        <v>1042</v>
      </c>
      <c r="AT47" s="78">
        <f>'[2]17 Mar - 23 Mar 2012'!O71</f>
        <v>1109</v>
      </c>
      <c r="AU47" s="78">
        <v>1099</v>
      </c>
      <c r="AV47" s="78">
        <f>'[2]31 Mar - 6 Apr 2012 '!O71</f>
        <v>974</v>
      </c>
      <c r="AW47" s="78">
        <f>'[2]7 Apr - 13 Apr 2012'!O71</f>
        <v>995</v>
      </c>
      <c r="AX47" s="78">
        <f>'[2]14 Apr - 20 Apr 2012'!O71</f>
        <v>1198</v>
      </c>
      <c r="AY47" s="78">
        <f>'[2]21 Apr - 27 Apr 2012'!O71</f>
        <v>1372</v>
      </c>
      <c r="AZ47" s="96">
        <f t="shared" si="8"/>
        <v>56212</v>
      </c>
    </row>
    <row r="48" spans="1:52" ht="15">
      <c r="A48" s="41" t="s">
        <v>7</v>
      </c>
      <c r="B48" s="93">
        <f>'[2]30 Apr - 6 Mei 2011'!O72</f>
        <v>0</v>
      </c>
      <c r="C48" s="93">
        <f>'[2]7 - 13 Mei 2011'!O72</f>
        <v>0</v>
      </c>
      <c r="D48" s="93">
        <f>'[2]14 - 20 Mei 2011'!O72</f>
        <v>0</v>
      </c>
      <c r="E48" s="93">
        <f>'[2]21 - 27 Mei 2011'!O72</f>
        <v>0</v>
      </c>
      <c r="F48" s="45">
        <f>'[2]28 Mei - 3 Jun 2011'!O72</f>
        <v>0</v>
      </c>
      <c r="G48" s="45">
        <f>'[2]4 - 10 Jun 2011'!O72</f>
        <v>0</v>
      </c>
      <c r="H48" s="45">
        <f>'[2]11-17 Jun 2011'!O72</f>
        <v>0</v>
      </c>
      <c r="I48" s="45">
        <f>'[2]18 - 24 Jun 2011'!O72</f>
        <v>0</v>
      </c>
      <c r="J48" s="45">
        <f>'[2]25 Jun - 1 Jul 2011'!O72</f>
        <v>0</v>
      </c>
      <c r="K48" s="45">
        <f>'[2]2 - 8 Jul 2011'!O72</f>
        <v>0</v>
      </c>
      <c r="L48" s="45">
        <f>'[2]9-15 Jul 2011'!O72</f>
        <v>0</v>
      </c>
      <c r="M48" s="45">
        <f>'[2]16 - 22 Jul 2011'!O72</f>
        <v>0</v>
      </c>
      <c r="N48" s="45">
        <f>'[2]23 - 29 Jul 2011'!O72</f>
        <v>0</v>
      </c>
      <c r="O48" s="78">
        <f>'[2]30 Jul - 5 Aug 2011'!O72</f>
        <v>0</v>
      </c>
      <c r="P48" s="78">
        <f>'[2]6 - 12 Aug 2011'!O72</f>
        <v>0</v>
      </c>
      <c r="Q48" s="78">
        <f>'[2]13 - 19 Aug 2011'!O72</f>
        <v>0</v>
      </c>
      <c r="R48" s="78">
        <f>'[2]20 - 26 Aug 2011'!O72</f>
        <v>0</v>
      </c>
      <c r="S48" s="78">
        <f>'[2]27 Aug - 2 Sep 2011'!O72</f>
        <v>0</v>
      </c>
      <c r="T48" s="78">
        <f>'[2]3 - 9 Sep 2011'!O72</f>
        <v>0</v>
      </c>
      <c r="U48" s="78">
        <f>'[2]10 - 16 Sep 2011'!O72</f>
        <v>0</v>
      </c>
      <c r="V48" s="78">
        <f>'[2]17 - 23 Sep 2011'!O72</f>
        <v>0</v>
      </c>
      <c r="W48" s="78">
        <f>'[2]24 - 30 Sep 2011'!O72</f>
        <v>263</v>
      </c>
      <c r="X48" s="78">
        <f>'[2]1 - 7 Okt 2011'!O72</f>
        <v>0</v>
      </c>
      <c r="Y48" s="78">
        <f>'[2]8 - 14 Okt 2011'!O72</f>
        <v>0</v>
      </c>
      <c r="Z48" s="78">
        <f>'[2]15 - 21 Okt 2011'!O72</f>
        <v>0</v>
      </c>
      <c r="AA48" s="78">
        <f>'[2]22 Okt - 28 Okt 2011'!O72</f>
        <v>0</v>
      </c>
      <c r="AB48" s="78">
        <f>'[2]29 Okt - 4 Nov 2011'!O72</f>
        <v>0</v>
      </c>
      <c r="AC48" s="78">
        <f>'[2]5 Nov - 11 Nov 2011'!O72</f>
        <v>0</v>
      </c>
      <c r="AD48" s="78">
        <f>'[2]12 Nov - 18 Nov 2011'!O72</f>
        <v>0</v>
      </c>
      <c r="AE48" s="78">
        <f>'[2]19 Nov - 25 Nov 2011'!O72</f>
        <v>0</v>
      </c>
      <c r="AF48" s="78">
        <f>'[2]26 Nov - 2 Des 2011'!O72</f>
        <v>0</v>
      </c>
      <c r="AG48" s="78">
        <f>'[2]3 Des - 9 Des 2011'!O72</f>
        <v>0</v>
      </c>
      <c r="AH48" s="78">
        <f>'[2]10 Des - 30 Des 2011'!O72</f>
        <v>0</v>
      </c>
      <c r="AI48" s="78">
        <f>'[2]31 Des - 6 Jan 2012'!O72</f>
        <v>0</v>
      </c>
      <c r="AJ48" s="78">
        <f>'[2]7 Jan - 13 Jan 2012'!O83</f>
        <v>0</v>
      </c>
      <c r="AK48" s="78">
        <f>'[2]14 Jan - 20 Jan 2012'!O72</f>
        <v>0</v>
      </c>
      <c r="AL48" s="78">
        <f>'[2]21 Jan - 27 Jan 2012'!O72</f>
        <v>0</v>
      </c>
      <c r="AM48" s="78">
        <f>'[2]28 Jan - 3 Feb 2012'!O72</f>
        <v>0</v>
      </c>
      <c r="AN48" s="78">
        <f>'[2]4 Feb - 10 Feb 2012'!O72</f>
        <v>0</v>
      </c>
      <c r="AO48" s="78">
        <f>'[2]11 Feb - 17 Feb 2012'!O72</f>
        <v>0</v>
      </c>
      <c r="AP48" s="78">
        <f>'[2]18 Feb - 24 Feb 2012'!O72</f>
        <v>0</v>
      </c>
      <c r="AQ48" s="78">
        <f>'[2]25 Feb - 2 Mar 2012'!O72</f>
        <v>0</v>
      </c>
      <c r="AR48" s="78">
        <f>'[2]3 Mar - 9 Mar 2012'!O72</f>
        <v>0</v>
      </c>
      <c r="AS48" s="78">
        <f>'[2]10 Mar - 16 Mar 2012'!O72</f>
        <v>0</v>
      </c>
      <c r="AT48" s="78">
        <f>'[2]17 Mar - 23 Mar 2012'!O72</f>
        <v>0</v>
      </c>
      <c r="AU48" s="78">
        <f>'[2]24 Mar - 30 Mar 2012'!O72</f>
        <v>0</v>
      </c>
      <c r="AV48" s="78">
        <f>'[2]31 Mar - 6 Apr 2012 '!O72</f>
        <v>0</v>
      </c>
      <c r="AW48" s="78">
        <f>'[2]7 Apr - 13 Apr 2012'!O72</f>
        <v>0</v>
      </c>
      <c r="AX48" s="78">
        <f>'[2]14 Apr - 20 Apr 2012'!O72</f>
        <v>0</v>
      </c>
      <c r="AY48" s="78">
        <f>'[2]21 Apr - 27 Apr 2012'!O72</f>
        <v>0</v>
      </c>
      <c r="AZ48" s="96">
        <f t="shared" si="8"/>
        <v>263</v>
      </c>
    </row>
    <row r="49" spans="1:52" ht="15">
      <c r="A49" s="41" t="s">
        <v>254</v>
      </c>
      <c r="B49" s="93">
        <f>'[2]30 Apr - 6 Mei 2011'!O73</f>
        <v>0</v>
      </c>
      <c r="C49" s="93">
        <f>'[2]7 - 13 Mei 2011'!O73</f>
        <v>0</v>
      </c>
      <c r="D49" s="93">
        <f>'[2]14 - 20 Mei 2011'!O73</f>
        <v>0</v>
      </c>
      <c r="E49" s="93">
        <f>'[2]21 - 27 Mei 2011'!O73</f>
        <v>0</v>
      </c>
      <c r="F49" s="45">
        <f>'[2]28 Mei - 3 Jun 2011'!O73</f>
        <v>0</v>
      </c>
      <c r="G49" s="45">
        <f>'[2]4 - 10 Jun 2011'!O73</f>
        <v>0</v>
      </c>
      <c r="H49" s="45">
        <f>'[2]11-17 Jun 2011'!O73</f>
        <v>0</v>
      </c>
      <c r="I49" s="45">
        <f>'[2]18 - 24 Jun 2011'!O73</f>
        <v>0</v>
      </c>
      <c r="J49" s="45">
        <f>'[2]25 Jun - 1 Jul 2011'!O73</f>
        <v>0</v>
      </c>
      <c r="K49" s="45">
        <f>'[2]2 - 8 Jul 2011'!O73</f>
        <v>0</v>
      </c>
      <c r="L49" s="45">
        <f>'[2]9-15 Jul 2011'!O73</f>
        <v>7044</v>
      </c>
      <c r="M49" s="45">
        <f>'[2]16 - 22 Jul 2011'!O73</f>
        <v>656</v>
      </c>
      <c r="N49" s="45">
        <f>'[2]23 - 29 Jul 2011'!O73</f>
        <v>0</v>
      </c>
      <c r="O49" s="78">
        <f>'[2]30 Jul - 5 Aug 2011'!O73</f>
        <v>0</v>
      </c>
      <c r="P49" s="78">
        <f>'[2]6 - 12 Aug 2011'!O73</f>
        <v>0</v>
      </c>
      <c r="Q49" s="78">
        <f>'[2]13 - 19 Aug 2011'!O73</f>
        <v>0</v>
      </c>
      <c r="R49" s="78">
        <f>'[2]20 - 26 Aug 2011'!O73</f>
        <v>0</v>
      </c>
      <c r="S49" s="78">
        <f>'[2]27 Aug - 2 Sep 2011'!O73</f>
        <v>0</v>
      </c>
      <c r="T49" s="78">
        <f>'[2]3 - 9 Sep 2011'!O73</f>
        <v>0</v>
      </c>
      <c r="U49" s="78">
        <f>'[2]10 - 16 Sep 2011'!O73</f>
        <v>0</v>
      </c>
      <c r="V49" s="78">
        <f>'[2]17 - 23 Sep 2011'!O73</f>
        <v>0</v>
      </c>
      <c r="W49" s="78">
        <f>'[2]24 - 30 Sep 2011'!O73</f>
        <v>0</v>
      </c>
      <c r="X49" s="78">
        <f>'[2]1 - 7 Okt 2011'!O73</f>
        <v>0</v>
      </c>
      <c r="Y49" s="78">
        <f>'[2]8 - 14 Okt 2011'!O73</f>
        <v>0</v>
      </c>
      <c r="Z49" s="78">
        <f>'[2]15 - 21 Okt 2011'!O73</f>
        <v>0</v>
      </c>
      <c r="AA49" s="78">
        <f>'[2]22 Okt - 28 Okt 2011'!O73</f>
        <v>0</v>
      </c>
      <c r="AB49" s="78">
        <f>'[2]29 Okt - 4 Nov 2011'!O73</f>
        <v>0</v>
      </c>
      <c r="AC49" s="78">
        <f>'[2]5 Nov - 11 Nov 2011'!O73</f>
        <v>0</v>
      </c>
      <c r="AD49" s="78">
        <f>'[2]12 Nov - 18 Nov 2011'!O73</f>
        <v>0</v>
      </c>
      <c r="AE49" s="78">
        <f>'[2]19 Nov - 25 Nov 2011'!O73</f>
        <v>0</v>
      </c>
      <c r="AF49" s="78">
        <f>'[2]26 Nov - 2 Des 2011'!O73</f>
        <v>0</v>
      </c>
      <c r="AG49" s="78">
        <f>'[2]3 Des - 9 Des 2011'!O73</f>
        <v>0</v>
      </c>
      <c r="AH49" s="78">
        <f>'[2]10 Des - 30 Des 2011'!O73</f>
        <v>0</v>
      </c>
      <c r="AI49" s="78">
        <f>'[2]31 Des - 6 Jan 2012'!O73</f>
        <v>0</v>
      </c>
      <c r="AJ49" s="78">
        <f>'[2]7 Jan - 13 Jan 2012'!O84</f>
        <v>0</v>
      </c>
      <c r="AK49" s="78">
        <f>'[2]14 Jan - 20 Jan 2012'!O73</f>
        <v>0</v>
      </c>
      <c r="AL49" s="78">
        <f>'[2]21 Jan - 27 Jan 2012'!O73</f>
        <v>0</v>
      </c>
      <c r="AM49" s="78">
        <f>'[2]28 Jan - 3 Feb 2012'!O73</f>
        <v>0</v>
      </c>
      <c r="AN49" s="78">
        <f>'[2]4 Feb - 10 Feb 2012'!O73</f>
        <v>0</v>
      </c>
      <c r="AO49" s="78">
        <f>'[2]11 Feb - 17 Feb 2012'!O73</f>
        <v>0</v>
      </c>
      <c r="AP49" s="78">
        <f>'[2]18 Feb - 24 Feb 2012'!O73</f>
        <v>0</v>
      </c>
      <c r="AQ49" s="78">
        <f>'[2]25 Feb - 2 Mar 2012'!O73</f>
        <v>0</v>
      </c>
      <c r="AR49" s="78">
        <f>'[2]3 Mar - 9 Mar 2012'!O73</f>
        <v>0</v>
      </c>
      <c r="AS49" s="78">
        <f>'[2]10 Mar - 16 Mar 2012'!O73</f>
        <v>0</v>
      </c>
      <c r="AT49" s="78">
        <f>'[2]17 Mar - 23 Mar 2012'!O73</f>
        <v>0</v>
      </c>
      <c r="AU49" s="78">
        <f>'[2]24 Mar - 30 Mar 2012'!O73</f>
        <v>0</v>
      </c>
      <c r="AV49" s="78">
        <f>'[2]31 Mar - 6 Apr 2012 '!O73</f>
        <v>0</v>
      </c>
      <c r="AW49" s="78">
        <f>'[2]7 Apr - 13 Apr 2012'!O73</f>
        <v>0</v>
      </c>
      <c r="AX49" s="78">
        <f>'[2]14 Apr - 20 Apr 2012'!O73</f>
        <v>0</v>
      </c>
      <c r="AY49" s="78">
        <f>'[2]21 Apr - 27 Apr 2012'!O73</f>
        <v>0</v>
      </c>
      <c r="AZ49" s="96">
        <f t="shared" si="8"/>
        <v>7700</v>
      </c>
    </row>
    <row r="50" spans="1:52" ht="15">
      <c r="A50" s="41" t="s">
        <v>860</v>
      </c>
      <c r="B50" s="93"/>
      <c r="C50" s="93"/>
      <c r="D50" s="93"/>
      <c r="E50" s="93"/>
      <c r="F50" s="45"/>
      <c r="G50" s="94"/>
      <c r="H50" s="94"/>
      <c r="I50" s="45">
        <f>'[2]18 - 24 Jun 2011'!O86</f>
        <v>229</v>
      </c>
      <c r="J50" s="45">
        <f>'[2]25 Jun - 1 Jul 2011'!O74</f>
        <v>0</v>
      </c>
      <c r="K50" s="45">
        <f>'[2]2 - 8 Jul 2011'!O74</f>
        <v>0</v>
      </c>
      <c r="L50" s="45">
        <f>'[2]9-15 Jul 2011'!O74</f>
        <v>0</v>
      </c>
      <c r="M50" s="45">
        <f>'[2]16 - 22 Jul 2011'!O74</f>
        <v>0</v>
      </c>
      <c r="N50" s="45">
        <f>'[2]23 - 29 Jul 2011'!O74</f>
        <v>0</v>
      </c>
      <c r="O50" s="78">
        <f>'[2]30 Jul - 5 Aug 2011'!O74</f>
        <v>0</v>
      </c>
      <c r="P50" s="78">
        <f>'[2]6 - 12 Aug 2011'!O74</f>
        <v>0</v>
      </c>
      <c r="Q50" s="78">
        <f>'[2]13 - 19 Aug 2011'!O74</f>
        <v>0</v>
      </c>
      <c r="R50" s="78">
        <f>'[2]20 - 26 Aug 2011'!O74</f>
        <v>0</v>
      </c>
      <c r="S50" s="78">
        <f>'[2]27 Aug - 2 Sep 2011'!O74</f>
        <v>0</v>
      </c>
      <c r="T50" s="78">
        <f>'[2]3 - 9 Sep 2011'!O74</f>
        <v>0</v>
      </c>
      <c r="U50" s="78">
        <f>'[2]10 - 16 Sep 2011'!O74</f>
        <v>0</v>
      </c>
      <c r="V50" s="78">
        <f>'[2]17 - 23 Sep 2011'!O74</f>
        <v>0</v>
      </c>
      <c r="W50" s="78">
        <f>'[2]24 - 30 Sep 2011'!O74</f>
        <v>0</v>
      </c>
      <c r="X50" s="78">
        <f>'[2]1 - 7 Okt 2011'!O74</f>
        <v>0</v>
      </c>
      <c r="Y50" s="78">
        <f>'[2]8 - 14 Okt 2011'!O74</f>
        <v>0</v>
      </c>
      <c r="Z50" s="78">
        <f>'[2]15 - 21 Okt 2011'!O74</f>
        <v>0</v>
      </c>
      <c r="AA50" s="78">
        <f>'[2]22 Okt - 28 Okt 2011'!O74</f>
        <v>0</v>
      </c>
      <c r="AB50" s="78">
        <f>'[2]29 Okt - 4 Nov 2011'!O74</f>
        <v>0</v>
      </c>
      <c r="AC50" s="78">
        <f>'[2]5 Nov - 11 Nov 2011'!O74</f>
        <v>0</v>
      </c>
      <c r="AD50" s="78">
        <f>'[2]12 Nov - 18 Nov 2011'!O74</f>
        <v>0</v>
      </c>
      <c r="AE50" s="78">
        <f>'[2]19 Nov - 25 Nov 2011'!O74</f>
        <v>0</v>
      </c>
      <c r="AF50" s="78">
        <f>'[2]26 Nov - 2 Des 2011'!O74</f>
        <v>0</v>
      </c>
      <c r="AG50" s="78">
        <f>'[2]3 Des - 9 Des 2011'!O74</f>
        <v>0</v>
      </c>
      <c r="AH50" s="78">
        <f>'[2]10 Des - 30 Des 2011'!O74</f>
        <v>0</v>
      </c>
      <c r="AI50" s="78">
        <f>'[2]31 Des - 6 Jan 2012'!O74</f>
        <v>0</v>
      </c>
      <c r="AJ50" s="78">
        <f>'[2]7 Jan - 13 Jan 2012'!O85</f>
        <v>0</v>
      </c>
      <c r="AK50" s="78">
        <f>'[2]14 Jan - 20 Jan 2012'!O74</f>
        <v>0</v>
      </c>
      <c r="AL50" s="78">
        <f>'[2]21 Jan - 27 Jan 2012'!O74</f>
        <v>0</v>
      </c>
      <c r="AM50" s="78">
        <f>'[2]28 Jan - 3 Feb 2012'!O74</f>
        <v>0</v>
      </c>
      <c r="AN50" s="78">
        <f>'[2]4 Feb - 10 Feb 2012'!O74</f>
        <v>0</v>
      </c>
      <c r="AO50" s="78">
        <f>'[2]11 Feb - 17 Feb 2012'!O74</f>
        <v>0</v>
      </c>
      <c r="AP50" s="78">
        <f>'[2]18 Feb - 24 Feb 2012'!O74</f>
        <v>0</v>
      </c>
      <c r="AQ50" s="78">
        <f>'[2]25 Feb - 2 Mar 2012'!O74</f>
        <v>0</v>
      </c>
      <c r="AR50" s="78">
        <f>'[2]3 Mar - 9 Mar 2012'!O74</f>
        <v>0</v>
      </c>
      <c r="AS50" s="78">
        <f>'[2]10 Mar - 16 Mar 2012'!O74</f>
        <v>0</v>
      </c>
      <c r="AT50" s="78">
        <f>'[2]17 Mar - 23 Mar 2012'!O74</f>
        <v>0</v>
      </c>
      <c r="AU50" s="78">
        <f>'[2]24 Mar - 30 Mar 2012'!O74</f>
        <v>0</v>
      </c>
      <c r="AV50" s="78">
        <f>'[2]31 Mar - 6 Apr 2012 '!O74</f>
        <v>0</v>
      </c>
      <c r="AW50" s="78">
        <f>'[2]7 Apr - 13 Apr 2012'!O74</f>
        <v>0</v>
      </c>
      <c r="AX50" s="78">
        <f>'[2]14 Apr - 20 Apr 2012'!O74</f>
        <v>0</v>
      </c>
      <c r="AY50" s="78">
        <f>'[2]21 Apr - 27 Apr 2012'!O74</f>
        <v>0</v>
      </c>
      <c r="AZ50" s="96">
        <f>SUM(B50:AY50)</f>
        <v>229</v>
      </c>
    </row>
    <row r="51" spans="1:52" ht="15">
      <c r="A51" s="41"/>
      <c r="B51" s="93"/>
      <c r="C51" s="93"/>
      <c r="D51" s="93"/>
      <c r="E51" s="93"/>
      <c r="F51" s="45"/>
      <c r="G51" s="45"/>
      <c r="H51" s="45"/>
      <c r="I51" s="45"/>
      <c r="J51" s="45"/>
      <c r="K51" s="45"/>
      <c r="L51" s="45"/>
      <c r="M51" s="45"/>
      <c r="N51" s="45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6">
        <f t="shared" si="8"/>
        <v>0</v>
      </c>
    </row>
    <row r="52" spans="1:52" ht="15">
      <c r="A52" s="41"/>
      <c r="B52" s="93"/>
      <c r="C52" s="93"/>
      <c r="D52" s="93"/>
      <c r="E52" s="93"/>
      <c r="F52" s="45"/>
      <c r="G52" s="45"/>
      <c r="H52" s="45"/>
      <c r="I52" s="45"/>
      <c r="J52" s="45"/>
      <c r="K52" s="45"/>
      <c r="L52" s="45"/>
      <c r="M52" s="45"/>
      <c r="N52" s="45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6">
        <f t="shared" si="8"/>
        <v>0</v>
      </c>
    </row>
    <row r="53" spans="1:52" ht="15">
      <c r="A53" s="41" t="s">
        <v>57</v>
      </c>
      <c r="B53" s="93">
        <f>'[2]30 Apr - 6 Mei 2011'!O77</f>
        <v>0</v>
      </c>
      <c r="C53" s="93">
        <f>'[2]7 - 13 Mei 2011'!O77</f>
        <v>0</v>
      </c>
      <c r="D53" s="93">
        <f>'[2]14 - 20 Mei 2011'!O77</f>
        <v>0</v>
      </c>
      <c r="E53" s="93">
        <f>'[2]21 - 27 Mei 2011'!O77</f>
        <v>0</v>
      </c>
      <c r="F53" s="45">
        <f>'[2]28 Mei - 3 Jun 2011'!O77</f>
        <v>0</v>
      </c>
      <c r="G53" s="45">
        <f>'[2]4 - 10 Jun 2011'!O77</f>
        <v>0</v>
      </c>
      <c r="H53" s="45">
        <f>'[2]11-17 Jun 2011'!O77</f>
        <v>0</v>
      </c>
      <c r="I53" s="45">
        <f>'[2]18 - 24 Jun 2011'!O77</f>
        <v>0</v>
      </c>
      <c r="J53" s="45">
        <f>'[2]25 Jun - 1 Jul 2011'!O77</f>
        <v>0</v>
      </c>
      <c r="K53" s="45">
        <f>'[2]2 - 8 Jul 2011'!O77</f>
        <v>0</v>
      </c>
      <c r="L53" s="45">
        <f>'[2]9-15 Jul 2011'!O77</f>
        <v>0</v>
      </c>
      <c r="M53" s="45">
        <f>'[2]16 - 22 Jul 2011'!O77</f>
        <v>0</v>
      </c>
      <c r="N53" s="45">
        <f>'[2]23 - 29 Jul 2011'!O77</f>
        <v>48880</v>
      </c>
      <c r="O53" s="78">
        <f>'[2]30 Jul - 5 Aug 2011'!O77</f>
        <v>0</v>
      </c>
      <c r="P53" s="78">
        <f>'[2]6 - 12 Aug 2011'!O77</f>
        <v>0</v>
      </c>
      <c r="Q53" s="78">
        <f>'[2]13 - 19 Aug 2011'!O77</f>
        <v>0</v>
      </c>
      <c r="R53" s="78">
        <f>'[2]20 - 26 Aug 2011'!O77</f>
        <v>0</v>
      </c>
      <c r="S53" s="78">
        <f>'[2]27 Aug - 2 Sep 2011'!O77</f>
        <v>0</v>
      </c>
      <c r="T53" s="78">
        <f>'[2]3 - 9 Sep 2011'!O77</f>
        <v>0</v>
      </c>
      <c r="U53" s="78">
        <f>'[2]10 - 16 Sep 2011'!O77</f>
        <v>0</v>
      </c>
      <c r="V53" s="78">
        <f>'[2]17 - 23 Sep 2011'!O77</f>
        <v>0</v>
      </c>
      <c r="W53" s="78">
        <f>'[2]24 - 30 Sep 2011'!O77</f>
        <v>0</v>
      </c>
      <c r="X53" s="78">
        <f>'[2]1 - 7 Okt 2011'!O77</f>
        <v>0</v>
      </c>
      <c r="Y53" s="78">
        <f>'[2]8 - 14 Okt 2011'!O77</f>
        <v>0</v>
      </c>
      <c r="Z53" s="78">
        <f>'[2]15 - 21 Okt 2011'!O77</f>
        <v>0</v>
      </c>
      <c r="AA53" s="78">
        <f>'[2]22 Okt - 28 Okt 2011'!O77</f>
        <v>0</v>
      </c>
      <c r="AB53" s="78">
        <f>'[2]29 Okt - 4 Nov 2011'!O77</f>
        <v>0</v>
      </c>
      <c r="AC53" s="78">
        <f>'[2]5 Nov - 11 Nov 2011'!O77</f>
        <v>0</v>
      </c>
      <c r="AD53" s="78">
        <f>'[2]12 Nov - 18 Nov 2011'!O77</f>
        <v>0</v>
      </c>
      <c r="AE53" s="78">
        <f>'[2]19 Nov - 25 Nov 2011'!O77</f>
        <v>0</v>
      </c>
      <c r="AF53" s="78">
        <f>'[2]26 Nov - 2 Des 2011'!O77</f>
        <v>0</v>
      </c>
      <c r="AG53" s="78">
        <f>'[2]3 Des - 9 Des 2011'!O77</f>
        <v>0</v>
      </c>
      <c r="AH53" s="78">
        <f>'[2]10 Des - 30 Des 2011'!O77</f>
        <v>0</v>
      </c>
      <c r="AI53" s="78">
        <f>'[2]31 Des - 6 Jan 2012'!O77</f>
        <v>0</v>
      </c>
      <c r="AJ53" s="78">
        <f>'[2]7 Jan - 13 Jan 2012'!O88</f>
        <v>0</v>
      </c>
      <c r="AK53" s="78">
        <f>'[2]14 Jan - 20 Jan 2012'!O77</f>
        <v>0</v>
      </c>
      <c r="AL53" s="78">
        <f>'[2]21 Jan - 27 Jan 2012'!O77</f>
        <v>0</v>
      </c>
      <c r="AM53" s="78">
        <f>'[2]28 Jan - 3 Feb 2012'!O77</f>
        <v>0</v>
      </c>
      <c r="AN53" s="78">
        <f>'[2]4 Feb - 10 Feb 2012'!O77</f>
        <v>0</v>
      </c>
      <c r="AO53" s="78">
        <f>'[2]11 Feb - 17 Feb 2012'!O77</f>
        <v>0</v>
      </c>
      <c r="AP53" s="78">
        <f>'[2]18 Feb - 24 Feb 2012'!O77</f>
        <v>0</v>
      </c>
      <c r="AQ53" s="78">
        <f>'[2]25 Feb - 2 Mar 2012'!O77</f>
        <v>0</v>
      </c>
      <c r="AR53" s="78">
        <f>'[2]3 Mar - 9 Mar 2012'!O77</f>
        <v>0</v>
      </c>
      <c r="AS53" s="78">
        <f>'[2]10 Mar - 16 Mar 2012'!O77</f>
        <v>0</v>
      </c>
      <c r="AT53" s="78">
        <f>'[2]17 Mar - 23 Mar 2012'!O77</f>
        <v>0</v>
      </c>
      <c r="AU53" s="78">
        <f>'[2]24 Mar - 30 Mar 2012'!O77</f>
        <v>0</v>
      </c>
      <c r="AV53" s="78">
        <f>'[2]31 Mar - 6 Apr 2012 '!O77</f>
        <v>0</v>
      </c>
      <c r="AW53" s="78">
        <f>'[2]7 Apr - 13 Apr 2012'!O77</f>
        <v>0</v>
      </c>
      <c r="AX53" s="78">
        <f>'[2]14 Apr - 20 Apr 2012'!O77</f>
        <v>0</v>
      </c>
      <c r="AY53" s="78">
        <f>'[2]21 Apr - 27 Apr 2012'!O77</f>
        <v>0</v>
      </c>
      <c r="AZ53" s="96">
        <f t="shared" si="8"/>
        <v>48880</v>
      </c>
    </row>
    <row r="54" spans="1:52" ht="15">
      <c r="A54" s="41" t="s">
        <v>813</v>
      </c>
      <c r="B54" s="93">
        <f>'[2]30 Apr - 6 Mei 2011'!O78</f>
        <v>40963</v>
      </c>
      <c r="C54" s="93">
        <f>'[2]7 - 13 Mei 2011'!O78</f>
        <v>9539</v>
      </c>
      <c r="D54" s="93">
        <f>'[2]14 - 20 Mei 2011'!O78</f>
        <v>0</v>
      </c>
      <c r="E54" s="93">
        <f>'[2]21 - 27 Mei 2011'!O78</f>
        <v>0</v>
      </c>
      <c r="F54" s="45">
        <f>'[2]28 Mei - 3 Jun 2011'!O78</f>
        <v>0</v>
      </c>
      <c r="G54" s="45">
        <f>'[2]4 - 10 Jun 2011'!O78</f>
        <v>0</v>
      </c>
      <c r="H54" s="45">
        <f>'[2]11-17 Jun 2011'!O78</f>
        <v>0</v>
      </c>
      <c r="I54" s="45">
        <f>'[2]18 - 24 Jun 2011'!O78</f>
        <v>10485</v>
      </c>
      <c r="J54" s="45">
        <f>'[2]25 Jun - 1 Jul 2011'!O78</f>
        <v>0</v>
      </c>
      <c r="K54" s="45">
        <f>'[2]2 - 8 Jul 2011'!O78</f>
        <v>0</v>
      </c>
      <c r="L54" s="45">
        <f>'[2]9-15 Jul 2011'!O78</f>
        <v>0</v>
      </c>
      <c r="M54" s="45">
        <f>'[2]16 - 22 Jul 2011'!O78</f>
        <v>50498</v>
      </c>
      <c r="N54" s="45">
        <f>'[2]23 - 29 Jul 2011'!O78</f>
        <v>0</v>
      </c>
      <c r="O54" s="78">
        <f>'[2]30 Jul - 5 Aug 2011'!O78</f>
        <v>19424</v>
      </c>
      <c r="P54" s="78">
        <f>'[2]6 - 12 Aug 2011'!O78</f>
        <v>5339</v>
      </c>
      <c r="Q54" s="78">
        <f>'[2]13 - 19 Aug 2011'!O78</f>
        <v>44395</v>
      </c>
      <c r="R54" s="78">
        <f>'[2]20 - 26 Aug 2011'!O78</f>
        <v>27816</v>
      </c>
      <c r="S54" s="78">
        <f>'[2]27 Aug - 2 Sep 2011'!O78</f>
        <v>20619</v>
      </c>
      <c r="T54" s="78">
        <f>'[2]3 - 9 Sep 2011'!O78</f>
        <v>3213</v>
      </c>
      <c r="U54" s="78">
        <f>'[2]10 - 16 Sep 2011'!O78</f>
        <v>14339</v>
      </c>
      <c r="V54" s="78">
        <f>'[2]17 - 23 Sep 2011'!O78</f>
        <v>36519</v>
      </c>
      <c r="W54" s="78">
        <f>'[2]24 - 30 Sep 2011'!O78</f>
        <v>18830</v>
      </c>
      <c r="X54" s="78">
        <f>'[2]1 - 7 Okt 2011'!O78</f>
        <v>0</v>
      </c>
      <c r="Y54" s="78">
        <f>'[2]8 - 14 Okt 2011'!O78</f>
        <v>0</v>
      </c>
      <c r="Z54" s="78">
        <f>'[2]15 - 21 Okt 2011'!O78</f>
        <v>0</v>
      </c>
      <c r="AA54" s="78">
        <f>'[2]22 Okt - 28 Okt 2011'!O78</f>
        <v>0</v>
      </c>
      <c r="AB54" s="78">
        <f>'[2]29 Okt - 4 Nov 2011'!O78</f>
        <v>0</v>
      </c>
      <c r="AC54" s="78">
        <f>'[2]5 Nov - 11 Nov 2011'!O78</f>
        <v>0</v>
      </c>
      <c r="AD54" s="78">
        <f>'[2]12 Nov - 18 Nov 2011'!O78</f>
        <v>0</v>
      </c>
      <c r="AE54" s="78">
        <f>'[2]19 Nov - 25 Nov 2011'!O78</f>
        <v>0</v>
      </c>
      <c r="AF54" s="78">
        <f>'[2]26 Nov - 2 Des 2011'!O78</f>
        <v>0</v>
      </c>
      <c r="AG54" s="78">
        <f>'[2]3 Des - 9 Des 2011'!O78</f>
        <v>0</v>
      </c>
      <c r="AH54" s="78">
        <f>'[2]10 Des - 30 Des 2011'!O78</f>
        <v>0</v>
      </c>
      <c r="AI54" s="78">
        <f>'[2]31 Des - 6 Jan 2012'!O78</f>
        <v>0</v>
      </c>
      <c r="AJ54" s="78">
        <f>'[2]7 Jan - 13 Jan 2012'!O89</f>
        <v>0</v>
      </c>
      <c r="AK54" s="78">
        <f>'[2]14 Jan - 20 Jan 2012'!O78</f>
        <v>0</v>
      </c>
      <c r="AL54" s="78">
        <f>'[2]21 Jan - 27 Jan 2012'!O78</f>
        <v>0</v>
      </c>
      <c r="AM54" s="78">
        <f>'[2]28 Jan - 3 Feb 2012'!O78</f>
        <v>0</v>
      </c>
      <c r="AN54" s="78">
        <f>'[2]4 Feb - 10 Feb 2012'!O78</f>
        <v>0</v>
      </c>
      <c r="AO54" s="78">
        <f>'[2]11 Feb - 17 Feb 2012'!O78</f>
        <v>0</v>
      </c>
      <c r="AP54" s="78">
        <f>'[2]18 Feb - 24 Feb 2012'!O78</f>
        <v>0</v>
      </c>
      <c r="AQ54" s="78">
        <f>'[2]25 Feb - 2 Mar 2012'!O78</f>
        <v>0</v>
      </c>
      <c r="AR54" s="78">
        <f>'[2]3 Mar - 9 Mar 2012'!O78</f>
        <v>0</v>
      </c>
      <c r="AS54" s="78">
        <f>'[2]10 Mar - 16 Mar 2012'!O78</f>
        <v>0</v>
      </c>
      <c r="AT54" s="78">
        <f>'[2]17 Mar - 23 Mar 2012'!O78</f>
        <v>0</v>
      </c>
      <c r="AU54" s="78">
        <f>'[2]24 Mar - 30 Mar 2012'!O78</f>
        <v>0</v>
      </c>
      <c r="AV54" s="78">
        <f>'[2]31 Mar - 6 Apr 2012 '!O78</f>
        <v>0</v>
      </c>
      <c r="AW54" s="78">
        <f>'[2]7 Apr - 13 Apr 2012'!O78</f>
        <v>0</v>
      </c>
      <c r="AX54" s="78">
        <f>'[2]14 Apr - 20 Apr 2012'!O78</f>
        <v>0</v>
      </c>
      <c r="AY54" s="78">
        <f>'[2]21 Apr - 27 Apr 2012'!O78</f>
        <v>0</v>
      </c>
      <c r="AZ54" s="96">
        <f t="shared" si="8"/>
        <v>301979</v>
      </c>
    </row>
    <row r="55" spans="1:52" ht="15">
      <c r="A55" s="41" t="s">
        <v>788</v>
      </c>
      <c r="B55" s="93">
        <f>'[2]30 Apr - 6 Mei 2011'!O79</f>
        <v>0</v>
      </c>
      <c r="C55" s="93">
        <f>'[2]7 - 13 Mei 2011'!O79</f>
        <v>0</v>
      </c>
      <c r="D55" s="93">
        <f>'[2]14 - 20 Mei 2011'!O79</f>
        <v>0</v>
      </c>
      <c r="E55" s="93">
        <f>'[2]21 - 27 Mei 2011'!O79</f>
        <v>0</v>
      </c>
      <c r="F55" s="45">
        <f>'[2]28 Mei - 3 Jun 2011'!O79</f>
        <v>0</v>
      </c>
      <c r="G55" s="45">
        <f>'[2]4 - 10 Jun 2011'!O79</f>
        <v>0</v>
      </c>
      <c r="H55" s="45">
        <f>'[2]11-17 Jun 2011'!O79</f>
        <v>0</v>
      </c>
      <c r="I55" s="45">
        <f>'[2]18 - 24 Jun 2011'!O79</f>
        <v>0</v>
      </c>
      <c r="J55" s="45">
        <f>'[2]25 Jun - 1 Jul 2011'!O79</f>
        <v>0</v>
      </c>
      <c r="K55" s="45">
        <f>'[2]2 - 8 Jul 2011'!O79</f>
        <v>0</v>
      </c>
      <c r="L55" s="45">
        <f>'[2]9-15 Jul 2011'!O79</f>
        <v>0</v>
      </c>
      <c r="M55" s="45">
        <f>'[2]16 - 22 Jul 2011'!O79</f>
        <v>0</v>
      </c>
      <c r="N55" s="45">
        <f>'[2]23 - 29 Jul 2011'!O79</f>
        <v>0</v>
      </c>
      <c r="O55" s="78">
        <f>'[2]30 Jul - 5 Aug 2011'!O79</f>
        <v>0</v>
      </c>
      <c r="P55" s="78">
        <f>'[2]6 - 12 Aug 2011'!O79</f>
        <v>0</v>
      </c>
      <c r="Q55" s="78">
        <f>'[2]13 - 19 Aug 2011'!O79</f>
        <v>0</v>
      </c>
      <c r="R55" s="78">
        <f>'[2]20 - 26 Aug 2011'!O79</f>
        <v>0</v>
      </c>
      <c r="S55" s="78">
        <f>'[2]27 Aug - 2 Sep 2011'!O79</f>
        <v>0</v>
      </c>
      <c r="T55" s="78">
        <f>'[2]3 - 9 Sep 2011'!O79</f>
        <v>28100</v>
      </c>
      <c r="U55" s="78">
        <f>'[2]10 - 16 Sep 2011'!O79</f>
        <v>0</v>
      </c>
      <c r="V55" s="78">
        <f>'[2]17 - 23 Sep 2011'!O79</f>
        <v>0</v>
      </c>
      <c r="W55" s="78">
        <f>'[2]24 - 30 Sep 2011'!O79</f>
        <v>0</v>
      </c>
      <c r="X55" s="78">
        <f>'[2]1 - 7 Okt 2011'!O79</f>
        <v>0</v>
      </c>
      <c r="Y55" s="78">
        <f>'[2]8 - 14 Okt 2011'!O79</f>
        <v>0</v>
      </c>
      <c r="Z55" s="78">
        <f>'[2]15 - 21 Okt 2011'!O79</f>
        <v>0</v>
      </c>
      <c r="AA55" s="78">
        <f>'[2]22 Okt - 28 Okt 2011'!O79</f>
        <v>0</v>
      </c>
      <c r="AB55" s="78">
        <f>'[2]29 Okt - 4 Nov 2011'!O79</f>
        <v>0</v>
      </c>
      <c r="AC55" s="78">
        <f>'[2]5 Nov - 11 Nov 2011'!O79</f>
        <v>0</v>
      </c>
      <c r="AD55" s="78">
        <f>'[2]12 Nov - 18 Nov 2011'!O79</f>
        <v>0</v>
      </c>
      <c r="AE55" s="78">
        <f>'[2]19 Nov - 25 Nov 2011'!O79</f>
        <v>0</v>
      </c>
      <c r="AF55" s="78">
        <f>'[2]26 Nov - 2 Des 2011'!O79</f>
        <v>0</v>
      </c>
      <c r="AG55" s="78">
        <f>'[2]3 Des - 9 Des 2011'!O79</f>
        <v>0</v>
      </c>
      <c r="AH55" s="78">
        <f>'[2]10 Des - 30 Des 2011'!O79</f>
        <v>0</v>
      </c>
      <c r="AI55" s="78">
        <f>'[2]31 Des - 6 Jan 2012'!O79</f>
        <v>0</v>
      </c>
      <c r="AJ55" s="78">
        <f>'[2]7 Jan - 13 Jan 2012'!O90</f>
        <v>0</v>
      </c>
      <c r="AK55" s="78">
        <f>'[2]14 Jan - 20 Jan 2012'!O79</f>
        <v>0</v>
      </c>
      <c r="AL55" s="78">
        <f>'[2]21 Jan - 27 Jan 2012'!O79</f>
        <v>0</v>
      </c>
      <c r="AM55" s="78">
        <f>'[2]28 Jan - 3 Feb 2012'!O79</f>
        <v>0</v>
      </c>
      <c r="AN55" s="78">
        <f>'[2]4 Feb - 10 Feb 2012'!O79</f>
        <v>0</v>
      </c>
      <c r="AO55" s="78">
        <f>'[2]11 Feb - 17 Feb 2012'!O79</f>
        <v>0</v>
      </c>
      <c r="AP55" s="78">
        <f>'[2]18 Feb - 24 Feb 2012'!O79</f>
        <v>0</v>
      </c>
      <c r="AQ55" s="78">
        <f>'[2]25 Feb - 2 Mar 2012'!O79</f>
        <v>0</v>
      </c>
      <c r="AR55" s="78">
        <f>'[2]3 Mar - 9 Mar 2012'!O79</f>
        <v>0</v>
      </c>
      <c r="AS55" s="78">
        <f>'[2]10 Mar - 16 Mar 2012'!O79</f>
        <v>0</v>
      </c>
      <c r="AT55" s="78">
        <f>'[2]17 Mar - 23 Mar 2012'!O79</f>
        <v>0</v>
      </c>
      <c r="AU55" s="78">
        <f>'[2]24 Mar - 30 Mar 2012'!O79</f>
        <v>0</v>
      </c>
      <c r="AV55" s="78">
        <f>'[2]31 Mar - 6 Apr 2012 '!O79</f>
        <v>0</v>
      </c>
      <c r="AW55" s="78">
        <f>'[2]7 Apr - 13 Apr 2012'!O79</f>
        <v>0</v>
      </c>
      <c r="AX55" s="78">
        <f>'[2]14 Apr - 20 Apr 2012'!O79</f>
        <v>0</v>
      </c>
      <c r="AY55" s="78">
        <f>'[2]21 Apr - 27 Apr 2012'!O79</f>
        <v>0</v>
      </c>
      <c r="AZ55" s="96">
        <f t="shared" si="8"/>
        <v>28100</v>
      </c>
    </row>
    <row r="56" spans="1:52" ht="15">
      <c r="A56" s="41" t="s">
        <v>629</v>
      </c>
      <c r="B56" s="93">
        <f>'[2]30 Apr - 6 Mei 2011'!O80</f>
        <v>0</v>
      </c>
      <c r="C56" s="93">
        <f>'[2]7 - 13 Mei 2011'!O80</f>
        <v>0</v>
      </c>
      <c r="D56" s="93">
        <f>'[2]14 - 20 Mei 2011'!O80</f>
        <v>0</v>
      </c>
      <c r="E56" s="93">
        <f>'[2]21 - 27 Mei 2011'!O80</f>
        <v>0</v>
      </c>
      <c r="F56" s="45">
        <f>'[2]28 Mei - 3 Jun 2011'!O80</f>
        <v>0</v>
      </c>
      <c r="G56" s="45">
        <f>'[2]4 - 10 Jun 2011'!O80</f>
        <v>0</v>
      </c>
      <c r="H56" s="45">
        <f>'[2]11-17 Jun 2011'!O80</f>
        <v>1118</v>
      </c>
      <c r="I56" s="45">
        <f>'[2]18 - 24 Jun 2011'!O80</f>
        <v>280</v>
      </c>
      <c r="J56" s="45">
        <f>'[2]25 Jun - 1 Jul 2011'!O80</f>
        <v>0</v>
      </c>
      <c r="K56" s="45">
        <f>'[2]2 - 8 Jul 2011'!O80</f>
        <v>688</v>
      </c>
      <c r="L56" s="45">
        <f>'[2]9-15 Jul 2011'!O80</f>
        <v>795</v>
      </c>
      <c r="M56" s="45">
        <f>'[2]16 - 22 Jul 2011'!O80</f>
        <v>0</v>
      </c>
      <c r="N56" s="45">
        <f>'[2]23 - 29 Jul 2011'!O80</f>
        <v>0</v>
      </c>
      <c r="O56" s="78">
        <f>'[2]30 Jul - 5 Aug 2011'!O80</f>
        <v>0</v>
      </c>
      <c r="P56" s="78">
        <f>'[2]6 - 12 Aug 2011'!O80</f>
        <v>0</v>
      </c>
      <c r="Q56" s="78">
        <f>'[2]13 - 19 Aug 2011'!O80</f>
        <v>0</v>
      </c>
      <c r="R56" s="78">
        <f>'[2]20 - 26 Aug 2011'!O80</f>
        <v>0</v>
      </c>
      <c r="S56" s="78">
        <f>'[2]27 Aug - 2 Sep 2011'!O80</f>
        <v>0</v>
      </c>
      <c r="T56" s="78">
        <f>'[2]3 - 9 Sep 2011'!O80</f>
        <v>0</v>
      </c>
      <c r="U56" s="78">
        <f>'[2]10 - 16 Sep 2011'!O80</f>
        <v>0</v>
      </c>
      <c r="V56" s="78">
        <f>'[2]17 - 23 Sep 2011'!O80</f>
        <v>0</v>
      </c>
      <c r="W56" s="78">
        <f>'[2]24 - 30 Sep 2011'!O80</f>
        <v>0</v>
      </c>
      <c r="X56" s="78">
        <f>'[2]1 - 7 Okt 2011'!O80</f>
        <v>0</v>
      </c>
      <c r="Y56" s="78">
        <f>'[2]8 - 14 Okt 2011'!O80</f>
        <v>0</v>
      </c>
      <c r="Z56" s="78">
        <f>'[2]15 - 21 Okt 2011'!O80</f>
        <v>0</v>
      </c>
      <c r="AA56" s="78">
        <f>'[2]22 Okt - 28 Okt 2011'!O80</f>
        <v>0</v>
      </c>
      <c r="AB56" s="78">
        <f>'[2]29 Okt - 4 Nov 2011'!O80</f>
        <v>43</v>
      </c>
      <c r="AC56" s="78">
        <f>'[2]5 Nov - 11 Nov 2011'!O80</f>
        <v>0</v>
      </c>
      <c r="AD56" s="78">
        <f>'[2]12 Nov - 18 Nov 2011'!O80</f>
        <v>0</v>
      </c>
      <c r="AE56" s="78">
        <f>'[2]19 Nov - 25 Nov 2011'!O80</f>
        <v>0</v>
      </c>
      <c r="AF56" s="78">
        <f>'[2]26 Nov - 2 Des 2011'!O80</f>
        <v>0</v>
      </c>
      <c r="AG56" s="78">
        <f>'[2]3 Des - 9 Des 2011'!O80</f>
        <v>0</v>
      </c>
      <c r="AH56" s="78">
        <f>'[2]10 Des - 30 Des 2011'!O80</f>
        <v>0</v>
      </c>
      <c r="AI56" s="78">
        <f>'[2]31 Des - 6 Jan 2012'!O80</f>
        <v>0</v>
      </c>
      <c r="AJ56" s="78">
        <f>'[2]7 Jan - 13 Jan 2012'!O91</f>
        <v>0</v>
      </c>
      <c r="AK56" s="78">
        <f>'[2]14 Jan - 20 Jan 2012'!O80</f>
        <v>0</v>
      </c>
      <c r="AL56" s="78">
        <f>'[2]21 Jan - 27 Jan 2012'!O80</f>
        <v>0</v>
      </c>
      <c r="AM56" s="78">
        <f>'[2]28 Jan - 3 Feb 2012'!O80</f>
        <v>0</v>
      </c>
      <c r="AN56" s="78">
        <f>'[2]4 Feb - 10 Feb 2012'!O80</f>
        <v>0</v>
      </c>
      <c r="AO56" s="78">
        <f>'[2]11 Feb - 17 Feb 2012'!O80</f>
        <v>0</v>
      </c>
      <c r="AP56" s="78">
        <f>'[2]18 Feb - 24 Feb 2012'!O80</f>
        <v>0</v>
      </c>
      <c r="AQ56" s="78">
        <f>'[2]25 Feb - 2 Mar 2012'!O80</f>
        <v>0</v>
      </c>
      <c r="AR56" s="78">
        <f>'[2]3 Mar - 9 Mar 2012'!O80</f>
        <v>0</v>
      </c>
      <c r="AS56" s="78">
        <f>'[2]10 Mar - 16 Mar 2012'!O80</f>
        <v>0</v>
      </c>
      <c r="AT56" s="78">
        <f>'[2]17 Mar - 23 Mar 2012'!O80</f>
        <v>0</v>
      </c>
      <c r="AU56" s="78">
        <f>'[2]24 Mar - 30 Mar 2012'!O80</f>
        <v>0</v>
      </c>
      <c r="AV56" s="78">
        <f>'[2]31 Mar - 6 Apr 2012 '!O80</f>
        <v>1185</v>
      </c>
      <c r="AW56" s="78">
        <f>'[2]7 Apr - 13 Apr 2012'!O80</f>
        <v>0</v>
      </c>
      <c r="AX56" s="78">
        <f>'[2]14 Apr - 20 Apr 2012'!O80</f>
        <v>0</v>
      </c>
      <c r="AY56" s="78">
        <f>'[2]21 Apr - 27 Apr 2012'!O80</f>
        <v>0</v>
      </c>
      <c r="AZ56" s="96">
        <f t="shared" si="8"/>
        <v>4109</v>
      </c>
    </row>
    <row r="57" spans="1:52" ht="15">
      <c r="A57" s="41" t="s">
        <v>62</v>
      </c>
      <c r="B57" s="93">
        <f>'[2]30 Apr - 6 Mei 2011'!O81</f>
        <v>0</v>
      </c>
      <c r="C57" s="93">
        <f>'[2]7 - 13 Mei 2011'!O81</f>
        <v>0</v>
      </c>
      <c r="D57" s="93">
        <f>'[2]14 - 20 Mei 2011'!O81</f>
        <v>0</v>
      </c>
      <c r="E57" s="93">
        <f>'[2]21 - 27 Mei 2011'!O81</f>
        <v>0</v>
      </c>
      <c r="F57" s="45">
        <f>'[2]28 Mei - 3 Jun 2011'!O81</f>
        <v>0</v>
      </c>
      <c r="G57" s="45">
        <f>'[2]4 - 10 Jun 2011'!O81</f>
        <v>0</v>
      </c>
      <c r="H57" s="45">
        <f>'[2]11-17 Jun 2011'!O81</f>
        <v>0</v>
      </c>
      <c r="I57" s="45">
        <f>'[2]18 - 24 Jun 2011'!O81</f>
        <v>0</v>
      </c>
      <c r="J57" s="45">
        <f>'[2]25 Jun - 1 Jul 2011'!O81</f>
        <v>0</v>
      </c>
      <c r="K57" s="45">
        <f>'[2]2 - 8 Jul 2011'!O81</f>
        <v>0</v>
      </c>
      <c r="L57" s="45">
        <f>'[2]9-15 Jul 2011'!O81</f>
        <v>0</v>
      </c>
      <c r="M57" s="45">
        <f>'[2]16 - 22 Jul 2011'!O81</f>
        <v>0</v>
      </c>
      <c r="N57" s="45">
        <f>'[2]23 - 29 Jul 2011'!O81</f>
        <v>0</v>
      </c>
      <c r="O57" s="78">
        <f>'[2]30 Jul - 5 Aug 2011'!O81</f>
        <v>0</v>
      </c>
      <c r="P57" s="78">
        <f>'[2]6 - 12 Aug 2011'!O81</f>
        <v>0</v>
      </c>
      <c r="Q57" s="78">
        <f>'[2]13 - 19 Aug 2011'!O81</f>
        <v>0</v>
      </c>
      <c r="R57" s="78">
        <f>'[2]20 - 26 Aug 2011'!O81</f>
        <v>0</v>
      </c>
      <c r="S57" s="78">
        <f>'[2]27 Aug - 2 Sep 2011'!O81</f>
        <v>0</v>
      </c>
      <c r="T57" s="78">
        <f>'[2]3 - 9 Sep 2011'!O81</f>
        <v>0</v>
      </c>
      <c r="U57" s="78">
        <f>'[2]10 - 16 Sep 2011'!O81</f>
        <v>0</v>
      </c>
      <c r="V57" s="78">
        <f>'[2]17 - 23 Sep 2011'!O81</f>
        <v>0</v>
      </c>
      <c r="W57" s="78">
        <f>'[2]24 - 30 Sep 2011'!O81</f>
        <v>0</v>
      </c>
      <c r="X57" s="78">
        <f>'[2]1 - 7 Okt 2011'!O81</f>
        <v>0</v>
      </c>
      <c r="Y57" s="78">
        <f>'[2]8 - 14 Okt 2011'!O81</f>
        <v>0</v>
      </c>
      <c r="Z57" s="78">
        <f>'[2]15 - 21 Okt 2011'!O81</f>
        <v>0</v>
      </c>
      <c r="AA57" s="78">
        <f>'[2]22 Okt - 28 Okt 2011'!O81</f>
        <v>0</v>
      </c>
      <c r="AB57" s="78">
        <f>'[2]29 Okt - 4 Nov 2011'!O81</f>
        <v>0</v>
      </c>
      <c r="AC57" s="78">
        <f>'[2]5 Nov - 11 Nov 2011'!O81</f>
        <v>0</v>
      </c>
      <c r="AD57" s="78">
        <f>'[2]12 Nov - 18 Nov 2011'!O81</f>
        <v>0</v>
      </c>
      <c r="AE57" s="78">
        <f>'[2]19 Nov - 25 Nov 2011'!O81</f>
        <v>0</v>
      </c>
      <c r="AF57" s="78">
        <f>'[2]26 Nov - 2 Des 2011'!O81</f>
        <v>0</v>
      </c>
      <c r="AG57" s="78">
        <f>'[2]3 Des - 9 Des 2011'!O81</f>
        <v>0</v>
      </c>
      <c r="AH57" s="78">
        <f>'[2]10 Des - 30 Des 2011'!O81</f>
        <v>0</v>
      </c>
      <c r="AI57" s="78">
        <f>'[2]31 Des - 6 Jan 2012'!O81</f>
        <v>0</v>
      </c>
      <c r="AJ57" s="78">
        <f>'[2]7 Jan - 13 Jan 2012'!O92</f>
        <v>0</v>
      </c>
      <c r="AK57" s="78">
        <f>'[2]14 Jan - 20 Jan 2012'!O81</f>
        <v>0</v>
      </c>
      <c r="AL57" s="78">
        <f>'[2]21 Jan - 27 Jan 2012'!O81</f>
        <v>0</v>
      </c>
      <c r="AM57" s="78">
        <f>'[2]28 Jan - 3 Feb 2012'!O81</f>
        <v>0</v>
      </c>
      <c r="AN57" s="78">
        <f>'[2]4 Feb - 10 Feb 2012'!O81</f>
        <v>0</v>
      </c>
      <c r="AO57" s="78">
        <f>'[2]11 Feb - 17 Feb 2012'!O81</f>
        <v>0</v>
      </c>
      <c r="AP57" s="78">
        <f>'[2]18 Feb - 24 Feb 2012'!O81</f>
        <v>0</v>
      </c>
      <c r="AQ57" s="78">
        <f>'[2]25 Feb - 2 Mar 2012'!O81</f>
        <v>0</v>
      </c>
      <c r="AR57" s="78">
        <f>'[2]3 Mar - 9 Mar 2012'!O81</f>
        <v>0</v>
      </c>
      <c r="AS57" s="78">
        <f>'[2]10 Mar - 16 Mar 2012'!O81</f>
        <v>0</v>
      </c>
      <c r="AT57" s="78">
        <f>'[2]17 Mar - 23 Mar 2012'!O81</f>
        <v>0</v>
      </c>
      <c r="AU57" s="78">
        <f>'[2]24 Mar - 30 Mar 2012'!O81</f>
        <v>0</v>
      </c>
      <c r="AV57" s="78">
        <f>'[2]31 Mar - 6 Apr 2012 '!O81</f>
        <v>0</v>
      </c>
      <c r="AW57" s="78">
        <f>'[2]7 Apr - 13 Apr 2012'!O81</f>
        <v>0</v>
      </c>
      <c r="AX57" s="78">
        <f>'[2]14 Apr - 20 Apr 2012'!O81</f>
        <v>0</v>
      </c>
      <c r="AY57" s="78">
        <f>'[2]21 Apr - 27 Apr 2012'!O81</f>
        <v>0</v>
      </c>
      <c r="AZ57" s="96">
        <f t="shared" si="8"/>
        <v>0</v>
      </c>
    </row>
    <row r="58" spans="1:52" ht="15">
      <c r="A58" s="41" t="s">
        <v>854</v>
      </c>
      <c r="B58" s="93">
        <f>'[2]30 Apr - 6 Mei 2011'!O82</f>
        <v>0</v>
      </c>
      <c r="C58" s="93">
        <f>'[2]7 - 13 Mei 2011'!O82</f>
        <v>0</v>
      </c>
      <c r="D58" s="93">
        <f>'[2]14 - 20 Mei 2011'!O82</f>
        <v>0</v>
      </c>
      <c r="E58" s="93">
        <f>'[2]21 - 27 Mei 2011'!O82</f>
        <v>0</v>
      </c>
      <c r="F58" s="45">
        <f>'[2]28 Mei - 3 Jun 2011'!O82</f>
        <v>0</v>
      </c>
      <c r="G58" s="45">
        <f>'[2]4 - 10 Jun 2011'!O82</f>
        <v>0</v>
      </c>
      <c r="H58" s="45">
        <f>'[2]11-17 Jun 2011'!O82</f>
        <v>0</v>
      </c>
      <c r="I58" s="45">
        <f>'[2]18 - 24 Jun 2011'!O82</f>
        <v>0</v>
      </c>
      <c r="J58" s="45">
        <f>'[2]25 Jun - 1 Jul 2011'!O82</f>
        <v>0</v>
      </c>
      <c r="K58" s="45">
        <f>'[2]2 - 8 Jul 2011'!O82</f>
        <v>0</v>
      </c>
      <c r="L58" s="45">
        <f>'[2]9-15 Jul 2011'!O82</f>
        <v>0</v>
      </c>
      <c r="M58" s="45">
        <f>'[2]16 - 22 Jul 2011'!O82</f>
        <v>0</v>
      </c>
      <c r="N58" s="45">
        <f>'[2]23 - 29 Jul 2011'!O82</f>
        <v>0</v>
      </c>
      <c r="O58" s="78">
        <f>'[2]30 Jul - 5 Aug 2011'!O82</f>
        <v>0</v>
      </c>
      <c r="P58" s="78">
        <f>'[2]6 - 12 Aug 2011'!O82</f>
        <v>0</v>
      </c>
      <c r="Q58" s="78">
        <f>'[2]13 - 19 Aug 2011'!O82</f>
        <v>0</v>
      </c>
      <c r="R58" s="78">
        <f>'[2]20 - 26 Aug 2011'!O82</f>
        <v>0</v>
      </c>
      <c r="S58" s="78">
        <f>'[2]27 Aug - 2 Sep 2011'!O82</f>
        <v>0</v>
      </c>
      <c r="T58" s="78">
        <f>'[2]3 - 9 Sep 2011'!O82</f>
        <v>0</v>
      </c>
      <c r="U58" s="78">
        <f>'[2]10 - 16 Sep 2011'!O82</f>
        <v>0</v>
      </c>
      <c r="V58" s="78">
        <f>'[2]17 - 23 Sep 2011'!O82</f>
        <v>0</v>
      </c>
      <c r="W58" s="78">
        <f>'[2]24 - 30 Sep 2011'!O82</f>
        <v>0</v>
      </c>
      <c r="X58" s="78">
        <f>'[2]1 - 7 Okt 2011'!O82</f>
        <v>0</v>
      </c>
      <c r="Y58" s="78">
        <f>'[2]8 - 14 Okt 2011'!O82</f>
        <v>0</v>
      </c>
      <c r="Z58" s="78">
        <f>'[2]15 - 21 Okt 2011'!O82</f>
        <v>0</v>
      </c>
      <c r="AA58" s="78">
        <f>'[2]22 Okt - 28 Okt 2011'!O82</f>
        <v>0</v>
      </c>
      <c r="AB58" s="78">
        <f>'[2]29 Okt - 4 Nov 2011'!O82</f>
        <v>0</v>
      </c>
      <c r="AC58" s="78">
        <f>'[2]5 Nov - 11 Nov 2011'!O82</f>
        <v>0</v>
      </c>
      <c r="AD58" s="78">
        <f>'[2]12 Nov - 18 Nov 2011'!O82</f>
        <v>0</v>
      </c>
      <c r="AE58" s="78">
        <f>'[2]19 Nov - 25 Nov 2011'!O82</f>
        <v>0</v>
      </c>
      <c r="AF58" s="78">
        <f>'[2]26 Nov - 2 Des 2011'!O82</f>
        <v>0</v>
      </c>
      <c r="AG58" s="78">
        <f>'[2]3 Des - 9 Des 2011'!O82</f>
        <v>0</v>
      </c>
      <c r="AH58" s="78">
        <f>'[2]10 Des - 30 Des 2011'!O82</f>
        <v>0</v>
      </c>
      <c r="AI58" s="78">
        <f>'[2]31 Des - 6 Jan 2012'!O82</f>
        <v>0</v>
      </c>
      <c r="AJ58" s="78">
        <f>'[2]7 Jan - 13 Jan 2012'!O93</f>
        <v>0</v>
      </c>
      <c r="AK58" s="78">
        <f>'[2]14 Jan - 20 Jan 2012'!O82</f>
        <v>0</v>
      </c>
      <c r="AL58" s="78">
        <f>'[2]21 Jan - 27 Jan 2012'!O82</f>
        <v>0</v>
      </c>
      <c r="AM58" s="78">
        <f>'[2]28 Jan - 3 Feb 2012'!O82</f>
        <v>0</v>
      </c>
      <c r="AN58" s="78">
        <f>'[2]4 Feb - 10 Feb 2012'!O82</f>
        <v>0</v>
      </c>
      <c r="AO58" s="78">
        <f>'[2]11 Feb - 17 Feb 2012'!O82</f>
        <v>0</v>
      </c>
      <c r="AP58" s="78">
        <f>'[2]18 Feb - 24 Feb 2012'!O82</f>
        <v>0</v>
      </c>
      <c r="AQ58" s="78">
        <f>'[2]25 Feb - 2 Mar 2012'!O82</f>
        <v>0</v>
      </c>
      <c r="AR58" s="78">
        <f>'[2]3 Mar - 9 Mar 2012'!O82</f>
        <v>0</v>
      </c>
      <c r="AS58" s="78">
        <f>'[2]10 Mar - 16 Mar 2012'!O82</f>
        <v>0</v>
      </c>
      <c r="AT58" s="78">
        <f>'[2]17 Mar - 23 Mar 2012'!O82</f>
        <v>0</v>
      </c>
      <c r="AU58" s="78">
        <f>'[2]24 Mar - 30 Mar 2012'!O82</f>
        <v>0</v>
      </c>
      <c r="AV58" s="78">
        <f>'[2]31 Mar - 6 Apr 2012 '!O82</f>
        <v>0</v>
      </c>
      <c r="AW58" s="78">
        <f>'[2]7 Apr - 13 Apr 2012'!O82</f>
        <v>0</v>
      </c>
      <c r="AX58" s="78">
        <f>'[2]14 Apr - 20 Apr 2012'!O82</f>
        <v>0</v>
      </c>
      <c r="AY58" s="78">
        <f>'[2]21 Apr - 27 Apr 2012'!O82</f>
        <v>0</v>
      </c>
      <c r="AZ58" s="96">
        <f t="shared" si="8"/>
        <v>0</v>
      </c>
    </row>
    <row r="59" spans="1:52" ht="15">
      <c r="A59" s="41" t="s">
        <v>757</v>
      </c>
      <c r="B59" s="93">
        <f>'[2]30 Apr - 6 Mei 2011'!O83</f>
        <v>0</v>
      </c>
      <c r="C59" s="93">
        <f>'[2]7 - 13 Mei 2011'!O83</f>
        <v>0</v>
      </c>
      <c r="D59" s="93">
        <f>'[2]14 - 20 Mei 2011'!O83</f>
        <v>0</v>
      </c>
      <c r="E59" s="93">
        <f>'[2]21 - 27 Mei 2011'!O83</f>
        <v>0</v>
      </c>
      <c r="F59" s="45">
        <f>'[2]28 Mei - 3 Jun 2011'!O83</f>
        <v>0</v>
      </c>
      <c r="G59" s="45">
        <f>'[2]4 - 10 Jun 2011'!O83</f>
        <v>0</v>
      </c>
      <c r="H59" s="45">
        <f>'[2]11-17 Jun 2011'!O83</f>
        <v>0</v>
      </c>
      <c r="I59" s="45">
        <f>'[2]18 - 24 Jun 2011'!O83</f>
        <v>0</v>
      </c>
      <c r="J59" s="45">
        <f>'[2]25 Jun - 1 Jul 2011'!O83</f>
        <v>0</v>
      </c>
      <c r="K59" s="45">
        <f>'[2]2 - 8 Jul 2011'!O83</f>
        <v>0</v>
      </c>
      <c r="L59" s="45">
        <f>'[2]9-15 Jul 2011'!O83</f>
        <v>0</v>
      </c>
      <c r="M59" s="45">
        <f>'[2]16 - 22 Jul 2011'!O83</f>
        <v>0</v>
      </c>
      <c r="N59" s="45">
        <f>'[2]23 - 29 Jul 2011'!O83</f>
        <v>0</v>
      </c>
      <c r="O59" s="78">
        <f>'[2]30 Jul - 5 Aug 2011'!O83</f>
        <v>0</v>
      </c>
      <c r="P59" s="78">
        <f>'[2]6 - 12 Aug 2011'!O83</f>
        <v>0</v>
      </c>
      <c r="Q59" s="78">
        <f>'[2]13 - 19 Aug 2011'!O83</f>
        <v>0</v>
      </c>
      <c r="R59" s="78">
        <f>'[2]20 - 26 Aug 2011'!O83</f>
        <v>0</v>
      </c>
      <c r="S59" s="78">
        <f>'[2]27 Aug - 2 Sep 2011'!O83</f>
        <v>0</v>
      </c>
      <c r="T59" s="78">
        <f>'[2]3 - 9 Sep 2011'!O83</f>
        <v>0</v>
      </c>
      <c r="U59" s="78">
        <f>'[2]10 - 16 Sep 2011'!O83</f>
        <v>0</v>
      </c>
      <c r="V59" s="78">
        <f>'[2]17 - 23 Sep 2011'!O83</f>
        <v>0</v>
      </c>
      <c r="W59" s="78">
        <f>'[2]24 - 30 Sep 2011'!O83</f>
        <v>0</v>
      </c>
      <c r="X59" s="78">
        <f>'[2]1 - 7 Okt 2011'!O83</f>
        <v>0</v>
      </c>
      <c r="Y59" s="78">
        <f>'[2]8 - 14 Okt 2011'!O83</f>
        <v>0</v>
      </c>
      <c r="Z59" s="78">
        <f>'[2]15 - 21 Okt 2011'!O83</f>
        <v>0</v>
      </c>
      <c r="AA59" s="78">
        <f>'[2]22 Okt - 28 Okt 2011'!O83</f>
        <v>0</v>
      </c>
      <c r="AB59" s="78">
        <f>'[2]29 Okt - 4 Nov 2011'!O83</f>
        <v>0</v>
      </c>
      <c r="AC59" s="78">
        <f>'[2]5 Nov - 11 Nov 2011'!O83</f>
        <v>0</v>
      </c>
      <c r="AD59" s="78">
        <f>'[2]12 Nov - 18 Nov 2011'!O83</f>
        <v>0</v>
      </c>
      <c r="AE59" s="78">
        <f>'[2]19 Nov - 25 Nov 2011'!O83</f>
        <v>0</v>
      </c>
      <c r="AF59" s="78">
        <f>'[2]26 Nov - 2 Des 2011'!O83</f>
        <v>0</v>
      </c>
      <c r="AG59" s="78">
        <f>'[2]3 Des - 9 Des 2011'!O83</f>
        <v>0</v>
      </c>
      <c r="AH59" s="78">
        <f>'[2]10 Des - 30 Des 2011'!O83</f>
        <v>0</v>
      </c>
      <c r="AI59" s="78">
        <f>'[2]31 Des - 6 Jan 2012'!O83</f>
        <v>0</v>
      </c>
      <c r="AJ59" s="78">
        <f>'[2]7 Jan - 13 Jan 2012'!O94</f>
        <v>0</v>
      </c>
      <c r="AK59" s="78">
        <f>'[2]14 Jan - 20 Jan 2012'!O83</f>
        <v>0</v>
      </c>
      <c r="AL59" s="78">
        <f>'[2]21 Jan - 27 Jan 2012'!O83</f>
        <v>0</v>
      </c>
      <c r="AM59" s="78">
        <f>'[2]28 Jan - 3 Feb 2012'!O83</f>
        <v>0</v>
      </c>
      <c r="AN59" s="78">
        <f>'[2]4 Feb - 10 Feb 2012'!O83</f>
        <v>0</v>
      </c>
      <c r="AO59" s="78">
        <f>'[2]11 Feb - 17 Feb 2012'!O83</f>
        <v>0</v>
      </c>
      <c r="AP59" s="78">
        <f>'[2]18 Feb - 24 Feb 2012'!O83</f>
        <v>0</v>
      </c>
      <c r="AQ59" s="78">
        <f>'[2]25 Feb - 2 Mar 2012'!O83</f>
        <v>0</v>
      </c>
      <c r="AR59" s="78">
        <f>'[2]3 Mar - 9 Mar 2012'!O83</f>
        <v>0</v>
      </c>
      <c r="AS59" s="78">
        <f>'[2]10 Mar - 16 Mar 2012'!O83</f>
        <v>0</v>
      </c>
      <c r="AT59" s="78">
        <f>'[2]17 Mar - 23 Mar 2012'!O83</f>
        <v>0</v>
      </c>
      <c r="AU59" s="78">
        <f>'[2]24 Mar - 30 Mar 2012'!O83</f>
        <v>0</v>
      </c>
      <c r="AV59" s="78">
        <f>'[2]31 Mar - 6 Apr 2012 '!O83</f>
        <v>0</v>
      </c>
      <c r="AW59" s="78">
        <f>'[2]7 Apr - 13 Apr 2012'!O83</f>
        <v>0</v>
      </c>
      <c r="AX59" s="78">
        <f>'[2]14 Apr - 20 Apr 2012'!O83</f>
        <v>0</v>
      </c>
      <c r="AY59" s="78">
        <f>'[2]21 Apr - 27 Apr 2012'!O83</f>
        <v>0</v>
      </c>
      <c r="AZ59" s="96">
        <f t="shared" si="8"/>
        <v>0</v>
      </c>
    </row>
    <row r="60" spans="1:52" ht="15">
      <c r="A60" s="41" t="s">
        <v>835</v>
      </c>
      <c r="B60" s="93">
        <f>'[2]30 Apr - 6 Mei 2011'!O84</f>
        <v>0</v>
      </c>
      <c r="C60" s="93">
        <f>'[2]7 - 13 Mei 2011'!O84</f>
        <v>0</v>
      </c>
      <c r="D60" s="93">
        <f>'[2]14 - 20 Mei 2011'!O84</f>
        <v>0</v>
      </c>
      <c r="E60" s="93">
        <f>'[2]21 - 27 Mei 2011'!O84</f>
        <v>0</v>
      </c>
      <c r="F60" s="45">
        <f>'[2]28 Mei - 3 Jun 2011'!O84</f>
        <v>0</v>
      </c>
      <c r="G60" s="45">
        <f>'[2]4 - 10 Jun 2011'!O84</f>
        <v>0</v>
      </c>
      <c r="H60" s="45">
        <f>'[2]11-17 Jun 2011'!O84</f>
        <v>0</v>
      </c>
      <c r="I60" s="45">
        <f>'[2]18 - 24 Jun 2011'!O84</f>
        <v>0</v>
      </c>
      <c r="J60" s="45">
        <f>'[2]25 Jun - 1 Jul 2011'!O84</f>
        <v>0</v>
      </c>
      <c r="K60" s="45">
        <f>'[2]2 - 8 Jul 2011'!O84</f>
        <v>0</v>
      </c>
      <c r="L60" s="45">
        <f>'[2]9-15 Jul 2011'!O84</f>
        <v>0</v>
      </c>
      <c r="M60" s="45">
        <f>'[2]16 - 22 Jul 2011'!O84</f>
        <v>0</v>
      </c>
      <c r="N60" s="45">
        <f>'[2]23 - 29 Jul 2011'!O84</f>
        <v>0</v>
      </c>
      <c r="O60" s="78">
        <f>'[2]30 Jul - 5 Aug 2011'!O84</f>
        <v>0</v>
      </c>
      <c r="P60" s="78">
        <f>'[2]6 - 12 Aug 2011'!O84</f>
        <v>0</v>
      </c>
      <c r="Q60" s="78">
        <f>'[2]13 - 19 Aug 2011'!O84</f>
        <v>0</v>
      </c>
      <c r="R60" s="78">
        <f>'[2]20 - 26 Aug 2011'!O84</f>
        <v>0</v>
      </c>
      <c r="S60" s="78">
        <f>'[2]27 Aug - 2 Sep 2011'!O84</f>
        <v>0</v>
      </c>
      <c r="T60" s="78">
        <f>'[2]3 - 9 Sep 2011'!O84</f>
        <v>0</v>
      </c>
      <c r="U60" s="78">
        <f>'[2]10 - 16 Sep 2011'!O84</f>
        <v>0</v>
      </c>
      <c r="V60" s="78">
        <f>'[2]17 - 23 Sep 2011'!O84</f>
        <v>0</v>
      </c>
      <c r="W60" s="78">
        <f>'[2]24 - 30 Sep 2011'!O84</f>
        <v>0</v>
      </c>
      <c r="X60" s="78">
        <f>'[2]1 - 7 Okt 2011'!O84</f>
        <v>0</v>
      </c>
      <c r="Y60" s="78">
        <f>'[2]8 - 14 Okt 2011'!O84</f>
        <v>0</v>
      </c>
      <c r="Z60" s="78">
        <f>'[2]15 - 21 Okt 2011'!O84</f>
        <v>0</v>
      </c>
      <c r="AA60" s="78">
        <f>'[2]22 Okt - 28 Okt 2011'!O84</f>
        <v>0</v>
      </c>
      <c r="AB60" s="78">
        <f>'[2]29 Okt - 4 Nov 2011'!O84</f>
        <v>0</v>
      </c>
      <c r="AC60" s="78">
        <f>'[2]5 Nov - 11 Nov 2011'!O84</f>
        <v>0</v>
      </c>
      <c r="AD60" s="78">
        <f>'[2]12 Nov - 18 Nov 2011'!O84</f>
        <v>0</v>
      </c>
      <c r="AE60" s="78">
        <f>'[2]19 Nov - 25 Nov 2011'!O84</f>
        <v>0</v>
      </c>
      <c r="AF60" s="78">
        <f>'[2]26 Nov - 2 Des 2011'!O84</f>
        <v>0</v>
      </c>
      <c r="AG60" s="78">
        <f>'[2]3 Des - 9 Des 2011'!O84</f>
        <v>0</v>
      </c>
      <c r="AH60" s="78">
        <f>'[2]10 Des - 30 Des 2011'!O84</f>
        <v>0</v>
      </c>
      <c r="AI60" s="78">
        <f>'[2]31 Des - 6 Jan 2012'!O84</f>
        <v>0</v>
      </c>
      <c r="AJ60" s="78">
        <f>'[2]7 Jan - 13 Jan 2012'!O95</f>
        <v>0</v>
      </c>
      <c r="AK60" s="78">
        <f>'[2]14 Jan - 20 Jan 2012'!O84</f>
        <v>0</v>
      </c>
      <c r="AL60" s="78">
        <f>'[2]21 Jan - 27 Jan 2012'!O84</f>
        <v>0</v>
      </c>
      <c r="AM60" s="78">
        <f>'[2]28 Jan - 3 Feb 2012'!O84</f>
        <v>0</v>
      </c>
      <c r="AN60" s="78">
        <f>'[2]4 Feb - 10 Feb 2012'!O84</f>
        <v>0</v>
      </c>
      <c r="AO60" s="78">
        <f>'[2]11 Feb - 17 Feb 2012'!O84</f>
        <v>0</v>
      </c>
      <c r="AP60" s="78">
        <f>'[2]18 Feb - 24 Feb 2012'!O84</f>
        <v>0</v>
      </c>
      <c r="AQ60" s="78">
        <f>'[2]25 Feb - 2 Mar 2012'!O84</f>
        <v>0</v>
      </c>
      <c r="AR60" s="78">
        <f>'[2]3 Mar - 9 Mar 2012'!O84</f>
        <v>0</v>
      </c>
      <c r="AS60" s="78">
        <f>'[2]10 Mar - 16 Mar 2012'!O84</f>
        <v>0</v>
      </c>
      <c r="AT60" s="78">
        <f>'[2]17 Mar - 23 Mar 2012'!O84</f>
        <v>0</v>
      </c>
      <c r="AU60" s="78">
        <f>'[2]24 Mar - 30 Mar 2012'!O84</f>
        <v>0</v>
      </c>
      <c r="AV60" s="78">
        <f>'[2]31 Mar - 6 Apr 2012 '!O84</f>
        <v>0</v>
      </c>
      <c r="AW60" s="78">
        <f>'[2]7 Apr - 13 Apr 2012'!O84</f>
        <v>0</v>
      </c>
      <c r="AX60" s="78">
        <f>'[2]14 Apr - 20 Apr 2012'!O84</f>
        <v>0</v>
      </c>
      <c r="AY60" s="78">
        <f>'[2]21 Apr - 27 Apr 2012'!O84</f>
        <v>0</v>
      </c>
      <c r="AZ60" s="96">
        <f t="shared" si="8"/>
        <v>0</v>
      </c>
    </row>
    <row r="61" spans="1:52" ht="15">
      <c r="A61" s="41" t="s">
        <v>836</v>
      </c>
      <c r="B61" s="93">
        <f>'[2]30 Apr - 6 Mei 2011'!O85</f>
        <v>0</v>
      </c>
      <c r="C61" s="93">
        <f>'[2]7 - 13 Mei 2011'!O85</f>
        <v>0</v>
      </c>
      <c r="D61" s="93">
        <f>'[2]14 - 20 Mei 2011'!O85</f>
        <v>0</v>
      </c>
      <c r="E61" s="93">
        <f>'[2]21 - 27 Mei 2011'!O85</f>
        <v>0</v>
      </c>
      <c r="F61" s="45">
        <f>'[2]28 Mei - 3 Jun 2011'!O85</f>
        <v>0</v>
      </c>
      <c r="G61" s="45">
        <f>'[2]4 - 10 Jun 2011'!O85</f>
        <v>0</v>
      </c>
      <c r="H61" s="45">
        <f>'[2]11-17 Jun 2011'!O85</f>
        <v>0</v>
      </c>
      <c r="I61" s="45">
        <f>'[2]18 - 24 Jun 2011'!O85</f>
        <v>0</v>
      </c>
      <c r="J61" s="45">
        <f>'[2]25 Jun - 1 Jul 2011'!O85</f>
        <v>0</v>
      </c>
      <c r="K61" s="45">
        <f>'[2]2 - 8 Jul 2011'!O85</f>
        <v>0</v>
      </c>
      <c r="L61" s="45">
        <f>'[2]9-15 Jul 2011'!O85</f>
        <v>59800</v>
      </c>
      <c r="M61" s="45">
        <f>'[2]16 - 22 Jul 2011'!O85</f>
        <v>0</v>
      </c>
      <c r="N61" s="45">
        <f>'[2]23 - 29 Jul 2011'!O85</f>
        <v>0</v>
      </c>
      <c r="O61" s="78">
        <f>'[2]30 Jul - 5 Aug 2011'!O85</f>
        <v>49500</v>
      </c>
      <c r="P61" s="78">
        <f>'[2]6 - 12 Aug 2011'!O85</f>
        <v>0</v>
      </c>
      <c r="Q61" s="78">
        <f>'[2]13 - 19 Aug 2011'!O85</f>
        <v>0</v>
      </c>
      <c r="R61" s="78">
        <f>'[2]20 - 26 Aug 2011'!O85</f>
        <v>52250</v>
      </c>
      <c r="S61" s="78">
        <f>'[2]27 Aug - 2 Sep 2011'!O85</f>
        <v>0</v>
      </c>
      <c r="T61" s="78">
        <f>'[2]3 - 9 Sep 2011'!O85</f>
        <v>0</v>
      </c>
      <c r="U61" s="78">
        <f>'[2]10 - 16 Sep 2011'!O85</f>
        <v>0</v>
      </c>
      <c r="V61" s="78">
        <f>'[2]17 - 23 Sep 2011'!O85</f>
        <v>0</v>
      </c>
      <c r="W61" s="78">
        <f>'[2]24 - 30 Sep 2011'!O85</f>
        <v>0</v>
      </c>
      <c r="X61" s="78">
        <f>'[2]1 - 7 Okt 2011'!O85</f>
        <v>0</v>
      </c>
      <c r="Y61" s="78">
        <f>'[2]8 - 14 Okt 2011'!O85</f>
        <v>0</v>
      </c>
      <c r="Z61" s="78">
        <f>'[2]15 - 21 Okt 2011'!O85</f>
        <v>0</v>
      </c>
      <c r="AA61" s="78">
        <f>'[2]22 Okt - 28 Okt 2011'!O85</f>
        <v>0</v>
      </c>
      <c r="AB61" s="78">
        <f>'[2]29 Okt - 4 Nov 2011'!O85</f>
        <v>0</v>
      </c>
      <c r="AC61" s="78">
        <f>'[2]5 Nov - 11 Nov 2011'!O85</f>
        <v>0</v>
      </c>
      <c r="AD61" s="78">
        <f>'[2]12 Nov - 18 Nov 2011'!O85</f>
        <v>0</v>
      </c>
      <c r="AE61" s="78">
        <f>'[2]19 Nov - 25 Nov 2011'!O85</f>
        <v>0</v>
      </c>
      <c r="AF61" s="78">
        <f>'[2]26 Nov - 2 Des 2011'!O85</f>
        <v>0</v>
      </c>
      <c r="AG61" s="78">
        <f>'[2]3 Des - 9 Des 2011'!O85</f>
        <v>0</v>
      </c>
      <c r="AH61" s="78">
        <f>'[2]10 Des - 30 Des 2011'!O85</f>
        <v>0</v>
      </c>
      <c r="AI61" s="78">
        <f>'[2]31 Des - 6 Jan 2012'!O85</f>
        <v>0</v>
      </c>
      <c r="AJ61" s="78">
        <f>'[2]7 Jan - 13 Jan 2012'!O96</f>
        <v>0</v>
      </c>
      <c r="AK61" s="78">
        <f>'[2]14 Jan - 20 Jan 2012'!O85</f>
        <v>0</v>
      </c>
      <c r="AL61" s="78">
        <f>'[2]21 Jan - 27 Jan 2012'!O85</f>
        <v>0</v>
      </c>
      <c r="AM61" s="78">
        <f>'[2]28 Jan - 3 Feb 2012'!O85</f>
        <v>0</v>
      </c>
      <c r="AN61" s="78">
        <f>'[2]4 Feb - 10 Feb 2012'!O85</f>
        <v>0</v>
      </c>
      <c r="AO61" s="78">
        <f>'[2]11 Feb - 17 Feb 2012'!O85</f>
        <v>0</v>
      </c>
      <c r="AP61" s="78">
        <f>'[2]18 Feb - 24 Feb 2012'!O85</f>
        <v>0</v>
      </c>
      <c r="AQ61" s="78">
        <f>'[2]25 Feb - 2 Mar 2012'!O85</f>
        <v>0</v>
      </c>
      <c r="AR61" s="78">
        <f>'[2]3 Mar - 9 Mar 2012'!O85</f>
        <v>0</v>
      </c>
      <c r="AS61" s="78">
        <f>'[2]10 Mar - 16 Mar 2012'!O85</f>
        <v>0</v>
      </c>
      <c r="AT61" s="78">
        <f>'[2]17 Mar - 23 Mar 2012'!O85</f>
        <v>0</v>
      </c>
      <c r="AU61" s="78">
        <f>'[2]24 Mar - 30 Mar 2012'!O85</f>
        <v>0</v>
      </c>
      <c r="AV61" s="78">
        <f>'[2]31 Mar - 6 Apr 2012 '!O85</f>
        <v>0</v>
      </c>
      <c r="AW61" s="78">
        <f>'[2]7 Apr - 13 Apr 2012'!O85</f>
        <v>0</v>
      </c>
      <c r="AX61" s="78">
        <f>'[2]14 Apr - 20 Apr 2012'!O85</f>
        <v>0</v>
      </c>
      <c r="AY61" s="78">
        <f>'[2]21 Apr - 27 Apr 2012'!O85</f>
        <v>0</v>
      </c>
      <c r="AZ61" s="96">
        <f t="shared" si="8"/>
        <v>161550</v>
      </c>
    </row>
    <row r="62" spans="1:52" ht="15">
      <c r="A62" s="41" t="s">
        <v>255</v>
      </c>
      <c r="B62" s="93">
        <f>'[2]30 Apr - 6 Mei 2011'!O86</f>
        <v>0</v>
      </c>
      <c r="C62" s="93">
        <f>'[2]7 - 13 Mei 2011'!O86</f>
        <v>0</v>
      </c>
      <c r="D62" s="93">
        <f>'[2]14 - 20 Mei 2011'!O86</f>
        <v>0</v>
      </c>
      <c r="E62" s="93">
        <f>'[2]21 - 27 Mei 2011'!O86</f>
        <v>0</v>
      </c>
      <c r="F62" s="45">
        <f>'[2]28 Mei - 3 Jun 2011'!O86</f>
        <v>0</v>
      </c>
      <c r="G62" s="45">
        <f>'[2]4 - 10 Jun 2011'!O86</f>
        <v>0</v>
      </c>
      <c r="H62" s="45">
        <f>'[2]11-17 Jun 2011'!O86</f>
        <v>0</v>
      </c>
      <c r="I62" s="45">
        <v>0</v>
      </c>
      <c r="J62" s="45">
        <f>'[2]25 Jun - 1 Jul 2011'!O86</f>
        <v>0</v>
      </c>
      <c r="K62" s="45">
        <f>'[2]2 - 8 Jul 2011'!O86</f>
        <v>0</v>
      </c>
      <c r="L62" s="45">
        <f>'[2]9-15 Jul 2011'!O86</f>
        <v>0</v>
      </c>
      <c r="M62" s="45">
        <f>'[2]16 - 22 Jul 2011'!O86</f>
        <v>0</v>
      </c>
      <c r="N62" s="45">
        <f>'[2]23 - 29 Jul 2011'!O86</f>
        <v>0</v>
      </c>
      <c r="O62" s="78">
        <f>'[2]30 Jul - 5 Aug 2011'!O86</f>
        <v>0</v>
      </c>
      <c r="P62" s="78">
        <f>'[2]6 - 12 Aug 2011'!O86</f>
        <v>11160</v>
      </c>
      <c r="Q62" s="78">
        <f>'[2]13 - 19 Aug 2011'!O86</f>
        <v>29640</v>
      </c>
      <c r="R62" s="78">
        <f>'[2]20 - 26 Aug 2011'!O86</f>
        <v>0</v>
      </c>
      <c r="S62" s="78">
        <f>'[2]27 Aug - 2 Sep 2011'!O86</f>
        <v>0</v>
      </c>
      <c r="T62" s="78">
        <f>'[2]3 - 9 Sep 2011'!O86</f>
        <v>0</v>
      </c>
      <c r="U62" s="78">
        <f>'[2]10 - 16 Sep 2011'!O86</f>
        <v>0</v>
      </c>
      <c r="V62" s="78">
        <f>'[2]17 - 23 Sep 2011'!O86</f>
        <v>0</v>
      </c>
      <c r="W62" s="78">
        <f>'[2]24 - 30 Sep 2011'!O86</f>
        <v>0</v>
      </c>
      <c r="X62" s="78">
        <f>'[2]1 - 7 Okt 2011'!O86</f>
        <v>0</v>
      </c>
      <c r="Y62" s="78">
        <f>'[2]8 - 14 Okt 2011'!O86</f>
        <v>0</v>
      </c>
      <c r="Z62" s="78">
        <f>'[2]15 - 21 Okt 2011'!O86</f>
        <v>0</v>
      </c>
      <c r="AA62" s="78">
        <f>'[2]22 Okt - 28 Okt 2011'!O86</f>
        <v>0</v>
      </c>
      <c r="AB62" s="78">
        <f>'[2]29 Okt - 4 Nov 2011'!O86</f>
        <v>0</v>
      </c>
      <c r="AC62" s="78">
        <f>'[2]5 Nov - 11 Nov 2011'!O86</f>
        <v>0</v>
      </c>
      <c r="AD62" s="78">
        <f>'[2]12 Nov - 18 Nov 2011'!O86</f>
        <v>0</v>
      </c>
      <c r="AE62" s="78">
        <f>'[2]19 Nov - 25 Nov 2011'!O86</f>
        <v>0</v>
      </c>
      <c r="AF62" s="78">
        <f>'[2]26 Nov - 2 Des 2011'!O86</f>
        <v>0</v>
      </c>
      <c r="AG62" s="78">
        <f>'[2]3 Des - 9 Des 2011'!O86</f>
        <v>0</v>
      </c>
      <c r="AH62" s="78">
        <f>'[2]10 Des - 30 Des 2011'!O86</f>
        <v>0</v>
      </c>
      <c r="AI62" s="78">
        <f>'[2]31 Des - 6 Jan 2012'!O86</f>
        <v>0</v>
      </c>
      <c r="AJ62" s="78">
        <f>'[2]7 Jan - 13 Jan 2012'!O97</f>
        <v>0</v>
      </c>
      <c r="AK62" s="78">
        <f>'[2]14 Jan - 20 Jan 2012'!O86</f>
        <v>0</v>
      </c>
      <c r="AL62" s="78">
        <f>'[2]21 Jan - 27 Jan 2012'!O86</f>
        <v>0</v>
      </c>
      <c r="AM62" s="78">
        <f>'[2]28 Jan - 3 Feb 2012'!O86</f>
        <v>0</v>
      </c>
      <c r="AN62" s="78">
        <f>'[2]4 Feb - 10 Feb 2012'!O86</f>
        <v>0</v>
      </c>
      <c r="AO62" s="78">
        <f>'[2]11 Feb - 17 Feb 2012'!O86</f>
        <v>0</v>
      </c>
      <c r="AP62" s="78">
        <f>'[2]18 Feb - 24 Feb 2012'!O86</f>
        <v>0</v>
      </c>
      <c r="AQ62" s="78">
        <f>'[2]25 Feb - 2 Mar 2012'!O86</f>
        <v>0</v>
      </c>
      <c r="AR62" s="78">
        <f>'[2]3 Mar - 9 Mar 2012'!O86</f>
        <v>0</v>
      </c>
      <c r="AS62" s="78">
        <f>'[2]10 Mar - 16 Mar 2012'!O86</f>
        <v>0</v>
      </c>
      <c r="AT62" s="78">
        <f>'[2]17 Mar - 23 Mar 2012'!O86</f>
        <v>0</v>
      </c>
      <c r="AU62" s="78">
        <f>'[2]24 Mar - 30 Mar 2012'!O86</f>
        <v>0</v>
      </c>
      <c r="AV62" s="78">
        <f>'[2]31 Mar - 6 Apr 2012 '!O86</f>
        <v>0</v>
      </c>
      <c r="AW62" s="78">
        <f>'[2]7 Apr - 13 Apr 2012'!O86</f>
        <v>0</v>
      </c>
      <c r="AX62" s="78">
        <f>'[2]14 Apr - 20 Apr 2012'!O86</f>
        <v>0</v>
      </c>
      <c r="AY62" s="78">
        <f>'[2]21 Apr - 27 Apr 2012'!O86</f>
        <v>0</v>
      </c>
      <c r="AZ62" s="96">
        <f t="shared" si="8"/>
        <v>40800</v>
      </c>
    </row>
    <row r="63" spans="1:52" ht="15">
      <c r="A63" s="41"/>
      <c r="B63" s="93"/>
      <c r="C63" s="93"/>
      <c r="D63" s="93"/>
      <c r="E63" s="93"/>
      <c r="F63" s="45"/>
      <c r="G63" s="45"/>
      <c r="H63" s="45"/>
      <c r="I63" s="45"/>
      <c r="J63" s="45"/>
      <c r="K63" s="45"/>
      <c r="L63" s="45"/>
      <c r="M63" s="45"/>
      <c r="N63" s="45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3">
        <f t="shared" si="8"/>
        <v>0</v>
      </c>
    </row>
    <row r="64" spans="1:52" ht="15">
      <c r="A64" s="41"/>
      <c r="B64" s="93"/>
      <c r="C64" s="93"/>
      <c r="D64" s="93"/>
      <c r="E64" s="93"/>
      <c r="F64" s="45"/>
      <c r="G64" s="45"/>
      <c r="H64" s="45"/>
      <c r="I64" s="45"/>
      <c r="J64" s="45"/>
      <c r="K64" s="45"/>
      <c r="L64" s="45"/>
      <c r="M64" s="45"/>
      <c r="N64" s="45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3">
        <f t="shared" si="8"/>
        <v>0</v>
      </c>
    </row>
    <row r="65" spans="1:52" ht="15">
      <c r="A65" s="87"/>
      <c r="B65" s="93"/>
      <c r="C65" s="93"/>
      <c r="D65" s="93"/>
      <c r="E65" s="93"/>
      <c r="F65" s="45"/>
      <c r="G65" s="45"/>
      <c r="H65" s="45"/>
      <c r="I65" s="45"/>
      <c r="J65" s="45"/>
      <c r="K65" s="45"/>
      <c r="L65" s="45"/>
      <c r="M65" s="45"/>
      <c r="N65" s="45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3">
        <f t="shared" si="8"/>
        <v>0</v>
      </c>
    </row>
    <row r="66" spans="1:52" s="105" customFormat="1" ht="15">
      <c r="A66" s="45" t="s">
        <v>48</v>
      </c>
      <c r="B66" s="45">
        <f>SUM(B40:B65)</f>
        <v>42819</v>
      </c>
      <c r="C66" s="45">
        <f>SUM(C40:C65)</f>
        <v>12463</v>
      </c>
      <c r="D66" s="45">
        <f aca="true" t="shared" si="9" ref="D66:AY66">SUM(D40:D65)</f>
        <v>1864</v>
      </c>
      <c r="E66" s="45">
        <f t="shared" si="9"/>
        <v>3330</v>
      </c>
      <c r="F66" s="45">
        <f t="shared" si="9"/>
        <v>3536</v>
      </c>
      <c r="G66" s="45">
        <f t="shared" si="9"/>
        <v>1731</v>
      </c>
      <c r="H66" s="45">
        <f t="shared" si="9"/>
        <v>1953</v>
      </c>
      <c r="I66" s="45">
        <f t="shared" si="9"/>
        <v>12272</v>
      </c>
      <c r="J66" s="45">
        <f t="shared" si="9"/>
        <v>1670</v>
      </c>
      <c r="K66" s="45">
        <f t="shared" si="9"/>
        <v>1724</v>
      </c>
      <c r="L66" s="45">
        <f t="shared" si="9"/>
        <v>68517</v>
      </c>
      <c r="M66" s="45">
        <f t="shared" si="9"/>
        <v>53319</v>
      </c>
      <c r="N66" s="45">
        <f t="shared" si="9"/>
        <v>51221</v>
      </c>
      <c r="O66" s="45">
        <f t="shared" si="9"/>
        <v>70827</v>
      </c>
      <c r="P66" s="45">
        <f t="shared" si="9"/>
        <v>18397</v>
      </c>
      <c r="Q66" s="45">
        <f t="shared" si="9"/>
        <v>75999</v>
      </c>
      <c r="R66" s="45">
        <f t="shared" si="9"/>
        <v>81621</v>
      </c>
      <c r="S66" s="45">
        <f t="shared" si="9"/>
        <v>22293</v>
      </c>
      <c r="T66" s="45">
        <f t="shared" si="9"/>
        <v>33962</v>
      </c>
      <c r="U66" s="45">
        <f t="shared" si="9"/>
        <v>17566</v>
      </c>
      <c r="V66" s="45">
        <f t="shared" si="9"/>
        <v>39067</v>
      </c>
      <c r="W66" s="45">
        <f t="shared" si="9"/>
        <v>22751</v>
      </c>
      <c r="X66" s="45">
        <f t="shared" si="9"/>
        <v>2412</v>
      </c>
      <c r="Y66" s="45">
        <f t="shared" si="9"/>
        <v>3562</v>
      </c>
      <c r="Z66" s="45">
        <f t="shared" si="9"/>
        <v>2791</v>
      </c>
      <c r="AA66" s="45">
        <f t="shared" si="9"/>
        <v>2495</v>
      </c>
      <c r="AB66" s="45">
        <f t="shared" si="9"/>
        <v>2808</v>
      </c>
      <c r="AC66" s="45">
        <f t="shared" si="9"/>
        <v>2780</v>
      </c>
      <c r="AD66" s="45">
        <f t="shared" si="9"/>
        <v>3828</v>
      </c>
      <c r="AE66" s="45">
        <f t="shared" si="9"/>
        <v>3519</v>
      </c>
      <c r="AF66" s="45">
        <f t="shared" si="9"/>
        <v>3223</v>
      </c>
      <c r="AG66" s="45">
        <f t="shared" si="9"/>
        <v>3023</v>
      </c>
      <c r="AH66" s="45">
        <f t="shared" si="9"/>
        <v>7044</v>
      </c>
      <c r="AI66" s="45">
        <f t="shared" si="9"/>
        <v>1748</v>
      </c>
      <c r="AJ66" s="45">
        <f t="shared" si="9"/>
        <v>3045</v>
      </c>
      <c r="AK66" s="45">
        <f t="shared" si="9"/>
        <v>2555</v>
      </c>
      <c r="AL66" s="45">
        <f t="shared" si="9"/>
        <v>3030</v>
      </c>
      <c r="AM66" s="45">
        <f t="shared" si="9"/>
        <v>1793</v>
      </c>
      <c r="AN66" s="45">
        <f t="shared" si="9"/>
        <v>2311</v>
      </c>
      <c r="AO66" s="45">
        <f t="shared" si="9"/>
        <v>2128</v>
      </c>
      <c r="AP66" s="45">
        <f t="shared" si="9"/>
        <v>2867</v>
      </c>
      <c r="AQ66" s="45">
        <f t="shared" si="9"/>
        <v>1907</v>
      </c>
      <c r="AR66" s="45">
        <f t="shared" si="9"/>
        <v>2039</v>
      </c>
      <c r="AS66" s="45">
        <f t="shared" si="9"/>
        <v>1384</v>
      </c>
      <c r="AT66" s="45">
        <f t="shared" si="9"/>
        <v>1530</v>
      </c>
      <c r="AU66" s="45">
        <f t="shared" si="9"/>
        <v>1556</v>
      </c>
      <c r="AV66" s="45">
        <f t="shared" si="9"/>
        <v>2491</v>
      </c>
      <c r="AW66" s="45">
        <f t="shared" si="9"/>
        <v>1375</v>
      </c>
      <c r="AX66" s="45">
        <f t="shared" si="9"/>
        <v>1593</v>
      </c>
      <c r="AY66" s="45">
        <f t="shared" si="9"/>
        <v>2306</v>
      </c>
      <c r="AZ66" s="45">
        <f>SUM(AZ40:AZ65)</f>
        <v>712045</v>
      </c>
    </row>
    <row r="67" spans="1:52" ht="15">
      <c r="A67" s="48" t="s">
        <v>855</v>
      </c>
      <c r="B67" s="75">
        <f aca="true" t="shared" si="10" ref="B67:H67">SUM(B40:B48)</f>
        <v>1856</v>
      </c>
      <c r="C67" s="75">
        <f t="shared" si="10"/>
        <v>2924</v>
      </c>
      <c r="D67" s="75">
        <f t="shared" si="10"/>
        <v>1864</v>
      </c>
      <c r="E67" s="75">
        <f t="shared" si="10"/>
        <v>3330</v>
      </c>
      <c r="F67" s="75">
        <f t="shared" si="10"/>
        <v>3536</v>
      </c>
      <c r="G67" s="75">
        <f t="shared" si="10"/>
        <v>1731</v>
      </c>
      <c r="H67" s="75">
        <f t="shared" si="10"/>
        <v>835</v>
      </c>
      <c r="I67" s="75">
        <f>SUM(I40:I50)</f>
        <v>1507</v>
      </c>
      <c r="J67" s="75">
        <f>SUM(J40:J50)</f>
        <v>1670</v>
      </c>
      <c r="K67" s="75">
        <f aca="true" t="shared" si="11" ref="K67:Q67">SUM(K40:K50)</f>
        <v>1036</v>
      </c>
      <c r="L67" s="75">
        <f t="shared" si="11"/>
        <v>7922</v>
      </c>
      <c r="M67" s="75">
        <f t="shared" si="11"/>
        <v>2821</v>
      </c>
      <c r="N67" s="75">
        <f t="shared" si="11"/>
        <v>2341</v>
      </c>
      <c r="O67" s="75">
        <f t="shared" si="11"/>
        <v>1903</v>
      </c>
      <c r="P67" s="75">
        <f t="shared" si="11"/>
        <v>1898</v>
      </c>
      <c r="Q67" s="75">
        <f t="shared" si="11"/>
        <v>1964</v>
      </c>
      <c r="R67" s="75">
        <f aca="true" t="shared" si="12" ref="R67:AY67">SUM(R40:R49)</f>
        <v>1555</v>
      </c>
      <c r="S67" s="75">
        <f t="shared" si="12"/>
        <v>1674</v>
      </c>
      <c r="T67" s="75">
        <f t="shared" si="12"/>
        <v>2649</v>
      </c>
      <c r="U67" s="75">
        <f t="shared" si="12"/>
        <v>3227</v>
      </c>
      <c r="V67" s="75">
        <f t="shared" si="12"/>
        <v>2548</v>
      </c>
      <c r="W67" s="75">
        <f t="shared" si="12"/>
        <v>3921</v>
      </c>
      <c r="X67" s="75">
        <f t="shared" si="12"/>
        <v>2412</v>
      </c>
      <c r="Y67" s="75">
        <f t="shared" si="12"/>
        <v>3562</v>
      </c>
      <c r="Z67" s="75">
        <f t="shared" si="12"/>
        <v>2791</v>
      </c>
      <c r="AA67" s="75">
        <f t="shared" si="12"/>
        <v>2495</v>
      </c>
      <c r="AB67" s="75">
        <f t="shared" si="12"/>
        <v>2765</v>
      </c>
      <c r="AC67" s="75">
        <f t="shared" si="12"/>
        <v>2780</v>
      </c>
      <c r="AD67" s="75">
        <f t="shared" si="12"/>
        <v>3828</v>
      </c>
      <c r="AE67" s="75">
        <f t="shared" si="12"/>
        <v>3519</v>
      </c>
      <c r="AF67" s="75">
        <f t="shared" si="12"/>
        <v>3223</v>
      </c>
      <c r="AG67" s="75">
        <f t="shared" si="12"/>
        <v>3023</v>
      </c>
      <c r="AH67" s="75">
        <f t="shared" si="12"/>
        <v>7044</v>
      </c>
      <c r="AI67" s="75">
        <f t="shared" si="12"/>
        <v>1748</v>
      </c>
      <c r="AJ67" s="75">
        <f t="shared" si="12"/>
        <v>3045</v>
      </c>
      <c r="AK67" s="75">
        <f t="shared" si="12"/>
        <v>2555</v>
      </c>
      <c r="AL67" s="75">
        <f t="shared" si="12"/>
        <v>3030</v>
      </c>
      <c r="AM67" s="75">
        <f t="shared" si="12"/>
        <v>1793</v>
      </c>
      <c r="AN67" s="75">
        <f t="shared" si="12"/>
        <v>2311</v>
      </c>
      <c r="AO67" s="75">
        <f>SUM(AO40:AO49)</f>
        <v>2128</v>
      </c>
      <c r="AP67" s="75">
        <f t="shared" si="12"/>
        <v>2867</v>
      </c>
      <c r="AQ67" s="75">
        <f t="shared" si="12"/>
        <v>1907</v>
      </c>
      <c r="AR67" s="75">
        <f t="shared" si="12"/>
        <v>2039</v>
      </c>
      <c r="AS67" s="75">
        <f t="shared" si="12"/>
        <v>1384</v>
      </c>
      <c r="AT67" s="75">
        <f t="shared" si="12"/>
        <v>1530</v>
      </c>
      <c r="AU67" s="75">
        <f t="shared" si="12"/>
        <v>1556</v>
      </c>
      <c r="AV67" s="75">
        <f t="shared" si="12"/>
        <v>1306</v>
      </c>
      <c r="AW67" s="75">
        <f t="shared" si="12"/>
        <v>1375</v>
      </c>
      <c r="AX67" s="75">
        <f t="shared" si="12"/>
        <v>1593</v>
      </c>
      <c r="AY67" s="75">
        <f t="shared" si="12"/>
        <v>2306</v>
      </c>
      <c r="AZ67" s="91">
        <f>SUM(B67:AY67)</f>
        <v>126627</v>
      </c>
    </row>
    <row r="68" spans="1:52" ht="15">
      <c r="A68" s="48" t="s">
        <v>856</v>
      </c>
      <c r="B68" s="75">
        <f>SUM(B53:B61)</f>
        <v>40963</v>
      </c>
      <c r="C68" s="75">
        <f>SUM(C53:C61)</f>
        <v>9539</v>
      </c>
      <c r="D68" s="75">
        <f aca="true" t="shared" si="13" ref="D68:AY68">SUM(D53:D61)</f>
        <v>0</v>
      </c>
      <c r="E68" s="75">
        <f t="shared" si="13"/>
        <v>0</v>
      </c>
      <c r="F68" s="75">
        <f t="shared" si="13"/>
        <v>0</v>
      </c>
      <c r="G68" s="75">
        <f t="shared" si="13"/>
        <v>0</v>
      </c>
      <c r="H68" s="75">
        <f>SUM(H53:H62)</f>
        <v>1118</v>
      </c>
      <c r="I68" s="75">
        <f aca="true" t="shared" si="14" ref="I68:Q68">SUM(I53:I62)</f>
        <v>10765</v>
      </c>
      <c r="J68" s="75">
        <f t="shared" si="14"/>
        <v>0</v>
      </c>
      <c r="K68" s="75">
        <f t="shared" si="14"/>
        <v>688</v>
      </c>
      <c r="L68" s="75">
        <f t="shared" si="14"/>
        <v>60595</v>
      </c>
      <c r="M68" s="75">
        <f t="shared" si="14"/>
        <v>50498</v>
      </c>
      <c r="N68" s="75">
        <f t="shared" si="14"/>
        <v>48880</v>
      </c>
      <c r="O68" s="75">
        <f t="shared" si="14"/>
        <v>68924</v>
      </c>
      <c r="P68" s="75">
        <f t="shared" si="14"/>
        <v>16499</v>
      </c>
      <c r="Q68" s="75">
        <f t="shared" si="14"/>
        <v>74035</v>
      </c>
      <c r="R68" s="75">
        <f t="shared" si="13"/>
        <v>80066</v>
      </c>
      <c r="S68" s="75">
        <f t="shared" si="13"/>
        <v>20619</v>
      </c>
      <c r="T68" s="75">
        <f t="shared" si="13"/>
        <v>31313</v>
      </c>
      <c r="U68" s="75">
        <f t="shared" si="13"/>
        <v>14339</v>
      </c>
      <c r="V68" s="75">
        <f t="shared" si="13"/>
        <v>36519</v>
      </c>
      <c r="W68" s="75">
        <f t="shared" si="13"/>
        <v>18830</v>
      </c>
      <c r="X68" s="75">
        <f t="shared" si="13"/>
        <v>0</v>
      </c>
      <c r="Y68" s="75">
        <f t="shared" si="13"/>
        <v>0</v>
      </c>
      <c r="Z68" s="75">
        <f t="shared" si="13"/>
        <v>0</v>
      </c>
      <c r="AA68" s="75">
        <f t="shared" si="13"/>
        <v>0</v>
      </c>
      <c r="AB68" s="75">
        <f t="shared" si="13"/>
        <v>43</v>
      </c>
      <c r="AC68" s="75">
        <f t="shared" si="13"/>
        <v>0</v>
      </c>
      <c r="AD68" s="75">
        <f t="shared" si="13"/>
        <v>0</v>
      </c>
      <c r="AE68" s="75">
        <f t="shared" si="13"/>
        <v>0</v>
      </c>
      <c r="AF68" s="75">
        <f t="shared" si="13"/>
        <v>0</v>
      </c>
      <c r="AG68" s="75">
        <f t="shared" si="13"/>
        <v>0</v>
      </c>
      <c r="AH68" s="75">
        <f t="shared" si="13"/>
        <v>0</v>
      </c>
      <c r="AI68" s="75">
        <f t="shared" si="13"/>
        <v>0</v>
      </c>
      <c r="AJ68" s="75">
        <f t="shared" si="13"/>
        <v>0</v>
      </c>
      <c r="AK68" s="75">
        <f t="shared" si="13"/>
        <v>0</v>
      </c>
      <c r="AL68" s="75">
        <f t="shared" si="13"/>
        <v>0</v>
      </c>
      <c r="AM68" s="75">
        <f t="shared" si="13"/>
        <v>0</v>
      </c>
      <c r="AN68" s="75">
        <f t="shared" si="13"/>
        <v>0</v>
      </c>
      <c r="AO68" s="75">
        <f t="shared" si="13"/>
        <v>0</v>
      </c>
      <c r="AP68" s="75">
        <f t="shared" si="13"/>
        <v>0</v>
      </c>
      <c r="AQ68" s="75">
        <f t="shared" si="13"/>
        <v>0</v>
      </c>
      <c r="AR68" s="75">
        <f t="shared" si="13"/>
        <v>0</v>
      </c>
      <c r="AS68" s="75">
        <f t="shared" si="13"/>
        <v>0</v>
      </c>
      <c r="AT68" s="75">
        <f t="shared" si="13"/>
        <v>0</v>
      </c>
      <c r="AU68" s="75">
        <f t="shared" si="13"/>
        <v>0</v>
      </c>
      <c r="AV68" s="75">
        <f t="shared" si="13"/>
        <v>1185</v>
      </c>
      <c r="AW68" s="75">
        <f t="shared" si="13"/>
        <v>0</v>
      </c>
      <c r="AX68" s="75">
        <f t="shared" si="13"/>
        <v>0</v>
      </c>
      <c r="AY68" s="75">
        <f t="shared" si="13"/>
        <v>0</v>
      </c>
      <c r="AZ68" s="96">
        <f>SUM(B68:AY68)</f>
        <v>585418</v>
      </c>
    </row>
    <row r="69" spans="1:51" ht="15">
      <c r="A69" s="76" t="s">
        <v>840</v>
      </c>
      <c r="B69" s="48">
        <f>+B67+B68</f>
        <v>42819</v>
      </c>
      <c r="C69" s="48">
        <f>B69+C66</f>
        <v>55282</v>
      </c>
      <c r="D69" s="48">
        <f>+C69+D67</f>
        <v>57146</v>
      </c>
      <c r="E69" s="48">
        <f aca="true" t="shared" si="15" ref="E69:AY69">D69+E66</f>
        <v>60476</v>
      </c>
      <c r="F69" s="48">
        <f t="shared" si="15"/>
        <v>64012</v>
      </c>
      <c r="G69" s="48">
        <f t="shared" si="15"/>
        <v>65743</v>
      </c>
      <c r="H69" s="48">
        <f t="shared" si="15"/>
        <v>67696</v>
      </c>
      <c r="I69" s="48">
        <f t="shared" si="15"/>
        <v>79968</v>
      </c>
      <c r="J69" s="48">
        <f t="shared" si="15"/>
        <v>81638</v>
      </c>
      <c r="K69" s="48">
        <f t="shared" si="15"/>
        <v>83362</v>
      </c>
      <c r="L69" s="48">
        <f t="shared" si="15"/>
        <v>151879</v>
      </c>
      <c r="M69" s="48">
        <f t="shared" si="15"/>
        <v>205198</v>
      </c>
      <c r="N69" s="48">
        <f t="shared" si="15"/>
        <v>256419</v>
      </c>
      <c r="O69" s="48">
        <f t="shared" si="15"/>
        <v>327246</v>
      </c>
      <c r="P69" s="48">
        <f t="shared" si="15"/>
        <v>345643</v>
      </c>
      <c r="Q69" s="48">
        <f t="shared" si="15"/>
        <v>421642</v>
      </c>
      <c r="R69" s="48">
        <f t="shared" si="15"/>
        <v>503263</v>
      </c>
      <c r="S69" s="48">
        <f t="shared" si="15"/>
        <v>525556</v>
      </c>
      <c r="T69" s="48">
        <f t="shared" si="15"/>
        <v>559518</v>
      </c>
      <c r="U69" s="48">
        <f t="shared" si="15"/>
        <v>577084</v>
      </c>
      <c r="V69" s="48">
        <f t="shared" si="15"/>
        <v>616151</v>
      </c>
      <c r="W69" s="48">
        <f t="shared" si="15"/>
        <v>638902</v>
      </c>
      <c r="X69" s="48">
        <f t="shared" si="15"/>
        <v>641314</v>
      </c>
      <c r="Y69" s="48">
        <f t="shared" si="15"/>
        <v>644876</v>
      </c>
      <c r="Z69" s="48">
        <f t="shared" si="15"/>
        <v>647667</v>
      </c>
      <c r="AA69" s="48">
        <f t="shared" si="15"/>
        <v>650162</v>
      </c>
      <c r="AB69" s="48">
        <f t="shared" si="15"/>
        <v>652970</v>
      </c>
      <c r="AC69" s="48">
        <f t="shared" si="15"/>
        <v>655750</v>
      </c>
      <c r="AD69" s="48">
        <f t="shared" si="15"/>
        <v>659578</v>
      </c>
      <c r="AE69" s="48">
        <f t="shared" si="15"/>
        <v>663097</v>
      </c>
      <c r="AF69" s="48">
        <f t="shared" si="15"/>
        <v>666320</v>
      </c>
      <c r="AG69" s="48">
        <f t="shared" si="15"/>
        <v>669343</v>
      </c>
      <c r="AH69" s="48">
        <f t="shared" si="15"/>
        <v>676387</v>
      </c>
      <c r="AI69" s="48">
        <f t="shared" si="15"/>
        <v>678135</v>
      </c>
      <c r="AJ69" s="48">
        <f t="shared" si="15"/>
        <v>681180</v>
      </c>
      <c r="AK69" s="48">
        <f t="shared" si="15"/>
        <v>683735</v>
      </c>
      <c r="AL69" s="48">
        <f t="shared" si="15"/>
        <v>686765</v>
      </c>
      <c r="AM69" s="48">
        <f t="shared" si="15"/>
        <v>688558</v>
      </c>
      <c r="AN69" s="48">
        <f t="shared" si="15"/>
        <v>690869</v>
      </c>
      <c r="AO69" s="48">
        <f t="shared" si="15"/>
        <v>692997</v>
      </c>
      <c r="AP69" s="48">
        <f t="shared" si="15"/>
        <v>695864</v>
      </c>
      <c r="AQ69" s="48">
        <f t="shared" si="15"/>
        <v>697771</v>
      </c>
      <c r="AR69" s="48">
        <f t="shared" si="15"/>
        <v>699810</v>
      </c>
      <c r="AS69" s="48">
        <f t="shared" si="15"/>
        <v>701194</v>
      </c>
      <c r="AT69" s="48">
        <f t="shared" si="15"/>
        <v>702724</v>
      </c>
      <c r="AU69" s="48">
        <f t="shared" si="15"/>
        <v>704280</v>
      </c>
      <c r="AV69" s="48">
        <f t="shared" si="15"/>
        <v>706771</v>
      </c>
      <c r="AW69" s="48">
        <f t="shared" si="15"/>
        <v>708146</v>
      </c>
      <c r="AX69" s="48">
        <f t="shared" si="15"/>
        <v>709739</v>
      </c>
      <c r="AY69" s="100">
        <f t="shared" si="15"/>
        <v>712045</v>
      </c>
    </row>
    <row r="70" spans="1:51" ht="15">
      <c r="A70" s="76" t="s">
        <v>857</v>
      </c>
      <c r="B70" s="48">
        <f>+B67</f>
        <v>1856</v>
      </c>
      <c r="C70" s="48">
        <f>+B70+C67</f>
        <v>4780</v>
      </c>
      <c r="D70" s="48">
        <f aca="true" t="shared" si="16" ref="D70:AY70">+C70+D67</f>
        <v>6644</v>
      </c>
      <c r="E70" s="48">
        <f t="shared" si="16"/>
        <v>9974</v>
      </c>
      <c r="F70" s="48">
        <f t="shared" si="16"/>
        <v>13510</v>
      </c>
      <c r="G70" s="48">
        <f t="shared" si="16"/>
        <v>15241</v>
      </c>
      <c r="H70" s="48">
        <f t="shared" si="16"/>
        <v>16076</v>
      </c>
      <c r="I70" s="48">
        <f t="shared" si="16"/>
        <v>17583</v>
      </c>
      <c r="J70" s="48">
        <f t="shared" si="16"/>
        <v>19253</v>
      </c>
      <c r="K70" s="48">
        <f t="shared" si="16"/>
        <v>20289</v>
      </c>
      <c r="L70" s="48">
        <f t="shared" si="16"/>
        <v>28211</v>
      </c>
      <c r="M70" s="48">
        <f t="shared" si="16"/>
        <v>31032</v>
      </c>
      <c r="N70" s="48">
        <f t="shared" si="16"/>
        <v>33373</v>
      </c>
      <c r="O70" s="48">
        <f t="shared" si="16"/>
        <v>35276</v>
      </c>
      <c r="P70" s="48">
        <f t="shared" si="16"/>
        <v>37174</v>
      </c>
      <c r="Q70" s="48">
        <f t="shared" si="16"/>
        <v>39138</v>
      </c>
      <c r="R70" s="48">
        <f t="shared" si="16"/>
        <v>40693</v>
      </c>
      <c r="S70" s="48">
        <f t="shared" si="16"/>
        <v>42367</v>
      </c>
      <c r="T70" s="48">
        <f t="shared" si="16"/>
        <v>45016</v>
      </c>
      <c r="U70" s="48">
        <f t="shared" si="16"/>
        <v>48243</v>
      </c>
      <c r="V70" s="48">
        <f t="shared" si="16"/>
        <v>50791</v>
      </c>
      <c r="W70" s="48">
        <f t="shared" si="16"/>
        <v>54712</v>
      </c>
      <c r="X70" s="48">
        <f t="shared" si="16"/>
        <v>57124</v>
      </c>
      <c r="Y70" s="48">
        <f t="shared" si="16"/>
        <v>60686</v>
      </c>
      <c r="Z70" s="48">
        <f t="shared" si="16"/>
        <v>63477</v>
      </c>
      <c r="AA70" s="48">
        <f t="shared" si="16"/>
        <v>65972</v>
      </c>
      <c r="AB70" s="48">
        <f t="shared" si="16"/>
        <v>68737</v>
      </c>
      <c r="AC70" s="48">
        <f t="shared" si="16"/>
        <v>71517</v>
      </c>
      <c r="AD70" s="48">
        <f t="shared" si="16"/>
        <v>75345</v>
      </c>
      <c r="AE70" s="48">
        <f t="shared" si="16"/>
        <v>78864</v>
      </c>
      <c r="AF70" s="48">
        <f t="shared" si="16"/>
        <v>82087</v>
      </c>
      <c r="AG70" s="48">
        <f t="shared" si="16"/>
        <v>85110</v>
      </c>
      <c r="AH70" s="48">
        <f t="shared" si="16"/>
        <v>92154</v>
      </c>
      <c r="AI70" s="48">
        <f t="shared" si="16"/>
        <v>93902</v>
      </c>
      <c r="AJ70" s="48">
        <f t="shared" si="16"/>
        <v>96947</v>
      </c>
      <c r="AK70" s="48">
        <f t="shared" si="16"/>
        <v>99502</v>
      </c>
      <c r="AL70" s="48">
        <f t="shared" si="16"/>
        <v>102532</v>
      </c>
      <c r="AM70" s="48">
        <f t="shared" si="16"/>
        <v>104325</v>
      </c>
      <c r="AN70" s="48">
        <f t="shared" si="16"/>
        <v>106636</v>
      </c>
      <c r="AO70" s="48">
        <f t="shared" si="16"/>
        <v>108764</v>
      </c>
      <c r="AP70" s="48">
        <f t="shared" si="16"/>
        <v>111631</v>
      </c>
      <c r="AQ70" s="48">
        <f t="shared" si="16"/>
        <v>113538</v>
      </c>
      <c r="AR70" s="48">
        <f t="shared" si="16"/>
        <v>115577</v>
      </c>
      <c r="AS70" s="48">
        <f t="shared" si="16"/>
        <v>116961</v>
      </c>
      <c r="AT70" s="48">
        <f t="shared" si="16"/>
        <v>118491</v>
      </c>
      <c r="AU70" s="48">
        <f t="shared" si="16"/>
        <v>120047</v>
      </c>
      <c r="AV70" s="48">
        <f t="shared" si="16"/>
        <v>121353</v>
      </c>
      <c r="AW70" s="48">
        <f t="shared" si="16"/>
        <v>122728</v>
      </c>
      <c r="AX70" s="48">
        <f t="shared" si="16"/>
        <v>124321</v>
      </c>
      <c r="AY70" s="100">
        <f t="shared" si="16"/>
        <v>126627</v>
      </c>
    </row>
    <row r="71" spans="1:51" ht="15">
      <c r="A71" s="76" t="s">
        <v>858</v>
      </c>
      <c r="B71" s="95">
        <f>+B68</f>
        <v>40963</v>
      </c>
      <c r="C71" s="95">
        <f>+B71+C68</f>
        <v>50502</v>
      </c>
      <c r="D71" s="95">
        <f aca="true" t="shared" si="17" ref="D71:AW71">+C71+D68</f>
        <v>50502</v>
      </c>
      <c r="E71" s="95">
        <f t="shared" si="17"/>
        <v>50502</v>
      </c>
      <c r="F71" s="95">
        <f t="shared" si="17"/>
        <v>50502</v>
      </c>
      <c r="G71" s="95">
        <f t="shared" si="17"/>
        <v>50502</v>
      </c>
      <c r="H71" s="95">
        <f t="shared" si="17"/>
        <v>51620</v>
      </c>
      <c r="I71" s="95">
        <f t="shared" si="17"/>
        <v>62385</v>
      </c>
      <c r="J71" s="95">
        <f t="shared" si="17"/>
        <v>62385</v>
      </c>
      <c r="K71" s="95">
        <f t="shared" si="17"/>
        <v>63073</v>
      </c>
      <c r="L71" s="95">
        <f t="shared" si="17"/>
        <v>123668</v>
      </c>
      <c r="M71" s="95">
        <f t="shared" si="17"/>
        <v>174166</v>
      </c>
      <c r="N71" s="95">
        <f t="shared" si="17"/>
        <v>223046</v>
      </c>
      <c r="O71" s="95">
        <f t="shared" si="17"/>
        <v>291970</v>
      </c>
      <c r="P71" s="95">
        <f t="shared" si="17"/>
        <v>308469</v>
      </c>
      <c r="Q71" s="95">
        <f t="shared" si="17"/>
        <v>382504</v>
      </c>
      <c r="R71" s="95">
        <f t="shared" si="17"/>
        <v>462570</v>
      </c>
      <c r="S71" s="95">
        <f t="shared" si="17"/>
        <v>483189</v>
      </c>
      <c r="T71" s="95">
        <f t="shared" si="17"/>
        <v>514502</v>
      </c>
      <c r="U71" s="95">
        <f t="shared" si="17"/>
        <v>528841</v>
      </c>
      <c r="V71" s="95">
        <f t="shared" si="17"/>
        <v>565360</v>
      </c>
      <c r="W71" s="95">
        <f t="shared" si="17"/>
        <v>584190</v>
      </c>
      <c r="X71" s="95">
        <f t="shared" si="17"/>
        <v>584190</v>
      </c>
      <c r="Y71" s="95">
        <f t="shared" si="17"/>
        <v>584190</v>
      </c>
      <c r="Z71" s="95">
        <f t="shared" si="17"/>
        <v>584190</v>
      </c>
      <c r="AA71" s="95">
        <f t="shared" si="17"/>
        <v>584190</v>
      </c>
      <c r="AB71" s="95">
        <f t="shared" si="17"/>
        <v>584233</v>
      </c>
      <c r="AC71" s="95">
        <f t="shared" si="17"/>
        <v>584233</v>
      </c>
      <c r="AD71" s="95">
        <f t="shared" si="17"/>
        <v>584233</v>
      </c>
      <c r="AE71" s="95">
        <f t="shared" si="17"/>
        <v>584233</v>
      </c>
      <c r="AF71" s="95">
        <f t="shared" si="17"/>
        <v>584233</v>
      </c>
      <c r="AG71" s="95">
        <f t="shared" si="17"/>
        <v>584233</v>
      </c>
      <c r="AH71" s="95">
        <f t="shared" si="17"/>
        <v>584233</v>
      </c>
      <c r="AI71" s="95">
        <f t="shared" si="17"/>
        <v>584233</v>
      </c>
      <c r="AJ71" s="95">
        <f t="shared" si="17"/>
        <v>584233</v>
      </c>
      <c r="AK71" s="95">
        <f t="shared" si="17"/>
        <v>584233</v>
      </c>
      <c r="AL71" s="95">
        <f t="shared" si="17"/>
        <v>584233</v>
      </c>
      <c r="AM71" s="95">
        <f t="shared" si="17"/>
        <v>584233</v>
      </c>
      <c r="AN71" s="95">
        <f t="shared" si="17"/>
        <v>584233</v>
      </c>
      <c r="AO71" s="95">
        <f t="shared" si="17"/>
        <v>584233</v>
      </c>
      <c r="AP71" s="95">
        <f t="shared" si="17"/>
        <v>584233</v>
      </c>
      <c r="AQ71" s="95">
        <f t="shared" si="17"/>
        <v>584233</v>
      </c>
      <c r="AR71" s="95">
        <f t="shared" si="17"/>
        <v>584233</v>
      </c>
      <c r="AS71" s="95">
        <f t="shared" si="17"/>
        <v>584233</v>
      </c>
      <c r="AT71" s="95">
        <f t="shared" si="17"/>
        <v>584233</v>
      </c>
      <c r="AU71" s="95">
        <f t="shared" si="17"/>
        <v>584233</v>
      </c>
      <c r="AV71" s="95">
        <f t="shared" si="17"/>
        <v>585418</v>
      </c>
      <c r="AW71" s="95">
        <f t="shared" si="17"/>
        <v>585418</v>
      </c>
      <c r="AX71" s="95">
        <f>+AW71+AX68</f>
        <v>585418</v>
      </c>
      <c r="AY71" s="101">
        <f>+AX71+AY68</f>
        <v>585418</v>
      </c>
    </row>
    <row r="72" spans="1:8" ht="15">
      <c r="A72" s="48"/>
      <c r="B72" s="48"/>
      <c r="C72" s="48"/>
      <c r="D72" s="48"/>
      <c r="E72" s="48"/>
      <c r="F72" s="77"/>
      <c r="G72" s="77"/>
      <c r="H72" s="77"/>
    </row>
    <row r="73" spans="1:8" ht="15">
      <c r="A73" s="76"/>
      <c r="B73" s="76"/>
      <c r="C73" s="76"/>
      <c r="D73" s="76"/>
      <c r="E73" s="76"/>
      <c r="F73" s="77"/>
      <c r="G73" s="77"/>
      <c r="H73" s="77"/>
    </row>
    <row r="74" spans="1:8" ht="15">
      <c r="A74" s="90" t="s">
        <v>843</v>
      </c>
      <c r="B74" s="90"/>
      <c r="C74" s="90"/>
      <c r="D74" s="90"/>
      <c r="E74" s="90"/>
      <c r="F74" s="77"/>
      <c r="G74" s="77"/>
      <c r="H74" s="77"/>
    </row>
    <row r="75" spans="1:8" ht="15">
      <c r="A75" s="48"/>
      <c r="B75" s="48"/>
      <c r="C75" s="48"/>
      <c r="D75" s="48"/>
      <c r="E75" s="48"/>
      <c r="F75" s="77"/>
      <c r="G75" s="77"/>
      <c r="H75" s="77"/>
    </row>
    <row r="76" spans="1:52" ht="15">
      <c r="A76" s="78"/>
      <c r="B76" s="79">
        <v>40663</v>
      </c>
      <c r="C76" s="79">
        <v>40670</v>
      </c>
      <c r="D76" s="79">
        <v>40677</v>
      </c>
      <c r="E76" s="79">
        <v>40684</v>
      </c>
      <c r="F76" s="79">
        <v>40691</v>
      </c>
      <c r="G76" s="79">
        <v>40698</v>
      </c>
      <c r="H76" s="79">
        <v>40705</v>
      </c>
      <c r="I76" s="81">
        <v>40712</v>
      </c>
      <c r="J76" s="81">
        <v>40719</v>
      </c>
      <c r="K76" s="81">
        <v>40726</v>
      </c>
      <c r="L76" s="81">
        <v>40733</v>
      </c>
      <c r="M76" s="81">
        <v>40740</v>
      </c>
      <c r="N76" s="81">
        <v>40747</v>
      </c>
      <c r="O76" s="81">
        <v>40754</v>
      </c>
      <c r="P76" s="81">
        <v>40761</v>
      </c>
      <c r="Q76" s="81">
        <v>40768</v>
      </c>
      <c r="R76" s="81">
        <v>40775</v>
      </c>
      <c r="S76" s="81">
        <v>40782</v>
      </c>
      <c r="T76" s="81">
        <v>40789</v>
      </c>
      <c r="U76" s="81">
        <v>40796</v>
      </c>
      <c r="V76" s="81">
        <v>40803</v>
      </c>
      <c r="W76" s="81">
        <v>40810</v>
      </c>
      <c r="X76" s="81">
        <v>40817</v>
      </c>
      <c r="Y76" s="81">
        <v>40824</v>
      </c>
      <c r="Z76" s="81">
        <v>40831</v>
      </c>
      <c r="AA76" s="81">
        <v>40838</v>
      </c>
      <c r="AB76" s="81">
        <v>40845</v>
      </c>
      <c r="AC76" s="81">
        <v>40852</v>
      </c>
      <c r="AD76" s="81">
        <v>40859</v>
      </c>
      <c r="AE76" s="81">
        <v>40866</v>
      </c>
      <c r="AF76" s="81">
        <v>40873</v>
      </c>
      <c r="AG76" s="81">
        <v>40880</v>
      </c>
      <c r="AH76" s="81">
        <v>40887</v>
      </c>
      <c r="AI76" s="81">
        <v>40908</v>
      </c>
      <c r="AJ76" s="81">
        <v>40915</v>
      </c>
      <c r="AK76" s="81">
        <v>40922</v>
      </c>
      <c r="AL76" s="81">
        <v>40929</v>
      </c>
      <c r="AM76" s="81">
        <v>40936</v>
      </c>
      <c r="AN76" s="81">
        <v>40943</v>
      </c>
      <c r="AO76" s="81">
        <v>40950</v>
      </c>
      <c r="AP76" s="81">
        <v>40957</v>
      </c>
      <c r="AQ76" s="81">
        <v>40964</v>
      </c>
      <c r="AR76" s="81">
        <v>40971</v>
      </c>
      <c r="AS76" s="81">
        <v>40978</v>
      </c>
      <c r="AT76" s="81">
        <v>40985</v>
      </c>
      <c r="AU76" s="81">
        <v>40992</v>
      </c>
      <c r="AV76" s="81">
        <v>40999</v>
      </c>
      <c r="AW76" s="81">
        <v>41006</v>
      </c>
      <c r="AX76" s="81">
        <v>41013</v>
      </c>
      <c r="AY76" s="81">
        <v>41020</v>
      </c>
      <c r="AZ76" s="83" t="s">
        <v>591</v>
      </c>
    </row>
    <row r="77" spans="1:52" ht="15">
      <c r="A77" s="54"/>
      <c r="B77" s="80">
        <v>40669</v>
      </c>
      <c r="C77" s="80">
        <v>40676</v>
      </c>
      <c r="D77" s="80">
        <v>40683</v>
      </c>
      <c r="E77" s="80">
        <v>40690</v>
      </c>
      <c r="F77" s="80">
        <v>40697</v>
      </c>
      <c r="G77" s="80">
        <v>40704</v>
      </c>
      <c r="H77" s="80">
        <v>40711</v>
      </c>
      <c r="I77" s="82">
        <v>40718</v>
      </c>
      <c r="J77" s="82">
        <v>40725</v>
      </c>
      <c r="K77" s="82">
        <v>40732</v>
      </c>
      <c r="L77" s="82">
        <v>40739</v>
      </c>
      <c r="M77" s="82">
        <v>40746</v>
      </c>
      <c r="N77" s="82">
        <v>40753</v>
      </c>
      <c r="O77" s="82">
        <v>40760</v>
      </c>
      <c r="P77" s="82">
        <v>40767</v>
      </c>
      <c r="Q77" s="82">
        <v>40774</v>
      </c>
      <c r="R77" s="82">
        <v>40781</v>
      </c>
      <c r="S77" s="82">
        <v>40788</v>
      </c>
      <c r="T77" s="82">
        <v>40795</v>
      </c>
      <c r="U77" s="82">
        <v>40802</v>
      </c>
      <c r="V77" s="82">
        <v>40809</v>
      </c>
      <c r="W77" s="82">
        <v>40816</v>
      </c>
      <c r="X77" s="82">
        <v>40823</v>
      </c>
      <c r="Y77" s="82">
        <v>40830</v>
      </c>
      <c r="Z77" s="82">
        <v>40837</v>
      </c>
      <c r="AA77" s="82">
        <v>40844</v>
      </c>
      <c r="AB77" s="82">
        <v>40851</v>
      </c>
      <c r="AC77" s="82">
        <v>40858</v>
      </c>
      <c r="AD77" s="82">
        <v>40865</v>
      </c>
      <c r="AE77" s="82">
        <v>40872</v>
      </c>
      <c r="AF77" s="82">
        <v>40879</v>
      </c>
      <c r="AG77" s="82">
        <v>40886</v>
      </c>
      <c r="AH77" s="82">
        <v>40907</v>
      </c>
      <c r="AI77" s="82">
        <v>40914</v>
      </c>
      <c r="AJ77" s="82">
        <v>40921</v>
      </c>
      <c r="AK77" s="82">
        <v>40928</v>
      </c>
      <c r="AL77" s="82">
        <v>40935</v>
      </c>
      <c r="AM77" s="82">
        <v>40942</v>
      </c>
      <c r="AN77" s="82">
        <v>40949</v>
      </c>
      <c r="AO77" s="82">
        <v>40956</v>
      </c>
      <c r="AP77" s="82">
        <v>40963</v>
      </c>
      <c r="AQ77" s="82">
        <v>40970</v>
      </c>
      <c r="AR77" s="82">
        <v>40977</v>
      </c>
      <c r="AS77" s="82">
        <v>40984</v>
      </c>
      <c r="AT77" s="82">
        <v>40991</v>
      </c>
      <c r="AU77" s="82">
        <v>40998</v>
      </c>
      <c r="AV77" s="82">
        <v>41005</v>
      </c>
      <c r="AW77" s="82">
        <v>41012</v>
      </c>
      <c r="AX77" s="82">
        <v>41019</v>
      </c>
      <c r="AY77" s="82">
        <v>41026</v>
      </c>
      <c r="AZ77" s="84" t="s">
        <v>625</v>
      </c>
    </row>
    <row r="78" spans="1:52" ht="15">
      <c r="A78" s="78" t="s">
        <v>6</v>
      </c>
      <c r="B78" s="78">
        <v>0</v>
      </c>
      <c r="C78" s="78">
        <v>0</v>
      </c>
      <c r="D78" s="78">
        <v>0</v>
      </c>
      <c r="E78" s="78">
        <v>0</v>
      </c>
      <c r="F78" s="78">
        <v>0</v>
      </c>
      <c r="G78" s="78">
        <f>'[2]10 - 16 Sep 2011'!A55</f>
        <v>0</v>
      </c>
      <c r="H78" s="78">
        <f>'[2]10 - 16 Sep 2011'!B55</f>
        <v>0</v>
      </c>
      <c r="I78" s="78">
        <f>'[2]10 - 16 Sep 2011'!C55</f>
        <v>0</v>
      </c>
      <c r="J78" s="78">
        <f>'[2]10 - 16 Sep 2011'!D55</f>
        <v>0</v>
      </c>
      <c r="K78" s="78">
        <f>'[2]10 - 16 Sep 2011'!E55</f>
        <v>0</v>
      </c>
      <c r="L78" s="78">
        <f>'[2]10 - 16 Sep 2011'!F55</f>
        <v>0</v>
      </c>
      <c r="M78" s="78">
        <f>'[2]10 - 16 Sep 2011'!G55</f>
        <v>0</v>
      </c>
      <c r="N78" s="78">
        <f>'[2]10 - 16 Sep 2011'!H55</f>
        <v>0</v>
      </c>
      <c r="O78" s="78">
        <f>'[2]10 - 16 Sep 2011'!I55</f>
        <v>0</v>
      </c>
      <c r="P78" s="78">
        <f>'[2]10 - 16 Sep 2011'!J55</f>
        <v>0</v>
      </c>
      <c r="Q78" s="78">
        <f>'[2]10 - 16 Sep 2011'!K55</f>
        <v>0</v>
      </c>
      <c r="R78" s="78">
        <f>'[2]10 - 16 Sep 2011'!L55</f>
        <v>0</v>
      </c>
      <c r="S78" s="78">
        <f>'[2]10 - 16 Sep 2011'!M55</f>
        <v>0</v>
      </c>
      <c r="T78" s="78">
        <f>'[2]10 - 16 Sep 2011'!N55</f>
        <v>0</v>
      </c>
      <c r="U78" s="78">
        <f>'[2]10 - 16 Sep 2011'!O55</f>
        <v>92</v>
      </c>
      <c r="V78" s="78">
        <f>'[2]17 - 23 Sep 2011'!O57</f>
        <v>59</v>
      </c>
      <c r="W78" s="78">
        <f>'[2]24 - 30 Sep 2011'!O55</f>
        <v>7941</v>
      </c>
      <c r="X78" s="78">
        <f>'[2]17 - 23 Sep 2011'!Q57</f>
        <v>0</v>
      </c>
      <c r="Y78" s="78">
        <f>'[2]10 - 16 Sep 2011'!S55</f>
        <v>0</v>
      </c>
      <c r="Z78" s="78">
        <f>'[2]10 - 16 Sep 2011'!T55</f>
        <v>0</v>
      </c>
      <c r="AA78" s="78">
        <f>'[2]22 Okt - 28 Okt 2011'!O52</f>
        <v>10074</v>
      </c>
      <c r="AB78" s="78">
        <f>'[2]29 Okt - 4 Nov 2011'!O53</f>
        <v>614</v>
      </c>
      <c r="AC78" s="78">
        <f>'[2]5 Nov - 11 Nov 2011'!O53</f>
        <v>748</v>
      </c>
      <c r="AD78" s="78">
        <f>'[2]12 Nov - 18 Nov 2011'!O51</f>
        <v>976</v>
      </c>
      <c r="AE78" s="78">
        <f>'[2]19 Nov - 25 Nov 2011'!O53</f>
        <v>7721</v>
      </c>
      <c r="AF78" s="78">
        <f>'[2]26 Nov - 2 Des 2011'!O52</f>
        <v>11997</v>
      </c>
      <c r="AG78" s="78">
        <f>'[2]3 Des - 9 Des 2011'!O52</f>
        <v>1422</v>
      </c>
      <c r="AH78" s="78">
        <f>'[2]10 Des - 30 Des 2011'!O49</f>
        <v>6983</v>
      </c>
      <c r="AI78" s="78">
        <f>'[2]31 Des - 6 Jan 2012'!O51</f>
        <v>1849</v>
      </c>
      <c r="AJ78" s="78">
        <f>'[2]7 Jan - 13 Jan 2012'!O62</f>
        <v>11663</v>
      </c>
      <c r="AK78" s="78">
        <f>'[2]14 Jan - 20 Jan 2012'!O51</f>
        <v>1542</v>
      </c>
      <c r="AL78" s="78">
        <f>'[2]21 Jan - 27 Jan 2012'!O50</f>
        <v>153</v>
      </c>
      <c r="AM78" s="78">
        <f>'[2]28 Jan - 3 Feb 2012'!O50</f>
        <v>1153</v>
      </c>
      <c r="AN78" s="78">
        <f>'[2]4 Feb - 10 Feb 2012'!O50</f>
        <v>2450</v>
      </c>
      <c r="AO78" s="78">
        <f>'[2]11 Feb - 17 Feb 2012'!O50</f>
        <v>2324</v>
      </c>
      <c r="AP78" s="78">
        <f>'[2]18 Feb - 24 Feb 2012'!O45</f>
        <v>14450</v>
      </c>
      <c r="AQ78" s="78">
        <f>'[2]25 Feb - 2 Mar 2012'!O50</f>
        <v>2422</v>
      </c>
      <c r="AR78" s="78">
        <f>'[2]3 Mar - 9 Mar 2012'!O50</f>
        <v>3005</v>
      </c>
      <c r="AS78" s="78">
        <f>'[2]10 Mar - 16 Mar 2012'!O50</f>
        <v>3390</v>
      </c>
      <c r="AT78" s="78">
        <f>'[2]17 Mar - 23 Mar 2012'!O50</f>
        <v>3391</v>
      </c>
      <c r="AU78" s="78">
        <f>'[2]24 Mar - 30 Mar 2012'!O50</f>
        <v>17609</v>
      </c>
      <c r="AV78" s="78">
        <v>9529</v>
      </c>
      <c r="AW78" s="78">
        <f>'[2]7 Apr - 13 Apr 2012'!O50</f>
        <v>2782</v>
      </c>
      <c r="AX78" s="78">
        <f>'[2]14 Apr - 20 Apr 2012'!O50</f>
        <v>1185</v>
      </c>
      <c r="AY78" s="78">
        <f>'[2]21 Apr - 27 Apr 2012'!O50</f>
        <v>6247</v>
      </c>
      <c r="AZ78" s="3">
        <f>SUM(B78:AY78)</f>
        <v>133771</v>
      </c>
    </row>
    <row r="79" spans="1:52" ht="15">
      <c r="A79" s="54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f>'[2]10 - 16 Sep 2011'!C56</f>
        <v>0</v>
      </c>
      <c r="J79" s="78">
        <v>0</v>
      </c>
      <c r="K79" s="78">
        <v>0</v>
      </c>
      <c r="L79" s="78">
        <f>'[2]10 - 16 Sep 2011'!F56</f>
        <v>0</v>
      </c>
      <c r="M79" s="78">
        <v>0</v>
      </c>
      <c r="N79" s="78">
        <v>0</v>
      </c>
      <c r="O79" s="78">
        <f>'[2]10 - 16 Sep 2011'!I56</f>
        <v>0</v>
      </c>
      <c r="P79" s="78">
        <v>0</v>
      </c>
      <c r="Q79" s="78">
        <v>0</v>
      </c>
      <c r="R79" s="78">
        <f>'[2]10 - 16 Sep 2011'!L56</f>
        <v>0</v>
      </c>
      <c r="S79" s="78">
        <f>'[2]10 - 16 Sep 2011'!M56</f>
        <v>0</v>
      </c>
      <c r="T79" s="78">
        <f>'[2]10 - 16 Sep 2011'!N56</f>
        <v>0</v>
      </c>
      <c r="U79" s="78">
        <f>'[2]10 - 16 Sep 2011'!O56</f>
        <v>0</v>
      </c>
      <c r="V79" s="78">
        <f>'[2]10 - 16 Sep 2011'!P56</f>
        <v>0</v>
      </c>
      <c r="W79" s="78">
        <f>'[2]10 - 16 Sep 2011'!Q56</f>
        <v>0</v>
      </c>
      <c r="X79" s="78">
        <f>'[2]10 - 16 Sep 2011'!R56</f>
        <v>0</v>
      </c>
      <c r="Y79" s="78">
        <f>'[2]10 - 16 Sep 2011'!S56</f>
        <v>0</v>
      </c>
      <c r="Z79" s="78">
        <f>'[2]10 - 16 Sep 2011'!T56</f>
        <v>0</v>
      </c>
      <c r="AA79" s="78">
        <f>'[2]10 - 16 Sep 2011'!U56</f>
        <v>0</v>
      </c>
      <c r="AB79" s="78">
        <f>'[2]10 - 16 Sep 2011'!V56</f>
        <v>0</v>
      </c>
      <c r="AC79" s="78">
        <f>'[2]10 - 16 Sep 2011'!W56</f>
        <v>0</v>
      </c>
      <c r="AD79" s="78">
        <f>'[2]10 - 16 Sep 2011'!X56</f>
        <v>0</v>
      </c>
      <c r="AE79" s="78">
        <f>'[2]10 - 16 Sep 2011'!Y56</f>
        <v>0</v>
      </c>
      <c r="AF79" s="78">
        <f>'[2]10 - 16 Sep 2011'!Z56</f>
        <v>0</v>
      </c>
      <c r="AG79" s="78">
        <f>'[2]10 - 16 Sep 2011'!AA56</f>
        <v>0</v>
      </c>
      <c r="AH79" s="78">
        <f>'[2]10 - 16 Sep 2011'!AB56</f>
        <v>0</v>
      </c>
      <c r="AI79" s="78">
        <f>'[2]10 - 16 Sep 2011'!AC56</f>
        <v>0</v>
      </c>
      <c r="AJ79" s="78">
        <f>'[2]10 - 16 Sep 2011'!AD56</f>
        <v>0</v>
      </c>
      <c r="AK79" s="78">
        <f>'[2]10 - 16 Sep 2011'!AE56</f>
        <v>0</v>
      </c>
      <c r="AL79" s="78">
        <f>'[2]10 - 16 Sep 2011'!AF56</f>
        <v>0</v>
      </c>
      <c r="AM79" s="78">
        <f>'[2]10 - 16 Sep 2011'!AG56</f>
        <v>0</v>
      </c>
      <c r="AN79" s="78">
        <f>'[2]10 - 16 Sep 2011'!AH56</f>
        <v>0</v>
      </c>
      <c r="AO79" s="78">
        <f>'[2]10 - 16 Sep 2011'!AI56</f>
        <v>0</v>
      </c>
      <c r="AP79" s="78">
        <f>'[2]18 Feb - 24 Feb 2012'!O51</f>
        <v>0</v>
      </c>
      <c r="AQ79" s="78">
        <f>'[2]18 Feb - 24 Feb 2012'!P51</f>
        <v>0</v>
      </c>
      <c r="AR79" s="78">
        <f>'[2]18 Feb - 24 Feb 2012'!Q51</f>
        <v>0</v>
      </c>
      <c r="AS79" s="78">
        <f>'[2]10 - 16 Sep 2011'!AM56</f>
        <v>0</v>
      </c>
      <c r="AT79" s="78">
        <f>'[2]10 - 16 Sep 2011'!AN56</f>
        <v>0</v>
      </c>
      <c r="AU79" s="78">
        <f>'[2]10 - 16 Sep 2011'!AO56</f>
        <v>0</v>
      </c>
      <c r="AV79" s="78">
        <f>'[2]10 - 16 Sep 2011'!AP56</f>
        <v>0</v>
      </c>
      <c r="AW79" s="78">
        <f>'[2]10 - 16 Sep 2011'!AQ56</f>
        <v>0</v>
      </c>
      <c r="AX79" s="78">
        <f>'[2]10 - 16 Sep 2011'!AR56</f>
        <v>0</v>
      </c>
      <c r="AY79" s="78">
        <f>'[2]10 - 16 Sep 2011'!AS56</f>
        <v>0</v>
      </c>
      <c r="AZ79" s="3">
        <f>SUM(B79:AY79)</f>
        <v>0</v>
      </c>
    </row>
    <row r="80" spans="1:52" s="105" customFormat="1" ht="15">
      <c r="A80" s="94" t="s">
        <v>48</v>
      </c>
      <c r="B80" s="106">
        <f aca="true" t="shared" si="18" ref="B80:G80">SUM(B78:B79)</f>
        <v>0</v>
      </c>
      <c r="C80" s="106">
        <f t="shared" si="18"/>
        <v>0</v>
      </c>
      <c r="D80" s="106">
        <f t="shared" si="18"/>
        <v>0</v>
      </c>
      <c r="E80" s="106">
        <f t="shared" si="18"/>
        <v>0</v>
      </c>
      <c r="F80" s="106">
        <f t="shared" si="18"/>
        <v>0</v>
      </c>
      <c r="G80" s="106">
        <f t="shared" si="18"/>
        <v>0</v>
      </c>
      <c r="H80" s="106">
        <f aca="true" t="shared" si="19" ref="H80:AY80">SUM(H78:H79)</f>
        <v>0</v>
      </c>
      <c r="I80" s="106">
        <f t="shared" si="19"/>
        <v>0</v>
      </c>
      <c r="J80" s="106">
        <f t="shared" si="19"/>
        <v>0</v>
      </c>
      <c r="K80" s="106">
        <f t="shared" si="19"/>
        <v>0</v>
      </c>
      <c r="L80" s="106">
        <f t="shared" si="19"/>
        <v>0</v>
      </c>
      <c r="M80" s="106">
        <f t="shared" si="19"/>
        <v>0</v>
      </c>
      <c r="N80" s="106">
        <f t="shared" si="19"/>
        <v>0</v>
      </c>
      <c r="O80" s="106">
        <f t="shared" si="19"/>
        <v>0</v>
      </c>
      <c r="P80" s="106">
        <f t="shared" si="19"/>
        <v>0</v>
      </c>
      <c r="Q80" s="106">
        <f t="shared" si="19"/>
        <v>0</v>
      </c>
      <c r="R80" s="106">
        <f t="shared" si="19"/>
        <v>0</v>
      </c>
      <c r="S80" s="106">
        <f t="shared" si="19"/>
        <v>0</v>
      </c>
      <c r="T80" s="106">
        <f t="shared" si="19"/>
        <v>0</v>
      </c>
      <c r="U80" s="106">
        <f t="shared" si="19"/>
        <v>92</v>
      </c>
      <c r="V80" s="106">
        <f t="shared" si="19"/>
        <v>59</v>
      </c>
      <c r="W80" s="106">
        <f t="shared" si="19"/>
        <v>7941</v>
      </c>
      <c r="X80" s="106">
        <f t="shared" si="19"/>
        <v>0</v>
      </c>
      <c r="Y80" s="106">
        <f t="shared" si="19"/>
        <v>0</v>
      </c>
      <c r="Z80" s="106">
        <f t="shared" si="19"/>
        <v>0</v>
      </c>
      <c r="AA80" s="106">
        <f t="shared" si="19"/>
        <v>10074</v>
      </c>
      <c r="AB80" s="106">
        <f t="shared" si="19"/>
        <v>614</v>
      </c>
      <c r="AC80" s="106">
        <f t="shared" si="19"/>
        <v>748</v>
      </c>
      <c r="AD80" s="106">
        <f t="shared" si="19"/>
        <v>976</v>
      </c>
      <c r="AE80" s="106">
        <f t="shared" si="19"/>
        <v>7721</v>
      </c>
      <c r="AF80" s="106">
        <f t="shared" si="19"/>
        <v>11997</v>
      </c>
      <c r="AG80" s="106">
        <f t="shared" si="19"/>
        <v>1422</v>
      </c>
      <c r="AH80" s="106">
        <f t="shared" si="19"/>
        <v>6983</v>
      </c>
      <c r="AI80" s="106">
        <f t="shared" si="19"/>
        <v>1849</v>
      </c>
      <c r="AJ80" s="106">
        <f t="shared" si="19"/>
        <v>11663</v>
      </c>
      <c r="AK80" s="106">
        <f t="shared" si="19"/>
        <v>1542</v>
      </c>
      <c r="AL80" s="106">
        <f t="shared" si="19"/>
        <v>153</v>
      </c>
      <c r="AM80" s="106">
        <f t="shared" si="19"/>
        <v>1153</v>
      </c>
      <c r="AN80" s="106">
        <f t="shared" si="19"/>
        <v>2450</v>
      </c>
      <c r="AO80" s="106">
        <f t="shared" si="19"/>
        <v>2324</v>
      </c>
      <c r="AP80" s="106">
        <f t="shared" si="19"/>
        <v>14450</v>
      </c>
      <c r="AQ80" s="106">
        <f t="shared" si="19"/>
        <v>2422</v>
      </c>
      <c r="AR80" s="106">
        <f t="shared" si="19"/>
        <v>3005</v>
      </c>
      <c r="AS80" s="106">
        <f t="shared" si="19"/>
        <v>3390</v>
      </c>
      <c r="AT80" s="106">
        <f t="shared" si="19"/>
        <v>3391</v>
      </c>
      <c r="AU80" s="106">
        <f t="shared" si="19"/>
        <v>17609</v>
      </c>
      <c r="AV80" s="106">
        <f t="shared" si="19"/>
        <v>9529</v>
      </c>
      <c r="AW80" s="106">
        <f t="shared" si="19"/>
        <v>2782</v>
      </c>
      <c r="AX80" s="106">
        <f t="shared" si="19"/>
        <v>1185</v>
      </c>
      <c r="AY80" s="106">
        <f t="shared" si="19"/>
        <v>6247</v>
      </c>
      <c r="AZ80" s="106">
        <f>SUM(AZ78:AZ79)</f>
        <v>133771</v>
      </c>
    </row>
    <row r="81" spans="1:52" ht="15">
      <c r="A81" s="48"/>
      <c r="B81" s="48"/>
      <c r="C81" s="48"/>
      <c r="D81" s="48"/>
      <c r="E81" s="48"/>
      <c r="F81" s="77"/>
      <c r="G81" s="77"/>
      <c r="H81" s="77"/>
      <c r="AZ81">
        <v>113315</v>
      </c>
    </row>
    <row r="82" spans="1:52" ht="15">
      <c r="A82" s="76"/>
      <c r="B82" s="76"/>
      <c r="C82" s="76"/>
      <c r="D82" s="76"/>
      <c r="E82" s="76"/>
      <c r="F82" s="77"/>
      <c r="G82" s="77"/>
      <c r="H82" s="77"/>
      <c r="AZ82">
        <f>AZ81-AZ80</f>
        <v>-20456</v>
      </c>
    </row>
    <row r="83" spans="1:8" ht="15">
      <c r="A83" s="90" t="s">
        <v>844</v>
      </c>
      <c r="B83" s="90"/>
      <c r="C83" s="90"/>
      <c r="D83" s="90"/>
      <c r="E83" s="90"/>
      <c r="F83" s="77"/>
      <c r="G83" s="77"/>
      <c r="H83" s="77"/>
    </row>
    <row r="84" spans="1:8" ht="15">
      <c r="A84" s="48"/>
      <c r="B84" s="48"/>
      <c r="C84" s="48"/>
      <c r="D84" s="48"/>
      <c r="E84" s="48"/>
      <c r="F84" s="77"/>
      <c r="G84" s="77"/>
      <c r="H84" s="77"/>
    </row>
    <row r="85" spans="1:52" ht="15">
      <c r="A85" s="78"/>
      <c r="B85" s="79">
        <v>40663</v>
      </c>
      <c r="C85" s="79">
        <v>40670</v>
      </c>
      <c r="D85" s="79">
        <v>40677</v>
      </c>
      <c r="E85" s="79">
        <v>40684</v>
      </c>
      <c r="F85" s="79">
        <v>40691</v>
      </c>
      <c r="G85" s="79">
        <v>40698</v>
      </c>
      <c r="H85" s="79">
        <v>40705</v>
      </c>
      <c r="I85" s="81">
        <v>40712</v>
      </c>
      <c r="J85" s="81">
        <v>40719</v>
      </c>
      <c r="K85" s="81">
        <v>40726</v>
      </c>
      <c r="L85" s="81">
        <v>40733</v>
      </c>
      <c r="M85" s="81">
        <v>40740</v>
      </c>
      <c r="N85" s="81">
        <v>40747</v>
      </c>
      <c r="O85" s="81">
        <v>40754</v>
      </c>
      <c r="P85" s="81">
        <v>40761</v>
      </c>
      <c r="Q85" s="81">
        <v>40768</v>
      </c>
      <c r="R85" s="81">
        <v>40775</v>
      </c>
      <c r="S85" s="81">
        <v>40782</v>
      </c>
      <c r="T85" s="81">
        <v>40789</v>
      </c>
      <c r="U85" s="81">
        <v>40796</v>
      </c>
      <c r="V85" s="81">
        <v>40803</v>
      </c>
      <c r="W85" s="81">
        <v>40810</v>
      </c>
      <c r="X85" s="81">
        <v>40817</v>
      </c>
      <c r="Y85" s="81">
        <v>40824</v>
      </c>
      <c r="Z85" s="81">
        <v>40831</v>
      </c>
      <c r="AA85" s="81">
        <v>40838</v>
      </c>
      <c r="AB85" s="81">
        <v>40845</v>
      </c>
      <c r="AC85" s="81">
        <v>40852</v>
      </c>
      <c r="AD85" s="81">
        <v>40859</v>
      </c>
      <c r="AE85" s="81">
        <v>40866</v>
      </c>
      <c r="AF85" s="81">
        <v>40873</v>
      </c>
      <c r="AG85" s="81">
        <v>40880</v>
      </c>
      <c r="AH85" s="81">
        <v>40887</v>
      </c>
      <c r="AI85" s="81">
        <v>40908</v>
      </c>
      <c r="AJ85" s="81">
        <v>40915</v>
      </c>
      <c r="AK85" s="81">
        <v>40922</v>
      </c>
      <c r="AL85" s="81">
        <v>40929</v>
      </c>
      <c r="AM85" s="81">
        <v>40936</v>
      </c>
      <c r="AN85" s="81">
        <v>40943</v>
      </c>
      <c r="AO85" s="81">
        <v>40950</v>
      </c>
      <c r="AP85" s="81">
        <v>40957</v>
      </c>
      <c r="AQ85" s="81">
        <v>40964</v>
      </c>
      <c r="AR85" s="81">
        <v>40971</v>
      </c>
      <c r="AS85" s="81">
        <v>40978</v>
      </c>
      <c r="AT85" s="81">
        <v>40985</v>
      </c>
      <c r="AU85" s="81">
        <v>40992</v>
      </c>
      <c r="AV85" s="81">
        <v>40999</v>
      </c>
      <c r="AW85" s="81">
        <v>41006</v>
      </c>
      <c r="AX85" s="81">
        <v>41013</v>
      </c>
      <c r="AY85" s="81">
        <v>41020</v>
      </c>
      <c r="AZ85" s="83" t="s">
        <v>591</v>
      </c>
    </row>
    <row r="86" spans="1:52" ht="15">
      <c r="A86" s="54"/>
      <c r="B86" s="80">
        <v>40669</v>
      </c>
      <c r="C86" s="80">
        <v>40676</v>
      </c>
      <c r="D86" s="80">
        <v>40683</v>
      </c>
      <c r="E86" s="80">
        <v>40690</v>
      </c>
      <c r="F86" s="80">
        <v>40697</v>
      </c>
      <c r="G86" s="80">
        <v>40704</v>
      </c>
      <c r="H86" s="80">
        <v>40711</v>
      </c>
      <c r="I86" s="82">
        <v>40718</v>
      </c>
      <c r="J86" s="82">
        <v>40725</v>
      </c>
      <c r="K86" s="82">
        <v>40732</v>
      </c>
      <c r="L86" s="82">
        <v>40739</v>
      </c>
      <c r="M86" s="82">
        <v>40746</v>
      </c>
      <c r="N86" s="82">
        <v>40753</v>
      </c>
      <c r="O86" s="82">
        <v>40760</v>
      </c>
      <c r="P86" s="82">
        <v>40767</v>
      </c>
      <c r="Q86" s="82">
        <v>40774</v>
      </c>
      <c r="R86" s="82">
        <v>40781</v>
      </c>
      <c r="S86" s="82">
        <v>40788</v>
      </c>
      <c r="T86" s="82">
        <v>40795</v>
      </c>
      <c r="U86" s="82">
        <v>40802</v>
      </c>
      <c r="V86" s="82">
        <v>40809</v>
      </c>
      <c r="W86" s="82">
        <v>40816</v>
      </c>
      <c r="X86" s="82">
        <v>40823</v>
      </c>
      <c r="Y86" s="82">
        <v>40830</v>
      </c>
      <c r="Z86" s="82">
        <v>40837</v>
      </c>
      <c r="AA86" s="82">
        <v>40844</v>
      </c>
      <c r="AB86" s="82">
        <v>40851</v>
      </c>
      <c r="AC86" s="82">
        <v>40858</v>
      </c>
      <c r="AD86" s="82">
        <v>40865</v>
      </c>
      <c r="AE86" s="82">
        <v>40872</v>
      </c>
      <c r="AF86" s="82">
        <v>40879</v>
      </c>
      <c r="AG86" s="82">
        <v>40886</v>
      </c>
      <c r="AH86" s="82">
        <v>40907</v>
      </c>
      <c r="AI86" s="82">
        <v>40914</v>
      </c>
      <c r="AJ86" s="82">
        <v>40921</v>
      </c>
      <c r="AK86" s="82">
        <v>40928</v>
      </c>
      <c r="AL86" s="82">
        <v>40935</v>
      </c>
      <c r="AM86" s="82">
        <v>40942</v>
      </c>
      <c r="AN86" s="82">
        <v>40949</v>
      </c>
      <c r="AO86" s="82">
        <v>40956</v>
      </c>
      <c r="AP86" s="82">
        <v>40963</v>
      </c>
      <c r="AQ86" s="82">
        <v>40970</v>
      </c>
      <c r="AR86" s="82">
        <v>40977</v>
      </c>
      <c r="AS86" s="82">
        <v>40984</v>
      </c>
      <c r="AT86" s="82">
        <v>40991</v>
      </c>
      <c r="AU86" s="82">
        <v>40998</v>
      </c>
      <c r="AV86" s="82">
        <v>41005</v>
      </c>
      <c r="AW86" s="82">
        <v>41012</v>
      </c>
      <c r="AX86" s="82">
        <v>41019</v>
      </c>
      <c r="AY86" s="82">
        <v>41026</v>
      </c>
      <c r="AZ86" s="84" t="s">
        <v>625</v>
      </c>
    </row>
    <row r="87" spans="1:52" ht="15">
      <c r="A87" s="78" t="s">
        <v>862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78">
        <f>'[2]10 Des - 30 Des 2011'!O125</f>
        <v>28790</v>
      </c>
      <c r="AI87" s="78">
        <f>'[2]31 Des - 6 Jan 2012'!O125</f>
        <v>14248</v>
      </c>
      <c r="AJ87" s="78">
        <f>'[2]7 Jan - 13 Jan 2012'!O135</f>
        <v>38847</v>
      </c>
      <c r="AK87" s="78">
        <f>'[2]14 Jan - 20 Jan 2012'!O132</f>
        <v>10381</v>
      </c>
      <c r="AL87" s="78">
        <f>'[2]14 Jan - 20 Jan 2012'!O124</f>
        <v>0</v>
      </c>
      <c r="AM87" s="78">
        <f>'[2]28 Jan - 3 Feb 2012'!O124</f>
        <v>0</v>
      </c>
      <c r="AN87" s="78">
        <f>'[2]10 Des - 30 Des 2011'!U125</f>
        <v>0</v>
      </c>
      <c r="AO87" s="78">
        <f>'[2]10 Des - 30 Des 2011'!V125</f>
        <v>0</v>
      </c>
      <c r="AP87" s="78">
        <f>'[2]18 Feb - 24 Feb 2012'!O124</f>
        <v>0</v>
      </c>
      <c r="AQ87" s="78">
        <f>'[2]25 Feb - 2 Mar 2012'!O125</f>
        <v>0</v>
      </c>
      <c r="AR87" s="78">
        <f>'[2]3 Mar - 9 Mar 2012'!O124</f>
        <v>0</v>
      </c>
      <c r="AS87" s="78">
        <f>'[2]10 Mar - 16 Mar 2012'!O124</f>
        <v>0</v>
      </c>
      <c r="AT87" s="98">
        <v>8310</v>
      </c>
      <c r="AU87" s="78">
        <f>'[2]24 Mar - 30 Mar 2012'!O124</f>
        <v>18290</v>
      </c>
      <c r="AV87" s="98">
        <v>22308</v>
      </c>
      <c r="AW87" s="78">
        <f>'[2]7 Apr - 13 Apr 2012'!O124</f>
        <v>0</v>
      </c>
      <c r="AX87" s="78">
        <f>'[2]14 Apr - 20 Apr 2012'!O124</f>
        <v>0</v>
      </c>
      <c r="AY87" s="78">
        <f>'[2]21 Apr - 27 Apr 2012'!O124</f>
        <v>0</v>
      </c>
      <c r="AZ87" s="22">
        <f>SUM(B87:AY87)</f>
        <v>141174</v>
      </c>
    </row>
    <row r="88" spans="1:52" ht="15">
      <c r="A88" s="54" t="s">
        <v>863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78">
        <f>'[2]14 Jan - 20 Jan 2012'!O133</f>
        <v>0</v>
      </c>
      <c r="AL88" s="78">
        <f>'[2]21 Jan - 27 Jan 2012'!O125</f>
        <v>10328</v>
      </c>
      <c r="AM88" s="78">
        <f>'[2]28 Jan - 3 Feb 2012'!O125</f>
        <v>15175</v>
      </c>
      <c r="AN88" s="78">
        <f>'[2]10 Des - 30 Des 2011'!U126</f>
        <v>0</v>
      </c>
      <c r="AO88" s="78">
        <f>'[2]10 Des - 30 Des 2011'!V126</f>
        <v>0</v>
      </c>
      <c r="AP88" s="78">
        <f>'[2]18 Feb - 24 Feb 2012'!O125</f>
        <v>32731</v>
      </c>
      <c r="AQ88" s="78">
        <f>'[2]18 Feb - 24 Feb 2012'!P126</f>
        <v>0</v>
      </c>
      <c r="AR88" s="78">
        <f>'[2]3 Mar - 9 Mar 2012'!O125</f>
        <v>13246</v>
      </c>
      <c r="AS88" s="78">
        <f>'[2]10 Mar - 16 Mar 2012'!O125</f>
        <v>34060</v>
      </c>
      <c r="AT88" s="99">
        <v>2349</v>
      </c>
      <c r="AU88" s="78">
        <f>'[2]24 Mar - 30 Mar 2012'!O125</f>
        <v>0</v>
      </c>
      <c r="AV88" s="98">
        <v>10126</v>
      </c>
      <c r="AW88" s="78">
        <f>'[2]7 Apr - 13 Apr 2012'!O125</f>
        <v>20666</v>
      </c>
      <c r="AX88" s="78">
        <f>'[2]14 Apr - 20 Apr 2012'!O125</f>
        <v>7200</v>
      </c>
      <c r="AY88" s="78">
        <f>'[2]21 Apr - 27 Apr 2012'!O125</f>
        <v>0</v>
      </c>
      <c r="AZ88" s="22">
        <f>SUM(B88:AY88)</f>
        <v>145881</v>
      </c>
    </row>
    <row r="89" spans="1:52" ht="15">
      <c r="A89" s="54" t="s">
        <v>864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78"/>
      <c r="AL89" s="78"/>
      <c r="AM89" s="78"/>
      <c r="AN89" s="78"/>
      <c r="AO89" s="78"/>
      <c r="AP89" s="78"/>
      <c r="AQ89" s="78"/>
      <c r="AR89" s="78"/>
      <c r="AS89" s="78"/>
      <c r="AT89" s="99"/>
      <c r="AU89" s="78"/>
      <c r="AV89" s="98"/>
      <c r="AW89" s="78"/>
      <c r="AX89" s="78"/>
      <c r="AY89" s="78">
        <f>'[2]21 Apr - 27 Apr 2012'!O126</f>
        <v>1249</v>
      </c>
      <c r="AZ89" s="22">
        <f>SUM(B89:AY89)</f>
        <v>1249</v>
      </c>
    </row>
    <row r="90" spans="1:52" s="105" customFormat="1" ht="15">
      <c r="A90" s="45" t="s">
        <v>48</v>
      </c>
      <c r="B90" s="106">
        <f>SUM(B87:B88)</f>
        <v>0</v>
      </c>
      <c r="C90" s="106">
        <f aca="true" t="shared" si="20" ref="C90:AX90">SUM(C87:C88)</f>
        <v>0</v>
      </c>
      <c r="D90" s="106">
        <f t="shared" si="20"/>
        <v>0</v>
      </c>
      <c r="E90" s="106">
        <f t="shared" si="20"/>
        <v>0</v>
      </c>
      <c r="F90" s="106">
        <f t="shared" si="20"/>
        <v>0</v>
      </c>
      <c r="G90" s="106">
        <f t="shared" si="20"/>
        <v>0</v>
      </c>
      <c r="H90" s="106">
        <f t="shared" si="20"/>
        <v>0</v>
      </c>
      <c r="I90" s="106">
        <f t="shared" si="20"/>
        <v>0</v>
      </c>
      <c r="J90" s="106">
        <f t="shared" si="20"/>
        <v>0</v>
      </c>
      <c r="K90" s="106">
        <f t="shared" si="20"/>
        <v>0</v>
      </c>
      <c r="L90" s="106">
        <f t="shared" si="20"/>
        <v>0</v>
      </c>
      <c r="M90" s="106">
        <f t="shared" si="20"/>
        <v>0</v>
      </c>
      <c r="N90" s="106">
        <f t="shared" si="20"/>
        <v>0</v>
      </c>
      <c r="O90" s="106">
        <f t="shared" si="20"/>
        <v>0</v>
      </c>
      <c r="P90" s="106">
        <f t="shared" si="20"/>
        <v>0</v>
      </c>
      <c r="Q90" s="106">
        <f t="shared" si="20"/>
        <v>0</v>
      </c>
      <c r="R90" s="106">
        <f t="shared" si="20"/>
        <v>0</v>
      </c>
      <c r="S90" s="106">
        <f t="shared" si="20"/>
        <v>0</v>
      </c>
      <c r="T90" s="106">
        <f t="shared" si="20"/>
        <v>0</v>
      </c>
      <c r="U90" s="106">
        <f t="shared" si="20"/>
        <v>0</v>
      </c>
      <c r="V90" s="106">
        <f t="shared" si="20"/>
        <v>0</v>
      </c>
      <c r="W90" s="106">
        <f t="shared" si="20"/>
        <v>0</v>
      </c>
      <c r="X90" s="106">
        <f t="shared" si="20"/>
        <v>0</v>
      </c>
      <c r="Y90" s="106">
        <f t="shared" si="20"/>
        <v>0</v>
      </c>
      <c r="Z90" s="106">
        <f t="shared" si="20"/>
        <v>0</v>
      </c>
      <c r="AA90" s="106">
        <f t="shared" si="20"/>
        <v>0</v>
      </c>
      <c r="AB90" s="106">
        <f t="shared" si="20"/>
        <v>0</v>
      </c>
      <c r="AC90" s="106">
        <f t="shared" si="20"/>
        <v>0</v>
      </c>
      <c r="AD90" s="106">
        <f t="shared" si="20"/>
        <v>0</v>
      </c>
      <c r="AE90" s="106">
        <f t="shared" si="20"/>
        <v>0</v>
      </c>
      <c r="AF90" s="106">
        <f t="shared" si="20"/>
        <v>0</v>
      </c>
      <c r="AG90" s="106">
        <f t="shared" si="20"/>
        <v>0</v>
      </c>
      <c r="AH90" s="106">
        <f t="shared" si="20"/>
        <v>28790</v>
      </c>
      <c r="AI90" s="106">
        <f t="shared" si="20"/>
        <v>14248</v>
      </c>
      <c r="AJ90" s="106">
        <f t="shared" si="20"/>
        <v>38847</v>
      </c>
      <c r="AK90" s="106">
        <f t="shared" si="20"/>
        <v>10381</v>
      </c>
      <c r="AL90" s="106">
        <f t="shared" si="20"/>
        <v>10328</v>
      </c>
      <c r="AM90" s="106">
        <f t="shared" si="20"/>
        <v>15175</v>
      </c>
      <c r="AN90" s="106">
        <f t="shared" si="20"/>
        <v>0</v>
      </c>
      <c r="AO90" s="106">
        <f t="shared" si="20"/>
        <v>0</v>
      </c>
      <c r="AP90" s="106">
        <f t="shared" si="20"/>
        <v>32731</v>
      </c>
      <c r="AQ90" s="106">
        <f t="shared" si="20"/>
        <v>0</v>
      </c>
      <c r="AR90" s="106">
        <f t="shared" si="20"/>
        <v>13246</v>
      </c>
      <c r="AS90" s="106">
        <f t="shared" si="20"/>
        <v>34060</v>
      </c>
      <c r="AT90" s="106">
        <f t="shared" si="20"/>
        <v>10659</v>
      </c>
      <c r="AU90" s="106">
        <f t="shared" si="20"/>
        <v>18290</v>
      </c>
      <c r="AV90" s="106">
        <f>SUM(AV87:AV88)</f>
        <v>32434</v>
      </c>
      <c r="AW90" s="106">
        <f t="shared" si="20"/>
        <v>20666</v>
      </c>
      <c r="AX90" s="106">
        <f t="shared" si="20"/>
        <v>7200</v>
      </c>
      <c r="AY90" s="106">
        <f>SUM(AY87:AY88)</f>
        <v>0</v>
      </c>
      <c r="AZ90" s="106">
        <f>SUM(AZ87:AZ89)</f>
        <v>288304</v>
      </c>
    </row>
    <row r="91" spans="1:8" ht="15">
      <c r="A91" s="48"/>
      <c r="B91" s="48"/>
      <c r="C91" s="48"/>
      <c r="D91" s="48"/>
      <c r="E91" s="48"/>
      <c r="F91" s="77"/>
      <c r="G91" s="77"/>
      <c r="H91" s="77"/>
    </row>
    <row r="92" spans="1:8" ht="15">
      <c r="A92" s="76"/>
      <c r="B92" s="76"/>
      <c r="C92" s="76"/>
      <c r="D92" s="76"/>
      <c r="E92" s="76"/>
      <c r="F92" s="77"/>
      <c r="G92" s="77"/>
      <c r="H92" s="77"/>
    </row>
    <row r="93" spans="1:8" ht="15">
      <c r="A93" s="107" t="s">
        <v>845</v>
      </c>
      <c r="B93" s="107"/>
      <c r="C93" s="107"/>
      <c r="D93" s="107"/>
      <c r="E93" s="107"/>
      <c r="F93" s="107"/>
      <c r="G93" s="77"/>
      <c r="H93" s="77"/>
    </row>
    <row r="94" spans="1:8" ht="15">
      <c r="A94" s="48"/>
      <c r="B94" s="48"/>
      <c r="C94" s="48"/>
      <c r="D94" s="48"/>
      <c r="E94" s="48"/>
      <c r="F94" s="77"/>
      <c r="G94" s="77"/>
      <c r="H94" s="77"/>
    </row>
    <row r="95" spans="1:52" ht="15">
      <c r="A95" s="78"/>
      <c r="B95" s="79">
        <v>40663</v>
      </c>
      <c r="C95" s="79">
        <v>40670</v>
      </c>
      <c r="D95" s="79">
        <v>40677</v>
      </c>
      <c r="E95" s="79">
        <v>40684</v>
      </c>
      <c r="F95" s="79">
        <v>40691</v>
      </c>
      <c r="G95" s="79">
        <v>40698</v>
      </c>
      <c r="H95" s="79">
        <v>40705</v>
      </c>
      <c r="I95" s="81">
        <v>40712</v>
      </c>
      <c r="J95" s="81">
        <v>40719</v>
      </c>
      <c r="K95" s="81">
        <v>40726</v>
      </c>
      <c r="L95" s="81">
        <v>40733</v>
      </c>
      <c r="M95" s="81">
        <v>40740</v>
      </c>
      <c r="N95" s="81">
        <v>40747</v>
      </c>
      <c r="O95" s="81">
        <v>40754</v>
      </c>
      <c r="P95" s="81">
        <v>40761</v>
      </c>
      <c r="Q95" s="81">
        <v>40768</v>
      </c>
      <c r="R95" s="81">
        <v>40775</v>
      </c>
      <c r="S95" s="81">
        <v>40782</v>
      </c>
      <c r="T95" s="81">
        <v>40789</v>
      </c>
      <c r="U95" s="81">
        <v>40796</v>
      </c>
      <c r="V95" s="81">
        <v>40803</v>
      </c>
      <c r="W95" s="81">
        <v>40810</v>
      </c>
      <c r="X95" s="81">
        <v>40817</v>
      </c>
      <c r="Y95" s="81">
        <v>40824</v>
      </c>
      <c r="Z95" s="81">
        <v>40831</v>
      </c>
      <c r="AA95" s="81">
        <v>40838</v>
      </c>
      <c r="AB95" s="81">
        <v>40845</v>
      </c>
      <c r="AC95" s="81">
        <v>40852</v>
      </c>
      <c r="AD95" s="81">
        <v>40859</v>
      </c>
      <c r="AE95" s="81">
        <v>40866</v>
      </c>
      <c r="AF95" s="81">
        <v>40873</v>
      </c>
      <c r="AG95" s="81">
        <v>40880</v>
      </c>
      <c r="AH95" s="81">
        <v>40887</v>
      </c>
      <c r="AI95" s="81">
        <v>40908</v>
      </c>
      <c r="AJ95" s="81">
        <v>40915</v>
      </c>
      <c r="AK95" s="81">
        <v>40922</v>
      </c>
      <c r="AL95" s="81">
        <v>40929</v>
      </c>
      <c r="AM95" s="81">
        <v>40936</v>
      </c>
      <c r="AN95" s="81">
        <v>40943</v>
      </c>
      <c r="AO95" s="81">
        <v>40950</v>
      </c>
      <c r="AP95" s="81">
        <v>40957</v>
      </c>
      <c r="AQ95" s="81">
        <v>40964</v>
      </c>
      <c r="AR95" s="81">
        <v>40971</v>
      </c>
      <c r="AS95" s="81">
        <v>40978</v>
      </c>
      <c r="AT95" s="81">
        <v>40985</v>
      </c>
      <c r="AU95" s="81">
        <v>40992</v>
      </c>
      <c r="AV95" s="81">
        <v>40999</v>
      </c>
      <c r="AW95" s="81">
        <v>41006</v>
      </c>
      <c r="AX95" s="81">
        <v>41013</v>
      </c>
      <c r="AY95" s="81">
        <v>41020</v>
      </c>
      <c r="AZ95" s="83" t="s">
        <v>591</v>
      </c>
    </row>
    <row r="96" spans="1:52" ht="15">
      <c r="A96" s="54"/>
      <c r="B96" s="80">
        <v>40669</v>
      </c>
      <c r="C96" s="80">
        <v>40676</v>
      </c>
      <c r="D96" s="80">
        <v>40683</v>
      </c>
      <c r="E96" s="80">
        <v>40690</v>
      </c>
      <c r="F96" s="80">
        <v>40697</v>
      </c>
      <c r="G96" s="80">
        <v>40704</v>
      </c>
      <c r="H96" s="80">
        <v>40711</v>
      </c>
      <c r="I96" s="82">
        <v>40718</v>
      </c>
      <c r="J96" s="82">
        <v>40725</v>
      </c>
      <c r="K96" s="82">
        <v>40732</v>
      </c>
      <c r="L96" s="82">
        <v>40739</v>
      </c>
      <c r="M96" s="82">
        <v>40746</v>
      </c>
      <c r="N96" s="82">
        <v>40753</v>
      </c>
      <c r="O96" s="82">
        <v>40760</v>
      </c>
      <c r="P96" s="82">
        <v>40767</v>
      </c>
      <c r="Q96" s="82">
        <v>40774</v>
      </c>
      <c r="R96" s="82">
        <v>40781</v>
      </c>
      <c r="S96" s="82">
        <v>40788</v>
      </c>
      <c r="T96" s="82">
        <v>40795</v>
      </c>
      <c r="U96" s="82">
        <v>40802</v>
      </c>
      <c r="V96" s="82">
        <v>40809</v>
      </c>
      <c r="W96" s="82">
        <v>40816</v>
      </c>
      <c r="X96" s="82">
        <v>40823</v>
      </c>
      <c r="Y96" s="82">
        <v>40830</v>
      </c>
      <c r="Z96" s="82">
        <v>40837</v>
      </c>
      <c r="AA96" s="82">
        <v>40844</v>
      </c>
      <c r="AB96" s="82">
        <v>40851</v>
      </c>
      <c r="AC96" s="82">
        <v>40858</v>
      </c>
      <c r="AD96" s="82">
        <v>40865</v>
      </c>
      <c r="AE96" s="82">
        <v>40872</v>
      </c>
      <c r="AF96" s="82">
        <v>40879</v>
      </c>
      <c r="AG96" s="82">
        <v>40886</v>
      </c>
      <c r="AH96" s="82">
        <v>40907</v>
      </c>
      <c r="AI96" s="82">
        <v>40914</v>
      </c>
      <c r="AJ96" s="82">
        <v>40921</v>
      </c>
      <c r="AK96" s="82">
        <v>40928</v>
      </c>
      <c r="AL96" s="82">
        <v>40935</v>
      </c>
      <c r="AM96" s="82">
        <v>40942</v>
      </c>
      <c r="AN96" s="82">
        <v>40949</v>
      </c>
      <c r="AO96" s="82">
        <v>40956</v>
      </c>
      <c r="AP96" s="82">
        <v>40963</v>
      </c>
      <c r="AQ96" s="82">
        <v>40970</v>
      </c>
      <c r="AR96" s="82">
        <v>40977</v>
      </c>
      <c r="AS96" s="82">
        <v>40984</v>
      </c>
      <c r="AT96" s="82">
        <v>40991</v>
      </c>
      <c r="AU96" s="82">
        <v>40998</v>
      </c>
      <c r="AV96" s="82">
        <v>41005</v>
      </c>
      <c r="AW96" s="82">
        <v>41012</v>
      </c>
      <c r="AX96" s="82">
        <v>41019</v>
      </c>
      <c r="AY96" s="82">
        <v>41026</v>
      </c>
      <c r="AZ96" s="84" t="s">
        <v>625</v>
      </c>
    </row>
    <row r="97" spans="1:52" ht="15">
      <c r="A97" s="7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2">
        <f>SUM(B97:AY97)</f>
        <v>0</v>
      </c>
    </row>
    <row r="98" spans="1:52" ht="15">
      <c r="A98" s="54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2">
        <f>SUM(B98:AY98)</f>
        <v>0</v>
      </c>
    </row>
    <row r="99" spans="1:52" s="105" customFormat="1" ht="15">
      <c r="A99" s="45" t="s">
        <v>48</v>
      </c>
      <c r="B99" s="106">
        <f>SUM(B97:B98)</f>
        <v>0</v>
      </c>
      <c r="C99" s="106">
        <f aca="true" t="shared" si="21" ref="C99:AZ99">SUM(C97:C98)</f>
        <v>0</v>
      </c>
      <c r="D99" s="106">
        <f t="shared" si="21"/>
        <v>0</v>
      </c>
      <c r="E99" s="106">
        <f t="shared" si="21"/>
        <v>0</v>
      </c>
      <c r="F99" s="106">
        <f t="shared" si="21"/>
        <v>0</v>
      </c>
      <c r="G99" s="106">
        <f t="shared" si="21"/>
        <v>0</v>
      </c>
      <c r="H99" s="106">
        <f t="shared" si="21"/>
        <v>0</v>
      </c>
      <c r="I99" s="106">
        <f t="shared" si="21"/>
        <v>0</v>
      </c>
      <c r="J99" s="106">
        <f t="shared" si="21"/>
        <v>0</v>
      </c>
      <c r="K99" s="106">
        <f t="shared" si="21"/>
        <v>0</v>
      </c>
      <c r="L99" s="106">
        <f t="shared" si="21"/>
        <v>0</v>
      </c>
      <c r="M99" s="106">
        <f t="shared" si="21"/>
        <v>0</v>
      </c>
      <c r="N99" s="106">
        <f t="shared" si="21"/>
        <v>0</v>
      </c>
      <c r="O99" s="106">
        <f t="shared" si="21"/>
        <v>0</v>
      </c>
      <c r="P99" s="106">
        <f t="shared" si="21"/>
        <v>0</v>
      </c>
      <c r="Q99" s="106">
        <f t="shared" si="21"/>
        <v>0</v>
      </c>
      <c r="R99" s="106">
        <f t="shared" si="21"/>
        <v>0</v>
      </c>
      <c r="S99" s="106">
        <f t="shared" si="21"/>
        <v>0</v>
      </c>
      <c r="T99" s="106">
        <f t="shared" si="21"/>
        <v>0</v>
      </c>
      <c r="U99" s="106">
        <f t="shared" si="21"/>
        <v>0</v>
      </c>
      <c r="V99" s="106">
        <f t="shared" si="21"/>
        <v>0</v>
      </c>
      <c r="W99" s="106">
        <f t="shared" si="21"/>
        <v>0</v>
      </c>
      <c r="X99" s="106">
        <f t="shared" si="21"/>
        <v>0</v>
      </c>
      <c r="Y99" s="106">
        <f t="shared" si="21"/>
        <v>0</v>
      </c>
      <c r="Z99" s="106">
        <f t="shared" si="21"/>
        <v>0</v>
      </c>
      <c r="AA99" s="106">
        <f t="shared" si="21"/>
        <v>0</v>
      </c>
      <c r="AB99" s="106">
        <f t="shared" si="21"/>
        <v>0</v>
      </c>
      <c r="AC99" s="106">
        <f t="shared" si="21"/>
        <v>0</v>
      </c>
      <c r="AD99" s="106">
        <f t="shared" si="21"/>
        <v>0</v>
      </c>
      <c r="AE99" s="106">
        <f t="shared" si="21"/>
        <v>0</v>
      </c>
      <c r="AF99" s="106">
        <f t="shared" si="21"/>
        <v>0</v>
      </c>
      <c r="AG99" s="106">
        <f t="shared" si="21"/>
        <v>0</v>
      </c>
      <c r="AH99" s="106">
        <f t="shared" si="21"/>
        <v>0</v>
      </c>
      <c r="AI99" s="106">
        <f t="shared" si="21"/>
        <v>0</v>
      </c>
      <c r="AJ99" s="106">
        <f t="shared" si="21"/>
        <v>0</v>
      </c>
      <c r="AK99" s="106">
        <f t="shared" si="21"/>
        <v>0</v>
      </c>
      <c r="AL99" s="106">
        <f t="shared" si="21"/>
        <v>0</v>
      </c>
      <c r="AM99" s="106">
        <f t="shared" si="21"/>
        <v>0</v>
      </c>
      <c r="AN99" s="106">
        <f t="shared" si="21"/>
        <v>0</v>
      </c>
      <c r="AO99" s="106">
        <f t="shared" si="21"/>
        <v>0</v>
      </c>
      <c r="AP99" s="106">
        <f t="shared" si="21"/>
        <v>0</v>
      </c>
      <c r="AQ99" s="106">
        <f t="shared" si="21"/>
        <v>0</v>
      </c>
      <c r="AR99" s="106">
        <f t="shared" si="21"/>
        <v>0</v>
      </c>
      <c r="AS99" s="106">
        <f t="shared" si="21"/>
        <v>0</v>
      </c>
      <c r="AT99" s="106">
        <f t="shared" si="21"/>
        <v>0</v>
      </c>
      <c r="AU99" s="106">
        <f t="shared" si="21"/>
        <v>0</v>
      </c>
      <c r="AV99" s="106">
        <f t="shared" si="21"/>
        <v>0</v>
      </c>
      <c r="AW99" s="106">
        <f t="shared" si="21"/>
        <v>0</v>
      </c>
      <c r="AX99" s="106">
        <f t="shared" si="21"/>
        <v>0</v>
      </c>
      <c r="AY99" s="106">
        <f t="shared" si="21"/>
        <v>0</v>
      </c>
      <c r="AZ99" s="106">
        <f t="shared" si="21"/>
        <v>0</v>
      </c>
    </row>
    <row r="100" spans="1:8" ht="15">
      <c r="A100" s="48"/>
      <c r="B100" s="48"/>
      <c r="C100" s="48"/>
      <c r="D100" s="48"/>
      <c r="E100" s="48"/>
      <c r="F100" s="77"/>
      <c r="G100" s="77"/>
      <c r="H100" s="77"/>
    </row>
    <row r="101" spans="1:8" ht="15">
      <c r="A101" s="48"/>
      <c r="B101" s="48"/>
      <c r="C101" s="48"/>
      <c r="D101" s="48"/>
      <c r="E101" s="48"/>
      <c r="F101" s="77"/>
      <c r="G101" s="77"/>
      <c r="H101" s="77"/>
    </row>
    <row r="102" spans="1:8" ht="15">
      <c r="A102" s="107" t="s">
        <v>846</v>
      </c>
      <c r="B102" s="107"/>
      <c r="C102" s="107"/>
      <c r="D102" s="107"/>
      <c r="E102" s="107"/>
      <c r="F102" s="107"/>
      <c r="G102" s="77"/>
      <c r="H102" s="77"/>
    </row>
    <row r="103" spans="1:8" ht="15">
      <c r="A103" s="48"/>
      <c r="B103" s="48"/>
      <c r="C103" s="48"/>
      <c r="D103" s="48"/>
      <c r="E103" s="48"/>
      <c r="F103" s="77"/>
      <c r="G103" s="77"/>
      <c r="H103" s="77"/>
    </row>
    <row r="104" spans="1:52" ht="15">
      <c r="A104" s="78"/>
      <c r="B104" s="79">
        <v>40663</v>
      </c>
      <c r="C104" s="79">
        <v>40670</v>
      </c>
      <c r="D104" s="79">
        <v>40677</v>
      </c>
      <c r="E104" s="79">
        <v>40684</v>
      </c>
      <c r="F104" s="79">
        <v>40691</v>
      </c>
      <c r="G104" s="79">
        <v>40698</v>
      </c>
      <c r="H104" s="79">
        <v>40705</v>
      </c>
      <c r="I104" s="81">
        <v>40712</v>
      </c>
      <c r="J104" s="81">
        <v>40719</v>
      </c>
      <c r="K104" s="81">
        <v>40726</v>
      </c>
      <c r="L104" s="81">
        <v>40733</v>
      </c>
      <c r="M104" s="81">
        <v>40740</v>
      </c>
      <c r="N104" s="81">
        <v>40747</v>
      </c>
      <c r="O104" s="81">
        <v>40754</v>
      </c>
      <c r="P104" s="81">
        <v>40761</v>
      </c>
      <c r="Q104" s="81">
        <v>40768</v>
      </c>
      <c r="R104" s="81">
        <v>40775</v>
      </c>
      <c r="S104" s="81">
        <v>40782</v>
      </c>
      <c r="T104" s="81">
        <v>40789</v>
      </c>
      <c r="U104" s="81">
        <v>40796</v>
      </c>
      <c r="V104" s="81">
        <v>40803</v>
      </c>
      <c r="W104" s="81">
        <v>40810</v>
      </c>
      <c r="X104" s="81">
        <v>40817</v>
      </c>
      <c r="Y104" s="81">
        <v>40824</v>
      </c>
      <c r="Z104" s="81">
        <v>40831</v>
      </c>
      <c r="AA104" s="81">
        <v>40838</v>
      </c>
      <c r="AB104" s="81">
        <v>40845</v>
      </c>
      <c r="AC104" s="81">
        <v>40852</v>
      </c>
      <c r="AD104" s="81">
        <v>40859</v>
      </c>
      <c r="AE104" s="81">
        <v>40866</v>
      </c>
      <c r="AF104" s="81">
        <v>40873</v>
      </c>
      <c r="AG104" s="81">
        <v>40880</v>
      </c>
      <c r="AH104" s="81">
        <v>40887</v>
      </c>
      <c r="AI104" s="81">
        <v>40908</v>
      </c>
      <c r="AJ104" s="81">
        <v>40915</v>
      </c>
      <c r="AK104" s="81">
        <v>40922</v>
      </c>
      <c r="AL104" s="81">
        <v>40929</v>
      </c>
      <c r="AM104" s="81">
        <v>40936</v>
      </c>
      <c r="AN104" s="81">
        <v>40943</v>
      </c>
      <c r="AO104" s="81">
        <v>40950</v>
      </c>
      <c r="AP104" s="81">
        <v>40957</v>
      </c>
      <c r="AQ104" s="81">
        <v>40964</v>
      </c>
      <c r="AR104" s="81">
        <v>40971</v>
      </c>
      <c r="AS104" s="81">
        <v>40978</v>
      </c>
      <c r="AT104" s="81">
        <v>40985</v>
      </c>
      <c r="AU104" s="81">
        <v>40992</v>
      </c>
      <c r="AV104" s="81">
        <v>40999</v>
      </c>
      <c r="AW104" s="81">
        <v>41006</v>
      </c>
      <c r="AX104" s="81">
        <v>41013</v>
      </c>
      <c r="AY104" s="81">
        <v>41020</v>
      </c>
      <c r="AZ104" s="83" t="s">
        <v>591</v>
      </c>
    </row>
    <row r="105" spans="1:52" ht="15">
      <c r="A105" s="54"/>
      <c r="B105" s="80">
        <v>40669</v>
      </c>
      <c r="C105" s="80">
        <v>40676</v>
      </c>
      <c r="D105" s="80">
        <v>40683</v>
      </c>
      <c r="E105" s="80">
        <v>40690</v>
      </c>
      <c r="F105" s="80">
        <v>40697</v>
      </c>
      <c r="G105" s="80">
        <v>40704</v>
      </c>
      <c r="H105" s="80">
        <v>40711</v>
      </c>
      <c r="I105" s="82">
        <v>40718</v>
      </c>
      <c r="J105" s="82">
        <v>40725</v>
      </c>
      <c r="K105" s="82">
        <v>40732</v>
      </c>
      <c r="L105" s="82">
        <v>40739</v>
      </c>
      <c r="M105" s="82">
        <v>40746</v>
      </c>
      <c r="N105" s="82">
        <v>40753</v>
      </c>
      <c r="O105" s="82">
        <v>40760</v>
      </c>
      <c r="P105" s="82">
        <v>40767</v>
      </c>
      <c r="Q105" s="82">
        <v>40774</v>
      </c>
      <c r="R105" s="82">
        <v>40781</v>
      </c>
      <c r="S105" s="82">
        <v>40788</v>
      </c>
      <c r="T105" s="82">
        <v>40795</v>
      </c>
      <c r="U105" s="82">
        <v>40802</v>
      </c>
      <c r="V105" s="82">
        <v>40809</v>
      </c>
      <c r="W105" s="82">
        <v>40816</v>
      </c>
      <c r="X105" s="82">
        <v>40823</v>
      </c>
      <c r="Y105" s="82">
        <v>40830</v>
      </c>
      <c r="Z105" s="82">
        <v>40837</v>
      </c>
      <c r="AA105" s="82">
        <v>40844</v>
      </c>
      <c r="AB105" s="82">
        <v>40851</v>
      </c>
      <c r="AC105" s="82">
        <v>40858</v>
      </c>
      <c r="AD105" s="82">
        <v>40865</v>
      </c>
      <c r="AE105" s="82">
        <v>40872</v>
      </c>
      <c r="AF105" s="82">
        <v>40879</v>
      </c>
      <c r="AG105" s="82">
        <v>40886</v>
      </c>
      <c r="AH105" s="82">
        <v>40907</v>
      </c>
      <c r="AI105" s="82">
        <v>40914</v>
      </c>
      <c r="AJ105" s="82">
        <v>40921</v>
      </c>
      <c r="AK105" s="82">
        <v>40928</v>
      </c>
      <c r="AL105" s="82">
        <v>40935</v>
      </c>
      <c r="AM105" s="82">
        <v>40942</v>
      </c>
      <c r="AN105" s="82">
        <v>40949</v>
      </c>
      <c r="AO105" s="82">
        <v>40956</v>
      </c>
      <c r="AP105" s="82">
        <v>40963</v>
      </c>
      <c r="AQ105" s="82">
        <v>40970</v>
      </c>
      <c r="AR105" s="82">
        <v>40977</v>
      </c>
      <c r="AS105" s="82">
        <v>40984</v>
      </c>
      <c r="AT105" s="82">
        <v>40991</v>
      </c>
      <c r="AU105" s="82">
        <v>40998</v>
      </c>
      <c r="AV105" s="82">
        <v>41005</v>
      </c>
      <c r="AW105" s="82">
        <v>41012</v>
      </c>
      <c r="AX105" s="82">
        <v>41019</v>
      </c>
      <c r="AY105" s="82">
        <v>41026</v>
      </c>
      <c r="AZ105" s="84" t="s">
        <v>625</v>
      </c>
    </row>
    <row r="106" spans="1:52" ht="15">
      <c r="A106" s="7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2">
        <f>SUM(B106:AY106)</f>
        <v>0</v>
      </c>
    </row>
    <row r="107" spans="1:52" ht="15">
      <c r="A107" s="54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2">
        <f>SUM(B107:AY107)</f>
        <v>0</v>
      </c>
    </row>
    <row r="108" spans="1:52" s="105" customFormat="1" ht="15">
      <c r="A108" s="45" t="s">
        <v>48</v>
      </c>
      <c r="B108" s="106">
        <f>SUM(B106:B107)</f>
        <v>0</v>
      </c>
      <c r="C108" s="106">
        <f aca="true" t="shared" si="22" ref="C108:AZ108">SUM(C106:C107)</f>
        <v>0</v>
      </c>
      <c r="D108" s="106">
        <f t="shared" si="22"/>
        <v>0</v>
      </c>
      <c r="E108" s="106">
        <f t="shared" si="22"/>
        <v>0</v>
      </c>
      <c r="F108" s="106">
        <f t="shared" si="22"/>
        <v>0</v>
      </c>
      <c r="G108" s="106">
        <f t="shared" si="22"/>
        <v>0</v>
      </c>
      <c r="H108" s="106">
        <f t="shared" si="22"/>
        <v>0</v>
      </c>
      <c r="I108" s="106">
        <f t="shared" si="22"/>
        <v>0</v>
      </c>
      <c r="J108" s="106">
        <f t="shared" si="22"/>
        <v>0</v>
      </c>
      <c r="K108" s="106">
        <f t="shared" si="22"/>
        <v>0</v>
      </c>
      <c r="L108" s="106">
        <f t="shared" si="22"/>
        <v>0</v>
      </c>
      <c r="M108" s="106">
        <f t="shared" si="22"/>
        <v>0</v>
      </c>
      <c r="N108" s="106">
        <f t="shared" si="22"/>
        <v>0</v>
      </c>
      <c r="O108" s="106">
        <f t="shared" si="22"/>
        <v>0</v>
      </c>
      <c r="P108" s="106">
        <f t="shared" si="22"/>
        <v>0</v>
      </c>
      <c r="Q108" s="106">
        <f t="shared" si="22"/>
        <v>0</v>
      </c>
      <c r="R108" s="106">
        <f t="shared" si="22"/>
        <v>0</v>
      </c>
      <c r="S108" s="106">
        <f t="shared" si="22"/>
        <v>0</v>
      </c>
      <c r="T108" s="106">
        <f t="shared" si="22"/>
        <v>0</v>
      </c>
      <c r="U108" s="106">
        <f t="shared" si="22"/>
        <v>0</v>
      </c>
      <c r="V108" s="106">
        <f t="shared" si="22"/>
        <v>0</v>
      </c>
      <c r="W108" s="106">
        <f t="shared" si="22"/>
        <v>0</v>
      </c>
      <c r="X108" s="106">
        <f t="shared" si="22"/>
        <v>0</v>
      </c>
      <c r="Y108" s="106">
        <f t="shared" si="22"/>
        <v>0</v>
      </c>
      <c r="Z108" s="106">
        <f t="shared" si="22"/>
        <v>0</v>
      </c>
      <c r="AA108" s="106">
        <f t="shared" si="22"/>
        <v>0</v>
      </c>
      <c r="AB108" s="106">
        <f t="shared" si="22"/>
        <v>0</v>
      </c>
      <c r="AC108" s="106">
        <f t="shared" si="22"/>
        <v>0</v>
      </c>
      <c r="AD108" s="106">
        <f t="shared" si="22"/>
        <v>0</v>
      </c>
      <c r="AE108" s="106">
        <f t="shared" si="22"/>
        <v>0</v>
      </c>
      <c r="AF108" s="106">
        <f t="shared" si="22"/>
        <v>0</v>
      </c>
      <c r="AG108" s="106">
        <f t="shared" si="22"/>
        <v>0</v>
      </c>
      <c r="AH108" s="106">
        <f t="shared" si="22"/>
        <v>0</v>
      </c>
      <c r="AI108" s="106">
        <f t="shared" si="22"/>
        <v>0</v>
      </c>
      <c r="AJ108" s="106">
        <f t="shared" si="22"/>
        <v>0</v>
      </c>
      <c r="AK108" s="106">
        <f t="shared" si="22"/>
        <v>0</v>
      </c>
      <c r="AL108" s="106">
        <f t="shared" si="22"/>
        <v>0</v>
      </c>
      <c r="AM108" s="106">
        <f t="shared" si="22"/>
        <v>0</v>
      </c>
      <c r="AN108" s="106">
        <f t="shared" si="22"/>
        <v>0</v>
      </c>
      <c r="AO108" s="106">
        <f t="shared" si="22"/>
        <v>0</v>
      </c>
      <c r="AP108" s="106">
        <f t="shared" si="22"/>
        <v>0</v>
      </c>
      <c r="AQ108" s="106">
        <f t="shared" si="22"/>
        <v>0</v>
      </c>
      <c r="AR108" s="106">
        <f t="shared" si="22"/>
        <v>0</v>
      </c>
      <c r="AS108" s="106">
        <f t="shared" si="22"/>
        <v>0</v>
      </c>
      <c r="AT108" s="106">
        <f t="shared" si="22"/>
        <v>0</v>
      </c>
      <c r="AU108" s="106">
        <f t="shared" si="22"/>
        <v>0</v>
      </c>
      <c r="AV108" s="106">
        <f t="shared" si="22"/>
        <v>0</v>
      </c>
      <c r="AW108" s="106">
        <f t="shared" si="22"/>
        <v>0</v>
      </c>
      <c r="AX108" s="106">
        <f t="shared" si="22"/>
        <v>0</v>
      </c>
      <c r="AY108" s="106">
        <f t="shared" si="22"/>
        <v>0</v>
      </c>
      <c r="AZ108" s="106">
        <f t="shared" si="22"/>
        <v>0</v>
      </c>
    </row>
    <row r="109" spans="1:8" ht="15">
      <c r="A109" s="48"/>
      <c r="B109" s="48"/>
      <c r="C109" s="48"/>
      <c r="D109" s="48"/>
      <c r="E109" s="48"/>
      <c r="F109" s="77"/>
      <c r="G109" s="77"/>
      <c r="H109" s="77"/>
    </row>
    <row r="110" spans="1:8" ht="15">
      <c r="A110" s="48"/>
      <c r="B110" s="48"/>
      <c r="C110" s="48"/>
      <c r="D110" s="48"/>
      <c r="E110" s="48"/>
      <c r="F110" s="77"/>
      <c r="G110" s="77"/>
      <c r="H110" s="77"/>
    </row>
    <row r="111" spans="1:9" ht="15">
      <c r="A111" s="90" t="s">
        <v>847</v>
      </c>
      <c r="B111" s="90"/>
      <c r="C111" s="90"/>
      <c r="D111" s="90"/>
      <c r="E111" s="90"/>
      <c r="F111" s="90"/>
      <c r="G111" s="90"/>
      <c r="H111" s="90"/>
      <c r="I111" s="90"/>
    </row>
    <row r="112" spans="1:8" ht="15">
      <c r="A112" s="76"/>
      <c r="B112" s="76"/>
      <c r="C112" s="76"/>
      <c r="D112" s="76"/>
      <c r="E112" s="76"/>
      <c r="F112" s="77"/>
      <c r="G112" s="77"/>
      <c r="H112" s="77"/>
    </row>
    <row r="113" spans="1:52" ht="15">
      <c r="A113" s="78"/>
      <c r="B113" s="79">
        <v>40663</v>
      </c>
      <c r="C113" s="79">
        <v>40670</v>
      </c>
      <c r="D113" s="79">
        <v>40677</v>
      </c>
      <c r="E113" s="79">
        <v>40684</v>
      </c>
      <c r="F113" s="79">
        <v>40691</v>
      </c>
      <c r="G113" s="79">
        <v>40698</v>
      </c>
      <c r="H113" s="79">
        <v>40705</v>
      </c>
      <c r="I113" s="81">
        <v>40712</v>
      </c>
      <c r="J113" s="81">
        <v>40719</v>
      </c>
      <c r="K113" s="81">
        <v>40726</v>
      </c>
      <c r="L113" s="81">
        <v>40733</v>
      </c>
      <c r="M113" s="81">
        <v>40740</v>
      </c>
      <c r="N113" s="81">
        <v>40747</v>
      </c>
      <c r="O113" s="81">
        <v>40754</v>
      </c>
      <c r="P113" s="81">
        <v>40761</v>
      </c>
      <c r="Q113" s="81">
        <v>40768</v>
      </c>
      <c r="R113" s="81">
        <v>40775</v>
      </c>
      <c r="S113" s="81">
        <v>40782</v>
      </c>
      <c r="T113" s="81">
        <v>40789</v>
      </c>
      <c r="U113" s="81">
        <v>40796</v>
      </c>
      <c r="V113" s="81">
        <v>40803</v>
      </c>
      <c r="W113" s="81">
        <v>40810</v>
      </c>
      <c r="X113" s="81">
        <v>40817</v>
      </c>
      <c r="Y113" s="81">
        <v>40824</v>
      </c>
      <c r="Z113" s="81">
        <v>40831</v>
      </c>
      <c r="AA113" s="81">
        <v>40838</v>
      </c>
      <c r="AB113" s="81">
        <v>40845</v>
      </c>
      <c r="AC113" s="81">
        <v>40852</v>
      </c>
      <c r="AD113" s="81">
        <v>40859</v>
      </c>
      <c r="AE113" s="81">
        <v>40866</v>
      </c>
      <c r="AF113" s="81">
        <v>40873</v>
      </c>
      <c r="AG113" s="81">
        <v>40880</v>
      </c>
      <c r="AH113" s="81">
        <v>40887</v>
      </c>
      <c r="AI113" s="81">
        <v>40908</v>
      </c>
      <c r="AJ113" s="81">
        <v>40915</v>
      </c>
      <c r="AK113" s="81">
        <v>40922</v>
      </c>
      <c r="AL113" s="81">
        <v>40929</v>
      </c>
      <c r="AM113" s="81">
        <v>40936</v>
      </c>
      <c r="AN113" s="81">
        <v>40943</v>
      </c>
      <c r="AO113" s="81">
        <v>40950</v>
      </c>
      <c r="AP113" s="81">
        <v>40957</v>
      </c>
      <c r="AQ113" s="81">
        <v>40964</v>
      </c>
      <c r="AR113" s="81">
        <v>40971</v>
      </c>
      <c r="AS113" s="81">
        <v>40978</v>
      </c>
      <c r="AT113" s="81">
        <v>40985</v>
      </c>
      <c r="AU113" s="81">
        <v>40992</v>
      </c>
      <c r="AV113" s="81">
        <v>40999</v>
      </c>
      <c r="AW113" s="81">
        <v>41006</v>
      </c>
      <c r="AX113" s="81">
        <v>41013</v>
      </c>
      <c r="AY113" s="81">
        <v>41020</v>
      </c>
      <c r="AZ113" s="83" t="s">
        <v>591</v>
      </c>
    </row>
    <row r="114" spans="1:52" ht="15">
      <c r="A114" s="54"/>
      <c r="B114" s="80">
        <v>40669</v>
      </c>
      <c r="C114" s="80">
        <v>40676</v>
      </c>
      <c r="D114" s="80">
        <v>40683</v>
      </c>
      <c r="E114" s="80">
        <v>40690</v>
      </c>
      <c r="F114" s="80">
        <v>40697</v>
      </c>
      <c r="G114" s="80">
        <v>40704</v>
      </c>
      <c r="H114" s="80">
        <v>40711</v>
      </c>
      <c r="I114" s="82">
        <v>40718</v>
      </c>
      <c r="J114" s="82">
        <v>40725</v>
      </c>
      <c r="K114" s="82">
        <v>40732</v>
      </c>
      <c r="L114" s="82">
        <v>40739</v>
      </c>
      <c r="M114" s="82">
        <v>40746</v>
      </c>
      <c r="N114" s="82">
        <v>40753</v>
      </c>
      <c r="O114" s="82">
        <v>40760</v>
      </c>
      <c r="P114" s="82">
        <v>40767</v>
      </c>
      <c r="Q114" s="82">
        <v>40774</v>
      </c>
      <c r="R114" s="82">
        <v>40781</v>
      </c>
      <c r="S114" s="82">
        <v>40788</v>
      </c>
      <c r="T114" s="82">
        <v>40795</v>
      </c>
      <c r="U114" s="82">
        <v>40802</v>
      </c>
      <c r="V114" s="82">
        <v>40809</v>
      </c>
      <c r="W114" s="82">
        <v>40816</v>
      </c>
      <c r="X114" s="82">
        <v>40823</v>
      </c>
      <c r="Y114" s="82">
        <v>40830</v>
      </c>
      <c r="Z114" s="82">
        <v>40837</v>
      </c>
      <c r="AA114" s="82">
        <v>40844</v>
      </c>
      <c r="AB114" s="82">
        <v>40851</v>
      </c>
      <c r="AC114" s="82">
        <v>40858</v>
      </c>
      <c r="AD114" s="82">
        <v>40865</v>
      </c>
      <c r="AE114" s="82">
        <v>40872</v>
      </c>
      <c r="AF114" s="82">
        <v>40879</v>
      </c>
      <c r="AG114" s="82">
        <v>40886</v>
      </c>
      <c r="AH114" s="82">
        <v>40907</v>
      </c>
      <c r="AI114" s="82">
        <v>40914</v>
      </c>
      <c r="AJ114" s="82">
        <v>40921</v>
      </c>
      <c r="AK114" s="82">
        <v>40928</v>
      </c>
      <c r="AL114" s="82">
        <v>40935</v>
      </c>
      <c r="AM114" s="82">
        <v>40942</v>
      </c>
      <c r="AN114" s="82">
        <v>40949</v>
      </c>
      <c r="AO114" s="82">
        <v>40956</v>
      </c>
      <c r="AP114" s="82">
        <v>40963</v>
      </c>
      <c r="AQ114" s="82">
        <v>40970</v>
      </c>
      <c r="AR114" s="82">
        <v>40977</v>
      </c>
      <c r="AS114" s="82">
        <v>40984</v>
      </c>
      <c r="AT114" s="82">
        <v>40991</v>
      </c>
      <c r="AU114" s="82">
        <v>40998</v>
      </c>
      <c r="AV114" s="82">
        <v>41005</v>
      </c>
      <c r="AW114" s="82">
        <v>41012</v>
      </c>
      <c r="AX114" s="82">
        <v>41019</v>
      </c>
      <c r="AY114" s="82">
        <v>41026</v>
      </c>
      <c r="AZ114" s="84" t="s">
        <v>625</v>
      </c>
    </row>
    <row r="115" spans="1:52" ht="15">
      <c r="A115" s="3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2">
        <f>SUM(B115:AY115)</f>
        <v>0</v>
      </c>
    </row>
    <row r="116" spans="1:52" ht="15">
      <c r="A116" s="60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2">
        <f>SUM(B116:AY116)</f>
        <v>0</v>
      </c>
    </row>
    <row r="117" spans="1:52" s="105" customFormat="1" ht="15">
      <c r="A117" s="45" t="s">
        <v>48</v>
      </c>
      <c r="B117" s="45">
        <f>SUM(B115:B116)</f>
        <v>0</v>
      </c>
      <c r="C117" s="45">
        <f aca="true" t="shared" si="23" ref="C117:AZ117">SUM(C115:C116)</f>
        <v>0</v>
      </c>
      <c r="D117" s="45">
        <f t="shared" si="23"/>
        <v>0</v>
      </c>
      <c r="E117" s="45">
        <f t="shared" si="23"/>
        <v>0</v>
      </c>
      <c r="F117" s="45">
        <f t="shared" si="23"/>
        <v>0</v>
      </c>
      <c r="G117" s="45">
        <f t="shared" si="23"/>
        <v>0</v>
      </c>
      <c r="H117" s="45">
        <f t="shared" si="23"/>
        <v>0</v>
      </c>
      <c r="I117" s="45">
        <f t="shared" si="23"/>
        <v>0</v>
      </c>
      <c r="J117" s="45">
        <f t="shared" si="23"/>
        <v>0</v>
      </c>
      <c r="K117" s="45">
        <f t="shared" si="23"/>
        <v>0</v>
      </c>
      <c r="L117" s="45">
        <f t="shared" si="23"/>
        <v>0</v>
      </c>
      <c r="M117" s="45">
        <f t="shared" si="23"/>
        <v>0</v>
      </c>
      <c r="N117" s="45">
        <f t="shared" si="23"/>
        <v>0</v>
      </c>
      <c r="O117" s="45">
        <f t="shared" si="23"/>
        <v>0</v>
      </c>
      <c r="P117" s="45">
        <f t="shared" si="23"/>
        <v>0</v>
      </c>
      <c r="Q117" s="45">
        <f t="shared" si="23"/>
        <v>0</v>
      </c>
      <c r="R117" s="45">
        <f t="shared" si="23"/>
        <v>0</v>
      </c>
      <c r="S117" s="45">
        <f t="shared" si="23"/>
        <v>0</v>
      </c>
      <c r="T117" s="45">
        <f t="shared" si="23"/>
        <v>0</v>
      </c>
      <c r="U117" s="45">
        <f t="shared" si="23"/>
        <v>0</v>
      </c>
      <c r="V117" s="45">
        <f t="shared" si="23"/>
        <v>0</v>
      </c>
      <c r="W117" s="45">
        <f t="shared" si="23"/>
        <v>0</v>
      </c>
      <c r="X117" s="45">
        <f t="shared" si="23"/>
        <v>0</v>
      </c>
      <c r="Y117" s="45">
        <f t="shared" si="23"/>
        <v>0</v>
      </c>
      <c r="Z117" s="45">
        <f t="shared" si="23"/>
        <v>0</v>
      </c>
      <c r="AA117" s="45">
        <f t="shared" si="23"/>
        <v>0</v>
      </c>
      <c r="AB117" s="45">
        <f t="shared" si="23"/>
        <v>0</v>
      </c>
      <c r="AC117" s="45">
        <f t="shared" si="23"/>
        <v>0</v>
      </c>
      <c r="AD117" s="45">
        <f t="shared" si="23"/>
        <v>0</v>
      </c>
      <c r="AE117" s="45">
        <f t="shared" si="23"/>
        <v>0</v>
      </c>
      <c r="AF117" s="45">
        <f t="shared" si="23"/>
        <v>0</v>
      </c>
      <c r="AG117" s="45">
        <f t="shared" si="23"/>
        <v>0</v>
      </c>
      <c r="AH117" s="45">
        <f t="shared" si="23"/>
        <v>0</v>
      </c>
      <c r="AI117" s="45">
        <f t="shared" si="23"/>
        <v>0</v>
      </c>
      <c r="AJ117" s="45">
        <f t="shared" si="23"/>
        <v>0</v>
      </c>
      <c r="AK117" s="45">
        <f t="shared" si="23"/>
        <v>0</v>
      </c>
      <c r="AL117" s="45">
        <f t="shared" si="23"/>
        <v>0</v>
      </c>
      <c r="AM117" s="45">
        <f t="shared" si="23"/>
        <v>0</v>
      </c>
      <c r="AN117" s="45">
        <f t="shared" si="23"/>
        <v>0</v>
      </c>
      <c r="AO117" s="45">
        <f t="shared" si="23"/>
        <v>0</v>
      </c>
      <c r="AP117" s="45">
        <f t="shared" si="23"/>
        <v>0</v>
      </c>
      <c r="AQ117" s="45">
        <f t="shared" si="23"/>
        <v>0</v>
      </c>
      <c r="AR117" s="45">
        <f t="shared" si="23"/>
        <v>0</v>
      </c>
      <c r="AS117" s="45">
        <f t="shared" si="23"/>
        <v>0</v>
      </c>
      <c r="AT117" s="45">
        <f t="shared" si="23"/>
        <v>0</v>
      </c>
      <c r="AU117" s="45">
        <f t="shared" si="23"/>
        <v>0</v>
      </c>
      <c r="AV117" s="45">
        <f t="shared" si="23"/>
        <v>0</v>
      </c>
      <c r="AW117" s="45">
        <f t="shared" si="23"/>
        <v>0</v>
      </c>
      <c r="AX117" s="45">
        <f t="shared" si="23"/>
        <v>0</v>
      </c>
      <c r="AY117" s="45">
        <f t="shared" si="23"/>
        <v>0</v>
      </c>
      <c r="AZ117" s="45">
        <f t="shared" si="23"/>
        <v>0</v>
      </c>
    </row>
    <row r="119" spans="1:10" ht="15">
      <c r="A119" s="108" t="s">
        <v>848</v>
      </c>
      <c r="B119" s="108"/>
      <c r="C119" s="108"/>
      <c r="D119" s="108"/>
      <c r="E119" s="108"/>
      <c r="F119" s="108"/>
      <c r="G119" s="108"/>
      <c r="H119" s="108"/>
      <c r="I119" s="108"/>
      <c r="J119" s="108"/>
    </row>
    <row r="121" spans="1:52" ht="15">
      <c r="A121" s="78"/>
      <c r="B121" s="79">
        <v>40663</v>
      </c>
      <c r="C121" s="79">
        <v>40670</v>
      </c>
      <c r="D121" s="79">
        <v>40677</v>
      </c>
      <c r="E121" s="79">
        <v>40684</v>
      </c>
      <c r="F121" s="79">
        <v>40691</v>
      </c>
      <c r="G121" s="79">
        <v>40698</v>
      </c>
      <c r="H121" s="79">
        <v>40705</v>
      </c>
      <c r="I121" s="81">
        <v>40712</v>
      </c>
      <c r="J121" s="81">
        <v>40719</v>
      </c>
      <c r="K121" s="81">
        <v>40726</v>
      </c>
      <c r="L121" s="81">
        <v>40733</v>
      </c>
      <c r="M121" s="81">
        <v>40740</v>
      </c>
      <c r="N121" s="81">
        <v>40747</v>
      </c>
      <c r="O121" s="81">
        <v>40754</v>
      </c>
      <c r="P121" s="81">
        <v>40761</v>
      </c>
      <c r="Q121" s="81">
        <v>40768</v>
      </c>
      <c r="R121" s="81">
        <v>40775</v>
      </c>
      <c r="S121" s="81">
        <v>40782</v>
      </c>
      <c r="T121" s="81">
        <v>40789</v>
      </c>
      <c r="U121" s="81">
        <v>40796</v>
      </c>
      <c r="V121" s="81">
        <v>40803</v>
      </c>
      <c r="W121" s="81">
        <v>40810</v>
      </c>
      <c r="X121" s="81">
        <v>40817</v>
      </c>
      <c r="Y121" s="81">
        <v>40824</v>
      </c>
      <c r="Z121" s="81">
        <v>40831</v>
      </c>
      <c r="AA121" s="81">
        <v>40838</v>
      </c>
      <c r="AB121" s="81">
        <v>40845</v>
      </c>
      <c r="AC121" s="81">
        <v>40852</v>
      </c>
      <c r="AD121" s="81">
        <v>40859</v>
      </c>
      <c r="AE121" s="81">
        <v>40866</v>
      </c>
      <c r="AF121" s="81">
        <v>40873</v>
      </c>
      <c r="AG121" s="81">
        <v>40880</v>
      </c>
      <c r="AH121" s="81">
        <v>40887</v>
      </c>
      <c r="AI121" s="81">
        <v>40908</v>
      </c>
      <c r="AJ121" s="81">
        <v>40915</v>
      </c>
      <c r="AK121" s="81">
        <v>40922</v>
      </c>
      <c r="AL121" s="81">
        <v>40929</v>
      </c>
      <c r="AM121" s="81">
        <v>40936</v>
      </c>
      <c r="AN121" s="81">
        <v>40943</v>
      </c>
      <c r="AO121" s="81">
        <v>40950</v>
      </c>
      <c r="AP121" s="81">
        <v>40957</v>
      </c>
      <c r="AQ121" s="81">
        <v>40964</v>
      </c>
      <c r="AR121" s="81">
        <v>40971</v>
      </c>
      <c r="AS121" s="81">
        <v>40978</v>
      </c>
      <c r="AT121" s="81">
        <v>40985</v>
      </c>
      <c r="AU121" s="81">
        <v>40992</v>
      </c>
      <c r="AV121" s="81">
        <v>40999</v>
      </c>
      <c r="AW121" s="81">
        <v>41006</v>
      </c>
      <c r="AX121" s="81">
        <v>41013</v>
      </c>
      <c r="AY121" s="81">
        <v>41020</v>
      </c>
      <c r="AZ121" s="83" t="s">
        <v>591</v>
      </c>
    </row>
    <row r="122" spans="1:52" ht="15">
      <c r="A122" s="54"/>
      <c r="B122" s="80">
        <v>40669</v>
      </c>
      <c r="C122" s="80">
        <v>40676</v>
      </c>
      <c r="D122" s="80">
        <v>40683</v>
      </c>
      <c r="E122" s="80">
        <v>40690</v>
      </c>
      <c r="F122" s="80">
        <v>40697</v>
      </c>
      <c r="G122" s="80">
        <v>40704</v>
      </c>
      <c r="H122" s="80">
        <v>40711</v>
      </c>
      <c r="I122" s="82">
        <v>40718</v>
      </c>
      <c r="J122" s="82">
        <v>40725</v>
      </c>
      <c r="K122" s="82">
        <v>40732</v>
      </c>
      <c r="L122" s="82">
        <v>40739</v>
      </c>
      <c r="M122" s="82">
        <v>40746</v>
      </c>
      <c r="N122" s="82">
        <v>40753</v>
      </c>
      <c r="O122" s="82">
        <v>40760</v>
      </c>
      <c r="P122" s="82">
        <v>40767</v>
      </c>
      <c r="Q122" s="82">
        <v>40774</v>
      </c>
      <c r="R122" s="82">
        <v>40781</v>
      </c>
      <c r="S122" s="82">
        <v>40788</v>
      </c>
      <c r="T122" s="82">
        <v>40795</v>
      </c>
      <c r="U122" s="82">
        <v>40802</v>
      </c>
      <c r="V122" s="82">
        <v>40809</v>
      </c>
      <c r="W122" s="82">
        <v>40816</v>
      </c>
      <c r="X122" s="82">
        <v>40823</v>
      </c>
      <c r="Y122" s="82">
        <v>40830</v>
      </c>
      <c r="Z122" s="82">
        <v>40837</v>
      </c>
      <c r="AA122" s="82">
        <v>40844</v>
      </c>
      <c r="AB122" s="82">
        <v>40851</v>
      </c>
      <c r="AC122" s="82">
        <v>40858</v>
      </c>
      <c r="AD122" s="82">
        <v>40865</v>
      </c>
      <c r="AE122" s="82">
        <v>40872</v>
      </c>
      <c r="AF122" s="82">
        <v>40879</v>
      </c>
      <c r="AG122" s="82">
        <v>40886</v>
      </c>
      <c r="AH122" s="82">
        <v>40907</v>
      </c>
      <c r="AI122" s="82">
        <v>40914</v>
      </c>
      <c r="AJ122" s="82">
        <v>40921</v>
      </c>
      <c r="AK122" s="82">
        <v>40928</v>
      </c>
      <c r="AL122" s="82">
        <v>40935</v>
      </c>
      <c r="AM122" s="82">
        <v>40942</v>
      </c>
      <c r="AN122" s="82">
        <v>40949</v>
      </c>
      <c r="AO122" s="82">
        <v>40956</v>
      </c>
      <c r="AP122" s="82">
        <v>40963</v>
      </c>
      <c r="AQ122" s="82">
        <v>40970</v>
      </c>
      <c r="AR122" s="82">
        <v>40977</v>
      </c>
      <c r="AS122" s="82">
        <v>40984</v>
      </c>
      <c r="AT122" s="82">
        <v>40991</v>
      </c>
      <c r="AU122" s="82">
        <v>40998</v>
      </c>
      <c r="AV122" s="82">
        <v>41005</v>
      </c>
      <c r="AW122" s="82">
        <v>41012</v>
      </c>
      <c r="AX122" s="82">
        <v>41019</v>
      </c>
      <c r="AY122" s="82">
        <v>41026</v>
      </c>
      <c r="AZ122" s="84" t="s">
        <v>625</v>
      </c>
    </row>
    <row r="123" spans="1:52" ht="15">
      <c r="A123" s="3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2">
        <f>SUM(B123:AY123)</f>
        <v>0</v>
      </c>
    </row>
    <row r="124" spans="1:52" ht="15">
      <c r="A124" s="60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2">
        <f>SUM(B124:AY124)</f>
        <v>0</v>
      </c>
    </row>
    <row r="125" spans="1:52" s="105" customFormat="1" ht="15">
      <c r="A125" s="45" t="s">
        <v>48</v>
      </c>
      <c r="B125" s="45">
        <f>SUM(B123:B124)</f>
        <v>0</v>
      </c>
      <c r="C125" s="45">
        <f aca="true" t="shared" si="24" ref="C125:AZ125">SUM(C123:C124)</f>
        <v>0</v>
      </c>
      <c r="D125" s="45">
        <f t="shared" si="24"/>
        <v>0</v>
      </c>
      <c r="E125" s="45">
        <f t="shared" si="24"/>
        <v>0</v>
      </c>
      <c r="F125" s="45">
        <f t="shared" si="24"/>
        <v>0</v>
      </c>
      <c r="G125" s="45">
        <f t="shared" si="24"/>
        <v>0</v>
      </c>
      <c r="H125" s="45">
        <f t="shared" si="24"/>
        <v>0</v>
      </c>
      <c r="I125" s="45">
        <f t="shared" si="24"/>
        <v>0</v>
      </c>
      <c r="J125" s="45">
        <f t="shared" si="24"/>
        <v>0</v>
      </c>
      <c r="K125" s="45">
        <f t="shared" si="24"/>
        <v>0</v>
      </c>
      <c r="L125" s="45">
        <f t="shared" si="24"/>
        <v>0</v>
      </c>
      <c r="M125" s="45">
        <f t="shared" si="24"/>
        <v>0</v>
      </c>
      <c r="N125" s="45">
        <f t="shared" si="24"/>
        <v>0</v>
      </c>
      <c r="O125" s="45">
        <f t="shared" si="24"/>
        <v>0</v>
      </c>
      <c r="P125" s="45">
        <f t="shared" si="24"/>
        <v>0</v>
      </c>
      <c r="Q125" s="45">
        <f t="shared" si="24"/>
        <v>0</v>
      </c>
      <c r="R125" s="45">
        <f t="shared" si="24"/>
        <v>0</v>
      </c>
      <c r="S125" s="45">
        <f t="shared" si="24"/>
        <v>0</v>
      </c>
      <c r="T125" s="45">
        <f t="shared" si="24"/>
        <v>0</v>
      </c>
      <c r="U125" s="45">
        <f t="shared" si="24"/>
        <v>0</v>
      </c>
      <c r="V125" s="45">
        <f t="shared" si="24"/>
        <v>0</v>
      </c>
      <c r="W125" s="45">
        <f t="shared" si="24"/>
        <v>0</v>
      </c>
      <c r="X125" s="45">
        <f t="shared" si="24"/>
        <v>0</v>
      </c>
      <c r="Y125" s="45">
        <f t="shared" si="24"/>
        <v>0</v>
      </c>
      <c r="Z125" s="45">
        <f t="shared" si="24"/>
        <v>0</v>
      </c>
      <c r="AA125" s="45">
        <f t="shared" si="24"/>
        <v>0</v>
      </c>
      <c r="AB125" s="45">
        <f t="shared" si="24"/>
        <v>0</v>
      </c>
      <c r="AC125" s="45">
        <f t="shared" si="24"/>
        <v>0</v>
      </c>
      <c r="AD125" s="45">
        <f t="shared" si="24"/>
        <v>0</v>
      </c>
      <c r="AE125" s="45">
        <f t="shared" si="24"/>
        <v>0</v>
      </c>
      <c r="AF125" s="45">
        <f t="shared" si="24"/>
        <v>0</v>
      </c>
      <c r="AG125" s="45">
        <f t="shared" si="24"/>
        <v>0</v>
      </c>
      <c r="AH125" s="45">
        <f t="shared" si="24"/>
        <v>0</v>
      </c>
      <c r="AI125" s="45">
        <f t="shared" si="24"/>
        <v>0</v>
      </c>
      <c r="AJ125" s="45">
        <f t="shared" si="24"/>
        <v>0</v>
      </c>
      <c r="AK125" s="45">
        <f t="shared" si="24"/>
        <v>0</v>
      </c>
      <c r="AL125" s="45">
        <f t="shared" si="24"/>
        <v>0</v>
      </c>
      <c r="AM125" s="45">
        <f t="shared" si="24"/>
        <v>0</v>
      </c>
      <c r="AN125" s="45">
        <f t="shared" si="24"/>
        <v>0</v>
      </c>
      <c r="AO125" s="45">
        <f t="shared" si="24"/>
        <v>0</v>
      </c>
      <c r="AP125" s="45">
        <f t="shared" si="24"/>
        <v>0</v>
      </c>
      <c r="AQ125" s="45">
        <f t="shared" si="24"/>
        <v>0</v>
      </c>
      <c r="AR125" s="45">
        <f t="shared" si="24"/>
        <v>0</v>
      </c>
      <c r="AS125" s="45">
        <f t="shared" si="24"/>
        <v>0</v>
      </c>
      <c r="AT125" s="45">
        <f t="shared" si="24"/>
        <v>0</v>
      </c>
      <c r="AU125" s="45">
        <f t="shared" si="24"/>
        <v>0</v>
      </c>
      <c r="AV125" s="45">
        <f t="shared" si="24"/>
        <v>0</v>
      </c>
      <c r="AW125" s="45">
        <f t="shared" si="24"/>
        <v>0</v>
      </c>
      <c r="AX125" s="45">
        <f t="shared" si="24"/>
        <v>0</v>
      </c>
      <c r="AY125" s="45">
        <f t="shared" si="24"/>
        <v>0</v>
      </c>
      <c r="AZ125" s="45">
        <f t="shared" si="24"/>
        <v>0</v>
      </c>
    </row>
  </sheetData>
  <sheetProtection/>
  <mergeCells count="5">
    <mergeCell ref="A93:F93"/>
    <mergeCell ref="A102:F102"/>
    <mergeCell ref="A119:J119"/>
    <mergeCell ref="A1:E1"/>
    <mergeCell ref="A37:E37"/>
  </mergeCells>
  <printOptions/>
  <pageMargins left="0.2" right="0.2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</dc:creator>
  <cp:keywords/>
  <dc:description/>
  <cp:lastModifiedBy>Lynette Steyn</cp:lastModifiedBy>
  <cp:lastPrinted>2013-03-14T11:06:11Z</cp:lastPrinted>
  <dcterms:created xsi:type="dcterms:W3CDTF">2003-09-15T07:58:45Z</dcterms:created>
  <dcterms:modified xsi:type="dcterms:W3CDTF">2014-05-20T09:26:11Z</dcterms:modified>
  <cp:category/>
  <cp:version/>
  <cp:contentType/>
  <cp:contentStatus/>
</cp:coreProperties>
</file>