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<sst xmlns="http://schemas.openxmlformats.org/spreadsheetml/2006/main" count="189" uniqueCount="139">
  <si>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</si>
  <si>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</si>
  <si>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</si>
  <si>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</si>
  <si>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</si>
  <si>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</si>
  <si>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</si>
  <si>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</si>
  <si>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</si>
  <si>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</si>
  <si>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</si>
  <si>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</si>
  <si>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</si>
  <si>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</si>
  <si>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</si>
  <si>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</si>
  <si>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</si>
  <si>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</si>
  <si>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</si>
  <si>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</si>
  <si>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</si>
  <si>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</si>
  <si>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</si>
  <si>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</si>
  <si>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</si>
  <si>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</si>
  <si>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</si>
  <si>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</si>
  <si>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</si>
  <si>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</si>
  <si>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</si>
  <si>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</si>
  <si>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</si>
  <si>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</si>
  <si>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</si>
  <si>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</si>
  <si>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</si>
  <si>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</si>
  <si>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</si>
  <si>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</si>
  <si>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</si>
  <si>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</si>
  <si>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</si>
  <si>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</si>
  <si>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</si>
  <si>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</si>
  <si>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</si>
  <si>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</si>
  <si>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</si>
  <si>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</si>
  <si>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</si>
  <si>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</si>
  <si>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</si>
  <si>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</si>
  <si>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</si>
  <si>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</si>
  <si>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</si>
  <si>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</si>
  <si>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</si>
  <si>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</si>
  <si>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</si>
  <si>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</si>
  <si>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</si>
  <si>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</si>
  <si>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</si>
  <si>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</si>
  <si>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</si>
  <si>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</si>
  <si>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</si>
  <si>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</si>
  <si>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</si>
  <si>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 xml:space="preserve">    information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</si>
  <si>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</si>
  <si>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</si>
  <si>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</si>
  <si>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</si>
  <si>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</si>
  <si>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</si>
  <si>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</si>
  <si>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</si>
  <si>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</si>
  <si>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</si>
  <si>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</si>
  <si>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</si>
  <si>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</si>
  <si>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</si>
  <si>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</si>
  <si>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</si>
  <si>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</si>
  <si>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</si>
  <si>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</si>
  <si>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</si>
  <si>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</si>
  <si>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</si>
  <si>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</si>
  <si>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</si>
  <si>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</si>
  <si>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</si>
  <si>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</si>
  <si>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</si>
  <si>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</si>
  <si>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</si>
  <si>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</si>
  <si>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</si>
  <si>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</si>
  <si>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</si>
  <si>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</si>
  <si>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</si>
  <si>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</si>
  <si>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</si>
  <si>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</si>
  <si>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Closing stock</t>
  </si>
  <si>
    <t>Isitokwe sa kuvhala</t>
  </si>
  <si>
    <t>(g) Stock stored at: (6)</t>
  </si>
  <si>
    <t>(g) Isitokwe esibekwe e-: (6)</t>
  </si>
  <si>
    <t>Okusele okuthunyelwayo(+)/Okwemukelwayo(-)</t>
  </si>
  <si>
    <t>February 2004 (On request of the industry.)</t>
  </si>
  <si>
    <t>KuFebhuwari 2004 (Ngesicelo semboni.)</t>
  </si>
  <si>
    <t xml:space="preserve">October 2004 </t>
  </si>
  <si>
    <t>Ku-Okthoba 2004</t>
  </si>
  <si>
    <t>31 October/Ku-Okthoba 2004</t>
  </si>
  <si>
    <t xml:space="preserve">The surplus/deficit figures are partly due to bitter sorghum dispatched but received and </t>
  </si>
  <si>
    <t>utilised as sweet sorghum and vice versa.</t>
  </si>
  <si>
    <t>2 808</t>
  </si>
  <si>
    <t>1 October/Ku-Okthoba 2004</t>
  </si>
  <si>
    <t>April - November 2004</t>
  </si>
  <si>
    <t>Ku-Aphreli - KuNovemba 2004</t>
  </si>
  <si>
    <t>Ku-Aphreli - KuNovemba 2003</t>
  </si>
  <si>
    <t xml:space="preserve">November 2004 </t>
  </si>
  <si>
    <t>April - November 2003</t>
  </si>
  <si>
    <t>SMI-122004</t>
  </si>
  <si>
    <t>30 November/KuNovemba 2004</t>
  </si>
  <si>
    <t>30 November/KuNovemba 2003</t>
  </si>
  <si>
    <t>1 November/KuNovemba 2004</t>
  </si>
  <si>
    <t>KuNovemba 2004</t>
  </si>
  <si>
    <t>319 516</t>
  </si>
  <si>
    <t>44 953</t>
  </si>
  <si>
    <t xml:space="preserve">eqonde ukuba ithunyelwe kwamanye amazwe </t>
  </si>
  <si>
    <t xml:space="preserve"> kodwa engafakiwe emininingwaneni engenhla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</si>
</sst>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62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name val="Arial"/>
      <family val="2"/>
    </font>
    <font>
      <u val="single"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 quotePrefix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7" fontId="8" fillId="0" borderId="11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64" fontId="8" fillId="0" borderId="24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64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8" fillId="0" borderId="36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8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41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164" fontId="8" fillId="0" borderId="42" xfId="0" applyNumberFormat="1" applyFont="1" applyFill="1" applyBorder="1" applyAlignment="1">
      <alignment vertical="center"/>
    </xf>
    <xf numFmtId="164" fontId="8" fillId="0" borderId="43" xfId="0" applyNumberFormat="1" applyFont="1" applyFill="1" applyBorder="1" applyAlignment="1">
      <alignment vertical="center"/>
    </xf>
    <xf numFmtId="164" fontId="8" fillId="0" borderId="44" xfId="0" applyNumberFormat="1" applyFont="1" applyFill="1" applyBorder="1" applyAlignment="1">
      <alignment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>
      <alignment vertical="center"/>
    </xf>
    <xf numFmtId="164" fontId="8" fillId="0" borderId="47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>
      <alignment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vertical="center"/>
    </xf>
    <xf numFmtId="164" fontId="8" fillId="0" borderId="52" xfId="0" applyNumberFormat="1" applyFont="1" applyFill="1" applyBorder="1" applyAlignment="1" quotePrefix="1">
      <alignment horizontal="center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64" fontId="8" fillId="0" borderId="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>
      <alignment horizontal="right" vertical="center"/>
    </xf>
    <xf numFmtId="164" fontId="8" fillId="0" borderId="57" xfId="0" applyNumberFormat="1" applyFont="1" applyFill="1" applyBorder="1" applyAlignment="1" quotePrefix="1">
      <alignment horizontal="center" vertical="center"/>
    </xf>
    <xf numFmtId="164" fontId="8" fillId="0" borderId="5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left"/>
    </xf>
    <xf numFmtId="0" fontId="8" fillId="0" borderId="5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39" xfId="0" applyFont="1" applyFill="1" applyBorder="1" applyAlignment="1" quotePrefix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4" xfId="0" applyFont="1" applyFill="1" applyBorder="1" applyAlignment="1" quotePrefix="1">
      <alignment horizontal="lef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lef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1" xfId="0" applyFont="1" applyFill="1" applyBorder="1" applyAlignment="1" quotePrefix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60" xfId="0" applyFont="1" applyFill="1" applyBorder="1" applyAlignment="1" quotePrefix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6" fillId="0" borderId="37" xfId="0" applyFont="1" applyFill="1" applyBorder="1" applyAlignment="1" quotePrefix="1">
      <alignment horizontal="right"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left" vertical="center"/>
    </xf>
    <xf numFmtId="0" fontId="8" fillId="0" borderId="2" xfId="0" applyFont="1" applyFill="1" applyBorder="1" applyAlignment="1" quotePrefix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164" fontId="11" fillId="0" borderId="19" xfId="0" applyNumberFormat="1" applyFont="1" applyFill="1" applyBorder="1" applyAlignment="1" quotePrefix="1">
      <alignment horizontal="center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164" fontId="11" fillId="0" borderId="3" xfId="0" applyNumberFormat="1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" fontId="7" fillId="0" borderId="15" xfId="0" applyNumberFormat="1" applyFont="1" applyFill="1" applyBorder="1" applyAlignment="1" quotePrefix="1">
      <alignment horizontal="center"/>
    </xf>
    <xf numFmtId="17" fontId="7" fillId="0" borderId="19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 quotePrefix="1">
      <alignment horizontal="center"/>
    </xf>
    <xf numFmtId="17" fontId="8" fillId="0" borderId="1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" fontId="8" fillId="0" borderId="51" xfId="0" applyNumberFormat="1" applyFont="1" applyFill="1" applyBorder="1" applyAlignment="1">
      <alignment horizontal="center" vertical="center"/>
    </xf>
    <xf numFmtId="17" fontId="8" fillId="0" borderId="5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17" fontId="8" fillId="0" borderId="8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quotePrefix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0"/>
          <a:ext cx="1895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186118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7109375" style="4" customWidth="1"/>
    <col min="3" max="3" width="58.28125" style="4" customWidth="1"/>
    <col min="4" max="4" width="17.57421875" style="4" bestFit="1" customWidth="1"/>
    <col min="5" max="5" width="13.57421875" style="4" bestFit="1" customWidth="1"/>
    <col min="6" max="6" width="17.00390625" style="4" customWidth="1"/>
    <col min="7" max="7" width="17.57421875" style="4" bestFit="1" customWidth="1"/>
    <col min="8" max="8" width="15.28125" style="4" customWidth="1"/>
    <col min="9" max="9" width="17.00390625" style="4" customWidth="1"/>
    <col min="10" max="10" width="18.421875" style="4" bestFit="1" customWidth="1"/>
    <col min="11" max="11" width="17.140625" style="4" customWidth="1"/>
    <col min="12" max="12" width="17.00390625" style="4" customWidth="1"/>
    <col min="13" max="13" width="14.140625" style="4" customWidth="1"/>
    <col min="14" max="14" width="18.421875" style="4" customWidth="1"/>
    <col min="15" max="15" width="14.7109375" style="4" customWidth="1"/>
    <col min="16" max="16" width="17.00390625" style="4" customWidth="1"/>
    <col min="17" max="17" width="82.140625" style="4" customWidth="1"/>
    <col min="18" max="18" width="3.00390625" style="4" customWidth="1"/>
    <col min="19" max="19" width="1.421875" style="3" customWidth="1"/>
    <col min="20" max="20" width="0.9921875" style="3" customWidth="1"/>
    <col min="21" max="166" width="7.8515625" style="3" customWidth="1"/>
    <col min="167" max="16384" width="7.8515625" style="4" customWidth="1"/>
  </cols>
  <sheetData>
    <row r="1" spans="1:20" s="2" customFormat="1" ht="30" customHeight="1">
      <c r="A1" s="237"/>
      <c r="B1" s="238"/>
      <c r="C1" s="239"/>
      <c r="D1" s="246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 t="s">
        <v>130</v>
      </c>
      <c r="R1" s="249"/>
      <c r="S1" s="250"/>
      <c r="T1" s="1"/>
    </row>
    <row r="2" spans="1:20" s="2" customFormat="1" ht="27" customHeight="1">
      <c r="A2" s="240"/>
      <c r="B2" s="241"/>
      <c r="C2" s="242"/>
      <c r="D2" s="254" t="s">
        <v>90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  <c r="T2" s="1"/>
    </row>
    <row r="3" spans="1:20" s="2" customFormat="1" ht="27" customHeight="1" thickBot="1">
      <c r="A3" s="240"/>
      <c r="B3" s="241"/>
      <c r="C3" s="242"/>
      <c r="D3" s="256" t="s">
        <v>107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1"/>
      <c r="R3" s="252"/>
      <c r="S3" s="253"/>
      <c r="T3" s="1"/>
    </row>
    <row r="4" spans="1:166" s="12" customFormat="1" ht="22.5" customHeight="1">
      <c r="A4" s="240"/>
      <c r="B4" s="241"/>
      <c r="C4" s="242"/>
      <c r="D4" s="258" t="s">
        <v>118</v>
      </c>
      <c r="E4" s="259"/>
      <c r="F4" s="260"/>
      <c r="G4" s="258" t="s">
        <v>128</v>
      </c>
      <c r="H4" s="259"/>
      <c r="I4" s="260"/>
      <c r="J4" s="261" t="s">
        <v>1</v>
      </c>
      <c r="K4" s="227"/>
      <c r="L4" s="227"/>
      <c r="M4" s="10"/>
      <c r="N4" s="261" t="s">
        <v>1</v>
      </c>
      <c r="O4" s="227"/>
      <c r="P4" s="227"/>
      <c r="Q4" s="251"/>
      <c r="R4" s="252"/>
      <c r="S4" s="25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</row>
    <row r="5" spans="1:166" s="12" customFormat="1" ht="22.5" customHeight="1">
      <c r="A5" s="240"/>
      <c r="B5" s="241"/>
      <c r="C5" s="242"/>
      <c r="D5" s="264" t="s">
        <v>119</v>
      </c>
      <c r="E5" s="265"/>
      <c r="F5" s="266"/>
      <c r="G5" s="264" t="s">
        <v>134</v>
      </c>
      <c r="H5" s="265"/>
      <c r="I5" s="266"/>
      <c r="J5" s="267" t="s">
        <v>125</v>
      </c>
      <c r="K5" s="268"/>
      <c r="L5" s="269"/>
      <c r="M5" s="13"/>
      <c r="N5" s="267" t="s">
        <v>129</v>
      </c>
      <c r="O5" s="268"/>
      <c r="P5" s="269"/>
      <c r="Q5" s="228">
        <v>38344</v>
      </c>
      <c r="R5" s="229"/>
      <c r="S5" s="23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16" customFormat="1" ht="22.5" customHeight="1" thickBot="1">
      <c r="A6" s="240"/>
      <c r="B6" s="241"/>
      <c r="C6" s="242"/>
      <c r="D6" s="225"/>
      <c r="E6" s="226"/>
      <c r="F6" s="262"/>
      <c r="G6" s="225" t="s">
        <v>109</v>
      </c>
      <c r="H6" s="226"/>
      <c r="I6" s="262"/>
      <c r="J6" s="225" t="s">
        <v>126</v>
      </c>
      <c r="K6" s="263"/>
      <c r="L6" s="226"/>
      <c r="M6" s="14" t="s">
        <v>2</v>
      </c>
      <c r="N6" s="225" t="s">
        <v>127</v>
      </c>
      <c r="O6" s="263"/>
      <c r="P6" s="226"/>
      <c r="Q6" s="231"/>
      <c r="R6" s="229"/>
      <c r="S6" s="23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</row>
    <row r="7" spans="1:166" s="16" customFormat="1" ht="22.5" customHeight="1">
      <c r="A7" s="240"/>
      <c r="B7" s="241"/>
      <c r="C7" s="242"/>
      <c r="D7" s="17" t="s">
        <v>3</v>
      </c>
      <c r="E7" s="18" t="s">
        <v>4</v>
      </c>
      <c r="F7" s="19"/>
      <c r="G7" s="17" t="s">
        <v>3</v>
      </c>
      <c r="H7" s="18" t="s">
        <v>4</v>
      </c>
      <c r="I7" s="19"/>
      <c r="J7" s="17" t="s">
        <v>3</v>
      </c>
      <c r="K7" s="18" t="s">
        <v>4</v>
      </c>
      <c r="L7" s="19"/>
      <c r="M7" s="20" t="s">
        <v>5</v>
      </c>
      <c r="N7" s="17" t="s">
        <v>3</v>
      </c>
      <c r="O7" s="18" t="s">
        <v>4</v>
      </c>
      <c r="P7" s="19"/>
      <c r="Q7" s="231"/>
      <c r="R7" s="229"/>
      <c r="S7" s="23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</row>
    <row r="8" spans="1:166" s="16" customFormat="1" ht="22.5" customHeight="1">
      <c r="A8" s="240"/>
      <c r="B8" s="241"/>
      <c r="C8" s="242"/>
      <c r="D8" s="21" t="s">
        <v>6</v>
      </c>
      <c r="E8" s="22" t="s">
        <v>7</v>
      </c>
      <c r="F8" s="19" t="s">
        <v>8</v>
      </c>
      <c r="G8" s="21" t="s">
        <v>6</v>
      </c>
      <c r="H8" s="22" t="s">
        <v>7</v>
      </c>
      <c r="I8" s="19" t="s">
        <v>8</v>
      </c>
      <c r="J8" s="21" t="s">
        <v>6</v>
      </c>
      <c r="K8" s="22" t="s">
        <v>7</v>
      </c>
      <c r="L8" s="19" t="s">
        <v>8</v>
      </c>
      <c r="M8" s="20"/>
      <c r="N8" s="21" t="s">
        <v>6</v>
      </c>
      <c r="O8" s="22" t="s">
        <v>7</v>
      </c>
      <c r="P8" s="19" t="s">
        <v>8</v>
      </c>
      <c r="Q8" s="231"/>
      <c r="R8" s="229"/>
      <c r="S8" s="23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6" s="16" customFormat="1" ht="22.5" customHeight="1" thickBot="1">
      <c r="A9" s="243"/>
      <c r="B9" s="244"/>
      <c r="C9" s="245"/>
      <c r="D9" s="23" t="s">
        <v>9</v>
      </c>
      <c r="E9" s="24" t="s">
        <v>10</v>
      </c>
      <c r="F9" s="25" t="s">
        <v>11</v>
      </c>
      <c r="G9" s="23" t="s">
        <v>9</v>
      </c>
      <c r="H9" s="24" t="s">
        <v>10</v>
      </c>
      <c r="I9" s="25" t="s">
        <v>11</v>
      </c>
      <c r="J9" s="23" t="s">
        <v>9</v>
      </c>
      <c r="K9" s="24" t="s">
        <v>10</v>
      </c>
      <c r="L9" s="25" t="s">
        <v>11</v>
      </c>
      <c r="M9" s="26"/>
      <c r="N9" s="23" t="s">
        <v>9</v>
      </c>
      <c r="O9" s="24" t="s">
        <v>10</v>
      </c>
      <c r="P9" s="25" t="s">
        <v>11</v>
      </c>
      <c r="Q9" s="232"/>
      <c r="R9" s="233"/>
      <c r="S9" s="23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s="16" customFormat="1" ht="22.5" customHeight="1" thickBot="1">
      <c r="A10" s="270" t="s">
        <v>106</v>
      </c>
      <c r="B10" s="271"/>
      <c r="C10" s="272"/>
      <c r="D10" s="273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0" t="s">
        <v>12</v>
      </c>
      <c r="R10" s="271"/>
      <c r="S10" s="27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</row>
    <row r="11" spans="1:166" s="12" customFormat="1" ht="22.5" customHeight="1" thickBot="1">
      <c r="A11" s="275" t="s">
        <v>13</v>
      </c>
      <c r="B11" s="276"/>
      <c r="C11" s="276"/>
      <c r="D11" s="277" t="s">
        <v>124</v>
      </c>
      <c r="E11" s="278"/>
      <c r="F11" s="279"/>
      <c r="G11" s="277" t="s">
        <v>133</v>
      </c>
      <c r="H11" s="278"/>
      <c r="I11" s="279"/>
      <c r="J11" s="280" t="s">
        <v>108</v>
      </c>
      <c r="K11" s="281"/>
      <c r="L11" s="282"/>
      <c r="M11" s="110"/>
      <c r="N11" s="280" t="s">
        <v>104</v>
      </c>
      <c r="O11" s="281"/>
      <c r="P11" s="282"/>
      <c r="Q11" s="283" t="s">
        <v>14</v>
      </c>
      <c r="R11" s="283"/>
      <c r="S11" s="28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</row>
    <row r="12" spans="1:166" s="16" customFormat="1" ht="22.5" customHeight="1" thickBot="1">
      <c r="A12" s="111" t="s">
        <v>15</v>
      </c>
      <c r="B12" s="112"/>
      <c r="C12" s="112"/>
      <c r="D12" s="33">
        <v>260.2</v>
      </c>
      <c r="E12" s="45">
        <v>30.1</v>
      </c>
      <c r="F12" s="31">
        <f>SUM(D12:E12)</f>
        <v>290.3</v>
      </c>
      <c r="G12" s="45">
        <f>D48</f>
        <v>246.29999999999998</v>
      </c>
      <c r="H12" s="45">
        <f>E48</f>
        <v>25.400000000000002</v>
      </c>
      <c r="I12" s="31">
        <f>SUM(G12:H12)</f>
        <v>271.7</v>
      </c>
      <c r="J12" s="33">
        <v>44.5</v>
      </c>
      <c r="K12" s="45">
        <v>4.9</v>
      </c>
      <c r="L12" s="31">
        <f>SUM(J12:K12)</f>
        <v>49.4</v>
      </c>
      <c r="M12" s="113">
        <f>ROUND(L12-P12,2)/P12*100</f>
        <v>13.82488479262673</v>
      </c>
      <c r="N12" s="33">
        <v>31.4</v>
      </c>
      <c r="O12" s="45">
        <v>12</v>
      </c>
      <c r="P12" s="44">
        <f>SUM(N12:O12)</f>
        <v>43.4</v>
      </c>
      <c r="Q12" s="114"/>
      <c r="R12" s="115"/>
      <c r="S12" s="116" t="s">
        <v>16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9" s="15" customFormat="1" ht="22.5" customHeight="1">
      <c r="A13" s="111"/>
      <c r="B13" s="112"/>
      <c r="C13" s="112"/>
      <c r="D13" s="117"/>
      <c r="E13" s="117"/>
      <c r="F13" s="117"/>
      <c r="G13" s="117"/>
      <c r="H13" s="117"/>
      <c r="I13" s="117"/>
      <c r="J13" s="276" t="s">
        <v>1</v>
      </c>
      <c r="K13" s="276"/>
      <c r="L13" s="276"/>
      <c r="M13" s="118"/>
      <c r="N13" s="276" t="s">
        <v>1</v>
      </c>
      <c r="O13" s="276"/>
      <c r="P13" s="276"/>
      <c r="Q13" s="114"/>
      <c r="R13" s="119"/>
      <c r="S13" s="116"/>
    </row>
    <row r="14" spans="1:19" s="15" customFormat="1" ht="22.5" customHeight="1">
      <c r="A14" s="111"/>
      <c r="B14" s="112"/>
      <c r="C14" s="112"/>
      <c r="D14" s="120"/>
      <c r="E14" s="120"/>
      <c r="F14" s="120"/>
      <c r="G14" s="120"/>
      <c r="H14" s="120"/>
      <c r="I14" s="120"/>
      <c r="J14" s="285" t="s">
        <v>125</v>
      </c>
      <c r="K14" s="286"/>
      <c r="L14" s="285"/>
      <c r="M14" s="121"/>
      <c r="N14" s="285" t="s">
        <v>129</v>
      </c>
      <c r="O14" s="286"/>
      <c r="P14" s="285"/>
      <c r="Q14" s="114"/>
      <c r="R14" s="119"/>
      <c r="S14" s="116"/>
    </row>
    <row r="15" spans="1:166" s="12" customFormat="1" ht="22.5" customHeight="1" thickBot="1">
      <c r="A15" s="122"/>
      <c r="B15" s="123"/>
      <c r="C15" s="123"/>
      <c r="D15" s="287"/>
      <c r="E15" s="287"/>
      <c r="F15" s="287"/>
      <c r="G15" s="124"/>
      <c r="H15" s="124"/>
      <c r="I15" s="124"/>
      <c r="J15" s="287" t="s">
        <v>126</v>
      </c>
      <c r="K15" s="288"/>
      <c r="L15" s="287"/>
      <c r="M15" s="125"/>
      <c r="N15" s="287" t="s">
        <v>127</v>
      </c>
      <c r="O15" s="288"/>
      <c r="P15" s="287"/>
      <c r="Q15" s="121"/>
      <c r="R15" s="126"/>
      <c r="S15" s="12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</row>
    <row r="16" spans="1:166" s="16" customFormat="1" ht="22.5" customHeight="1" thickBot="1">
      <c r="A16" s="111" t="s">
        <v>17</v>
      </c>
      <c r="B16" s="128"/>
      <c r="C16" s="128"/>
      <c r="D16" s="28">
        <f>SUM(D17:D18)</f>
        <v>4</v>
      </c>
      <c r="E16" s="29">
        <f>SUM(E17:E18)</f>
        <v>0.1</v>
      </c>
      <c r="F16" s="30">
        <f>SUM(D16:E16)</f>
        <v>4.1</v>
      </c>
      <c r="G16" s="28">
        <f>SUM(G17:G18)</f>
        <v>0.9</v>
      </c>
      <c r="H16" s="29">
        <f>SUM(H17:H18)</f>
        <v>0.2</v>
      </c>
      <c r="I16" s="30">
        <f>SUM(G16:H16)</f>
        <v>1.1</v>
      </c>
      <c r="J16" s="28">
        <f>SUM(J17:J18)</f>
        <v>324.9</v>
      </c>
      <c r="K16" s="29">
        <f>SUM(K17:K18)</f>
        <v>45</v>
      </c>
      <c r="L16" s="31">
        <f>SUM(J16:K16)</f>
        <v>369.9</v>
      </c>
      <c r="M16" s="32" t="s">
        <v>18</v>
      </c>
      <c r="N16" s="33">
        <f>N17+N18</f>
        <v>213.9</v>
      </c>
      <c r="O16" s="34">
        <f>O17+O18</f>
        <v>25.3</v>
      </c>
      <c r="P16" s="35">
        <f>SUM(N16:O16)</f>
        <v>239.20000000000002</v>
      </c>
      <c r="Q16" s="114"/>
      <c r="R16" s="114"/>
      <c r="S16" s="116" t="s">
        <v>19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1:166" s="16" customFormat="1" ht="22.5" customHeight="1">
      <c r="A17" s="111"/>
      <c r="B17" s="129" t="s">
        <v>91</v>
      </c>
      <c r="C17" s="130"/>
      <c r="D17" s="36">
        <v>4</v>
      </c>
      <c r="E17" s="37">
        <v>0.1</v>
      </c>
      <c r="F17" s="35">
        <f>SUM(D17:E17)</f>
        <v>4.1</v>
      </c>
      <c r="G17" s="36">
        <v>0.9</v>
      </c>
      <c r="H17" s="37">
        <v>0.2</v>
      </c>
      <c r="I17" s="35">
        <f>SUM(G17:H17)</f>
        <v>1.1</v>
      </c>
      <c r="J17" s="36">
        <v>319.5</v>
      </c>
      <c r="K17" s="37">
        <v>45</v>
      </c>
      <c r="L17" s="35">
        <f>SUM(J17:K17)</f>
        <v>364.5</v>
      </c>
      <c r="M17" s="38">
        <f>ROUND(L17-P17,2)/P17*100</f>
        <v>73.24144486692015</v>
      </c>
      <c r="N17" s="36">
        <v>188.1</v>
      </c>
      <c r="O17" s="37">
        <v>22.3</v>
      </c>
      <c r="P17" s="35">
        <f>SUM(N17:O17)</f>
        <v>210.4</v>
      </c>
      <c r="Q17" s="131"/>
      <c r="R17" s="132" t="s">
        <v>92</v>
      </c>
      <c r="S17" s="13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s="16" customFormat="1" ht="22.5" customHeight="1" thickBot="1">
      <c r="A18" s="111"/>
      <c r="B18" s="134" t="s">
        <v>20</v>
      </c>
      <c r="C18" s="135"/>
      <c r="D18" s="39">
        <v>0</v>
      </c>
      <c r="E18" s="40">
        <v>0</v>
      </c>
      <c r="F18" s="41">
        <f>SUM(D18:E18)</f>
        <v>0</v>
      </c>
      <c r="G18" s="39">
        <v>0</v>
      </c>
      <c r="H18" s="40">
        <v>0</v>
      </c>
      <c r="I18" s="41">
        <f>SUM(G18:H18)</f>
        <v>0</v>
      </c>
      <c r="J18" s="39">
        <v>5.4</v>
      </c>
      <c r="K18" s="42">
        <v>0</v>
      </c>
      <c r="L18" s="41">
        <f>SUM(J18:K18)</f>
        <v>5.4</v>
      </c>
      <c r="M18" s="43" t="s">
        <v>18</v>
      </c>
      <c r="N18" s="39">
        <v>25.8</v>
      </c>
      <c r="O18" s="42">
        <v>3</v>
      </c>
      <c r="P18" s="41">
        <f>SUM(N18:O18)</f>
        <v>28.8</v>
      </c>
      <c r="Q18" s="136"/>
      <c r="R18" s="137" t="s">
        <v>21</v>
      </c>
      <c r="S18" s="13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s="16" customFormat="1" ht="9" customHeight="1" thickBot="1">
      <c r="A19" s="111"/>
      <c r="B19" s="119"/>
      <c r="C19" s="119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40"/>
      <c r="O19" s="140"/>
      <c r="P19" s="140"/>
      <c r="Q19" s="97"/>
      <c r="R19" s="97"/>
      <c r="S19" s="13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s="16" customFormat="1" ht="22.5" customHeight="1" thickBot="1">
      <c r="A20" s="111" t="s">
        <v>22</v>
      </c>
      <c r="B20" s="141"/>
      <c r="C20" s="128"/>
      <c r="D20" s="33">
        <f aca="true" t="shared" si="0" ref="D20:K20">D22+D28+D32+D33</f>
        <v>15.000000000000002</v>
      </c>
      <c r="E20" s="29">
        <f t="shared" si="0"/>
        <v>4.1</v>
      </c>
      <c r="F20" s="44">
        <f t="shared" si="0"/>
        <v>19.1</v>
      </c>
      <c r="G20" s="33">
        <f t="shared" si="0"/>
        <v>15.2</v>
      </c>
      <c r="H20" s="29">
        <f t="shared" si="0"/>
        <v>3.5999999999999996</v>
      </c>
      <c r="I20" s="44">
        <f t="shared" si="0"/>
        <v>18.8</v>
      </c>
      <c r="J20" s="33">
        <f t="shared" si="0"/>
        <v>113.19999999999999</v>
      </c>
      <c r="K20" s="29">
        <f t="shared" si="0"/>
        <v>25.299999999999997</v>
      </c>
      <c r="L20" s="30">
        <f aca="true" t="shared" si="1" ref="L20:L27">SUM(J20:K20)</f>
        <v>138.5</v>
      </c>
      <c r="M20" s="38">
        <f>ROUND(L20-P20,2)/P20*100</f>
        <v>8.45732184808144</v>
      </c>
      <c r="N20" s="33">
        <f>N22+N28+N32+N33</f>
        <v>102.00000000000001</v>
      </c>
      <c r="O20" s="45">
        <f>O22+O28+O32+O33</f>
        <v>25.699999999999996</v>
      </c>
      <c r="P20" s="31">
        <f>SUM(N20:O20)</f>
        <v>127.70000000000002</v>
      </c>
      <c r="Q20" s="114"/>
      <c r="R20" s="114"/>
      <c r="S20" s="116" t="s">
        <v>23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s="16" customFormat="1" ht="22.5" customHeight="1">
      <c r="A21" s="111"/>
      <c r="B21" s="142" t="s">
        <v>24</v>
      </c>
      <c r="C21" s="143"/>
      <c r="D21" s="46">
        <f>D22+D28</f>
        <v>13.900000000000002</v>
      </c>
      <c r="E21" s="37">
        <f>E22+E28</f>
        <v>3.9000000000000004</v>
      </c>
      <c r="F21" s="30">
        <f>SUM(D21:E21)</f>
        <v>17.800000000000004</v>
      </c>
      <c r="G21" s="46">
        <f>G22+G28</f>
        <v>14.4</v>
      </c>
      <c r="H21" s="37">
        <f>H22+H28</f>
        <v>3.3</v>
      </c>
      <c r="I21" s="30">
        <f>SUM(G21:H21)</f>
        <v>17.7</v>
      </c>
      <c r="J21" s="46">
        <f>J22+J28</f>
        <v>107.6</v>
      </c>
      <c r="K21" s="37">
        <f>K22+K28</f>
        <v>24.099999999999998</v>
      </c>
      <c r="L21" s="30">
        <f t="shared" si="1"/>
        <v>131.7</v>
      </c>
      <c r="M21" s="38">
        <f>ROUND(L21-P21,2)/P21*100</f>
        <v>6.124093473005639</v>
      </c>
      <c r="N21" s="47">
        <f>N22+N28</f>
        <v>99.00000000000001</v>
      </c>
      <c r="O21" s="37">
        <f>O22+O28</f>
        <v>25.099999999999998</v>
      </c>
      <c r="P21" s="38">
        <f>P22+P28</f>
        <v>124.10000000000002</v>
      </c>
      <c r="Q21" s="144"/>
      <c r="R21" s="145" t="s">
        <v>25</v>
      </c>
      <c r="S21" s="116"/>
      <c r="T21" s="15"/>
      <c r="U21" s="48"/>
      <c r="V21" s="48"/>
      <c r="W21" s="48"/>
      <c r="X21" s="4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1:166" s="16" customFormat="1" ht="22.5" customHeight="1">
      <c r="A22" s="111"/>
      <c r="B22" s="146"/>
      <c r="C22" s="147" t="s">
        <v>26</v>
      </c>
      <c r="D22" s="49">
        <f>SUM(D23:D27)</f>
        <v>13.100000000000001</v>
      </c>
      <c r="E22" s="50">
        <f>SUM(E23:E27)</f>
        <v>3.9000000000000004</v>
      </c>
      <c r="F22" s="51">
        <f>SUM(D22:E22)</f>
        <v>17</v>
      </c>
      <c r="G22" s="49">
        <f>SUM(G23:G27)</f>
        <v>13.4</v>
      </c>
      <c r="H22" s="50">
        <f>SUM(H23:H27)</f>
        <v>3.3</v>
      </c>
      <c r="I22" s="51">
        <f>SUM(G22:H22)</f>
        <v>16.7</v>
      </c>
      <c r="J22" s="49">
        <f>SUM(J23:J27)</f>
        <v>101.5</v>
      </c>
      <c r="K22" s="50">
        <f>SUM(K23:K27)</f>
        <v>23.4</v>
      </c>
      <c r="L22" s="51">
        <f t="shared" si="1"/>
        <v>124.9</v>
      </c>
      <c r="M22" s="52">
        <f>ROUND(L22-P22,2)/P22*100</f>
        <v>7.48709122203098</v>
      </c>
      <c r="N22" s="49">
        <f>SUM(N23:N27)</f>
        <v>94.30000000000001</v>
      </c>
      <c r="O22" s="50">
        <f>SUM(O23:O27)</f>
        <v>21.9</v>
      </c>
      <c r="P22" s="53">
        <f>N22+O22</f>
        <v>116.20000000000002</v>
      </c>
      <c r="Q22" s="97" t="s">
        <v>27</v>
      </c>
      <c r="R22" s="148"/>
      <c r="S22" s="116"/>
      <c r="T22" s="15"/>
      <c r="U22" s="48"/>
      <c r="V22" s="48"/>
      <c r="W22" s="48"/>
      <c r="X22" s="48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s="16" customFormat="1" ht="22.5" customHeight="1">
      <c r="A23" s="111"/>
      <c r="B23" s="149"/>
      <c r="C23" s="129" t="s">
        <v>28</v>
      </c>
      <c r="D23" s="54">
        <v>0</v>
      </c>
      <c r="E23" s="55">
        <v>2.1</v>
      </c>
      <c r="F23" s="56">
        <f>SUM(D23:E23)</f>
        <v>2.1</v>
      </c>
      <c r="G23" s="54">
        <v>0</v>
      </c>
      <c r="H23" s="55">
        <v>2.4</v>
      </c>
      <c r="I23" s="56">
        <f>SUM(G23:H23)</f>
        <v>2.4</v>
      </c>
      <c r="J23" s="54">
        <v>6.2</v>
      </c>
      <c r="K23" s="55">
        <v>11.2</v>
      </c>
      <c r="L23" s="56">
        <f t="shared" si="1"/>
        <v>17.4</v>
      </c>
      <c r="M23" s="57">
        <f>ROUND(L23-P23,2)/P23*100</f>
        <v>21.678321678321677</v>
      </c>
      <c r="N23" s="54">
        <v>9.1</v>
      </c>
      <c r="O23" s="55">
        <v>5.2</v>
      </c>
      <c r="P23" s="58">
        <f>SUM(N23:O23)</f>
        <v>14.3</v>
      </c>
      <c r="Q23" s="132" t="s">
        <v>29</v>
      </c>
      <c r="R23" s="150"/>
      <c r="S23" s="133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1:166" s="16" customFormat="1" ht="22.5" customHeight="1">
      <c r="A24" s="111"/>
      <c r="B24" s="151"/>
      <c r="C24" s="152" t="s">
        <v>30</v>
      </c>
      <c r="D24" s="59">
        <v>6.4</v>
      </c>
      <c r="E24" s="60">
        <v>1.8</v>
      </c>
      <c r="F24" s="56">
        <f>SUM(D24:E24)</f>
        <v>8.200000000000001</v>
      </c>
      <c r="G24" s="59">
        <v>7</v>
      </c>
      <c r="H24" s="60">
        <v>0.9</v>
      </c>
      <c r="I24" s="56">
        <f>SUM(G24:H24)</f>
        <v>7.9</v>
      </c>
      <c r="J24" s="59">
        <v>43.6</v>
      </c>
      <c r="K24" s="60">
        <v>12.1</v>
      </c>
      <c r="L24" s="56">
        <f t="shared" si="1"/>
        <v>55.7</v>
      </c>
      <c r="M24" s="61">
        <f>ROUND(L24-P24,2)/P24*100</f>
        <v>12.072434607645874</v>
      </c>
      <c r="N24" s="59">
        <v>37.5</v>
      </c>
      <c r="O24" s="60">
        <v>12.2</v>
      </c>
      <c r="P24" s="56">
        <f>SUM(N24:O24)</f>
        <v>49.7</v>
      </c>
      <c r="Q24" s="153" t="s">
        <v>31</v>
      </c>
      <c r="R24" s="150"/>
      <c r="S24" s="133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</row>
    <row r="25" spans="1:166" s="16" customFormat="1" ht="22.5" customHeight="1">
      <c r="A25" s="111"/>
      <c r="B25" s="151"/>
      <c r="C25" s="152" t="s">
        <v>32</v>
      </c>
      <c r="D25" s="59">
        <v>5.2</v>
      </c>
      <c r="E25" s="60">
        <v>0</v>
      </c>
      <c r="F25" s="56">
        <f>SUM(D25:E25)</f>
        <v>5.2</v>
      </c>
      <c r="G25" s="59">
        <v>5</v>
      </c>
      <c r="H25" s="60">
        <v>0</v>
      </c>
      <c r="I25" s="56">
        <f>SUM(G25:H25)</f>
        <v>5</v>
      </c>
      <c r="J25" s="59">
        <v>41.9</v>
      </c>
      <c r="K25" s="60">
        <v>0.1</v>
      </c>
      <c r="L25" s="56">
        <f t="shared" si="1"/>
        <v>42</v>
      </c>
      <c r="M25" s="61">
        <f aca="true" t="shared" si="2" ref="M25:M33">ROUND(L25-P25,2)/P25*100</f>
        <v>-6.666666666666667</v>
      </c>
      <c r="N25" s="59">
        <v>41.7</v>
      </c>
      <c r="O25" s="60">
        <v>3.3</v>
      </c>
      <c r="P25" s="62">
        <f>O25+N25</f>
        <v>45</v>
      </c>
      <c r="Q25" s="153" t="s">
        <v>33</v>
      </c>
      <c r="R25" s="150"/>
      <c r="S25" s="133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</row>
    <row r="26" spans="1:166" s="16" customFormat="1" ht="22.5" customHeight="1">
      <c r="A26" s="111"/>
      <c r="B26" s="151"/>
      <c r="C26" s="152" t="s">
        <v>34</v>
      </c>
      <c r="D26" s="59">
        <v>0</v>
      </c>
      <c r="E26" s="60">
        <v>0</v>
      </c>
      <c r="F26" s="56">
        <f>E26+D26</f>
        <v>0</v>
      </c>
      <c r="G26" s="59">
        <v>0</v>
      </c>
      <c r="H26" s="60">
        <v>0</v>
      </c>
      <c r="I26" s="56">
        <f>H26+G26</f>
        <v>0</v>
      </c>
      <c r="J26" s="59">
        <v>0</v>
      </c>
      <c r="K26" s="60">
        <v>0</v>
      </c>
      <c r="L26" s="56">
        <f t="shared" si="1"/>
        <v>0</v>
      </c>
      <c r="M26" s="61">
        <f>ROUND(L26-P26,2)/P26*100</f>
        <v>-100</v>
      </c>
      <c r="N26" s="59">
        <v>0.1</v>
      </c>
      <c r="O26" s="60">
        <v>0</v>
      </c>
      <c r="P26" s="56">
        <f>O26+N26</f>
        <v>0.1</v>
      </c>
      <c r="Q26" s="153" t="s">
        <v>35</v>
      </c>
      <c r="R26" s="150"/>
      <c r="S26" s="133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</row>
    <row r="27" spans="1:166" s="16" customFormat="1" ht="22.5" customHeight="1">
      <c r="A27" s="111"/>
      <c r="B27" s="151"/>
      <c r="C27" s="154" t="s">
        <v>36</v>
      </c>
      <c r="D27" s="63">
        <v>1.5</v>
      </c>
      <c r="E27" s="64">
        <v>0</v>
      </c>
      <c r="F27" s="65">
        <f>E27+D27</f>
        <v>1.5</v>
      </c>
      <c r="G27" s="63">
        <v>1.4</v>
      </c>
      <c r="H27" s="64">
        <v>0</v>
      </c>
      <c r="I27" s="65">
        <f>H27+G27</f>
        <v>1.4</v>
      </c>
      <c r="J27" s="63">
        <v>9.8</v>
      </c>
      <c r="K27" s="64">
        <v>0</v>
      </c>
      <c r="L27" s="56">
        <f t="shared" si="1"/>
        <v>9.8</v>
      </c>
      <c r="M27" s="61">
        <f t="shared" si="2"/>
        <v>38.028169014084504</v>
      </c>
      <c r="N27" s="63">
        <v>5.9</v>
      </c>
      <c r="O27" s="64">
        <v>1.2</v>
      </c>
      <c r="P27" s="65">
        <f>O27+N27</f>
        <v>7.1000000000000005</v>
      </c>
      <c r="Q27" s="137" t="s">
        <v>37</v>
      </c>
      <c r="R27" s="148"/>
      <c r="S27" s="133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</row>
    <row r="28" spans="1:166" s="16" customFormat="1" ht="22.5" customHeight="1">
      <c r="A28" s="111"/>
      <c r="B28" s="151"/>
      <c r="C28" s="119" t="s">
        <v>38</v>
      </c>
      <c r="D28" s="59">
        <f>D29+D30+D31</f>
        <v>0.8</v>
      </c>
      <c r="E28" s="60">
        <f>SUM(E29:E31)</f>
        <v>0</v>
      </c>
      <c r="F28" s="56">
        <f>F29+F30+F31</f>
        <v>0.8</v>
      </c>
      <c r="G28" s="59">
        <f>G29+G30+G31</f>
        <v>1</v>
      </c>
      <c r="H28" s="60">
        <f>SUM(H29:H31)</f>
        <v>0</v>
      </c>
      <c r="I28" s="56">
        <f>I29+I30+I31</f>
        <v>1</v>
      </c>
      <c r="J28" s="59">
        <f>J29+J30+J31</f>
        <v>6.1</v>
      </c>
      <c r="K28" s="60">
        <f>K29+K30+K31</f>
        <v>0.7</v>
      </c>
      <c r="L28" s="51">
        <f>L29+L30+L31</f>
        <v>6.8</v>
      </c>
      <c r="M28" s="52">
        <f t="shared" si="2"/>
        <v>-13.924050632911392</v>
      </c>
      <c r="N28" s="59">
        <f>N29+N30+N31</f>
        <v>4.7</v>
      </c>
      <c r="O28" s="60">
        <f>O29+O30+O31</f>
        <v>3.2</v>
      </c>
      <c r="P28" s="51">
        <f>P29+P30+P31</f>
        <v>7.9</v>
      </c>
      <c r="Q28" s="97" t="s">
        <v>39</v>
      </c>
      <c r="R28" s="148"/>
      <c r="S28" s="133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</row>
    <row r="29" spans="1:166" s="16" customFormat="1" ht="22.5" customHeight="1">
      <c r="A29" s="111"/>
      <c r="B29" s="149"/>
      <c r="C29" s="129" t="s">
        <v>40</v>
      </c>
      <c r="D29" s="54">
        <v>0.1</v>
      </c>
      <c r="E29" s="55">
        <v>0</v>
      </c>
      <c r="F29" s="58">
        <f>E29+D29</f>
        <v>0.1</v>
      </c>
      <c r="G29" s="54">
        <v>0.1</v>
      </c>
      <c r="H29" s="55">
        <v>0</v>
      </c>
      <c r="I29" s="58">
        <f>H29+G29</f>
        <v>0.1</v>
      </c>
      <c r="J29" s="54">
        <v>0.6</v>
      </c>
      <c r="K29" s="55">
        <v>0</v>
      </c>
      <c r="L29" s="58">
        <f>K29+J29</f>
        <v>0.6</v>
      </c>
      <c r="M29" s="61">
        <f t="shared" si="2"/>
        <v>-33.33333333333333</v>
      </c>
      <c r="N29" s="54">
        <v>0.9</v>
      </c>
      <c r="O29" s="55">
        <v>0</v>
      </c>
      <c r="P29" s="58">
        <f>O29+N29</f>
        <v>0.9</v>
      </c>
      <c r="Q29" s="132" t="s">
        <v>41</v>
      </c>
      <c r="R29" s="150"/>
      <c r="S29" s="13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</row>
    <row r="30" spans="1:166" s="16" customFormat="1" ht="22.5" customHeight="1">
      <c r="A30" s="111"/>
      <c r="B30" s="151"/>
      <c r="C30" s="152" t="s">
        <v>42</v>
      </c>
      <c r="D30" s="59">
        <v>0.5</v>
      </c>
      <c r="E30" s="60">
        <v>0</v>
      </c>
      <c r="F30" s="56">
        <f>E30+D30</f>
        <v>0.5</v>
      </c>
      <c r="G30" s="59">
        <v>0.7</v>
      </c>
      <c r="H30" s="60">
        <v>0</v>
      </c>
      <c r="I30" s="56">
        <f>H30+G30</f>
        <v>0.7</v>
      </c>
      <c r="J30" s="59">
        <v>4</v>
      </c>
      <c r="K30" s="60">
        <v>0</v>
      </c>
      <c r="L30" s="56">
        <f>K30+J30</f>
        <v>4</v>
      </c>
      <c r="M30" s="61">
        <f t="shared" si="2"/>
        <v>29.03225806451613</v>
      </c>
      <c r="N30" s="59">
        <v>3.1</v>
      </c>
      <c r="O30" s="60">
        <v>0</v>
      </c>
      <c r="P30" s="56">
        <f>O30+N30</f>
        <v>3.1</v>
      </c>
      <c r="Q30" s="153" t="s">
        <v>43</v>
      </c>
      <c r="R30" s="150"/>
      <c r="S30" s="133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</row>
    <row r="31" spans="1:166" s="16" customFormat="1" ht="22.5" customHeight="1">
      <c r="A31" s="111"/>
      <c r="B31" s="151"/>
      <c r="C31" s="154" t="s">
        <v>44</v>
      </c>
      <c r="D31" s="63">
        <v>0.2</v>
      </c>
      <c r="E31" s="64">
        <v>0</v>
      </c>
      <c r="F31" s="65">
        <f>E31+D31</f>
        <v>0.2</v>
      </c>
      <c r="G31" s="63">
        <v>0.2</v>
      </c>
      <c r="H31" s="64">
        <v>0</v>
      </c>
      <c r="I31" s="65">
        <f>H31+G31</f>
        <v>0.2</v>
      </c>
      <c r="J31" s="63">
        <v>1.5</v>
      </c>
      <c r="K31" s="64">
        <v>0.7</v>
      </c>
      <c r="L31" s="65">
        <f>K31+J31</f>
        <v>2.2</v>
      </c>
      <c r="M31" s="66">
        <f t="shared" si="2"/>
        <v>-43.589743589743584</v>
      </c>
      <c r="N31" s="63">
        <v>0.7</v>
      </c>
      <c r="O31" s="64">
        <v>3.2</v>
      </c>
      <c r="P31" s="67">
        <f>O31+N31</f>
        <v>3.9000000000000004</v>
      </c>
      <c r="Q31" s="137" t="s">
        <v>45</v>
      </c>
      <c r="R31" s="148"/>
      <c r="S31" s="13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</row>
    <row r="32" spans="1:166" s="16" customFormat="1" ht="22.5" customHeight="1">
      <c r="A32" s="111"/>
      <c r="B32" s="146" t="s">
        <v>46</v>
      </c>
      <c r="C32" s="155"/>
      <c r="D32" s="59">
        <v>0.9</v>
      </c>
      <c r="E32" s="60">
        <v>0.1</v>
      </c>
      <c r="F32" s="56">
        <f>SUM(D32:E32)</f>
        <v>1</v>
      </c>
      <c r="G32" s="59">
        <v>0.7</v>
      </c>
      <c r="H32" s="60">
        <v>0.3</v>
      </c>
      <c r="I32" s="56">
        <f>SUM(G32:H32)</f>
        <v>1</v>
      </c>
      <c r="J32" s="59">
        <v>4.8</v>
      </c>
      <c r="K32" s="60">
        <v>1</v>
      </c>
      <c r="L32" s="56">
        <f>SUM(J32:K32)</f>
        <v>5.8</v>
      </c>
      <c r="M32" s="61">
        <f t="shared" si="2"/>
        <v>123.07692307692308</v>
      </c>
      <c r="N32" s="59">
        <v>2.2</v>
      </c>
      <c r="O32" s="60">
        <v>0.4</v>
      </c>
      <c r="P32" s="58">
        <f>SUM(N32:O32)</f>
        <v>2.6</v>
      </c>
      <c r="Q32" s="97"/>
      <c r="R32" s="148" t="s">
        <v>47</v>
      </c>
      <c r="S32" s="13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</row>
    <row r="33" spans="1:166" s="16" customFormat="1" ht="22.5" customHeight="1" thickBot="1">
      <c r="A33" s="111"/>
      <c r="B33" s="156" t="s">
        <v>102</v>
      </c>
      <c r="C33" s="157"/>
      <c r="D33" s="39">
        <v>0.2</v>
      </c>
      <c r="E33" s="40">
        <v>0.1</v>
      </c>
      <c r="F33" s="68">
        <f>SUM(D33:E33)</f>
        <v>0.30000000000000004</v>
      </c>
      <c r="G33" s="39">
        <v>0.1</v>
      </c>
      <c r="H33" s="40">
        <v>0</v>
      </c>
      <c r="I33" s="68">
        <f>SUM(G33:H33)</f>
        <v>0.1</v>
      </c>
      <c r="J33" s="39">
        <v>0.8</v>
      </c>
      <c r="K33" s="40">
        <v>0.2</v>
      </c>
      <c r="L33" s="41">
        <f>SUM(J33:K33)</f>
        <v>1</v>
      </c>
      <c r="M33" s="69">
        <f t="shared" si="2"/>
        <v>0</v>
      </c>
      <c r="N33" s="39">
        <v>0.8</v>
      </c>
      <c r="O33" s="40">
        <v>0.2</v>
      </c>
      <c r="P33" s="41">
        <f>SUM(N33:O33)</f>
        <v>1</v>
      </c>
      <c r="Q33" s="158"/>
      <c r="R33" s="148" t="s">
        <v>48</v>
      </c>
      <c r="S33" s="133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</row>
    <row r="34" spans="1:166" s="16" customFormat="1" ht="9" customHeight="1" thickBot="1">
      <c r="A34" s="111"/>
      <c r="B34" s="112"/>
      <c r="C34" s="112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40"/>
      <c r="O34" s="140"/>
      <c r="P34" s="140"/>
      <c r="Q34" s="114"/>
      <c r="R34" s="114"/>
      <c r="S34" s="116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</row>
    <row r="35" spans="1:166" s="16" customFormat="1" ht="22.5" customHeight="1" thickBot="1">
      <c r="A35" s="111" t="s">
        <v>93</v>
      </c>
      <c r="B35" s="128"/>
      <c r="C35" s="128"/>
      <c r="D35" s="28">
        <f>SUM(D36+D39)</f>
        <v>2.3000000000000003</v>
      </c>
      <c r="E35" s="70">
        <f>SUM(E36+E39)</f>
        <v>0.4</v>
      </c>
      <c r="F35" s="30">
        <f>SUM(D35:E35)</f>
        <v>2.7</v>
      </c>
      <c r="G35" s="28">
        <f>SUM(G36+G39)</f>
        <v>2.3</v>
      </c>
      <c r="H35" s="70">
        <f>SUM(H36+H39)</f>
        <v>0.3</v>
      </c>
      <c r="I35" s="30">
        <f>SUM(G35:H35)</f>
        <v>2.5999999999999996</v>
      </c>
      <c r="J35" s="28">
        <f>SUM(J36+J39)</f>
        <v>22.4</v>
      </c>
      <c r="K35" s="70">
        <f>SUM(K36+K39)</f>
        <v>2.9</v>
      </c>
      <c r="L35" s="30">
        <f>SUM(J35:K35)</f>
        <v>25.299999999999997</v>
      </c>
      <c r="M35" s="32" t="s">
        <v>18</v>
      </c>
      <c r="N35" s="28">
        <f>SUM(N36+N39)</f>
        <v>28.8</v>
      </c>
      <c r="O35" s="70">
        <f>SUM(O36+O39)</f>
        <v>2.5999999999999996</v>
      </c>
      <c r="P35" s="30">
        <f>SUM(N35:O35)</f>
        <v>31.4</v>
      </c>
      <c r="Q35" s="119"/>
      <c r="R35" s="119"/>
      <c r="S35" s="159" t="s">
        <v>94</v>
      </c>
      <c r="T35" s="15"/>
      <c r="U35" s="2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</row>
    <row r="36" spans="1:166" s="16" customFormat="1" ht="22.5" customHeight="1">
      <c r="A36" s="111"/>
      <c r="B36" s="142" t="s">
        <v>96</v>
      </c>
      <c r="C36" s="160"/>
      <c r="D36" s="28">
        <f>SUM(D37:D38)</f>
        <v>0.1</v>
      </c>
      <c r="E36" s="70">
        <f>SUM(E37:E38)</f>
        <v>0.4</v>
      </c>
      <c r="F36" s="35">
        <f aca="true" t="shared" si="3" ref="F36:F41">SUM(D36:E36)</f>
        <v>0.5</v>
      </c>
      <c r="G36" s="28">
        <f>SUM(G37:G38)</f>
        <v>0</v>
      </c>
      <c r="H36" s="70">
        <f>SUM(H37:H38)</f>
        <v>0.3</v>
      </c>
      <c r="I36" s="35">
        <f aca="true" t="shared" si="4" ref="I36:I41">SUM(G36:H36)</f>
        <v>0.3</v>
      </c>
      <c r="J36" s="28">
        <f>SUM(J37:J38)</f>
        <v>0.2</v>
      </c>
      <c r="K36" s="71">
        <f>SUM(K37:K38)</f>
        <v>2.9</v>
      </c>
      <c r="L36" s="35">
        <f aca="true" t="shared" si="5" ref="L36:L41">SUM(J36:K36)</f>
        <v>3.1</v>
      </c>
      <c r="M36" s="72" t="s">
        <v>18</v>
      </c>
      <c r="N36" s="46">
        <f>SUM(N37:N38)</f>
        <v>0.8</v>
      </c>
      <c r="O36" s="37">
        <f>SUM(O37:O38)</f>
        <v>2.3</v>
      </c>
      <c r="P36" s="35">
        <f aca="true" t="shared" si="6" ref="P36:P41">SUM(N36:O36)</f>
        <v>3.0999999999999996</v>
      </c>
      <c r="Q36" s="161"/>
      <c r="R36" s="145" t="s">
        <v>95</v>
      </c>
      <c r="S36" s="1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</row>
    <row r="37" spans="1:166" s="16" customFormat="1" ht="22.5" customHeight="1">
      <c r="A37" s="111"/>
      <c r="B37" s="162"/>
      <c r="C37" s="163" t="s">
        <v>49</v>
      </c>
      <c r="D37" s="73">
        <v>0.1</v>
      </c>
      <c r="E37" s="74">
        <v>0.4</v>
      </c>
      <c r="F37" s="75">
        <f t="shared" si="3"/>
        <v>0.5</v>
      </c>
      <c r="G37" s="73">
        <v>0</v>
      </c>
      <c r="H37" s="74">
        <v>0.3</v>
      </c>
      <c r="I37" s="75">
        <f t="shared" si="4"/>
        <v>0.3</v>
      </c>
      <c r="J37" s="73">
        <v>0.2</v>
      </c>
      <c r="K37" s="74">
        <v>2.9</v>
      </c>
      <c r="L37" s="75">
        <f t="shared" si="5"/>
        <v>3.1</v>
      </c>
      <c r="M37" s="76" t="s">
        <v>18</v>
      </c>
      <c r="N37" s="73">
        <v>0.8</v>
      </c>
      <c r="O37" s="74">
        <v>2.3</v>
      </c>
      <c r="P37" s="75">
        <f t="shared" si="6"/>
        <v>3.0999999999999996</v>
      </c>
      <c r="Q37" s="164" t="s">
        <v>50</v>
      </c>
      <c r="R37" s="153"/>
      <c r="S37" s="13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</row>
    <row r="38" spans="1:166" s="16" customFormat="1" ht="22.5" customHeight="1">
      <c r="A38" s="111"/>
      <c r="B38" s="162"/>
      <c r="C38" s="165" t="s">
        <v>51</v>
      </c>
      <c r="D38" s="77">
        <v>0</v>
      </c>
      <c r="E38" s="78">
        <v>0</v>
      </c>
      <c r="F38" s="79">
        <f t="shared" si="3"/>
        <v>0</v>
      </c>
      <c r="G38" s="77">
        <v>0</v>
      </c>
      <c r="H38" s="78">
        <v>0</v>
      </c>
      <c r="I38" s="79">
        <f t="shared" si="4"/>
        <v>0</v>
      </c>
      <c r="J38" s="77">
        <v>0</v>
      </c>
      <c r="K38" s="78">
        <v>0</v>
      </c>
      <c r="L38" s="79">
        <f t="shared" si="5"/>
        <v>0</v>
      </c>
      <c r="M38" s="80" t="s">
        <v>18</v>
      </c>
      <c r="N38" s="77">
        <v>0</v>
      </c>
      <c r="O38" s="78">
        <v>0</v>
      </c>
      <c r="P38" s="79">
        <f t="shared" si="6"/>
        <v>0</v>
      </c>
      <c r="Q38" s="166" t="s">
        <v>52</v>
      </c>
      <c r="R38" s="167"/>
      <c r="S38" s="13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</row>
    <row r="39" spans="1:166" s="16" customFormat="1" ht="22.5" customHeight="1">
      <c r="A39" s="111"/>
      <c r="B39" s="146" t="s">
        <v>53</v>
      </c>
      <c r="C39" s="168"/>
      <c r="D39" s="81">
        <f>SUM(D40:D41)</f>
        <v>2.2</v>
      </c>
      <c r="E39" s="82">
        <f>SUM(E40:E41)</f>
        <v>0</v>
      </c>
      <c r="F39" s="83">
        <f t="shared" si="3"/>
        <v>2.2</v>
      </c>
      <c r="G39" s="81">
        <f>SUM(G40:G41)</f>
        <v>2.3</v>
      </c>
      <c r="H39" s="82">
        <f>SUM(H40:H41)</f>
        <v>0</v>
      </c>
      <c r="I39" s="83">
        <f t="shared" si="4"/>
        <v>2.3</v>
      </c>
      <c r="J39" s="81">
        <f>SUM(J40:J41)</f>
        <v>22.2</v>
      </c>
      <c r="K39" s="82">
        <f>SUM(K40:K41)</f>
        <v>0</v>
      </c>
      <c r="L39" s="83">
        <f t="shared" si="5"/>
        <v>22.2</v>
      </c>
      <c r="M39" s="76" t="s">
        <v>18</v>
      </c>
      <c r="N39" s="81">
        <f>SUM(N40:N41)</f>
        <v>28</v>
      </c>
      <c r="O39" s="82">
        <f>SUM(O40:O41)</f>
        <v>0.3</v>
      </c>
      <c r="P39" s="83">
        <f t="shared" si="6"/>
        <v>28.3</v>
      </c>
      <c r="Q39" s="169"/>
      <c r="R39" s="145" t="s">
        <v>54</v>
      </c>
      <c r="S39" s="13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</row>
    <row r="40" spans="1:166" s="16" customFormat="1" ht="22.5" customHeight="1">
      <c r="A40" s="111"/>
      <c r="B40" s="162"/>
      <c r="C40" s="163" t="s">
        <v>55</v>
      </c>
      <c r="D40" s="73">
        <v>2.2</v>
      </c>
      <c r="E40" s="74">
        <v>0</v>
      </c>
      <c r="F40" s="75">
        <f t="shared" si="3"/>
        <v>2.2</v>
      </c>
      <c r="G40" s="73">
        <v>2.3</v>
      </c>
      <c r="H40" s="74">
        <v>0</v>
      </c>
      <c r="I40" s="75">
        <f t="shared" si="4"/>
        <v>2.3</v>
      </c>
      <c r="J40" s="73">
        <v>22.2</v>
      </c>
      <c r="K40" s="74">
        <v>0</v>
      </c>
      <c r="L40" s="75">
        <f t="shared" si="5"/>
        <v>22.2</v>
      </c>
      <c r="M40" s="76" t="s">
        <v>18</v>
      </c>
      <c r="N40" s="73">
        <v>27.4</v>
      </c>
      <c r="O40" s="74">
        <v>0.3</v>
      </c>
      <c r="P40" s="75">
        <f t="shared" si="6"/>
        <v>27.7</v>
      </c>
      <c r="Q40" s="164" t="s">
        <v>56</v>
      </c>
      <c r="R40" s="167"/>
      <c r="S40" s="133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</row>
    <row r="41" spans="1:166" s="16" customFormat="1" ht="22.5" customHeight="1">
      <c r="A41" s="111"/>
      <c r="B41" s="162"/>
      <c r="C41" s="223" t="s">
        <v>57</v>
      </c>
      <c r="D41" s="81">
        <v>0</v>
      </c>
      <c r="E41" s="82">
        <v>0</v>
      </c>
      <c r="F41" s="83">
        <f t="shared" si="3"/>
        <v>0</v>
      </c>
      <c r="G41" s="81">
        <v>0</v>
      </c>
      <c r="H41" s="82">
        <v>0</v>
      </c>
      <c r="I41" s="83">
        <f t="shared" si="4"/>
        <v>0</v>
      </c>
      <c r="J41" s="81">
        <v>0</v>
      </c>
      <c r="K41" s="82">
        <v>0</v>
      </c>
      <c r="L41" s="83">
        <f t="shared" si="5"/>
        <v>0</v>
      </c>
      <c r="M41" s="102" t="s">
        <v>18</v>
      </c>
      <c r="N41" s="81">
        <v>0.6</v>
      </c>
      <c r="O41" s="82">
        <v>0</v>
      </c>
      <c r="P41" s="83">
        <f t="shared" si="6"/>
        <v>0.6</v>
      </c>
      <c r="Q41" s="235" t="s">
        <v>58</v>
      </c>
      <c r="R41" s="167"/>
      <c r="S41" s="13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</row>
    <row r="42" spans="1:166" s="16" customFormat="1" ht="9" customHeight="1" thickBot="1">
      <c r="A42" s="111"/>
      <c r="B42" s="170"/>
      <c r="C42" s="154"/>
      <c r="D42" s="84"/>
      <c r="E42" s="42"/>
      <c r="F42" s="68"/>
      <c r="G42" s="84"/>
      <c r="H42" s="42"/>
      <c r="I42" s="68"/>
      <c r="J42" s="84"/>
      <c r="K42" s="42"/>
      <c r="L42" s="68"/>
      <c r="M42" s="85"/>
      <c r="N42" s="171"/>
      <c r="O42" s="172"/>
      <c r="P42" s="173"/>
      <c r="Q42" s="166"/>
      <c r="R42" s="174"/>
      <c r="S42" s="133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</row>
    <row r="43" spans="1:166" s="16" customFormat="1" ht="9" customHeight="1" thickBot="1">
      <c r="A43" s="111"/>
      <c r="B43" s="155"/>
      <c r="C43" s="155"/>
      <c r="D43" s="138"/>
      <c r="E43" s="138"/>
      <c r="F43" s="138"/>
      <c r="G43" s="138"/>
      <c r="H43" s="138"/>
      <c r="I43" s="138"/>
      <c r="J43" s="138"/>
      <c r="K43" s="138"/>
      <c r="L43" s="138"/>
      <c r="M43" s="139"/>
      <c r="N43" s="175"/>
      <c r="O43" s="175"/>
      <c r="P43" s="175"/>
      <c r="Q43" s="97"/>
      <c r="R43" s="97"/>
      <c r="S43" s="133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</row>
    <row r="44" spans="1:166" s="16" customFormat="1" ht="22.5" customHeight="1" thickBot="1">
      <c r="A44" s="176" t="s">
        <v>59</v>
      </c>
      <c r="B44" s="112"/>
      <c r="C44" s="112"/>
      <c r="D44" s="86">
        <f aca="true" t="shared" si="7" ref="D44:L44">SUM(D45:D46)</f>
        <v>0.6000000000000001</v>
      </c>
      <c r="E44" s="29">
        <f t="shared" si="7"/>
        <v>0.3</v>
      </c>
      <c r="F44" s="44">
        <f t="shared" si="7"/>
        <v>0.8999999999999999</v>
      </c>
      <c r="G44" s="86">
        <f>SUM(G45:G46)</f>
        <v>0</v>
      </c>
      <c r="H44" s="29">
        <f t="shared" si="7"/>
        <v>-0.30000000000000004</v>
      </c>
      <c r="I44" s="44">
        <f t="shared" si="7"/>
        <v>-0.30000000000000004</v>
      </c>
      <c r="J44" s="29">
        <f t="shared" si="7"/>
        <v>4.1</v>
      </c>
      <c r="K44" s="29">
        <f t="shared" si="7"/>
        <v>-0.29999999999999993</v>
      </c>
      <c r="L44" s="31">
        <f t="shared" si="7"/>
        <v>3.8</v>
      </c>
      <c r="M44" s="87" t="s">
        <v>18</v>
      </c>
      <c r="N44" s="45">
        <f>SUM(N45:N46)</f>
        <v>6.7</v>
      </c>
      <c r="O44" s="29">
        <f>SUM(O45:O46)</f>
        <v>-3.5</v>
      </c>
      <c r="P44" s="31">
        <f>SUM(P45:P46)</f>
        <v>3.2000000000000006</v>
      </c>
      <c r="Q44" s="114"/>
      <c r="R44" s="114"/>
      <c r="S44" s="116" t="s">
        <v>60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</row>
    <row r="45" spans="1:166" s="16" customFormat="1" ht="22.5" customHeight="1">
      <c r="A45" s="111"/>
      <c r="B45" s="129" t="s">
        <v>61</v>
      </c>
      <c r="C45" s="130"/>
      <c r="D45" s="59">
        <v>0.2</v>
      </c>
      <c r="E45" s="60">
        <v>0</v>
      </c>
      <c r="F45" s="56">
        <f>SUM(D45:E45)</f>
        <v>0.2</v>
      </c>
      <c r="G45" s="59">
        <v>0</v>
      </c>
      <c r="H45" s="60">
        <v>-0.2</v>
      </c>
      <c r="I45" s="56">
        <f>SUM(G45:H45)</f>
        <v>-0.2</v>
      </c>
      <c r="J45" s="59">
        <v>0.6</v>
      </c>
      <c r="K45" s="60">
        <v>0.4</v>
      </c>
      <c r="L45" s="35">
        <f>SUM(J45:K45)</f>
        <v>1</v>
      </c>
      <c r="M45" s="88" t="s">
        <v>18</v>
      </c>
      <c r="N45" s="59">
        <v>0.8</v>
      </c>
      <c r="O45" s="60">
        <v>-0.1</v>
      </c>
      <c r="P45" s="35">
        <f>SUM(N45:O45)</f>
        <v>0.7000000000000001</v>
      </c>
      <c r="Q45" s="131"/>
      <c r="R45" s="132" t="s">
        <v>115</v>
      </c>
      <c r="S45" s="133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</row>
    <row r="46" spans="1:166" s="16" customFormat="1" ht="22.5" customHeight="1" thickBot="1">
      <c r="A46" s="111"/>
      <c r="B46" s="177" t="s">
        <v>97</v>
      </c>
      <c r="C46" s="178"/>
      <c r="D46" s="39">
        <v>0.4</v>
      </c>
      <c r="E46" s="40">
        <v>0.3</v>
      </c>
      <c r="F46" s="83">
        <f>SUM(D46:E46)</f>
        <v>0.7</v>
      </c>
      <c r="G46" s="39">
        <v>0</v>
      </c>
      <c r="H46" s="40">
        <v>-0.1</v>
      </c>
      <c r="I46" s="68">
        <f>SUM(G46:H46)</f>
        <v>-0.1</v>
      </c>
      <c r="J46" s="39">
        <v>3.5</v>
      </c>
      <c r="K46" s="42">
        <v>-0.7</v>
      </c>
      <c r="L46" s="41">
        <f>SUM(J46:K46)</f>
        <v>2.8</v>
      </c>
      <c r="M46" s="89" t="s">
        <v>18</v>
      </c>
      <c r="N46" s="39">
        <v>5.9</v>
      </c>
      <c r="O46" s="42">
        <v>-3.4</v>
      </c>
      <c r="P46" s="41">
        <f>SUM(N46:O46)</f>
        <v>2.5000000000000004</v>
      </c>
      <c r="Q46" s="136"/>
      <c r="R46" s="137" t="s">
        <v>98</v>
      </c>
      <c r="S46" s="133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</row>
    <row r="47" spans="1:166" s="12" customFormat="1" ht="22.5" customHeight="1" thickBot="1">
      <c r="A47" s="122"/>
      <c r="B47" s="123"/>
      <c r="C47" s="123"/>
      <c r="D47" s="289" t="s">
        <v>120</v>
      </c>
      <c r="E47" s="289"/>
      <c r="F47" s="289"/>
      <c r="G47" s="289" t="s">
        <v>131</v>
      </c>
      <c r="H47" s="289"/>
      <c r="I47" s="289"/>
      <c r="J47" s="289" t="s">
        <v>131</v>
      </c>
      <c r="K47" s="289"/>
      <c r="L47" s="289"/>
      <c r="M47" s="224"/>
      <c r="N47" s="289" t="s">
        <v>132</v>
      </c>
      <c r="O47" s="289"/>
      <c r="P47" s="289"/>
      <c r="Q47" s="126"/>
      <c r="R47" s="126"/>
      <c r="S47" s="12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16" customFormat="1" ht="22.5" customHeight="1" thickBot="1">
      <c r="A48" s="179" t="s">
        <v>62</v>
      </c>
      <c r="B48" s="180"/>
      <c r="C48" s="180"/>
      <c r="D48" s="86">
        <f>D12+D16-D20-D35-D44</f>
        <v>246.29999999999998</v>
      </c>
      <c r="E48" s="29">
        <f>E12+E16-E20-E35-E44</f>
        <v>25.400000000000002</v>
      </c>
      <c r="F48" s="44">
        <f>SUM(D48:E48)</f>
        <v>271.7</v>
      </c>
      <c r="G48" s="86">
        <f>G12+G16-G20-G35-G44</f>
        <v>229.7</v>
      </c>
      <c r="H48" s="29">
        <f>H12+H16-H20-H35-H44</f>
        <v>22</v>
      </c>
      <c r="I48" s="44">
        <f>SUM(G48:H48)</f>
        <v>251.7</v>
      </c>
      <c r="J48" s="86">
        <f>J12+J16-J20-J35-J44</f>
        <v>229.7</v>
      </c>
      <c r="K48" s="29">
        <f>K12+K16-K20-K35-K44</f>
        <v>22.000000000000004</v>
      </c>
      <c r="L48" s="44">
        <f>SUM(J48:K48)</f>
        <v>251.7</v>
      </c>
      <c r="M48" s="181">
        <f>ROUND(L48-P48,2)/P48*100</f>
        <v>109.22693266832917</v>
      </c>
      <c r="N48" s="86">
        <f>N12+N16-N20-N35-N44</f>
        <v>107.80000000000001</v>
      </c>
      <c r="O48" s="29">
        <f>+O12+O16-O20-O35-O44</f>
        <v>12.500000000000002</v>
      </c>
      <c r="P48" s="44">
        <f>SUM(N48:O48)</f>
        <v>120.30000000000001</v>
      </c>
      <c r="Q48" s="182"/>
      <c r="R48" s="182"/>
      <c r="S48" s="183" t="s">
        <v>63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</row>
    <row r="49" spans="1:166" s="16" customFormat="1" ht="9" customHeight="1" thickBot="1">
      <c r="A49" s="184"/>
      <c r="B49" s="185"/>
      <c r="C49" s="185"/>
      <c r="D49" s="138"/>
      <c r="E49" s="138"/>
      <c r="F49" s="138"/>
      <c r="G49" s="236"/>
      <c r="H49" s="236"/>
      <c r="I49" s="236"/>
      <c r="J49" s="236"/>
      <c r="K49" s="236"/>
      <c r="L49" s="236"/>
      <c r="M49" s="90"/>
      <c r="N49" s="290"/>
      <c r="O49" s="290"/>
      <c r="P49" s="290"/>
      <c r="Q49" s="291"/>
      <c r="R49" s="291"/>
      <c r="S49" s="133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</row>
    <row r="50" spans="1:166" s="16" customFormat="1" ht="22.5" customHeight="1" thickBot="1">
      <c r="A50" s="176" t="s">
        <v>113</v>
      </c>
      <c r="B50" s="112"/>
      <c r="C50" s="112"/>
      <c r="D50" s="86">
        <f aca="true" t="shared" si="8" ref="D50:L50">SUM(D51:D52)</f>
        <v>246.3</v>
      </c>
      <c r="E50" s="29">
        <f t="shared" si="8"/>
        <v>25.4</v>
      </c>
      <c r="F50" s="45">
        <f t="shared" si="8"/>
        <v>271.7</v>
      </c>
      <c r="G50" s="86">
        <f t="shared" si="8"/>
        <v>229.7</v>
      </c>
      <c r="H50" s="29">
        <f t="shared" si="8"/>
        <v>22</v>
      </c>
      <c r="I50" s="45">
        <f t="shared" si="8"/>
        <v>251.70000000000002</v>
      </c>
      <c r="J50" s="86">
        <f t="shared" si="8"/>
        <v>229.7</v>
      </c>
      <c r="K50" s="29">
        <f t="shared" si="8"/>
        <v>22</v>
      </c>
      <c r="L50" s="31">
        <f t="shared" si="8"/>
        <v>251.70000000000002</v>
      </c>
      <c r="M50" s="91">
        <f>ROUND(L50-P50,2)/P50*100</f>
        <v>109.22693266832917</v>
      </c>
      <c r="N50" s="86">
        <f>SUM(N51:N52)</f>
        <v>107.80000000000001</v>
      </c>
      <c r="O50" s="29">
        <f>SUM(O51:O52)</f>
        <v>12.5</v>
      </c>
      <c r="P50" s="31">
        <f>SUM(N50:O50)</f>
        <v>120.30000000000001</v>
      </c>
      <c r="Q50" s="114"/>
      <c r="R50" s="114"/>
      <c r="S50" s="116" t="s">
        <v>114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</row>
    <row r="51" spans="1:166" s="16" customFormat="1" ht="22.5" customHeight="1">
      <c r="A51" s="186"/>
      <c r="B51" s="129" t="s">
        <v>64</v>
      </c>
      <c r="C51" s="130"/>
      <c r="D51" s="36">
        <v>189.5</v>
      </c>
      <c r="E51" s="60">
        <v>18.9</v>
      </c>
      <c r="F51" s="56">
        <f>SUM(D51:E51)</f>
        <v>208.4</v>
      </c>
      <c r="G51" s="60">
        <v>172.9</v>
      </c>
      <c r="H51" s="60">
        <v>16.4</v>
      </c>
      <c r="I51" s="56">
        <f>SUM(G51:H51)</f>
        <v>189.3</v>
      </c>
      <c r="J51" s="36">
        <f>G51</f>
        <v>172.9</v>
      </c>
      <c r="K51" s="37">
        <f>H51</f>
        <v>16.4</v>
      </c>
      <c r="L51" s="35">
        <f>SUM(J51:K51)</f>
        <v>189.3</v>
      </c>
      <c r="M51" s="38">
        <f>ROUND(L51-P51,2)/P51*100</f>
        <v>147.12793733681463</v>
      </c>
      <c r="N51" s="60">
        <v>65.9</v>
      </c>
      <c r="O51" s="60">
        <v>10.7</v>
      </c>
      <c r="P51" s="35">
        <f>SUM(N51:O51)</f>
        <v>76.60000000000001</v>
      </c>
      <c r="Q51" s="131"/>
      <c r="R51" s="132" t="s">
        <v>65</v>
      </c>
      <c r="S51" s="133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</row>
    <row r="52" spans="1:166" s="16" customFormat="1" ht="22.5" customHeight="1" thickBot="1">
      <c r="A52" s="186"/>
      <c r="B52" s="177" t="s">
        <v>66</v>
      </c>
      <c r="C52" s="178"/>
      <c r="D52" s="39">
        <v>56.8</v>
      </c>
      <c r="E52" s="40">
        <v>6.5</v>
      </c>
      <c r="F52" s="41">
        <f>SUM(D52:E52)</f>
        <v>63.3</v>
      </c>
      <c r="G52" s="40">
        <v>56.8</v>
      </c>
      <c r="H52" s="40">
        <v>5.6</v>
      </c>
      <c r="I52" s="41">
        <f>SUM(G52:H52)</f>
        <v>62.4</v>
      </c>
      <c r="J52" s="39">
        <f>G52</f>
        <v>56.8</v>
      </c>
      <c r="K52" s="40">
        <f>H52</f>
        <v>5.6</v>
      </c>
      <c r="L52" s="41">
        <f>SUM(J52:K52)</f>
        <v>62.4</v>
      </c>
      <c r="M52" s="69">
        <f>ROUND(L52-P52,2)/P52*100</f>
        <v>42.79176201372998</v>
      </c>
      <c r="N52" s="39">
        <v>41.9</v>
      </c>
      <c r="O52" s="40">
        <v>1.8</v>
      </c>
      <c r="P52" s="41">
        <f>SUM(N52:O52)</f>
        <v>43.699999999999996</v>
      </c>
      <c r="Q52" s="136"/>
      <c r="R52" s="137" t="s">
        <v>67</v>
      </c>
      <c r="S52" s="133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</row>
    <row r="53" spans="1:166" s="16" customFormat="1" ht="9" customHeight="1" thickBot="1">
      <c r="A53" s="176"/>
      <c r="B53" s="112"/>
      <c r="C53" s="112"/>
      <c r="D53" s="139"/>
      <c r="E53" s="139"/>
      <c r="F53" s="139"/>
      <c r="G53" s="139"/>
      <c r="H53" s="139"/>
      <c r="I53" s="139"/>
      <c r="J53" s="139"/>
      <c r="K53" s="139"/>
      <c r="L53" s="139"/>
      <c r="M53" s="187"/>
      <c r="N53" s="92"/>
      <c r="O53" s="92"/>
      <c r="P53" s="92"/>
      <c r="Q53" s="114"/>
      <c r="R53" s="114"/>
      <c r="S53" s="133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</row>
    <row r="54" spans="1:19" s="16" customFormat="1" ht="22.5" customHeight="1">
      <c r="A54" s="184" t="s">
        <v>68</v>
      </c>
      <c r="B54" s="188"/>
      <c r="C54" s="188"/>
      <c r="D54" s="93"/>
      <c r="E54" s="94"/>
      <c r="F54" s="95"/>
      <c r="G54" s="93"/>
      <c r="H54" s="94"/>
      <c r="I54" s="95"/>
      <c r="J54" s="93"/>
      <c r="K54" s="94"/>
      <c r="L54" s="95"/>
      <c r="M54" s="189"/>
      <c r="N54" s="93"/>
      <c r="O54" s="94"/>
      <c r="P54" s="95"/>
      <c r="Q54" s="292" t="s">
        <v>69</v>
      </c>
      <c r="R54" s="291"/>
      <c r="S54" s="293"/>
    </row>
    <row r="55" spans="1:19" s="16" customFormat="1" ht="22.5" customHeight="1">
      <c r="A55" s="111" t="s">
        <v>70</v>
      </c>
      <c r="B55" s="190"/>
      <c r="C55" s="190"/>
      <c r="D55" s="96"/>
      <c r="E55" s="97"/>
      <c r="F55" s="98"/>
      <c r="G55" s="96"/>
      <c r="H55" s="97"/>
      <c r="I55" s="98"/>
      <c r="J55" s="96"/>
      <c r="K55" s="97"/>
      <c r="L55" s="98"/>
      <c r="M55" s="191"/>
      <c r="N55" s="96"/>
      <c r="O55" s="97"/>
      <c r="P55" s="98"/>
      <c r="Q55" s="294" t="s">
        <v>137</v>
      </c>
      <c r="R55" s="295"/>
      <c r="S55" s="296"/>
    </row>
    <row r="56" spans="1:19" s="16" customFormat="1" ht="22.5" customHeight="1">
      <c r="A56" s="297" t="s">
        <v>71</v>
      </c>
      <c r="B56" s="298"/>
      <c r="C56" s="299"/>
      <c r="D56" s="96"/>
      <c r="E56" s="97"/>
      <c r="F56" s="98"/>
      <c r="G56" s="96"/>
      <c r="H56" s="97"/>
      <c r="I56" s="98"/>
      <c r="J56" s="96"/>
      <c r="K56" s="97"/>
      <c r="L56" s="98"/>
      <c r="M56" s="191"/>
      <c r="N56" s="99"/>
      <c r="O56" s="61"/>
      <c r="P56" s="100"/>
      <c r="Q56" s="294" t="s">
        <v>138</v>
      </c>
      <c r="R56" s="295"/>
      <c r="S56" s="296"/>
    </row>
    <row r="57" spans="1:19" s="16" customFormat="1" ht="22.5" customHeight="1">
      <c r="A57" s="192"/>
      <c r="B57" s="155" t="s">
        <v>72</v>
      </c>
      <c r="C57" s="155"/>
      <c r="D57" s="99"/>
      <c r="E57" s="61"/>
      <c r="F57" s="101">
        <v>7.9</v>
      </c>
      <c r="G57" s="99"/>
      <c r="H57" s="61"/>
      <c r="I57" s="101">
        <v>7.9</v>
      </c>
      <c r="J57" s="99"/>
      <c r="K57" s="61"/>
      <c r="L57" s="101">
        <v>19.1</v>
      </c>
      <c r="M57" s="102" t="s">
        <v>18</v>
      </c>
      <c r="N57" s="99"/>
      <c r="O57" s="61"/>
      <c r="P57" s="100">
        <v>1.9</v>
      </c>
      <c r="Q57" s="300" t="s">
        <v>73</v>
      </c>
      <c r="R57" s="301"/>
      <c r="S57" s="133"/>
    </row>
    <row r="58" spans="1:19" s="16" customFormat="1" ht="22.5" customHeight="1">
      <c r="A58" s="192"/>
      <c r="B58" s="155" t="s">
        <v>74</v>
      </c>
      <c r="C58" s="155"/>
      <c r="D58" s="99"/>
      <c r="E58" s="61"/>
      <c r="F58" s="101">
        <v>0</v>
      </c>
      <c r="G58" s="99"/>
      <c r="H58" s="61"/>
      <c r="I58" s="101">
        <v>0</v>
      </c>
      <c r="J58" s="99"/>
      <c r="K58" s="61"/>
      <c r="L58" s="101">
        <v>7.9</v>
      </c>
      <c r="M58" s="102" t="s">
        <v>18</v>
      </c>
      <c r="N58" s="99"/>
      <c r="O58" s="61"/>
      <c r="P58" s="100">
        <v>0</v>
      </c>
      <c r="Q58" s="300" t="s">
        <v>75</v>
      </c>
      <c r="R58" s="301"/>
      <c r="S58" s="133"/>
    </row>
    <row r="59" spans="1:19" s="16" customFormat="1" ht="22.5" customHeight="1">
      <c r="A59" s="192"/>
      <c r="B59" s="155" t="s">
        <v>76</v>
      </c>
      <c r="C59" s="155"/>
      <c r="D59" s="99"/>
      <c r="E59" s="61"/>
      <c r="F59" s="101">
        <v>0</v>
      </c>
      <c r="G59" s="99"/>
      <c r="H59" s="61"/>
      <c r="I59" s="101">
        <v>5</v>
      </c>
      <c r="J59" s="99"/>
      <c r="K59" s="61"/>
      <c r="L59" s="101">
        <v>23.8</v>
      </c>
      <c r="M59" s="102" t="s">
        <v>18</v>
      </c>
      <c r="N59" s="99"/>
      <c r="O59" s="61"/>
      <c r="P59" s="100">
        <v>1.9</v>
      </c>
      <c r="Q59" s="300" t="s">
        <v>77</v>
      </c>
      <c r="R59" s="301"/>
      <c r="S59" s="133"/>
    </row>
    <row r="60" spans="1:19" s="16" customFormat="1" ht="22.5" customHeight="1">
      <c r="A60" s="192"/>
      <c r="B60" s="155" t="s">
        <v>78</v>
      </c>
      <c r="C60" s="155"/>
      <c r="D60" s="99"/>
      <c r="E60" s="66"/>
      <c r="F60" s="101">
        <v>0</v>
      </c>
      <c r="G60" s="99"/>
      <c r="H60" s="66"/>
      <c r="I60" s="101">
        <v>0</v>
      </c>
      <c r="J60" s="99"/>
      <c r="K60" s="66"/>
      <c r="L60" s="101">
        <v>0.3</v>
      </c>
      <c r="M60" s="80" t="s">
        <v>18</v>
      </c>
      <c r="N60" s="99"/>
      <c r="O60" s="61"/>
      <c r="P60" s="100">
        <v>0</v>
      </c>
      <c r="Q60" s="300" t="s">
        <v>79</v>
      </c>
      <c r="R60" s="301"/>
      <c r="S60" s="133"/>
    </row>
    <row r="61" spans="1:19" s="16" customFormat="1" ht="22.5" customHeight="1" thickBot="1">
      <c r="A61" s="193"/>
      <c r="B61" s="194" t="s">
        <v>111</v>
      </c>
      <c r="C61" s="194"/>
      <c r="D61" s="104"/>
      <c r="E61" s="105"/>
      <c r="F61" s="103">
        <f>F57+F58-F59-F60</f>
        <v>7.9</v>
      </c>
      <c r="G61" s="104"/>
      <c r="H61" s="105"/>
      <c r="I61" s="103">
        <f>I57+I58-I59-I60</f>
        <v>2.9000000000000004</v>
      </c>
      <c r="J61" s="104"/>
      <c r="K61" s="105"/>
      <c r="L61" s="103">
        <f>L57+L58-L59-L60</f>
        <v>2.8999999999999995</v>
      </c>
      <c r="M61" s="106" t="s">
        <v>18</v>
      </c>
      <c r="N61" s="104"/>
      <c r="O61" s="105"/>
      <c r="P61" s="107">
        <v>0</v>
      </c>
      <c r="Q61" s="306" t="s">
        <v>112</v>
      </c>
      <c r="R61" s="306"/>
      <c r="S61" s="195"/>
    </row>
    <row r="62" spans="1:171" s="16" customFormat="1" ht="22.5" customHeight="1">
      <c r="A62" s="304" t="s">
        <v>80</v>
      </c>
      <c r="B62" s="305"/>
      <c r="C62" s="305"/>
      <c r="D62" s="305"/>
      <c r="E62" s="305"/>
      <c r="F62" s="305"/>
      <c r="G62" s="305"/>
      <c r="H62" s="305"/>
      <c r="I62" s="305"/>
      <c r="J62" s="196" t="s">
        <v>99</v>
      </c>
      <c r="K62" s="115"/>
      <c r="L62" s="197"/>
      <c r="M62" s="197"/>
      <c r="N62" s="197"/>
      <c r="O62" s="197"/>
      <c r="P62" s="197"/>
      <c r="Q62" s="197"/>
      <c r="R62" s="197" t="s">
        <v>81</v>
      </c>
      <c r="S62" s="198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</row>
    <row r="63" spans="1:171" s="16" customFormat="1" ht="22.5" customHeight="1">
      <c r="A63" s="302" t="s">
        <v>82</v>
      </c>
      <c r="B63" s="303"/>
      <c r="C63" s="303"/>
      <c r="D63" s="303"/>
      <c r="E63" s="303"/>
      <c r="F63" s="303"/>
      <c r="G63" s="303"/>
      <c r="H63" s="303"/>
      <c r="I63" s="303"/>
      <c r="J63" s="199" t="s">
        <v>83</v>
      </c>
      <c r="K63" s="115"/>
      <c r="L63" s="200"/>
      <c r="M63" s="200"/>
      <c r="N63" s="200"/>
      <c r="O63" s="200"/>
      <c r="P63" s="200"/>
      <c r="Q63" s="200"/>
      <c r="R63" s="200" t="s">
        <v>105</v>
      </c>
      <c r="S63" s="20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</row>
    <row r="64" spans="1:171" s="16" customFormat="1" ht="22.5" customHeight="1">
      <c r="A64" s="6"/>
      <c r="B64" s="7"/>
      <c r="C64" s="7"/>
      <c r="D64" s="7"/>
      <c r="E64" s="7"/>
      <c r="F64" s="7"/>
      <c r="G64" s="7"/>
      <c r="H64" s="7"/>
      <c r="I64" s="202" t="s">
        <v>84</v>
      </c>
      <c r="J64" s="203"/>
      <c r="K64" s="204" t="s">
        <v>85</v>
      </c>
      <c r="L64" s="200"/>
      <c r="M64" s="200"/>
      <c r="N64" s="200"/>
      <c r="O64" s="200"/>
      <c r="P64" s="200"/>
      <c r="Q64" s="200"/>
      <c r="R64" s="200"/>
      <c r="S64" s="20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</row>
    <row r="65" spans="1:171" s="16" customFormat="1" ht="22.5" customHeight="1">
      <c r="A65" s="205"/>
      <c r="B65" s="206"/>
      <c r="C65" s="206"/>
      <c r="D65" s="115"/>
      <c r="E65" s="207"/>
      <c r="F65" s="207"/>
      <c r="G65" s="207"/>
      <c r="H65" s="207" t="s">
        <v>116</v>
      </c>
      <c r="I65" s="108">
        <v>893</v>
      </c>
      <c r="J65" s="208"/>
      <c r="K65" s="108">
        <v>200</v>
      </c>
      <c r="L65" s="209" t="s">
        <v>117</v>
      </c>
      <c r="M65" s="209"/>
      <c r="N65" s="209"/>
      <c r="O65" s="209"/>
      <c r="P65" s="210"/>
      <c r="Q65" s="210"/>
      <c r="R65" s="210"/>
      <c r="S65" s="211"/>
      <c r="T65" s="109"/>
      <c r="U65" s="109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</row>
    <row r="66" spans="1:171" s="16" customFormat="1" ht="22.5" customHeight="1">
      <c r="A66" s="205"/>
      <c r="B66" s="206"/>
      <c r="C66" s="206"/>
      <c r="D66" s="212"/>
      <c r="E66" s="212"/>
      <c r="F66" s="115"/>
      <c r="G66" s="207"/>
      <c r="H66" s="207" t="s">
        <v>110</v>
      </c>
      <c r="I66" s="108" t="s">
        <v>123</v>
      </c>
      <c r="J66" s="208"/>
      <c r="K66" s="108">
        <v>138</v>
      </c>
      <c r="L66" s="209" t="s">
        <v>103</v>
      </c>
      <c r="M66" s="209"/>
      <c r="N66" s="209"/>
      <c r="O66" s="213"/>
      <c r="P66" s="200"/>
      <c r="Q66" s="200"/>
      <c r="R66" s="200"/>
      <c r="S66" s="20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</row>
    <row r="67" spans="1:171" s="16" customFormat="1" ht="22.5" customHeight="1">
      <c r="A67" s="205"/>
      <c r="B67" s="206"/>
      <c r="C67" s="206"/>
      <c r="D67" s="214"/>
      <c r="E67" s="214"/>
      <c r="F67" s="115"/>
      <c r="G67" s="214"/>
      <c r="H67" s="214" t="s">
        <v>125</v>
      </c>
      <c r="I67" s="108" t="s">
        <v>135</v>
      </c>
      <c r="J67" s="208"/>
      <c r="K67" s="108" t="s">
        <v>136</v>
      </c>
      <c r="L67" s="215" t="s">
        <v>126</v>
      </c>
      <c r="M67" s="216"/>
      <c r="N67" s="215"/>
      <c r="O67" s="213"/>
      <c r="P67" s="200"/>
      <c r="Q67" s="200"/>
      <c r="R67" s="200"/>
      <c r="S67" s="20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</row>
    <row r="68" spans="1:171" s="16" customFormat="1" ht="22.5" customHeight="1">
      <c r="A68" s="217" t="s">
        <v>86</v>
      </c>
      <c r="B68" s="168"/>
      <c r="C68" s="168"/>
      <c r="D68" s="168"/>
      <c r="E68" s="168"/>
      <c r="F68" s="168"/>
      <c r="G68" s="168"/>
      <c r="H68" s="168"/>
      <c r="I68" s="168"/>
      <c r="J68" s="218" t="s">
        <v>100</v>
      </c>
      <c r="K68" s="115"/>
      <c r="L68" s="200"/>
      <c r="M68" s="200"/>
      <c r="N68" s="200"/>
      <c r="O68" s="200"/>
      <c r="P68" s="200"/>
      <c r="Q68" s="200"/>
      <c r="R68" s="200" t="s">
        <v>87</v>
      </c>
      <c r="S68" s="20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</row>
    <row r="69" spans="1:171" s="16" customFormat="1" ht="22.5" customHeight="1">
      <c r="A69" s="6" t="s">
        <v>121</v>
      </c>
      <c r="B69" s="7"/>
      <c r="C69" s="7"/>
      <c r="D69" s="7"/>
      <c r="E69" s="7"/>
      <c r="F69" s="7"/>
      <c r="G69" s="7"/>
      <c r="H69" s="7"/>
      <c r="I69" s="7"/>
      <c r="J69" s="218" t="s">
        <v>101</v>
      </c>
      <c r="K69" s="115"/>
      <c r="L69" s="200"/>
      <c r="M69" s="200"/>
      <c r="N69" s="200"/>
      <c r="O69" s="200"/>
      <c r="P69" s="200"/>
      <c r="Q69" s="200"/>
      <c r="R69" s="200" t="s">
        <v>88</v>
      </c>
      <c r="S69" s="20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</row>
    <row r="70" spans="1:171" s="16" customFormat="1" ht="22.5" customHeight="1" thickBot="1">
      <c r="A70" s="8" t="s">
        <v>122</v>
      </c>
      <c r="B70" s="9"/>
      <c r="C70" s="9"/>
      <c r="D70" s="9"/>
      <c r="E70" s="9"/>
      <c r="F70" s="9"/>
      <c r="G70" s="9"/>
      <c r="H70" s="9"/>
      <c r="I70" s="9"/>
      <c r="J70" s="219"/>
      <c r="K70" s="220"/>
      <c r="L70" s="221"/>
      <c r="M70" s="221"/>
      <c r="N70" s="221"/>
      <c r="O70" s="221"/>
      <c r="P70" s="221"/>
      <c r="Q70" s="221"/>
      <c r="R70" s="221" t="s">
        <v>89</v>
      </c>
      <c r="S70" s="222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</row>
    <row r="71" spans="1:171" ht="7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FK71" s="3"/>
      <c r="FL71" s="3"/>
      <c r="FM71" s="3"/>
      <c r="FN71" s="3"/>
      <c r="FO71" s="3"/>
    </row>
    <row r="72" s="3" customFormat="1" ht="12.75"/>
    <row r="73" s="3" customFormat="1" ht="12.75">
      <c r="A73" s="5"/>
    </row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pans="8:14" s="3" customFormat="1" ht="12.75">
      <c r="H997" s="4"/>
      <c r="I997" s="4"/>
      <c r="J997" s="4"/>
      <c r="K997" s="4"/>
      <c r="L997" s="4"/>
      <c r="M997" s="4"/>
      <c r="N997" s="4"/>
    </row>
  </sheetData>
  <mergeCells count="53">
    <mergeCell ref="A63:I63"/>
    <mergeCell ref="A62:I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2004-12-22T12:03:33Z</cp:lastPrinted>
  <dcterms:created xsi:type="dcterms:W3CDTF">2004-05-24T06:08:35Z</dcterms:created>
  <dcterms:modified xsi:type="dcterms:W3CDTF">2004-12-22T12:04:50Z</dcterms:modified>
  <cp:category/>
  <cp:version/>
  <cp:contentType/>
  <cp:contentStatus/>
</cp:coreProperties>
</file>