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<sst xmlns="http://schemas.openxmlformats.org/spreadsheetml/2006/main" count="189" uniqueCount="139">
  <si>
    <t>SORGHUM / AMABELE</t>
  </si>
  <si>
    <t>Progressive/Okuqhubekayo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</si>
  <si>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</si>
  <si>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</si>
  <si>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</si>
  <si>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</si>
  <si>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</si>
  <si>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</si>
  <si>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</si>
  <si>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</si>
  <si>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</si>
  <si>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</si>
  <si>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</si>
  <si>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</si>
  <si>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</si>
  <si>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</si>
  <si>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</si>
  <si>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</si>
  <si>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</si>
  <si>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</si>
  <si>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</si>
  <si>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</si>
  <si>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</si>
  <si>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</si>
  <si>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</si>
  <si>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</si>
  <si>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</si>
  <si>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</si>
  <si>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</si>
  <si>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</si>
  <si>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</si>
  <si>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</si>
  <si>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Meal</t>
  </si>
  <si>
    <t>Impuphu</t>
  </si>
  <si>
    <t>Rice and grits - brew</t>
  </si>
  <si>
    <t>Irayisi nohlalu – ukubilisa</t>
  </si>
  <si>
    <t>Rice and grits - consumption</t>
  </si>
  <si>
    <t>Irayisi nohlalu – ukusetshenziswa</t>
  </si>
  <si>
    <t>Animal feed:</t>
  </si>
  <si>
    <t>Ukudla kwezilwane:</t>
  </si>
  <si>
    <t>Pet Food</t>
  </si>
  <si>
    <t>Ukudla kwemfuyo engabangane</t>
  </si>
  <si>
    <t>Feed - poultry</t>
  </si>
  <si>
    <t>Ukudla – kwezinkukhu</t>
  </si>
  <si>
    <t>Feed - livestock</t>
  </si>
  <si>
    <t>Ukudla  - kwemfuyo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</si>
  <si>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</si>
  <si>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</si>
  <si>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</si>
  <si>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</si>
  <si>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</si>
  <si>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</si>
  <si>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</si>
  <si>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</si>
  <si>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</si>
  <si>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</si>
  <si>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</si>
  <si>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</si>
  <si>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</si>
  <si>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</si>
  <si>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</si>
  <si>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</si>
  <si>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</si>
  <si>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</si>
  <si>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</si>
  <si>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</si>
  <si>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</si>
  <si>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</si>
  <si>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</si>
  <si>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</si>
  <si>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</si>
  <si>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</si>
  <si>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</si>
  <si>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</si>
  <si>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</si>
  <si>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</si>
  <si>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</si>
  <si>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</si>
  <si>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</si>
  <si>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</si>
  <si>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</si>
  <si>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</si>
  <si>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</si>
  <si>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</si>
  <si>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</si>
  <si>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ton / ithani</t>
  </si>
  <si>
    <t xml:space="preserve">Sweet /  -noshukela </t>
  </si>
  <si>
    <t>Bitter / -babayo</t>
  </si>
  <si>
    <t>Sorghum equivalent.</t>
  </si>
  <si>
    <t>Okulinganiswa amabele.</t>
  </si>
  <si>
    <t xml:space="preserve">Izibalo ezingaphezulu/ezingaphansi ngakolunye uhlangothi zingenxa yamabele athunyelwe ukuba asetshenziswe njengokudla </t>
  </si>
  <si>
    <t>okunoshukela kodwa wemukelwa njengokudla okumuncu.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</si>
  <si>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</si>
  <si>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</si>
  <si>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</si>
  <si>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</si>
  <si>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</si>
  <si>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</si>
  <si>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</si>
  <si>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</si>
  <si>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</si>
  <si>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</si>
  <si>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</si>
  <si>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</si>
  <si>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</si>
  <si>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KuMashi 2004</t>
  </si>
  <si>
    <t>1 April/Ku-Aphreli 2003</t>
  </si>
  <si>
    <t>Umkhiqizi uthumela ukudla okusuka ngqo emapulazini.</t>
  </si>
  <si>
    <t>English</t>
  </si>
  <si>
    <t>2004/2005 Year (April - March) / Unyaka ka-2004/2005 (Ku-Aphreli - KuMashi) (2)</t>
  </si>
  <si>
    <t>1 April/Ku-Aphreli 2004</t>
  </si>
  <si>
    <t>Preliminary/Okokuqala</t>
  </si>
  <si>
    <t>March 2004</t>
  </si>
  <si>
    <t>Closing stock</t>
  </si>
  <si>
    <t>Isitokwe sa kuvhala</t>
  </si>
  <si>
    <t>(g) Stock stored at: (6)</t>
  </si>
  <si>
    <t>(g) Isitokwe esibekwe e-: (6)</t>
  </si>
  <si>
    <t>Okusele okuthunyelwayo(+)/Okwemukelwayo(-)</t>
  </si>
  <si>
    <t>February 2004 (On request of the industry.)</t>
  </si>
  <si>
    <t>KuFebhuwari 2004 (Ngesicelo semboni.)</t>
  </si>
  <si>
    <t>30 September/KuSeptemba 2004</t>
  </si>
  <si>
    <t xml:space="preserve">September 2004 </t>
  </si>
  <si>
    <t>KuSeptemba 2004</t>
  </si>
  <si>
    <t>1 September/KuSeptemba 2004</t>
  </si>
  <si>
    <t xml:space="preserve">October 2004 </t>
  </si>
  <si>
    <t>Ku-Okthoba 2004</t>
  </si>
  <si>
    <t>April - October 2004</t>
  </si>
  <si>
    <t>Ku-Aphreli - Ku-Okthoba 2004</t>
  </si>
  <si>
    <t>April - October 2003</t>
  </si>
  <si>
    <t>Ku-Aphreli - Ku-Okthoba 2003</t>
  </si>
  <si>
    <t>SMI-112004</t>
  </si>
  <si>
    <t>31 October/Ku-Okthoba 2004</t>
  </si>
  <si>
    <t>31 October/Ku-Okthoba 2003</t>
  </si>
  <si>
    <t>318 618</t>
  </si>
  <si>
    <t>44 721</t>
  </si>
  <si>
    <t>1 October/Ku-Okthoba 2004</t>
  </si>
  <si>
    <t>2 808</t>
  </si>
  <si>
    <t xml:space="preserve">The surplus/deficit figures are partly due to sorghum dispatched as sweet consumption </t>
  </si>
  <si>
    <t>but received as bitter consumption.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</si>
</sst>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i/>
      <sz val="16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17" fontId="3" fillId="0" borderId="9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18" xfId="0" applyFont="1" applyFill="1" applyBorder="1" applyAlignment="1" quotePrefix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 quotePrefix="1">
      <alignment horizontal="lef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20" xfId="0" applyFont="1" applyFill="1" applyBorder="1" applyAlignment="1" quotePrefix="1">
      <alignment horizontal="left"/>
    </xf>
    <xf numFmtId="0" fontId="8" fillId="0" borderId="27" xfId="0" applyFont="1" applyFill="1" applyBorder="1" applyAlignment="1">
      <alignment horizontal="right"/>
    </xf>
    <xf numFmtId="0" fontId="8" fillId="0" borderId="24" xfId="0" applyFont="1" applyFill="1" applyBorder="1" applyAlignment="1" quotePrefix="1">
      <alignment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right"/>
    </xf>
    <xf numFmtId="0" fontId="8" fillId="0" borderId="8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/>
    </xf>
    <xf numFmtId="0" fontId="8" fillId="0" borderId="18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3" xfId="0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3" fillId="0" borderId="36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35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164" fontId="4" fillId="0" borderId="17" xfId="0" applyNumberFormat="1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4" fontId="3" fillId="0" borderId="1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3" fillId="0" borderId="14" xfId="0" applyFont="1" applyFill="1" applyBorder="1" applyAlignment="1">
      <alignment horizontal="right"/>
    </xf>
    <xf numFmtId="164" fontId="3" fillId="0" borderId="38" xfId="0" applyNumberFormat="1" applyFont="1" applyFill="1" applyBorder="1" applyAlignment="1">
      <alignment/>
    </xf>
    <xf numFmtId="164" fontId="3" fillId="0" borderId="39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 quotePrefix="1">
      <alignment horizontal="center"/>
    </xf>
    <xf numFmtId="164" fontId="3" fillId="0" borderId="40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 horizontal="right"/>
    </xf>
    <xf numFmtId="164" fontId="3" fillId="0" borderId="4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quotePrefix="1">
      <alignment horizontal="left"/>
    </xf>
    <xf numFmtId="164" fontId="3" fillId="0" borderId="37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horizontal="right"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>
      <alignment vertical="center"/>
    </xf>
    <xf numFmtId="164" fontId="3" fillId="0" borderId="53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 quotePrefix="1">
      <alignment horizontal="center"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3" fillId="0" borderId="56" xfId="0" applyNumberFormat="1" applyFont="1" applyFill="1" applyBorder="1" applyAlignment="1" quotePrefix="1">
      <alignment horizontal="center"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 quotePrefix="1">
      <alignment horizontal="center" vertical="center"/>
    </xf>
    <xf numFmtId="164" fontId="3" fillId="0" borderId="1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61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164" fontId="3" fillId="0" borderId="42" xfId="0" applyNumberFormat="1" applyFont="1" applyFill="1" applyBorder="1" applyAlignment="1">
      <alignment horizontal="right" vertical="center"/>
    </xf>
    <xf numFmtId="164" fontId="3" fillId="0" borderId="62" xfId="0" applyNumberFormat="1" applyFont="1" applyFill="1" applyBorder="1" applyAlignment="1" quotePrefix="1">
      <alignment horizontal="center" vertical="center"/>
    </xf>
    <xf numFmtId="164" fontId="3" fillId="0" borderId="33" xfId="0" applyNumberFormat="1" applyFont="1" applyFill="1" applyBorder="1" applyAlignment="1">
      <alignment horizontal="right" vertical="center"/>
    </xf>
    <xf numFmtId="0" fontId="5" fillId="0" borderId="60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 horizontal="right"/>
    </xf>
    <xf numFmtId="1" fontId="8" fillId="0" borderId="41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6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8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/>
    </xf>
    <xf numFmtId="164" fontId="3" fillId="0" borderId="6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/>
    </xf>
    <xf numFmtId="164" fontId="3" fillId="0" borderId="48" xfId="0" applyNumberFormat="1" applyFont="1" applyBorder="1" applyAlignment="1">
      <alignment/>
    </xf>
    <xf numFmtId="164" fontId="3" fillId="0" borderId="63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58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/>
    </xf>
    <xf numFmtId="164" fontId="3" fillId="0" borderId="52" xfId="0" applyNumberFormat="1" applyFont="1" applyBorder="1" applyAlignment="1">
      <alignment/>
    </xf>
    <xf numFmtId="164" fontId="3" fillId="0" borderId="46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54" xfId="0" applyNumberFormat="1" applyFont="1" applyBorder="1" applyAlignment="1">
      <alignment/>
    </xf>
    <xf numFmtId="164" fontId="3" fillId="0" borderId="55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0" borderId="57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3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17" fontId="5" fillId="0" borderId="17" xfId="0" applyNumberFormat="1" applyFont="1" applyFill="1" applyBorder="1" applyAlignment="1" quotePrefix="1">
      <alignment horizontal="center"/>
    </xf>
    <xf numFmtId="17" fontId="5" fillId="0" borderId="41" xfId="0" applyNumberFormat="1" applyFont="1" applyFill="1" applyBorder="1" applyAlignment="1" quotePrefix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17" fontId="5" fillId="0" borderId="37" xfId="0" applyNumberFormat="1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164" fontId="3" fillId="0" borderId="1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17" fontId="3" fillId="0" borderId="14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7" fontId="3" fillId="0" borderId="40" xfId="0" applyNumberFormat="1" applyFont="1" applyFill="1" applyBorder="1" applyAlignment="1">
      <alignment horizontal="center"/>
    </xf>
    <xf numFmtId="17" fontId="3" fillId="0" borderId="13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0" fontId="3" fillId="0" borderId="41" xfId="0" applyNumberFormat="1" applyFont="1" applyFill="1" applyBorder="1" applyAlignment="1" quotePrefix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190500</xdr:rowOff>
    </xdr:from>
    <xdr:to>
      <xdr:col>2</xdr:col>
      <xdr:colOff>2619375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572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17630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17630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200025</xdr:colOff>
      <xdr:row>68</xdr:row>
      <xdr:rowOff>0</xdr:rowOff>
    </xdr:from>
    <xdr:to>
      <xdr:col>17</xdr:col>
      <xdr:colOff>200025</xdr:colOff>
      <xdr:row>70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74275" y="171069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30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30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30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97"/>
  <sheetViews>
    <sheetView tabSelected="1" zoomScale="75" zoomScaleNormal="75" workbookViewId="0" topLeftCell="A1">
      <selection activeCell="A1" sqref="A1:C9"/>
    </sheetView>
  </sheetViews>
  <sheetFormatPr defaultColWidth="9.140625" defaultRowHeight="12.75"/>
  <cols>
    <col min="1" max="2" width="1.7109375" style="128" customWidth="1"/>
    <col min="3" max="3" width="58.28125" style="128" customWidth="1"/>
    <col min="4" max="4" width="15.421875" style="128" bestFit="1" customWidth="1"/>
    <col min="5" max="5" width="13.8515625" style="128" customWidth="1"/>
    <col min="6" max="6" width="15.28125" style="128" bestFit="1" customWidth="1"/>
    <col min="7" max="7" width="15.421875" style="128" bestFit="1" customWidth="1"/>
    <col min="8" max="8" width="15.7109375" style="128" customWidth="1"/>
    <col min="9" max="9" width="14.28125" style="128" customWidth="1"/>
    <col min="10" max="10" width="19.00390625" style="128" customWidth="1"/>
    <col min="11" max="11" width="17.140625" style="128" customWidth="1"/>
    <col min="12" max="12" width="15.28125" style="128" customWidth="1"/>
    <col min="13" max="13" width="14.140625" style="128" customWidth="1"/>
    <col min="14" max="14" width="18.140625" style="128" customWidth="1"/>
    <col min="15" max="15" width="18.00390625" style="128" customWidth="1"/>
    <col min="16" max="16" width="15.28125" style="128" bestFit="1" customWidth="1"/>
    <col min="17" max="17" width="69.8515625" style="128" customWidth="1"/>
    <col min="18" max="18" width="3.00390625" style="128" customWidth="1"/>
    <col min="19" max="19" width="1.421875" style="127" customWidth="1"/>
    <col min="20" max="20" width="0.9921875" style="127" customWidth="1"/>
    <col min="21" max="166" width="7.8515625" style="127" customWidth="1"/>
    <col min="167" max="16384" width="7.8515625" style="128" customWidth="1"/>
  </cols>
  <sheetData>
    <row r="1" spans="1:20" s="2" customFormat="1" ht="21" customHeight="1">
      <c r="A1" s="280"/>
      <c r="B1" s="281"/>
      <c r="C1" s="282"/>
      <c r="D1" s="289" t="s">
        <v>0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130</v>
      </c>
      <c r="R1" s="292"/>
      <c r="S1" s="293"/>
      <c r="T1" s="1"/>
    </row>
    <row r="2" spans="1:20" s="2" customFormat="1" ht="21" customHeight="1">
      <c r="A2" s="283"/>
      <c r="B2" s="284"/>
      <c r="C2" s="285"/>
      <c r="D2" s="297" t="s">
        <v>92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4"/>
      <c r="R2" s="295"/>
      <c r="S2" s="296"/>
      <c r="T2" s="1"/>
    </row>
    <row r="3" spans="1:20" s="2" customFormat="1" ht="21" customHeight="1" thickBot="1">
      <c r="A3" s="283"/>
      <c r="B3" s="284"/>
      <c r="C3" s="285"/>
      <c r="D3" s="299" t="s">
        <v>109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294"/>
      <c r="R3" s="295"/>
      <c r="S3" s="296"/>
      <c r="T3" s="1"/>
    </row>
    <row r="4" spans="1:166" s="5" customFormat="1" ht="21" customHeight="1">
      <c r="A4" s="283"/>
      <c r="B4" s="284"/>
      <c r="C4" s="285"/>
      <c r="D4" s="276" t="s">
        <v>121</v>
      </c>
      <c r="E4" s="267"/>
      <c r="F4" s="268"/>
      <c r="G4" s="276" t="s">
        <v>124</v>
      </c>
      <c r="H4" s="267"/>
      <c r="I4" s="268"/>
      <c r="J4" s="269" t="s">
        <v>1</v>
      </c>
      <c r="K4" s="270"/>
      <c r="L4" s="270"/>
      <c r="M4" s="3"/>
      <c r="N4" s="269" t="s">
        <v>1</v>
      </c>
      <c r="O4" s="270"/>
      <c r="P4" s="270"/>
      <c r="Q4" s="294"/>
      <c r="R4" s="295"/>
      <c r="S4" s="29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83"/>
      <c r="B5" s="284"/>
      <c r="C5" s="285"/>
      <c r="D5" s="307" t="s">
        <v>122</v>
      </c>
      <c r="E5" s="308"/>
      <c r="F5" s="309"/>
      <c r="G5" s="307" t="s">
        <v>125</v>
      </c>
      <c r="H5" s="308"/>
      <c r="I5" s="309"/>
      <c r="J5" s="310" t="s">
        <v>126</v>
      </c>
      <c r="K5" s="311"/>
      <c r="L5" s="312"/>
      <c r="M5" s="6"/>
      <c r="N5" s="310" t="s">
        <v>128</v>
      </c>
      <c r="O5" s="311"/>
      <c r="P5" s="312"/>
      <c r="Q5" s="271">
        <v>38316</v>
      </c>
      <c r="R5" s="272"/>
      <c r="S5" s="27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83"/>
      <c r="B6" s="284"/>
      <c r="C6" s="285"/>
      <c r="D6" s="303"/>
      <c r="E6" s="304"/>
      <c r="F6" s="305"/>
      <c r="G6" s="303" t="s">
        <v>111</v>
      </c>
      <c r="H6" s="304"/>
      <c r="I6" s="305"/>
      <c r="J6" s="303" t="s">
        <v>127</v>
      </c>
      <c r="K6" s="306"/>
      <c r="L6" s="304"/>
      <c r="M6" s="8" t="s">
        <v>2</v>
      </c>
      <c r="N6" s="303" t="s">
        <v>129</v>
      </c>
      <c r="O6" s="306"/>
      <c r="P6" s="304"/>
      <c r="Q6" s="274"/>
      <c r="R6" s="272"/>
      <c r="S6" s="273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83"/>
      <c r="B7" s="284"/>
      <c r="C7" s="285"/>
      <c r="D7" s="10" t="s">
        <v>3</v>
      </c>
      <c r="E7" s="11" t="s">
        <v>4</v>
      </c>
      <c r="F7" s="12"/>
      <c r="G7" s="10" t="s">
        <v>3</v>
      </c>
      <c r="H7" s="11" t="s">
        <v>4</v>
      </c>
      <c r="I7" s="12"/>
      <c r="J7" s="10" t="s">
        <v>3</v>
      </c>
      <c r="K7" s="11" t="s">
        <v>4</v>
      </c>
      <c r="L7" s="12"/>
      <c r="M7" s="13" t="s">
        <v>5</v>
      </c>
      <c r="N7" s="10" t="s">
        <v>3</v>
      </c>
      <c r="O7" s="11" t="s">
        <v>4</v>
      </c>
      <c r="P7" s="12"/>
      <c r="Q7" s="274"/>
      <c r="R7" s="272"/>
      <c r="S7" s="27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283"/>
      <c r="B8" s="284"/>
      <c r="C8" s="285"/>
      <c r="D8" s="14" t="s">
        <v>6</v>
      </c>
      <c r="E8" s="15" t="s">
        <v>7</v>
      </c>
      <c r="F8" s="12" t="s">
        <v>8</v>
      </c>
      <c r="G8" s="14" t="s">
        <v>6</v>
      </c>
      <c r="H8" s="15" t="s">
        <v>7</v>
      </c>
      <c r="I8" s="12" t="s">
        <v>8</v>
      </c>
      <c r="J8" s="14" t="s">
        <v>6</v>
      </c>
      <c r="K8" s="15" t="s">
        <v>7</v>
      </c>
      <c r="L8" s="12" t="s">
        <v>8</v>
      </c>
      <c r="M8" s="13"/>
      <c r="N8" s="14" t="s">
        <v>6</v>
      </c>
      <c r="O8" s="15" t="s">
        <v>7</v>
      </c>
      <c r="P8" s="12" t="s">
        <v>8</v>
      </c>
      <c r="Q8" s="274"/>
      <c r="R8" s="272"/>
      <c r="S8" s="273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286"/>
      <c r="B9" s="287"/>
      <c r="C9" s="288"/>
      <c r="D9" s="16" t="s">
        <v>9</v>
      </c>
      <c r="E9" s="17" t="s">
        <v>10</v>
      </c>
      <c r="F9" s="18" t="s">
        <v>11</v>
      </c>
      <c r="G9" s="16" t="s">
        <v>9</v>
      </c>
      <c r="H9" s="17" t="s">
        <v>10</v>
      </c>
      <c r="I9" s="18" t="s">
        <v>11</v>
      </c>
      <c r="J9" s="16" t="s">
        <v>9</v>
      </c>
      <c r="K9" s="17" t="s">
        <v>10</v>
      </c>
      <c r="L9" s="18" t="s">
        <v>11</v>
      </c>
      <c r="M9" s="19"/>
      <c r="N9" s="16" t="s">
        <v>9</v>
      </c>
      <c r="O9" s="17" t="s">
        <v>10</v>
      </c>
      <c r="P9" s="18" t="s">
        <v>11</v>
      </c>
      <c r="Q9" s="275"/>
      <c r="R9" s="301"/>
      <c r="S9" s="30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313" t="s">
        <v>108</v>
      </c>
      <c r="B10" s="314"/>
      <c r="C10" s="315"/>
      <c r="D10" s="316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3" t="s">
        <v>12</v>
      </c>
      <c r="R10" s="314"/>
      <c r="S10" s="315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318" t="s">
        <v>13</v>
      </c>
      <c r="B11" s="270"/>
      <c r="C11" s="270"/>
      <c r="D11" s="307" t="s">
        <v>123</v>
      </c>
      <c r="E11" s="308"/>
      <c r="F11" s="309"/>
      <c r="G11" s="307" t="s">
        <v>135</v>
      </c>
      <c r="H11" s="308"/>
      <c r="I11" s="309"/>
      <c r="J11" s="319" t="s">
        <v>110</v>
      </c>
      <c r="K11" s="320"/>
      <c r="L11" s="321"/>
      <c r="M11" s="20"/>
      <c r="N11" s="319" t="s">
        <v>106</v>
      </c>
      <c r="O11" s="320"/>
      <c r="P11" s="321"/>
      <c r="Q11" s="322" t="s">
        <v>14</v>
      </c>
      <c r="R11" s="322"/>
      <c r="S11" s="32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21" t="s">
        <v>15</v>
      </c>
      <c r="B12" s="22"/>
      <c r="C12" s="22"/>
      <c r="D12" s="23">
        <v>273.7</v>
      </c>
      <c r="E12" s="24">
        <v>31.7</v>
      </c>
      <c r="F12" s="136">
        <f>SUM(D12:E12)</f>
        <v>305.4</v>
      </c>
      <c r="G12" s="24">
        <f>D48</f>
        <v>260.2</v>
      </c>
      <c r="H12" s="24">
        <f>E48</f>
        <v>30.099999999999998</v>
      </c>
      <c r="I12" s="136">
        <f>SUM(G12:H12)</f>
        <v>290.3</v>
      </c>
      <c r="J12" s="23">
        <v>44.5</v>
      </c>
      <c r="K12" s="24">
        <v>4.9</v>
      </c>
      <c r="L12" s="136">
        <f>SUM(J12:K12)</f>
        <v>49.4</v>
      </c>
      <c r="M12" s="130">
        <f>ROUND(L12-P12,2)/P12*100</f>
        <v>13.82488479262673</v>
      </c>
      <c r="N12" s="23">
        <v>31.4</v>
      </c>
      <c r="O12" s="24">
        <v>12</v>
      </c>
      <c r="P12" s="137">
        <f>SUM(N12:O12)</f>
        <v>43.4</v>
      </c>
      <c r="Q12" s="25"/>
      <c r="S12" s="26" t="s">
        <v>16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21"/>
      <c r="B13" s="22"/>
      <c r="C13" s="22"/>
      <c r="D13" s="27"/>
      <c r="E13" s="27"/>
      <c r="F13" s="27"/>
      <c r="G13" s="27"/>
      <c r="H13" s="27"/>
      <c r="I13" s="27"/>
      <c r="J13" s="270" t="s">
        <v>1</v>
      </c>
      <c r="K13" s="270"/>
      <c r="L13" s="270"/>
      <c r="M13" s="28"/>
      <c r="N13" s="270" t="s">
        <v>1</v>
      </c>
      <c r="O13" s="270"/>
      <c r="P13" s="270"/>
      <c r="Q13" s="25"/>
      <c r="S13" s="26"/>
    </row>
    <row r="14" spans="1:19" s="9" customFormat="1" ht="21" customHeight="1">
      <c r="A14" s="21"/>
      <c r="B14" s="22"/>
      <c r="C14" s="22"/>
      <c r="D14" s="29"/>
      <c r="E14" s="29"/>
      <c r="F14" s="29"/>
      <c r="G14" s="29"/>
      <c r="H14" s="29"/>
      <c r="I14" s="29"/>
      <c r="J14" s="312" t="s">
        <v>126</v>
      </c>
      <c r="K14" s="311"/>
      <c r="L14" s="312"/>
      <c r="M14" s="30"/>
      <c r="N14" s="312" t="s">
        <v>128</v>
      </c>
      <c r="O14" s="311"/>
      <c r="P14" s="312"/>
      <c r="Q14" s="25"/>
      <c r="S14" s="26"/>
    </row>
    <row r="15" spans="1:166" s="5" customFormat="1" ht="21" customHeight="1" thickBot="1">
      <c r="A15" s="31"/>
      <c r="B15" s="4"/>
      <c r="C15" s="4"/>
      <c r="D15" s="304"/>
      <c r="E15" s="304"/>
      <c r="F15" s="304"/>
      <c r="G15" s="7"/>
      <c r="H15" s="7"/>
      <c r="I15" s="7"/>
      <c r="J15" s="304" t="s">
        <v>127</v>
      </c>
      <c r="K15" s="306"/>
      <c r="L15" s="304"/>
      <c r="M15" s="32"/>
      <c r="N15" s="304" t="s">
        <v>129</v>
      </c>
      <c r="O15" s="306"/>
      <c r="P15" s="304"/>
      <c r="Q15" s="30"/>
      <c r="R15" s="33"/>
      <c r="S15" s="3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</row>
    <row r="16" spans="1:166" s="2" customFormat="1" ht="21" customHeight="1" thickBot="1">
      <c r="A16" s="21" t="s">
        <v>17</v>
      </c>
      <c r="B16" s="35"/>
      <c r="C16" s="35"/>
      <c r="D16" s="156">
        <f>SUM(D17:D18)</f>
        <v>3.1</v>
      </c>
      <c r="E16" s="157">
        <f>SUM(E17:E18)</f>
        <v>0.8</v>
      </c>
      <c r="F16" s="158">
        <f>SUM(D16:E16)</f>
        <v>3.9000000000000004</v>
      </c>
      <c r="G16" s="156">
        <f>SUM(G17:G18)</f>
        <v>4</v>
      </c>
      <c r="H16" s="157">
        <f>SUM(H17:H18)</f>
        <v>0.1</v>
      </c>
      <c r="I16" s="158">
        <f>SUM(G16:H16)</f>
        <v>4.1</v>
      </c>
      <c r="J16" s="156">
        <f>SUM(J17:J18)</f>
        <v>324</v>
      </c>
      <c r="K16" s="157">
        <f>SUM(K17:K18)</f>
        <v>44.7</v>
      </c>
      <c r="L16" s="159">
        <f>SUM(J16:K16)</f>
        <v>368.7</v>
      </c>
      <c r="M16" s="160" t="s">
        <v>18</v>
      </c>
      <c r="N16" s="225">
        <v>213.4</v>
      </c>
      <c r="O16" s="226">
        <v>24.8</v>
      </c>
      <c r="P16" s="227">
        <v>238.2</v>
      </c>
      <c r="Q16" s="25"/>
      <c r="R16" s="25"/>
      <c r="S16" s="26" t="s">
        <v>19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21"/>
      <c r="B17" s="36" t="s">
        <v>93</v>
      </c>
      <c r="C17" s="37"/>
      <c r="D17" s="163">
        <v>3.1</v>
      </c>
      <c r="E17" s="164">
        <v>0.8</v>
      </c>
      <c r="F17" s="162">
        <f>SUM(D17:E17)</f>
        <v>3.9000000000000004</v>
      </c>
      <c r="G17" s="163">
        <v>4</v>
      </c>
      <c r="H17" s="164">
        <v>0.1</v>
      </c>
      <c r="I17" s="162">
        <f>SUM(G17:H17)</f>
        <v>4.1</v>
      </c>
      <c r="J17" s="163">
        <v>318.6</v>
      </c>
      <c r="K17" s="164">
        <v>44.7</v>
      </c>
      <c r="L17" s="162">
        <f>SUM(J17:K17)</f>
        <v>363.3</v>
      </c>
      <c r="M17" s="165">
        <f>ROUND(L17-P17,2)/P17*100</f>
        <v>73.49570200573066</v>
      </c>
      <c r="N17" s="228">
        <v>187.6</v>
      </c>
      <c r="O17" s="229">
        <v>21.8</v>
      </c>
      <c r="P17" s="230">
        <v>209.4</v>
      </c>
      <c r="Q17" s="39"/>
      <c r="R17" s="40" t="s">
        <v>94</v>
      </c>
      <c r="S17" s="4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 thickBot="1">
      <c r="A18" s="21"/>
      <c r="B18" s="42" t="s">
        <v>20</v>
      </c>
      <c r="C18" s="43"/>
      <c r="D18" s="166">
        <v>0</v>
      </c>
      <c r="E18" s="167">
        <v>0</v>
      </c>
      <c r="F18" s="168">
        <f>SUM(D18:E18)</f>
        <v>0</v>
      </c>
      <c r="G18" s="166">
        <v>0</v>
      </c>
      <c r="H18" s="167">
        <v>0</v>
      </c>
      <c r="I18" s="168">
        <f>SUM(G18:H18)</f>
        <v>0</v>
      </c>
      <c r="J18" s="166">
        <v>5.4</v>
      </c>
      <c r="K18" s="169">
        <v>0</v>
      </c>
      <c r="L18" s="168">
        <f>SUM(J18:K18)</f>
        <v>5.4</v>
      </c>
      <c r="M18" s="170" t="s">
        <v>18</v>
      </c>
      <c r="N18" s="231">
        <v>25.8</v>
      </c>
      <c r="O18" s="232">
        <v>3</v>
      </c>
      <c r="P18" s="233">
        <v>28.8</v>
      </c>
      <c r="Q18" s="45"/>
      <c r="R18" s="46" t="s">
        <v>21</v>
      </c>
      <c r="S18" s="4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9" customHeight="1" thickBot="1">
      <c r="A19" s="21"/>
      <c r="B19" s="9"/>
      <c r="C19" s="9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234"/>
      <c r="O19" s="234"/>
      <c r="P19" s="234"/>
      <c r="Q19" s="44"/>
      <c r="R19" s="44"/>
      <c r="S19" s="4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 thickBot="1">
      <c r="A20" s="21" t="s">
        <v>22</v>
      </c>
      <c r="B20" s="49"/>
      <c r="C20" s="35"/>
      <c r="D20" s="161">
        <f aca="true" t="shared" si="0" ref="D20:K20">D22+D28+D32+D33</f>
        <v>14.1</v>
      </c>
      <c r="E20" s="157">
        <f t="shared" si="0"/>
        <v>2.5</v>
      </c>
      <c r="F20" s="171">
        <f t="shared" si="0"/>
        <v>16.6</v>
      </c>
      <c r="G20" s="161">
        <f t="shared" si="0"/>
        <v>15.1</v>
      </c>
      <c r="H20" s="157">
        <f t="shared" si="0"/>
        <v>4.1</v>
      </c>
      <c r="I20" s="171">
        <f t="shared" si="0"/>
        <v>19.200000000000003</v>
      </c>
      <c r="J20" s="161">
        <f t="shared" si="0"/>
        <v>98.10000000000001</v>
      </c>
      <c r="K20" s="157">
        <f t="shared" si="0"/>
        <v>21.7</v>
      </c>
      <c r="L20" s="158">
        <f aca="true" t="shared" si="1" ref="L20:L27">SUM(J20:K20)</f>
        <v>119.80000000000001</v>
      </c>
      <c r="M20" s="165">
        <f>ROUND(L20-P20,2)/P20*100</f>
        <v>8.025247971145175</v>
      </c>
      <c r="N20" s="225">
        <v>86.5</v>
      </c>
      <c r="O20" s="235">
        <v>24.4</v>
      </c>
      <c r="P20" s="236">
        <v>110.9</v>
      </c>
      <c r="Q20" s="25"/>
      <c r="R20" s="25"/>
      <c r="S20" s="26" t="s">
        <v>23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21"/>
      <c r="B21" s="50" t="s">
        <v>24</v>
      </c>
      <c r="C21" s="51"/>
      <c r="D21" s="173">
        <f>D22+D28</f>
        <v>13.6</v>
      </c>
      <c r="E21" s="164">
        <f>E22+E28</f>
        <v>2.4</v>
      </c>
      <c r="F21" s="158">
        <f>SUM(D21:E21)</f>
        <v>16</v>
      </c>
      <c r="G21" s="173">
        <f>G22+G28</f>
        <v>14</v>
      </c>
      <c r="H21" s="164">
        <f>H22+H28</f>
        <v>3.9000000000000004</v>
      </c>
      <c r="I21" s="158">
        <f>SUM(G21:H21)</f>
        <v>17.9</v>
      </c>
      <c r="J21" s="173">
        <f>J22+J28</f>
        <v>93.30000000000001</v>
      </c>
      <c r="K21" s="164">
        <f>K22+K28</f>
        <v>20.8</v>
      </c>
      <c r="L21" s="158">
        <f t="shared" si="1"/>
        <v>114.10000000000001</v>
      </c>
      <c r="M21" s="165">
        <f>ROUND(L21-P21,2)/P21*100</f>
        <v>5.648148148148148</v>
      </c>
      <c r="N21" s="237">
        <v>84</v>
      </c>
      <c r="O21" s="238">
        <v>24</v>
      </c>
      <c r="P21" s="239">
        <v>108</v>
      </c>
      <c r="Q21" s="52"/>
      <c r="R21" s="53" t="s">
        <v>25</v>
      </c>
      <c r="S21" s="26"/>
      <c r="T21" s="9"/>
      <c r="U21" s="54"/>
      <c r="V21" s="54"/>
      <c r="W21" s="54"/>
      <c r="X21" s="54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21"/>
      <c r="B22" s="55"/>
      <c r="C22" s="56" t="s">
        <v>26</v>
      </c>
      <c r="D22" s="174">
        <f>SUM(D23:D27)</f>
        <v>12.6</v>
      </c>
      <c r="E22" s="175">
        <f>SUM(E23:E27)</f>
        <v>2.4</v>
      </c>
      <c r="F22" s="176">
        <f>SUM(D22:E22)</f>
        <v>15</v>
      </c>
      <c r="G22" s="174">
        <f>SUM(G23:G27)</f>
        <v>13.2</v>
      </c>
      <c r="H22" s="175">
        <f>SUM(H23:H27)</f>
        <v>3.9000000000000004</v>
      </c>
      <c r="I22" s="176">
        <f>SUM(G22:H22)</f>
        <v>17.1</v>
      </c>
      <c r="J22" s="174">
        <f>SUM(J23:J27)</f>
        <v>88.20000000000002</v>
      </c>
      <c r="K22" s="175">
        <f>SUM(K23:K27)</f>
        <v>20.1</v>
      </c>
      <c r="L22" s="176">
        <f t="shared" si="1"/>
        <v>108.30000000000001</v>
      </c>
      <c r="M22" s="177">
        <f>ROUND(L22-P22,2)/P22*100</f>
        <v>7.440476190476191</v>
      </c>
      <c r="N22" s="240">
        <v>79.8</v>
      </c>
      <c r="O22" s="241">
        <v>21</v>
      </c>
      <c r="P22" s="242">
        <v>100.8</v>
      </c>
      <c r="Q22" s="44" t="s">
        <v>27</v>
      </c>
      <c r="R22" s="57"/>
      <c r="S22" s="26"/>
      <c r="T22" s="9"/>
      <c r="U22" s="54"/>
      <c r="V22" s="54"/>
      <c r="W22" s="54"/>
      <c r="X22" s="54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21"/>
      <c r="B23" s="58"/>
      <c r="C23" s="36" t="s">
        <v>28</v>
      </c>
      <c r="D23" s="178">
        <v>0</v>
      </c>
      <c r="E23" s="179">
        <v>2.1</v>
      </c>
      <c r="F23" s="181">
        <f>SUM(D23:E23)</f>
        <v>2.1</v>
      </c>
      <c r="G23" s="178">
        <v>0</v>
      </c>
      <c r="H23" s="179">
        <v>2.1</v>
      </c>
      <c r="I23" s="181">
        <f>SUM(G23:H23)</f>
        <v>2.1</v>
      </c>
      <c r="J23" s="178">
        <v>6.2</v>
      </c>
      <c r="K23" s="179">
        <v>8.8</v>
      </c>
      <c r="L23" s="181">
        <f t="shared" si="1"/>
        <v>15</v>
      </c>
      <c r="M23" s="182">
        <f>ROUND(L23-P23,2)/P23*100</f>
        <v>20.967741935483872</v>
      </c>
      <c r="N23" s="228">
        <v>7.8</v>
      </c>
      <c r="O23" s="238">
        <v>4.6</v>
      </c>
      <c r="P23" s="243">
        <v>12.4</v>
      </c>
      <c r="Q23" s="40" t="s">
        <v>29</v>
      </c>
      <c r="R23" s="59"/>
      <c r="S23" s="4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21"/>
      <c r="B24" s="60"/>
      <c r="C24" s="61" t="s">
        <v>30</v>
      </c>
      <c r="D24" s="183">
        <v>6.2</v>
      </c>
      <c r="E24" s="184">
        <v>0.3</v>
      </c>
      <c r="F24" s="181">
        <f>SUM(D24:E24)</f>
        <v>6.5</v>
      </c>
      <c r="G24" s="183">
        <v>6.4</v>
      </c>
      <c r="H24" s="184">
        <v>1.8</v>
      </c>
      <c r="I24" s="181">
        <f>SUM(G24:H24)</f>
        <v>8.200000000000001</v>
      </c>
      <c r="J24" s="183">
        <v>36.6</v>
      </c>
      <c r="K24" s="184">
        <v>11.2</v>
      </c>
      <c r="L24" s="181">
        <f t="shared" si="1"/>
        <v>47.8</v>
      </c>
      <c r="M24" s="185">
        <f>ROUND(L24-P24,2)/P24*100</f>
        <v>10.904872389791183</v>
      </c>
      <c r="N24" s="228">
        <v>30.9</v>
      </c>
      <c r="O24" s="238">
        <v>12.2</v>
      </c>
      <c r="P24" s="243">
        <v>43.1</v>
      </c>
      <c r="Q24" s="62" t="s">
        <v>31</v>
      </c>
      <c r="R24" s="59"/>
      <c r="S24" s="4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21"/>
      <c r="B25" s="60"/>
      <c r="C25" s="61" t="s">
        <v>32</v>
      </c>
      <c r="D25" s="183">
        <v>5.2</v>
      </c>
      <c r="E25" s="184">
        <v>0</v>
      </c>
      <c r="F25" s="181">
        <f>SUM(D25:E25)</f>
        <v>5.2</v>
      </c>
      <c r="G25" s="183">
        <v>5.3</v>
      </c>
      <c r="H25" s="184">
        <v>0</v>
      </c>
      <c r="I25" s="181">
        <f>SUM(G25:H25)</f>
        <v>5.3</v>
      </c>
      <c r="J25" s="183">
        <v>37</v>
      </c>
      <c r="K25" s="184">
        <v>0.1</v>
      </c>
      <c r="L25" s="181">
        <f t="shared" si="1"/>
        <v>37.1</v>
      </c>
      <c r="M25" s="185">
        <f aca="true" t="shared" si="2" ref="M25:M33">ROUND(L25-P25,2)/P25*100</f>
        <v>-4.871794871794872</v>
      </c>
      <c r="N25" s="228">
        <v>36</v>
      </c>
      <c r="O25" s="238">
        <v>3</v>
      </c>
      <c r="P25" s="239">
        <v>39</v>
      </c>
      <c r="Q25" s="62" t="s">
        <v>33</v>
      </c>
      <c r="R25" s="59"/>
      <c r="S25" s="41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21"/>
      <c r="B26" s="60"/>
      <c r="C26" s="61" t="s">
        <v>34</v>
      </c>
      <c r="D26" s="183">
        <v>0</v>
      </c>
      <c r="E26" s="184">
        <v>0</v>
      </c>
      <c r="F26" s="181">
        <f>E26+D26</f>
        <v>0</v>
      </c>
      <c r="G26" s="183">
        <v>0</v>
      </c>
      <c r="H26" s="184">
        <v>0</v>
      </c>
      <c r="I26" s="181">
        <f>H26+G26</f>
        <v>0</v>
      </c>
      <c r="J26" s="183">
        <v>0</v>
      </c>
      <c r="K26" s="184">
        <v>0</v>
      </c>
      <c r="L26" s="181">
        <f t="shared" si="1"/>
        <v>0</v>
      </c>
      <c r="M26" s="185">
        <f>ROUND(L26-P26,2)/P26*100</f>
        <v>-100</v>
      </c>
      <c r="N26" s="228">
        <v>0.1</v>
      </c>
      <c r="O26" s="238">
        <v>0</v>
      </c>
      <c r="P26" s="243">
        <v>0.1</v>
      </c>
      <c r="Q26" s="62" t="s">
        <v>35</v>
      </c>
      <c r="R26" s="59"/>
      <c r="S26" s="41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>
      <c r="A27" s="21"/>
      <c r="B27" s="60"/>
      <c r="C27" s="63" t="s">
        <v>36</v>
      </c>
      <c r="D27" s="186">
        <v>1.2</v>
      </c>
      <c r="E27" s="187">
        <v>0</v>
      </c>
      <c r="F27" s="188">
        <f>E27+D27</f>
        <v>1.2</v>
      </c>
      <c r="G27" s="186">
        <v>1.5</v>
      </c>
      <c r="H27" s="187">
        <v>0</v>
      </c>
      <c r="I27" s="188">
        <f>H27+G27</f>
        <v>1.5</v>
      </c>
      <c r="J27" s="186">
        <v>8.4</v>
      </c>
      <c r="K27" s="187">
        <v>0</v>
      </c>
      <c r="L27" s="181">
        <f t="shared" si="1"/>
        <v>8.4</v>
      </c>
      <c r="M27" s="185">
        <f t="shared" si="2"/>
        <v>35.483870967741936</v>
      </c>
      <c r="N27" s="244">
        <v>5</v>
      </c>
      <c r="O27" s="245">
        <v>1.2</v>
      </c>
      <c r="P27" s="246">
        <v>6.2</v>
      </c>
      <c r="Q27" s="46" t="s">
        <v>37</v>
      </c>
      <c r="R27" s="57"/>
      <c r="S27" s="41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21"/>
      <c r="B28" s="60"/>
      <c r="C28" s="9" t="s">
        <v>38</v>
      </c>
      <c r="D28" s="183">
        <f>D29+D30+D31</f>
        <v>1</v>
      </c>
      <c r="E28" s="184">
        <f>SUM(E29:E31)</f>
        <v>0</v>
      </c>
      <c r="F28" s="181">
        <f>F29+F30+F31</f>
        <v>1</v>
      </c>
      <c r="G28" s="183">
        <f>G29+G30+G31</f>
        <v>0.8</v>
      </c>
      <c r="H28" s="184">
        <f>SUM(H29:H31)</f>
        <v>0</v>
      </c>
      <c r="I28" s="181">
        <f>I29+I30+I31</f>
        <v>0.8</v>
      </c>
      <c r="J28" s="183">
        <f>J29+J30+J31</f>
        <v>5.1</v>
      </c>
      <c r="K28" s="184">
        <f>K29+K30+K31</f>
        <v>0.7</v>
      </c>
      <c r="L28" s="176">
        <f>L29+L30+L31</f>
        <v>5.8</v>
      </c>
      <c r="M28" s="177">
        <f t="shared" si="2"/>
        <v>-19.444444444444443</v>
      </c>
      <c r="N28" s="228">
        <v>4.2</v>
      </c>
      <c r="O28" s="238">
        <v>3</v>
      </c>
      <c r="P28" s="246">
        <v>7.2</v>
      </c>
      <c r="Q28" s="44" t="s">
        <v>39</v>
      </c>
      <c r="R28" s="57"/>
      <c r="S28" s="4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21"/>
      <c r="B29" s="58"/>
      <c r="C29" s="36" t="s">
        <v>40</v>
      </c>
      <c r="D29" s="178">
        <v>0.1</v>
      </c>
      <c r="E29" s="179">
        <v>0</v>
      </c>
      <c r="F29" s="180">
        <f>E29+D29</f>
        <v>0.1</v>
      </c>
      <c r="G29" s="178">
        <v>0.1</v>
      </c>
      <c r="H29" s="179">
        <v>0</v>
      </c>
      <c r="I29" s="180">
        <f>H29+G29</f>
        <v>0.1</v>
      </c>
      <c r="J29" s="178">
        <v>0.5</v>
      </c>
      <c r="K29" s="179">
        <v>0</v>
      </c>
      <c r="L29" s="180">
        <f>K29+J29</f>
        <v>0.5</v>
      </c>
      <c r="M29" s="185">
        <f t="shared" si="2"/>
        <v>-37.49999999999999</v>
      </c>
      <c r="N29" s="247">
        <v>0.8</v>
      </c>
      <c r="O29" s="248">
        <v>0</v>
      </c>
      <c r="P29" s="243">
        <v>0.8</v>
      </c>
      <c r="Q29" s="40" t="s">
        <v>41</v>
      </c>
      <c r="R29" s="59"/>
      <c r="S29" s="41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21"/>
      <c r="B30" s="60"/>
      <c r="C30" s="61" t="s">
        <v>42</v>
      </c>
      <c r="D30" s="183">
        <v>0.6</v>
      </c>
      <c r="E30" s="184">
        <v>0</v>
      </c>
      <c r="F30" s="181">
        <f>E30+D30</f>
        <v>0.6</v>
      </c>
      <c r="G30" s="183">
        <v>0.5</v>
      </c>
      <c r="H30" s="184">
        <v>0</v>
      </c>
      <c r="I30" s="181">
        <f>H30+G30</f>
        <v>0.5</v>
      </c>
      <c r="J30" s="183">
        <v>3.3</v>
      </c>
      <c r="K30" s="184">
        <v>0</v>
      </c>
      <c r="L30" s="181">
        <f>K30+J30</f>
        <v>3.3</v>
      </c>
      <c r="M30" s="185">
        <f t="shared" si="2"/>
        <v>17.857142857142858</v>
      </c>
      <c r="N30" s="228">
        <v>2.8</v>
      </c>
      <c r="O30" s="238">
        <v>0</v>
      </c>
      <c r="P30" s="243">
        <v>2.8</v>
      </c>
      <c r="Q30" s="62" t="s">
        <v>43</v>
      </c>
      <c r="R30" s="59"/>
      <c r="S30" s="4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21"/>
      <c r="B31" s="60"/>
      <c r="C31" s="63" t="s">
        <v>44</v>
      </c>
      <c r="D31" s="186">
        <v>0.3</v>
      </c>
      <c r="E31" s="187">
        <v>0</v>
      </c>
      <c r="F31" s="188">
        <f>E31+D31</f>
        <v>0.3</v>
      </c>
      <c r="G31" s="186">
        <v>0.2</v>
      </c>
      <c r="H31" s="187">
        <v>0</v>
      </c>
      <c r="I31" s="188">
        <f>H31+G31</f>
        <v>0.2</v>
      </c>
      <c r="J31" s="186">
        <v>1.3</v>
      </c>
      <c r="K31" s="187">
        <v>0.7</v>
      </c>
      <c r="L31" s="188">
        <f>K31+J31</f>
        <v>2</v>
      </c>
      <c r="M31" s="189">
        <f t="shared" si="2"/>
        <v>-44.44444444444445</v>
      </c>
      <c r="N31" s="244">
        <v>0.6</v>
      </c>
      <c r="O31" s="245">
        <v>3</v>
      </c>
      <c r="P31" s="249">
        <v>3.6</v>
      </c>
      <c r="Q31" s="46" t="s">
        <v>45</v>
      </c>
      <c r="R31" s="57"/>
      <c r="S31" s="4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21"/>
      <c r="B32" s="55" t="s">
        <v>46</v>
      </c>
      <c r="C32" s="64"/>
      <c r="D32" s="183">
        <v>0.4</v>
      </c>
      <c r="E32" s="184">
        <v>0.1</v>
      </c>
      <c r="F32" s="181">
        <f>SUM(D32:E32)</f>
        <v>0.5</v>
      </c>
      <c r="G32" s="183">
        <v>0.9</v>
      </c>
      <c r="H32" s="184">
        <v>0.1</v>
      </c>
      <c r="I32" s="181">
        <f>SUM(G32:H32)</f>
        <v>1</v>
      </c>
      <c r="J32" s="183">
        <v>4.1</v>
      </c>
      <c r="K32" s="184">
        <v>0.7</v>
      </c>
      <c r="L32" s="181">
        <f>SUM(J32:K32)</f>
        <v>4.8</v>
      </c>
      <c r="M32" s="185">
        <f t="shared" si="2"/>
        <v>118.18181818181816</v>
      </c>
      <c r="N32" s="228">
        <v>2</v>
      </c>
      <c r="O32" s="238">
        <v>0.2</v>
      </c>
      <c r="P32" s="243">
        <v>2.2</v>
      </c>
      <c r="Q32" s="44"/>
      <c r="R32" s="57" t="s">
        <v>47</v>
      </c>
      <c r="S32" s="41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 thickBot="1">
      <c r="A33" s="21"/>
      <c r="B33" s="65" t="s">
        <v>104</v>
      </c>
      <c r="C33" s="66"/>
      <c r="D33" s="166">
        <v>0.1</v>
      </c>
      <c r="E33" s="167">
        <v>0</v>
      </c>
      <c r="F33" s="190">
        <f>SUM(D33:E33)</f>
        <v>0.1</v>
      </c>
      <c r="G33" s="166">
        <v>0.2</v>
      </c>
      <c r="H33" s="167">
        <v>0.1</v>
      </c>
      <c r="I33" s="190">
        <f>SUM(G33:H33)</f>
        <v>0.30000000000000004</v>
      </c>
      <c r="J33" s="166">
        <v>0.7</v>
      </c>
      <c r="K33" s="167">
        <v>0.2</v>
      </c>
      <c r="L33" s="168">
        <f>SUM(J33:K33)</f>
        <v>0.8999999999999999</v>
      </c>
      <c r="M33" s="191">
        <f t="shared" si="2"/>
        <v>28.571428571428577</v>
      </c>
      <c r="N33" s="231">
        <v>0.5</v>
      </c>
      <c r="O33" s="232">
        <v>0.2</v>
      </c>
      <c r="P33" s="233">
        <v>0.7</v>
      </c>
      <c r="Q33" s="67"/>
      <c r="R33" s="57" t="s">
        <v>48</v>
      </c>
      <c r="S33" s="41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21"/>
      <c r="B34" s="22"/>
      <c r="C34" s="22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234"/>
      <c r="O34" s="234"/>
      <c r="P34" s="234"/>
      <c r="Q34" s="25"/>
      <c r="R34" s="25"/>
      <c r="S34" s="26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 thickBot="1">
      <c r="A35" s="21" t="s">
        <v>95</v>
      </c>
      <c r="B35" s="35"/>
      <c r="C35" s="35"/>
      <c r="D35" s="156">
        <f>SUM(D36+D39)</f>
        <v>3</v>
      </c>
      <c r="E35" s="192">
        <f>SUM(E36+E39)</f>
        <v>0.3</v>
      </c>
      <c r="F35" s="158">
        <f>SUM(D35:E35)</f>
        <v>3.3</v>
      </c>
      <c r="G35" s="156">
        <f>SUM(G36+G39)</f>
        <v>2.3000000000000003</v>
      </c>
      <c r="H35" s="192">
        <f>SUM(H36+H39)</f>
        <v>0.4</v>
      </c>
      <c r="I35" s="158">
        <f>SUM(G35:H35)</f>
        <v>2.7</v>
      </c>
      <c r="J35" s="156">
        <f>SUM(J36+J39)</f>
        <v>20.099999999999998</v>
      </c>
      <c r="K35" s="192">
        <f>SUM(K36+K39)</f>
        <v>2.6</v>
      </c>
      <c r="L35" s="158">
        <f>SUM(J35:K35)</f>
        <v>22.7</v>
      </c>
      <c r="M35" s="160" t="s">
        <v>18</v>
      </c>
      <c r="N35" s="250">
        <v>24.4</v>
      </c>
      <c r="O35" s="251">
        <v>2.4</v>
      </c>
      <c r="P35" s="230">
        <v>26.8</v>
      </c>
      <c r="Q35" s="54"/>
      <c r="R35" s="54"/>
      <c r="S35" s="68" t="s">
        <v>96</v>
      </c>
      <c r="T35" s="9"/>
      <c r="U35" s="25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21"/>
      <c r="B36" s="50" t="s">
        <v>98</v>
      </c>
      <c r="C36" s="69"/>
      <c r="D36" s="156">
        <f>SUM(D37:D38)</f>
        <v>0</v>
      </c>
      <c r="E36" s="192">
        <f>SUM(E37:E38)</f>
        <v>0.3</v>
      </c>
      <c r="F36" s="162">
        <f aca="true" t="shared" si="3" ref="F36:F41">SUM(D36:E36)</f>
        <v>0.3</v>
      </c>
      <c r="G36" s="156">
        <f>SUM(G37:G38)</f>
        <v>0.1</v>
      </c>
      <c r="H36" s="192">
        <f>SUM(H37:H38)</f>
        <v>0.4</v>
      </c>
      <c r="I36" s="162">
        <f aca="true" t="shared" si="4" ref="I36:I41">SUM(G36:H36)</f>
        <v>0.5</v>
      </c>
      <c r="J36" s="156">
        <f>SUM(J37:J38)</f>
        <v>0.2</v>
      </c>
      <c r="K36" s="193">
        <f>SUM(K37:K38)</f>
        <v>2.6</v>
      </c>
      <c r="L36" s="162">
        <f aca="true" t="shared" si="5" ref="L36:L41">SUM(J36:K36)</f>
        <v>2.8000000000000003</v>
      </c>
      <c r="M36" s="194" t="s">
        <v>18</v>
      </c>
      <c r="N36" s="252">
        <v>0.7</v>
      </c>
      <c r="O36" s="229">
        <v>2.1</v>
      </c>
      <c r="P36" s="230">
        <v>2.8</v>
      </c>
      <c r="Q36" s="70"/>
      <c r="R36" s="53" t="s">
        <v>97</v>
      </c>
      <c r="S36" s="26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21"/>
      <c r="B37" s="71"/>
      <c r="C37" s="72" t="s">
        <v>49</v>
      </c>
      <c r="D37" s="195">
        <v>0</v>
      </c>
      <c r="E37" s="196">
        <v>0.3</v>
      </c>
      <c r="F37" s="197">
        <f t="shared" si="3"/>
        <v>0.3</v>
      </c>
      <c r="G37" s="195">
        <v>0.1</v>
      </c>
      <c r="H37" s="196">
        <v>0.4</v>
      </c>
      <c r="I37" s="197">
        <f t="shared" si="4"/>
        <v>0.5</v>
      </c>
      <c r="J37" s="195">
        <v>0.2</v>
      </c>
      <c r="K37" s="196">
        <v>2.6</v>
      </c>
      <c r="L37" s="197">
        <f t="shared" si="5"/>
        <v>2.8000000000000003</v>
      </c>
      <c r="M37" s="198" t="s">
        <v>18</v>
      </c>
      <c r="N37" s="253">
        <v>0.7</v>
      </c>
      <c r="O37" s="254">
        <v>2.1</v>
      </c>
      <c r="P37" s="255">
        <v>2.8</v>
      </c>
      <c r="Q37" s="73" t="s">
        <v>50</v>
      </c>
      <c r="R37" s="62"/>
      <c r="S37" s="41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21"/>
      <c r="B38" s="71"/>
      <c r="C38" s="74" t="s">
        <v>51</v>
      </c>
      <c r="D38" s="199">
        <v>0</v>
      </c>
      <c r="E38" s="200">
        <v>0</v>
      </c>
      <c r="F38" s="201">
        <f t="shared" si="3"/>
        <v>0</v>
      </c>
      <c r="G38" s="199">
        <v>0</v>
      </c>
      <c r="H38" s="200">
        <v>0</v>
      </c>
      <c r="I38" s="201">
        <f t="shared" si="4"/>
        <v>0</v>
      </c>
      <c r="J38" s="199">
        <v>0</v>
      </c>
      <c r="K38" s="200">
        <v>0</v>
      </c>
      <c r="L38" s="201">
        <f t="shared" si="5"/>
        <v>0</v>
      </c>
      <c r="M38" s="202" t="s">
        <v>18</v>
      </c>
      <c r="N38" s="256">
        <v>0</v>
      </c>
      <c r="O38" s="257">
        <v>0</v>
      </c>
      <c r="P38" s="246">
        <v>0</v>
      </c>
      <c r="Q38" s="75" t="s">
        <v>52</v>
      </c>
      <c r="R38" s="76"/>
      <c r="S38" s="41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>
      <c r="A39" s="21"/>
      <c r="B39" s="55" t="s">
        <v>53</v>
      </c>
      <c r="C39" s="77"/>
      <c r="D39" s="203">
        <f>SUM(D40:D41)</f>
        <v>3</v>
      </c>
      <c r="E39" s="204">
        <f>SUM(E40:E41)</f>
        <v>0</v>
      </c>
      <c r="F39" s="205">
        <f t="shared" si="3"/>
        <v>3</v>
      </c>
      <c r="G39" s="203">
        <f>SUM(G40:G41)</f>
        <v>2.2</v>
      </c>
      <c r="H39" s="204">
        <f>SUM(H40:H41)</f>
        <v>0</v>
      </c>
      <c r="I39" s="205">
        <f t="shared" si="4"/>
        <v>2.2</v>
      </c>
      <c r="J39" s="203">
        <f>SUM(J40:J41)</f>
        <v>19.9</v>
      </c>
      <c r="K39" s="204">
        <f>SUM(K40:K41)</f>
        <v>0</v>
      </c>
      <c r="L39" s="205">
        <f t="shared" si="5"/>
        <v>19.9</v>
      </c>
      <c r="M39" s="198" t="s">
        <v>18</v>
      </c>
      <c r="N39" s="253">
        <v>23.7</v>
      </c>
      <c r="O39" s="258">
        <v>0.3</v>
      </c>
      <c r="P39" s="243">
        <v>24</v>
      </c>
      <c r="Q39" s="78"/>
      <c r="R39" s="53" t="s">
        <v>54</v>
      </c>
      <c r="S39" s="41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21" customHeight="1">
      <c r="A40" s="21"/>
      <c r="B40" s="71"/>
      <c r="C40" s="72" t="s">
        <v>55</v>
      </c>
      <c r="D40" s="195">
        <v>3</v>
      </c>
      <c r="E40" s="196">
        <v>0</v>
      </c>
      <c r="F40" s="197">
        <f t="shared" si="3"/>
        <v>3</v>
      </c>
      <c r="G40" s="195">
        <v>2.2</v>
      </c>
      <c r="H40" s="196">
        <v>0</v>
      </c>
      <c r="I40" s="197">
        <f t="shared" si="4"/>
        <v>2.2</v>
      </c>
      <c r="J40" s="195">
        <v>19.9</v>
      </c>
      <c r="K40" s="196">
        <v>0</v>
      </c>
      <c r="L40" s="197">
        <f t="shared" si="5"/>
        <v>19.9</v>
      </c>
      <c r="M40" s="198" t="s">
        <v>18</v>
      </c>
      <c r="N40" s="259">
        <v>23.3</v>
      </c>
      <c r="O40" s="254">
        <v>0.3</v>
      </c>
      <c r="P40" s="255">
        <v>23.6</v>
      </c>
      <c r="Q40" s="73" t="s">
        <v>56</v>
      </c>
      <c r="R40" s="76"/>
      <c r="S40" s="41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21" customHeight="1">
      <c r="A41" s="21"/>
      <c r="B41" s="71"/>
      <c r="C41" s="74" t="s">
        <v>57</v>
      </c>
      <c r="D41" s="199">
        <v>0</v>
      </c>
      <c r="E41" s="200">
        <v>0</v>
      </c>
      <c r="F41" s="201">
        <f t="shared" si="3"/>
        <v>0</v>
      </c>
      <c r="G41" s="199">
        <v>0</v>
      </c>
      <c r="H41" s="200">
        <v>0</v>
      </c>
      <c r="I41" s="201">
        <f t="shared" si="4"/>
        <v>0</v>
      </c>
      <c r="J41" s="199">
        <v>0</v>
      </c>
      <c r="K41" s="200">
        <v>0</v>
      </c>
      <c r="L41" s="201">
        <f t="shared" si="5"/>
        <v>0</v>
      </c>
      <c r="M41" s="202" t="s">
        <v>18</v>
      </c>
      <c r="N41" s="253">
        <v>0.4</v>
      </c>
      <c r="O41" s="258">
        <v>0</v>
      </c>
      <c r="P41" s="243">
        <v>0.4</v>
      </c>
      <c r="Q41" s="75" t="s">
        <v>58</v>
      </c>
      <c r="R41" s="76"/>
      <c r="S41" s="41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9" customHeight="1" thickBot="1">
      <c r="A42" s="21"/>
      <c r="B42" s="79"/>
      <c r="C42" s="80"/>
      <c r="D42" s="81"/>
      <c r="E42" s="82"/>
      <c r="F42" s="83"/>
      <c r="G42" s="81"/>
      <c r="H42" s="82"/>
      <c r="I42" s="83"/>
      <c r="J42" s="81"/>
      <c r="K42" s="82"/>
      <c r="L42" s="83"/>
      <c r="M42" s="139"/>
      <c r="N42" s="260"/>
      <c r="O42" s="261"/>
      <c r="P42" s="262"/>
      <c r="Q42" s="84"/>
      <c r="R42" s="85"/>
      <c r="S42" s="41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21"/>
      <c r="B43" s="64"/>
      <c r="C43" s="64"/>
      <c r="D43" s="47"/>
      <c r="E43" s="47"/>
      <c r="F43" s="47"/>
      <c r="G43" s="47"/>
      <c r="H43" s="47"/>
      <c r="I43" s="47"/>
      <c r="J43" s="47"/>
      <c r="K43" s="47"/>
      <c r="L43" s="47"/>
      <c r="M43" s="48"/>
      <c r="N43" s="263"/>
      <c r="O43" s="263"/>
      <c r="P43" s="263"/>
      <c r="Q43" s="44"/>
      <c r="R43" s="44"/>
      <c r="S43" s="41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 thickBot="1">
      <c r="A44" s="87" t="s">
        <v>59</v>
      </c>
      <c r="B44" s="22"/>
      <c r="C44" s="22"/>
      <c r="D44" s="206">
        <f aca="true" t="shared" si="6" ref="D44:L44">SUM(D45:D46)</f>
        <v>-0.5</v>
      </c>
      <c r="E44" s="157">
        <f t="shared" si="6"/>
        <v>-0.4</v>
      </c>
      <c r="F44" s="171">
        <f t="shared" si="6"/>
        <v>-0.9000000000000001</v>
      </c>
      <c r="G44" s="206">
        <f>SUM(G45:G46)</f>
        <v>0.5</v>
      </c>
      <c r="H44" s="157">
        <f t="shared" si="6"/>
        <v>0.30000000000000004</v>
      </c>
      <c r="I44" s="171">
        <f t="shared" si="6"/>
        <v>0.8</v>
      </c>
      <c r="J44" s="157">
        <f t="shared" si="6"/>
        <v>4</v>
      </c>
      <c r="K44" s="157">
        <f t="shared" si="6"/>
        <v>-0.09999999999999998</v>
      </c>
      <c r="L44" s="159">
        <f t="shared" si="6"/>
        <v>3.8999999999999995</v>
      </c>
      <c r="M44" s="207" t="s">
        <v>18</v>
      </c>
      <c r="N44" s="235">
        <v>7.9</v>
      </c>
      <c r="O44" s="235">
        <v>-2.8</v>
      </c>
      <c r="P44" s="236">
        <v>5.1</v>
      </c>
      <c r="Q44" s="25"/>
      <c r="R44" s="25"/>
      <c r="S44" s="26" t="s">
        <v>60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21"/>
      <c r="B45" s="36" t="s">
        <v>61</v>
      </c>
      <c r="C45" s="37"/>
      <c r="D45" s="183">
        <v>-0.3</v>
      </c>
      <c r="E45" s="184">
        <v>0</v>
      </c>
      <c r="F45" s="181">
        <f>SUM(D45:E45)</f>
        <v>-0.3</v>
      </c>
      <c r="G45" s="183">
        <v>0.3</v>
      </c>
      <c r="H45" s="184">
        <v>-0.1</v>
      </c>
      <c r="I45" s="181">
        <f>SUM(G45:H45)</f>
        <v>0.19999999999999998</v>
      </c>
      <c r="J45" s="183">
        <v>0.7</v>
      </c>
      <c r="K45" s="184">
        <v>0.5</v>
      </c>
      <c r="L45" s="162">
        <f>SUM(J45:K45)</f>
        <v>1.2</v>
      </c>
      <c r="M45" s="208" t="s">
        <v>18</v>
      </c>
      <c r="N45" s="228">
        <v>1</v>
      </c>
      <c r="O45" s="238">
        <v>0</v>
      </c>
      <c r="P45" s="255">
        <v>1</v>
      </c>
      <c r="Q45" s="39"/>
      <c r="R45" s="40" t="s">
        <v>117</v>
      </c>
      <c r="S45" s="41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21"/>
      <c r="B46" s="88" t="s">
        <v>99</v>
      </c>
      <c r="C46" s="89"/>
      <c r="D46" s="166">
        <v>-0.2</v>
      </c>
      <c r="E46" s="167">
        <v>-0.4</v>
      </c>
      <c r="F46" s="205">
        <f>SUM(D46:E46)</f>
        <v>-0.6000000000000001</v>
      </c>
      <c r="G46" s="166">
        <v>0.2</v>
      </c>
      <c r="H46" s="167">
        <v>0.4</v>
      </c>
      <c r="I46" s="190">
        <f>SUM(G46:H46)</f>
        <v>0.6000000000000001</v>
      </c>
      <c r="J46" s="166">
        <v>3.3</v>
      </c>
      <c r="K46" s="169">
        <v>-0.6</v>
      </c>
      <c r="L46" s="168">
        <f>SUM(J46:K46)</f>
        <v>2.6999999999999997</v>
      </c>
      <c r="M46" s="209" t="s">
        <v>18</v>
      </c>
      <c r="N46" s="231">
        <v>6.9</v>
      </c>
      <c r="O46" s="232">
        <v>-2.8</v>
      </c>
      <c r="P46" s="246">
        <v>4.1</v>
      </c>
      <c r="Q46" s="45"/>
      <c r="R46" s="46" t="s">
        <v>100</v>
      </c>
      <c r="S46" s="41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5" customFormat="1" ht="21" customHeight="1" thickBot="1">
      <c r="A47" s="31"/>
      <c r="B47" s="4"/>
      <c r="C47" s="4"/>
      <c r="D47" s="324" t="s">
        <v>120</v>
      </c>
      <c r="E47" s="325"/>
      <c r="F47" s="325"/>
      <c r="G47" s="324" t="s">
        <v>131</v>
      </c>
      <c r="H47" s="325"/>
      <c r="I47" s="325"/>
      <c r="J47" s="324" t="s">
        <v>131</v>
      </c>
      <c r="K47" s="325"/>
      <c r="L47" s="325"/>
      <c r="M47" s="220"/>
      <c r="N47" s="324" t="s">
        <v>132</v>
      </c>
      <c r="O47" s="325"/>
      <c r="P47" s="325"/>
      <c r="Q47" s="33"/>
      <c r="R47" s="33"/>
      <c r="S47" s="3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s="2" customFormat="1" ht="21" customHeight="1" thickBot="1">
      <c r="A48" s="90" t="s">
        <v>62</v>
      </c>
      <c r="B48" s="91"/>
      <c r="C48" s="91"/>
      <c r="D48" s="140">
        <f>D12+D16-D20-D35-D44</f>
        <v>260.2</v>
      </c>
      <c r="E48" s="92">
        <f>E12+E16-E20-E35-E44</f>
        <v>30.099999999999998</v>
      </c>
      <c r="F48" s="137">
        <f>SUM(D48:E48)</f>
        <v>290.3</v>
      </c>
      <c r="G48" s="140">
        <f>G12+G16-G20-G35-G44</f>
        <v>246.29999999999998</v>
      </c>
      <c r="H48" s="92">
        <f>H12+H16-H20-H35-H44</f>
        <v>25.400000000000002</v>
      </c>
      <c r="I48" s="137">
        <f>SUM(G48:H48)</f>
        <v>271.7</v>
      </c>
      <c r="J48" s="140">
        <f>J12+J16-J20-J35-J44</f>
        <v>246.29999999999998</v>
      </c>
      <c r="K48" s="92">
        <f>K12+K16-K20-K35-K44</f>
        <v>25.400000000000002</v>
      </c>
      <c r="L48" s="137">
        <f>SUM(J48:K48)</f>
        <v>271.7</v>
      </c>
      <c r="M48" s="38">
        <f>ROUND(L48-P48,2)/P48*100</f>
        <v>95.7492795389049</v>
      </c>
      <c r="N48" s="92">
        <f>N12+N16-N20-N35-N44</f>
        <v>126</v>
      </c>
      <c r="O48" s="92">
        <f>O12+O16-O20-O35-O44</f>
        <v>12.799999999999997</v>
      </c>
      <c r="P48" s="137">
        <f>SUM(N48:O48)</f>
        <v>138.8</v>
      </c>
      <c r="Q48" s="93"/>
      <c r="R48" s="93"/>
      <c r="S48" s="94" t="s">
        <v>63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</row>
    <row r="49" spans="1:166" s="2" customFormat="1" ht="9" customHeight="1" thickBot="1">
      <c r="A49" s="95"/>
      <c r="B49" s="96"/>
      <c r="C49" s="96"/>
      <c r="D49" s="47"/>
      <c r="E49" s="47"/>
      <c r="F49" s="47"/>
      <c r="G49" s="279"/>
      <c r="H49" s="279"/>
      <c r="I49" s="279"/>
      <c r="J49" s="279"/>
      <c r="K49" s="279"/>
      <c r="L49" s="279"/>
      <c r="M49" s="97"/>
      <c r="N49" s="326"/>
      <c r="O49" s="326"/>
      <c r="P49" s="326"/>
      <c r="Q49" s="327"/>
      <c r="R49" s="327"/>
      <c r="S49" s="41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</row>
    <row r="50" spans="1:166" s="2" customFormat="1" ht="21" customHeight="1" thickBot="1">
      <c r="A50" s="87" t="s">
        <v>115</v>
      </c>
      <c r="B50" s="22"/>
      <c r="C50" s="22"/>
      <c r="D50" s="206">
        <f aca="true" t="shared" si="7" ref="D50:L50">SUM(D51:D52)</f>
        <v>260.2</v>
      </c>
      <c r="E50" s="157">
        <f t="shared" si="7"/>
        <v>30.099999999999998</v>
      </c>
      <c r="F50" s="172">
        <f t="shared" si="7"/>
        <v>290.3</v>
      </c>
      <c r="G50" s="206">
        <f t="shared" si="7"/>
        <v>246.3</v>
      </c>
      <c r="H50" s="157">
        <f t="shared" si="7"/>
        <v>25.4</v>
      </c>
      <c r="I50" s="172">
        <f t="shared" si="7"/>
        <v>271.7</v>
      </c>
      <c r="J50" s="206">
        <f t="shared" si="7"/>
        <v>246.3</v>
      </c>
      <c r="K50" s="157">
        <f t="shared" si="7"/>
        <v>25.4</v>
      </c>
      <c r="L50" s="159">
        <f t="shared" si="7"/>
        <v>271.7</v>
      </c>
      <c r="M50" s="210">
        <f>ROUND(L50-P50,2)/P50*100</f>
        <v>95.7492795389049</v>
      </c>
      <c r="N50" s="206">
        <f>SUM(N51:N52)</f>
        <v>126</v>
      </c>
      <c r="O50" s="157">
        <f>SUM(O51:O52)</f>
        <v>12.8</v>
      </c>
      <c r="P50" s="159">
        <f>SUM(N50:O50)</f>
        <v>138.8</v>
      </c>
      <c r="Q50" s="25"/>
      <c r="R50" s="25"/>
      <c r="S50" s="26" t="s">
        <v>116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</row>
    <row r="51" spans="1:166" s="2" customFormat="1" ht="21" customHeight="1">
      <c r="A51" s="98"/>
      <c r="B51" s="36" t="s">
        <v>64</v>
      </c>
      <c r="C51" s="37"/>
      <c r="D51" s="163">
        <v>201.7</v>
      </c>
      <c r="E51" s="184">
        <v>22.9</v>
      </c>
      <c r="F51" s="181">
        <f>SUM(D51:E51)</f>
        <v>224.6</v>
      </c>
      <c r="G51" s="184">
        <v>189.5</v>
      </c>
      <c r="H51" s="184">
        <v>18.9</v>
      </c>
      <c r="I51" s="181">
        <f>SUM(G51:H51)</f>
        <v>208.4</v>
      </c>
      <c r="J51" s="163">
        <f>G51</f>
        <v>189.5</v>
      </c>
      <c r="K51" s="164">
        <f>H51</f>
        <v>18.9</v>
      </c>
      <c r="L51" s="162">
        <f>SUM(J51:K51)</f>
        <v>208.4</v>
      </c>
      <c r="M51" s="165">
        <f>ROUND(L51-P51,2)/P51*100</f>
        <v>128.25848849945237</v>
      </c>
      <c r="N51" s="184">
        <v>79.3</v>
      </c>
      <c r="O51" s="184">
        <v>12</v>
      </c>
      <c r="P51" s="162">
        <f>SUM(N51:O51)</f>
        <v>91.3</v>
      </c>
      <c r="Q51" s="39"/>
      <c r="R51" s="40" t="s">
        <v>65</v>
      </c>
      <c r="S51" s="41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</row>
    <row r="52" spans="1:166" s="2" customFormat="1" ht="21" customHeight="1" thickBot="1">
      <c r="A52" s="98"/>
      <c r="B52" s="88" t="s">
        <v>66</v>
      </c>
      <c r="C52" s="89"/>
      <c r="D52" s="166">
        <v>58.5</v>
      </c>
      <c r="E52" s="167">
        <v>7.2</v>
      </c>
      <c r="F52" s="168">
        <f>SUM(D52:E52)</f>
        <v>65.7</v>
      </c>
      <c r="G52" s="167">
        <v>56.8</v>
      </c>
      <c r="H52" s="167">
        <v>6.5</v>
      </c>
      <c r="I52" s="168">
        <f>SUM(G52:H52)</f>
        <v>63.3</v>
      </c>
      <c r="J52" s="166">
        <f>G52</f>
        <v>56.8</v>
      </c>
      <c r="K52" s="167">
        <f>H52</f>
        <v>6.5</v>
      </c>
      <c r="L52" s="168">
        <f>SUM(J52:K52)</f>
        <v>63.3</v>
      </c>
      <c r="M52" s="191">
        <f>ROUND(L52-P52,2)/P52*100</f>
        <v>33.26315789473684</v>
      </c>
      <c r="N52" s="166">
        <v>46.7</v>
      </c>
      <c r="O52" s="167">
        <v>0.8</v>
      </c>
      <c r="P52" s="168">
        <f>SUM(N52:O52)</f>
        <v>47.5</v>
      </c>
      <c r="Q52" s="45"/>
      <c r="R52" s="46" t="s">
        <v>67</v>
      </c>
      <c r="S52" s="41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</row>
    <row r="53" spans="1:166" s="2" customFormat="1" ht="9" customHeight="1" thickBot="1">
      <c r="A53" s="87"/>
      <c r="B53" s="22"/>
      <c r="C53" s="22"/>
      <c r="D53" s="48"/>
      <c r="E53" s="48"/>
      <c r="F53" s="48"/>
      <c r="G53" s="48"/>
      <c r="H53" s="48"/>
      <c r="I53" s="48"/>
      <c r="J53" s="48"/>
      <c r="K53" s="48"/>
      <c r="L53" s="48"/>
      <c r="M53" s="86"/>
      <c r="N53" s="48"/>
      <c r="O53" s="48"/>
      <c r="P53" s="48"/>
      <c r="Q53" s="25"/>
      <c r="R53" s="25"/>
      <c r="S53" s="41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</row>
    <row r="54" spans="1:19" s="2" customFormat="1" ht="21" customHeight="1">
      <c r="A54" s="99" t="s">
        <v>68</v>
      </c>
      <c r="B54" s="100"/>
      <c r="C54" s="100"/>
      <c r="D54" s="141"/>
      <c r="E54" s="142"/>
      <c r="F54" s="143"/>
      <c r="G54" s="141"/>
      <c r="H54" s="142"/>
      <c r="I54" s="143"/>
      <c r="J54" s="141"/>
      <c r="K54" s="142"/>
      <c r="L54" s="143"/>
      <c r="M54" s="101"/>
      <c r="N54" s="141"/>
      <c r="O54" s="142"/>
      <c r="P54" s="143"/>
      <c r="Q54" s="328" t="s">
        <v>69</v>
      </c>
      <c r="R54" s="327"/>
      <c r="S54" s="329"/>
    </row>
    <row r="55" spans="1:19" s="2" customFormat="1" ht="21" customHeight="1">
      <c r="A55" s="102" t="s">
        <v>70</v>
      </c>
      <c r="B55" s="103"/>
      <c r="C55" s="103"/>
      <c r="D55" s="135"/>
      <c r="E55" s="44"/>
      <c r="F55" s="144"/>
      <c r="G55" s="135"/>
      <c r="H55" s="44"/>
      <c r="I55" s="144"/>
      <c r="J55" s="135"/>
      <c r="K55" s="44"/>
      <c r="L55" s="144"/>
      <c r="M55" s="104"/>
      <c r="N55" s="135"/>
      <c r="O55" s="44"/>
      <c r="P55" s="144"/>
      <c r="Q55" s="330" t="s">
        <v>71</v>
      </c>
      <c r="R55" s="331"/>
      <c r="S55" s="332"/>
    </row>
    <row r="56" spans="1:19" s="2" customFormat="1" ht="21" customHeight="1">
      <c r="A56" s="333" t="s">
        <v>72</v>
      </c>
      <c r="B56" s="334"/>
      <c r="C56" s="335"/>
      <c r="D56" s="135"/>
      <c r="E56" s="44"/>
      <c r="F56" s="144"/>
      <c r="G56" s="135"/>
      <c r="H56" s="44"/>
      <c r="I56" s="144"/>
      <c r="J56" s="135"/>
      <c r="K56" s="44"/>
      <c r="L56" s="144"/>
      <c r="M56" s="104"/>
      <c r="N56" s="135"/>
      <c r="O56" s="44"/>
      <c r="P56" s="144"/>
      <c r="Q56" s="330" t="s">
        <v>73</v>
      </c>
      <c r="R56" s="331"/>
      <c r="S56" s="332"/>
    </row>
    <row r="57" spans="1:19" s="2" customFormat="1" ht="21" customHeight="1">
      <c r="A57" s="105"/>
      <c r="B57" s="64" t="s">
        <v>74</v>
      </c>
      <c r="C57" s="64"/>
      <c r="D57" s="145"/>
      <c r="E57" s="106"/>
      <c r="F57" s="211">
        <v>7.9</v>
      </c>
      <c r="G57" s="212"/>
      <c r="H57" s="185"/>
      <c r="I57" s="211">
        <v>7.9</v>
      </c>
      <c r="J57" s="212"/>
      <c r="K57" s="185"/>
      <c r="L57" s="211">
        <v>19.1</v>
      </c>
      <c r="M57" s="213" t="s">
        <v>18</v>
      </c>
      <c r="N57" s="212"/>
      <c r="O57" s="185"/>
      <c r="P57" s="214">
        <v>1.9</v>
      </c>
      <c r="Q57" s="336" t="s">
        <v>75</v>
      </c>
      <c r="R57" s="337"/>
      <c r="S57" s="41"/>
    </row>
    <row r="58" spans="1:19" s="2" customFormat="1" ht="21" customHeight="1">
      <c r="A58" s="105"/>
      <c r="B58" s="64" t="s">
        <v>76</v>
      </c>
      <c r="C58" s="64"/>
      <c r="D58" s="145"/>
      <c r="E58" s="106"/>
      <c r="F58" s="211">
        <v>0</v>
      </c>
      <c r="G58" s="212"/>
      <c r="H58" s="185"/>
      <c r="I58" s="211">
        <v>0</v>
      </c>
      <c r="J58" s="212"/>
      <c r="K58" s="185"/>
      <c r="L58" s="211">
        <v>7.9</v>
      </c>
      <c r="M58" s="213" t="s">
        <v>18</v>
      </c>
      <c r="N58" s="212"/>
      <c r="O58" s="185"/>
      <c r="P58" s="214">
        <v>0</v>
      </c>
      <c r="Q58" s="336" t="s">
        <v>77</v>
      </c>
      <c r="R58" s="337"/>
      <c r="S58" s="41"/>
    </row>
    <row r="59" spans="1:19" s="2" customFormat="1" ht="21" customHeight="1">
      <c r="A59" s="105"/>
      <c r="B59" s="64" t="s">
        <v>78</v>
      </c>
      <c r="C59" s="64"/>
      <c r="D59" s="145"/>
      <c r="E59" s="106"/>
      <c r="F59" s="211">
        <v>0</v>
      </c>
      <c r="G59" s="212"/>
      <c r="H59" s="185"/>
      <c r="I59" s="211">
        <v>0</v>
      </c>
      <c r="J59" s="212"/>
      <c r="K59" s="185"/>
      <c r="L59" s="211">
        <v>18.8</v>
      </c>
      <c r="M59" s="213" t="s">
        <v>18</v>
      </c>
      <c r="N59" s="212"/>
      <c r="O59" s="185"/>
      <c r="P59" s="214">
        <v>1.9</v>
      </c>
      <c r="Q59" s="336" t="s">
        <v>79</v>
      </c>
      <c r="R59" s="337"/>
      <c r="S59" s="41"/>
    </row>
    <row r="60" spans="1:19" s="2" customFormat="1" ht="21" customHeight="1">
      <c r="A60" s="105"/>
      <c r="B60" s="64" t="s">
        <v>80</v>
      </c>
      <c r="C60" s="64"/>
      <c r="D60" s="145"/>
      <c r="E60" s="138"/>
      <c r="F60" s="211">
        <v>0</v>
      </c>
      <c r="G60" s="212"/>
      <c r="H60" s="189"/>
      <c r="I60" s="211">
        <v>0</v>
      </c>
      <c r="J60" s="212"/>
      <c r="K60" s="189"/>
      <c r="L60" s="211">
        <v>0.3</v>
      </c>
      <c r="M60" s="202" t="s">
        <v>18</v>
      </c>
      <c r="N60" s="212"/>
      <c r="O60" s="189"/>
      <c r="P60" s="214">
        <f>SUM(N60:O60)</f>
        <v>0</v>
      </c>
      <c r="Q60" s="336" t="s">
        <v>81</v>
      </c>
      <c r="R60" s="337"/>
      <c r="S60" s="41"/>
    </row>
    <row r="61" spans="1:19" s="2" customFormat="1" ht="21" customHeight="1" thickBot="1">
      <c r="A61" s="107"/>
      <c r="B61" s="108" t="s">
        <v>113</v>
      </c>
      <c r="C61" s="108"/>
      <c r="D61" s="146"/>
      <c r="E61" s="147"/>
      <c r="F61" s="215">
        <v>7.9</v>
      </c>
      <c r="G61" s="216"/>
      <c r="H61" s="217"/>
      <c r="I61" s="215">
        <v>7.9</v>
      </c>
      <c r="J61" s="216"/>
      <c r="K61" s="217"/>
      <c r="L61" s="215">
        <v>7.9</v>
      </c>
      <c r="M61" s="218" t="s">
        <v>18</v>
      </c>
      <c r="N61" s="216"/>
      <c r="O61" s="217"/>
      <c r="P61" s="219">
        <v>0</v>
      </c>
      <c r="Q61" s="342" t="s">
        <v>114</v>
      </c>
      <c r="R61" s="342"/>
      <c r="S61" s="109"/>
    </row>
    <row r="62" spans="1:171" s="2" customFormat="1" ht="19.5">
      <c r="A62" s="340" t="s">
        <v>82</v>
      </c>
      <c r="B62" s="341"/>
      <c r="C62" s="341"/>
      <c r="D62" s="341"/>
      <c r="E62" s="341"/>
      <c r="F62" s="341"/>
      <c r="G62" s="341"/>
      <c r="H62" s="341"/>
      <c r="I62" s="341"/>
      <c r="J62" s="110" t="s">
        <v>101</v>
      </c>
      <c r="L62" s="223"/>
      <c r="M62" s="223"/>
      <c r="N62" s="223"/>
      <c r="O62" s="223"/>
      <c r="P62" s="223"/>
      <c r="Q62" s="223"/>
      <c r="R62" s="223" t="s">
        <v>83</v>
      </c>
      <c r="S62" s="224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</row>
    <row r="63" spans="1:171" s="2" customFormat="1" ht="19.5">
      <c r="A63" s="338" t="s">
        <v>84</v>
      </c>
      <c r="B63" s="339"/>
      <c r="C63" s="339"/>
      <c r="D63" s="339"/>
      <c r="E63" s="339"/>
      <c r="F63" s="339"/>
      <c r="G63" s="339"/>
      <c r="H63" s="339"/>
      <c r="I63" s="339"/>
      <c r="J63" s="116" t="s">
        <v>85</v>
      </c>
      <c r="L63" s="113"/>
      <c r="M63" s="113"/>
      <c r="N63" s="113"/>
      <c r="O63" s="113"/>
      <c r="P63" s="113"/>
      <c r="Q63" s="113"/>
      <c r="R63" s="113" t="s">
        <v>107</v>
      </c>
      <c r="S63" s="114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</row>
    <row r="64" spans="1:171" s="2" customFormat="1" ht="19.5">
      <c r="A64" s="111"/>
      <c r="B64" s="112"/>
      <c r="C64" s="112"/>
      <c r="D64" s="112"/>
      <c r="E64" s="112"/>
      <c r="F64" s="112"/>
      <c r="G64" s="112"/>
      <c r="H64" s="112"/>
      <c r="I64" s="150" t="s">
        <v>86</v>
      </c>
      <c r="J64" s="117"/>
      <c r="K64" s="151" t="s">
        <v>87</v>
      </c>
      <c r="L64" s="113"/>
      <c r="M64" s="113"/>
      <c r="N64" s="113"/>
      <c r="O64" s="113"/>
      <c r="P64" s="113"/>
      <c r="Q64" s="113"/>
      <c r="R64" s="113"/>
      <c r="S64" s="11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</row>
    <row r="65" spans="1:171" s="2" customFormat="1" ht="19.5">
      <c r="A65" s="118"/>
      <c r="B65" s="119"/>
      <c r="C65" s="119"/>
      <c r="E65" s="134"/>
      <c r="F65" s="134"/>
      <c r="G65" s="134"/>
      <c r="H65" s="133" t="s">
        <v>118</v>
      </c>
      <c r="I65" s="148">
        <v>893</v>
      </c>
      <c r="J65" s="149"/>
      <c r="K65" s="148">
        <v>200</v>
      </c>
      <c r="L65" s="121" t="s">
        <v>119</v>
      </c>
      <c r="M65" s="121"/>
      <c r="N65" s="121"/>
      <c r="O65" s="121"/>
      <c r="P65" s="122"/>
      <c r="Q65" s="122"/>
      <c r="R65" s="122"/>
      <c r="S65" s="123"/>
      <c r="T65" s="124"/>
      <c r="U65" s="124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</row>
    <row r="66" spans="1:171" s="2" customFormat="1" ht="19.5">
      <c r="A66" s="118"/>
      <c r="B66" s="119"/>
      <c r="C66" s="119"/>
      <c r="D66" s="120"/>
      <c r="E66" s="120"/>
      <c r="G66" s="133"/>
      <c r="H66" s="133" t="s">
        <v>112</v>
      </c>
      <c r="I66" s="148" t="s">
        <v>136</v>
      </c>
      <c r="J66" s="149"/>
      <c r="K66" s="148">
        <v>138</v>
      </c>
      <c r="L66" s="121" t="s">
        <v>105</v>
      </c>
      <c r="M66" s="121"/>
      <c r="N66" s="121"/>
      <c r="O66" s="125"/>
      <c r="P66" s="113"/>
      <c r="Q66" s="113"/>
      <c r="R66" s="113"/>
      <c r="S66" s="11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</row>
    <row r="67" spans="1:171" s="2" customFormat="1" ht="19.5">
      <c r="A67" s="118"/>
      <c r="B67" s="119"/>
      <c r="C67" s="119"/>
      <c r="D67" s="126"/>
      <c r="E67" s="126"/>
      <c r="G67" s="132"/>
      <c r="H67" s="132" t="s">
        <v>126</v>
      </c>
      <c r="I67" s="148" t="s">
        <v>133</v>
      </c>
      <c r="J67" s="149"/>
      <c r="K67" s="148" t="s">
        <v>134</v>
      </c>
      <c r="L67" s="154" t="s">
        <v>127</v>
      </c>
      <c r="M67" s="155"/>
      <c r="N67" s="154"/>
      <c r="O67" s="125"/>
      <c r="P67" s="113"/>
      <c r="Q67" s="113"/>
      <c r="R67" s="113"/>
      <c r="S67" s="11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</row>
    <row r="68" spans="1:171" s="2" customFormat="1" ht="19.5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15" t="s">
        <v>102</v>
      </c>
      <c r="L68" s="113"/>
      <c r="M68" s="113"/>
      <c r="N68" s="113"/>
      <c r="O68" s="113"/>
      <c r="P68" s="113"/>
      <c r="Q68" s="113"/>
      <c r="R68" s="113" t="s">
        <v>89</v>
      </c>
      <c r="S68" s="11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</row>
    <row r="69" spans="1:171" s="2" customFormat="1" ht="20.25">
      <c r="A69" s="277" t="s">
        <v>137</v>
      </c>
      <c r="B69" s="265"/>
      <c r="C69" s="265"/>
      <c r="D69" s="265"/>
      <c r="E69" s="265"/>
      <c r="F69" s="265"/>
      <c r="G69" s="265"/>
      <c r="H69" s="265"/>
      <c r="I69" s="265"/>
      <c r="J69" s="115" t="s">
        <v>103</v>
      </c>
      <c r="L69" s="113"/>
      <c r="M69" s="113"/>
      <c r="N69" s="113"/>
      <c r="O69" s="113"/>
      <c r="P69" s="113"/>
      <c r="Q69" s="113"/>
      <c r="R69" s="113" t="s">
        <v>90</v>
      </c>
      <c r="S69" s="114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</row>
    <row r="70" spans="1:171" s="2" customFormat="1" ht="21" thickBot="1">
      <c r="A70" s="278" t="s">
        <v>138</v>
      </c>
      <c r="B70" s="266"/>
      <c r="C70" s="266"/>
      <c r="D70" s="266"/>
      <c r="E70" s="266"/>
      <c r="F70" s="266"/>
      <c r="G70" s="266"/>
      <c r="H70" s="266"/>
      <c r="I70" s="266"/>
      <c r="J70" s="131"/>
      <c r="K70" s="264"/>
      <c r="L70" s="221"/>
      <c r="M70" s="221"/>
      <c r="N70" s="221"/>
      <c r="O70" s="221"/>
      <c r="P70" s="221"/>
      <c r="Q70" s="221"/>
      <c r="R70" s="221" t="s">
        <v>91</v>
      </c>
      <c r="S70" s="222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</row>
    <row r="71" spans="1:171" ht="7.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FK71" s="127"/>
      <c r="FL71" s="127"/>
      <c r="FM71" s="127"/>
      <c r="FN71" s="127"/>
      <c r="FO71" s="127"/>
    </row>
    <row r="72" s="127" customFormat="1" ht="12.75"/>
    <row r="73" s="127" customFormat="1" ht="12.75">
      <c r="A73" s="129"/>
    </row>
    <row r="74" s="127" customFormat="1" ht="12.75"/>
    <row r="75" s="127" customFormat="1" ht="12.75"/>
    <row r="76" s="127" customFormat="1" ht="12.75"/>
    <row r="77" s="127" customFormat="1" ht="12.75"/>
    <row r="78" s="127" customFormat="1" ht="12.75"/>
    <row r="79" s="127" customFormat="1" ht="12.75"/>
    <row r="80" s="127" customFormat="1" ht="12.75"/>
    <row r="81" s="127" customFormat="1" ht="12.75"/>
    <row r="82" s="127" customFormat="1" ht="12.75"/>
    <row r="83" s="127" customFormat="1" ht="12.75"/>
    <row r="84" s="127" customFormat="1" ht="12.75"/>
    <row r="85" s="127" customFormat="1" ht="12.75"/>
    <row r="86" s="127" customFormat="1" ht="12.75"/>
    <row r="87" s="127" customFormat="1" ht="12.75"/>
    <row r="88" s="127" customFormat="1" ht="12.75"/>
    <row r="89" s="127" customFormat="1" ht="12.75"/>
    <row r="90" s="127" customFormat="1" ht="12.75"/>
    <row r="91" s="127" customFormat="1" ht="12.75"/>
    <row r="92" s="127" customFormat="1" ht="12.75"/>
    <row r="93" s="127" customFormat="1" ht="12.75"/>
    <row r="94" s="127" customFormat="1" ht="12.75"/>
    <row r="95" s="127" customFormat="1" ht="12.75"/>
    <row r="96" s="127" customFormat="1" ht="12.75"/>
    <row r="97" s="127" customFormat="1" ht="12.75"/>
    <row r="98" s="127" customFormat="1" ht="12.75"/>
    <row r="99" s="127" customFormat="1" ht="12.75"/>
    <row r="100" s="127" customFormat="1" ht="12.75"/>
    <row r="101" s="127" customFormat="1" ht="12.75"/>
    <row r="102" s="127" customFormat="1" ht="12.75"/>
    <row r="103" s="127" customFormat="1" ht="12.75"/>
    <row r="104" s="127" customFormat="1" ht="12.75"/>
    <row r="105" s="127" customFormat="1" ht="12.75"/>
    <row r="106" s="127" customFormat="1" ht="12.75"/>
    <row r="107" s="127" customFormat="1" ht="12.75"/>
    <row r="108" s="127" customFormat="1" ht="12.75"/>
    <row r="109" s="127" customFormat="1" ht="12.75"/>
    <row r="110" s="127" customFormat="1" ht="12.75"/>
    <row r="111" s="127" customFormat="1" ht="12.75"/>
    <row r="112" s="127" customFormat="1" ht="12.75"/>
    <row r="113" s="127" customFormat="1" ht="12.75"/>
    <row r="114" s="127" customFormat="1" ht="12.75"/>
    <row r="115" s="127" customFormat="1" ht="12.75"/>
    <row r="116" s="127" customFormat="1" ht="12.75"/>
    <row r="117" s="127" customFormat="1" ht="12.75"/>
    <row r="118" s="127" customFormat="1" ht="12.75"/>
    <row r="119" s="127" customFormat="1" ht="12.75"/>
    <row r="120" s="127" customFormat="1" ht="12.75"/>
    <row r="121" s="127" customFormat="1" ht="12.75"/>
    <row r="122" s="127" customFormat="1" ht="12.75"/>
    <row r="123" s="127" customFormat="1" ht="12.75"/>
    <row r="124" s="127" customFormat="1" ht="12.75"/>
    <row r="125" s="127" customFormat="1" ht="12.75"/>
    <row r="126" s="127" customFormat="1" ht="12.75"/>
    <row r="127" s="127" customFormat="1" ht="12.75"/>
    <row r="128" s="127" customFormat="1" ht="12.75"/>
    <row r="129" s="127" customFormat="1" ht="12.75"/>
    <row r="130" s="127" customFormat="1" ht="12.75"/>
    <row r="131" s="127" customFormat="1" ht="12.75"/>
    <row r="132" s="127" customFormat="1" ht="12.75"/>
    <row r="133" s="127" customFormat="1" ht="12.75"/>
    <row r="134" s="127" customFormat="1" ht="12.75"/>
    <row r="135" s="127" customFormat="1" ht="12.75"/>
    <row r="136" s="127" customFormat="1" ht="12.75"/>
    <row r="137" s="127" customFormat="1" ht="12.75"/>
    <row r="138" s="127" customFormat="1" ht="12.75"/>
    <row r="139" s="127" customFormat="1" ht="12.75"/>
    <row r="140" s="127" customFormat="1" ht="12.75"/>
    <row r="141" s="127" customFormat="1" ht="12.75"/>
    <row r="142" s="127" customFormat="1" ht="12.75"/>
    <row r="143" s="127" customFormat="1" ht="12.75"/>
    <row r="144" s="127" customFormat="1" ht="12.75"/>
    <row r="145" s="127" customFormat="1" ht="12.75"/>
    <row r="146" s="127" customFormat="1" ht="12.75"/>
    <row r="147" s="127" customFormat="1" ht="12.75"/>
    <row r="148" s="127" customFormat="1" ht="12.75"/>
    <row r="149" s="127" customFormat="1" ht="12.75"/>
    <row r="150" s="127" customFormat="1" ht="12.75"/>
    <row r="151" s="127" customFormat="1" ht="12.75"/>
    <row r="152" s="127" customFormat="1" ht="12.75"/>
    <row r="153" s="127" customFormat="1" ht="12.75"/>
    <row r="154" s="127" customFormat="1" ht="12.75"/>
    <row r="155" s="127" customFormat="1" ht="12.75"/>
    <row r="156" s="127" customFormat="1" ht="12.75"/>
    <row r="157" s="127" customFormat="1" ht="12.75"/>
    <row r="158" s="127" customFormat="1" ht="12.75"/>
    <row r="159" s="127" customFormat="1" ht="12.75"/>
    <row r="160" s="127" customFormat="1" ht="12.75"/>
    <row r="161" s="127" customFormat="1" ht="12.75"/>
    <row r="162" s="127" customFormat="1" ht="12.75"/>
    <row r="163" s="127" customFormat="1" ht="12.75"/>
    <row r="164" s="127" customFormat="1" ht="12.75"/>
    <row r="165" s="127" customFormat="1" ht="12.75"/>
    <row r="166" s="127" customFormat="1" ht="12.75"/>
    <row r="167" s="127" customFormat="1" ht="12.75"/>
    <row r="168" s="127" customFormat="1" ht="12.75"/>
    <row r="169" s="127" customFormat="1" ht="12.75"/>
    <row r="170" s="127" customFormat="1" ht="12.75"/>
    <row r="171" s="127" customFormat="1" ht="12.75"/>
    <row r="172" s="127" customFormat="1" ht="12.75"/>
    <row r="173" s="127" customFormat="1" ht="12.75"/>
    <row r="174" s="127" customFormat="1" ht="12.75"/>
    <row r="175" s="127" customFormat="1" ht="12.75"/>
    <row r="176" s="127" customFormat="1" ht="12.75"/>
    <row r="177" s="127" customFormat="1" ht="12.75"/>
    <row r="178" s="127" customFormat="1" ht="12.75"/>
    <row r="179" s="127" customFormat="1" ht="12.75"/>
    <row r="180" s="127" customFormat="1" ht="12.75"/>
    <row r="181" s="127" customFormat="1" ht="12.75"/>
    <row r="182" s="127" customFormat="1" ht="12.75"/>
    <row r="183" s="127" customFormat="1" ht="12.75"/>
    <row r="184" s="127" customFormat="1" ht="12.75"/>
    <row r="185" s="127" customFormat="1" ht="12.75"/>
    <row r="186" s="127" customFormat="1" ht="12.75"/>
    <row r="187" s="127" customFormat="1" ht="12.75"/>
    <row r="188" s="127" customFormat="1" ht="12.75"/>
    <row r="189" s="127" customFormat="1" ht="12.75"/>
    <row r="190" s="127" customFormat="1" ht="12.75"/>
    <row r="191" s="127" customFormat="1" ht="12.75"/>
    <row r="192" s="127" customFormat="1" ht="12.75"/>
    <row r="193" s="127" customFormat="1" ht="12.75"/>
    <row r="194" s="127" customFormat="1" ht="12.75"/>
    <row r="195" s="127" customFormat="1" ht="12.75"/>
    <row r="196" s="127" customFormat="1" ht="12.75"/>
    <row r="197" s="127" customFormat="1" ht="12.75"/>
    <row r="198" s="127" customFormat="1" ht="12.75"/>
    <row r="199" s="127" customFormat="1" ht="12.75"/>
    <row r="200" s="127" customFormat="1" ht="12.75"/>
    <row r="201" s="127" customFormat="1" ht="12.75"/>
    <row r="202" s="127" customFormat="1" ht="12.75"/>
    <row r="203" s="127" customFormat="1" ht="12.75"/>
    <row r="204" s="127" customFormat="1" ht="12.75"/>
    <row r="205" s="127" customFormat="1" ht="12.75"/>
    <row r="206" s="127" customFormat="1" ht="12.75"/>
    <row r="207" s="127" customFormat="1" ht="12.75"/>
    <row r="208" s="127" customFormat="1" ht="12.75"/>
    <row r="209" s="127" customFormat="1" ht="12.75"/>
    <row r="210" s="127" customFormat="1" ht="12.75"/>
    <row r="211" s="127" customFormat="1" ht="12.75"/>
    <row r="212" s="127" customFormat="1" ht="12.75"/>
    <row r="213" s="127" customFormat="1" ht="12.75"/>
    <row r="214" s="127" customFormat="1" ht="12.75"/>
    <row r="215" s="127" customFormat="1" ht="12.75"/>
    <row r="216" s="127" customFormat="1" ht="12.75"/>
    <row r="217" s="127" customFormat="1" ht="12.75"/>
    <row r="218" s="127" customFormat="1" ht="12.75"/>
    <row r="219" s="127" customFormat="1" ht="12.75"/>
    <row r="220" s="127" customFormat="1" ht="12.75"/>
    <row r="221" s="127" customFormat="1" ht="12.75"/>
    <row r="222" s="127" customFormat="1" ht="12.75"/>
    <row r="223" s="127" customFormat="1" ht="12.75"/>
    <row r="224" s="127" customFormat="1" ht="12.75"/>
    <row r="225" s="127" customFormat="1" ht="12.75"/>
    <row r="226" s="127" customFormat="1" ht="12.75"/>
    <row r="227" s="127" customFormat="1" ht="12.75"/>
    <row r="228" s="127" customFormat="1" ht="12.75"/>
    <row r="229" s="127" customFormat="1" ht="12.75"/>
    <row r="230" s="127" customFormat="1" ht="12.75"/>
    <row r="231" s="127" customFormat="1" ht="12.75"/>
    <row r="232" s="127" customFormat="1" ht="12.75"/>
    <row r="233" s="127" customFormat="1" ht="12.75"/>
    <row r="234" s="127" customFormat="1" ht="12.75"/>
    <row r="235" s="127" customFormat="1" ht="12.75"/>
    <row r="236" s="127" customFormat="1" ht="12.75"/>
    <row r="237" s="127" customFormat="1" ht="12.75"/>
    <row r="238" s="127" customFormat="1" ht="12.75"/>
    <row r="239" s="127" customFormat="1" ht="12.75"/>
    <row r="240" s="127" customFormat="1" ht="12.75"/>
    <row r="241" s="127" customFormat="1" ht="12.75"/>
    <row r="242" s="127" customFormat="1" ht="12.75"/>
    <row r="243" s="127" customFormat="1" ht="12.75"/>
    <row r="244" s="127" customFormat="1" ht="12.75"/>
    <row r="245" s="127" customFormat="1" ht="12.75"/>
    <row r="246" s="127" customFormat="1" ht="12.75"/>
    <row r="247" s="127" customFormat="1" ht="12.75"/>
    <row r="248" s="127" customFormat="1" ht="12.75"/>
    <row r="249" s="127" customFormat="1" ht="12.75"/>
    <row r="250" s="127" customFormat="1" ht="12.75"/>
    <row r="251" s="127" customFormat="1" ht="12.75"/>
    <row r="252" s="127" customFormat="1" ht="12.75"/>
    <row r="253" s="127" customFormat="1" ht="12.75"/>
    <row r="254" s="127" customFormat="1" ht="12.75"/>
    <row r="255" s="127" customFormat="1" ht="12.75"/>
    <row r="256" s="127" customFormat="1" ht="12.75"/>
    <row r="257" s="127" customFormat="1" ht="12.75"/>
    <row r="258" s="127" customFormat="1" ht="12.75"/>
    <row r="259" s="127" customFormat="1" ht="12.75"/>
    <row r="260" s="127" customFormat="1" ht="12.75"/>
    <row r="261" s="127" customFormat="1" ht="12.75"/>
    <row r="262" s="127" customFormat="1" ht="12.75"/>
    <row r="263" s="127" customFormat="1" ht="12.75"/>
    <row r="264" s="127" customFormat="1" ht="12.75"/>
    <row r="265" s="127" customFormat="1" ht="12.75"/>
    <row r="266" s="127" customFormat="1" ht="12.75"/>
    <row r="267" s="127" customFormat="1" ht="12.75"/>
    <row r="268" s="127" customFormat="1" ht="12.75"/>
    <row r="269" s="127" customFormat="1" ht="12.75"/>
    <row r="270" s="127" customFormat="1" ht="12.75"/>
    <row r="271" s="127" customFormat="1" ht="12.75"/>
    <row r="272" s="127" customFormat="1" ht="12.75"/>
    <row r="273" s="127" customFormat="1" ht="12.75"/>
    <row r="274" s="127" customFormat="1" ht="12.75"/>
    <row r="275" s="127" customFormat="1" ht="12.75"/>
    <row r="276" s="127" customFormat="1" ht="12.75"/>
    <row r="277" s="127" customFormat="1" ht="12.75"/>
    <row r="278" s="127" customFormat="1" ht="12.75"/>
    <row r="279" s="127" customFormat="1" ht="12.75"/>
    <row r="280" s="127" customFormat="1" ht="12.75"/>
    <row r="281" s="127" customFormat="1" ht="12.75"/>
    <row r="282" s="127" customFormat="1" ht="12.75"/>
    <row r="283" s="127" customFormat="1" ht="12.75"/>
    <row r="284" s="127" customFormat="1" ht="12.75"/>
    <row r="285" s="127" customFormat="1" ht="12.75"/>
    <row r="286" s="127" customFormat="1" ht="12.75"/>
    <row r="287" s="127" customFormat="1" ht="12.75"/>
    <row r="288" s="127" customFormat="1" ht="12.75"/>
    <row r="289" s="127" customFormat="1" ht="12.75"/>
    <row r="290" s="127" customFormat="1" ht="12.75"/>
    <row r="291" s="127" customFormat="1" ht="12.75"/>
    <row r="292" s="127" customFormat="1" ht="12.75"/>
    <row r="293" s="127" customFormat="1" ht="12.75"/>
    <row r="294" s="127" customFormat="1" ht="12.75"/>
    <row r="295" s="127" customFormat="1" ht="12.75"/>
    <row r="296" s="127" customFormat="1" ht="12.75"/>
    <row r="297" s="127" customFormat="1" ht="12.75"/>
    <row r="298" s="127" customFormat="1" ht="12.75"/>
    <row r="299" s="127" customFormat="1" ht="12.75"/>
    <row r="300" s="127" customFormat="1" ht="12.75"/>
    <row r="301" s="127" customFormat="1" ht="12.75"/>
    <row r="302" s="127" customFormat="1" ht="12.75"/>
    <row r="303" s="127" customFormat="1" ht="12.75"/>
    <row r="304" s="127" customFormat="1" ht="12.75"/>
    <row r="305" s="127" customFormat="1" ht="12.75"/>
    <row r="306" s="127" customFormat="1" ht="12.75"/>
    <row r="307" s="127" customFormat="1" ht="12.75"/>
    <row r="308" s="127" customFormat="1" ht="12.75"/>
    <row r="309" s="127" customFormat="1" ht="12.75"/>
    <row r="310" s="127" customFormat="1" ht="12.75"/>
    <row r="311" s="127" customFormat="1" ht="12.75"/>
    <row r="312" s="127" customFormat="1" ht="12.75"/>
    <row r="313" s="127" customFormat="1" ht="12.75"/>
    <row r="314" s="127" customFormat="1" ht="12.75"/>
    <row r="315" s="127" customFormat="1" ht="12.75"/>
    <row r="316" s="127" customFormat="1" ht="12.75"/>
    <row r="317" s="127" customFormat="1" ht="12.75"/>
    <row r="318" s="127" customFormat="1" ht="12.75"/>
    <row r="319" s="127" customFormat="1" ht="12.75"/>
    <row r="320" s="127" customFormat="1" ht="12.75"/>
    <row r="321" s="127" customFormat="1" ht="12.75"/>
    <row r="322" s="127" customFormat="1" ht="12.75"/>
    <row r="323" s="127" customFormat="1" ht="12.75"/>
    <row r="324" s="127" customFormat="1" ht="12.75"/>
    <row r="325" s="127" customFormat="1" ht="12.75"/>
    <row r="326" s="127" customFormat="1" ht="12.75"/>
    <row r="327" s="127" customFormat="1" ht="12.75"/>
    <row r="328" s="127" customFormat="1" ht="12.75"/>
    <row r="329" s="127" customFormat="1" ht="12.75"/>
    <row r="330" s="127" customFormat="1" ht="12.75"/>
    <row r="331" s="127" customFormat="1" ht="12.75"/>
    <row r="332" s="127" customFormat="1" ht="12.75"/>
    <row r="333" s="127" customFormat="1" ht="12.75"/>
    <row r="334" s="127" customFormat="1" ht="12.75"/>
    <row r="335" s="127" customFormat="1" ht="12.75"/>
    <row r="336" s="127" customFormat="1" ht="12.75"/>
    <row r="337" s="127" customFormat="1" ht="12.75"/>
    <row r="338" s="127" customFormat="1" ht="12.75"/>
    <row r="339" s="127" customFormat="1" ht="12.75"/>
    <row r="340" s="127" customFormat="1" ht="12.75"/>
    <row r="341" s="127" customFormat="1" ht="12.75"/>
    <row r="342" s="127" customFormat="1" ht="12.75"/>
    <row r="343" s="127" customFormat="1" ht="12.75"/>
    <row r="344" s="127" customFormat="1" ht="12.75"/>
    <row r="345" s="127" customFormat="1" ht="12.75"/>
    <row r="346" s="127" customFormat="1" ht="12.75"/>
    <row r="347" s="127" customFormat="1" ht="12.75"/>
    <row r="348" s="127" customFormat="1" ht="12.75"/>
    <row r="349" s="127" customFormat="1" ht="12.75"/>
    <row r="350" s="127" customFormat="1" ht="12.75"/>
    <row r="351" s="127" customFormat="1" ht="12.75"/>
    <row r="352" s="127" customFormat="1" ht="12.75"/>
    <row r="353" s="127" customFormat="1" ht="12.75"/>
    <row r="354" s="127" customFormat="1" ht="12.75"/>
    <row r="355" s="127" customFormat="1" ht="12.75"/>
    <row r="356" s="127" customFormat="1" ht="12.75"/>
    <row r="357" s="127" customFormat="1" ht="12.75"/>
    <row r="358" s="127" customFormat="1" ht="12.75"/>
    <row r="359" s="127" customFormat="1" ht="12.75"/>
    <row r="360" s="127" customFormat="1" ht="12.75"/>
    <row r="361" s="127" customFormat="1" ht="12.75"/>
    <row r="362" s="127" customFormat="1" ht="12.75"/>
    <row r="363" s="127" customFormat="1" ht="12.75"/>
    <row r="364" s="127" customFormat="1" ht="12.75"/>
    <row r="365" s="127" customFormat="1" ht="12.75"/>
    <row r="366" s="127" customFormat="1" ht="12.75"/>
    <row r="367" s="127" customFormat="1" ht="12.75"/>
    <row r="368" s="127" customFormat="1" ht="12.75"/>
    <row r="369" s="127" customFormat="1" ht="12.75"/>
    <row r="370" s="127" customFormat="1" ht="12.75"/>
    <row r="371" s="127" customFormat="1" ht="12.75"/>
    <row r="372" s="127" customFormat="1" ht="12.75"/>
    <row r="373" s="127" customFormat="1" ht="12.75"/>
    <row r="374" s="127" customFormat="1" ht="12.75"/>
    <row r="375" s="127" customFormat="1" ht="12.75"/>
    <row r="376" s="127" customFormat="1" ht="12.75"/>
    <row r="377" s="127" customFormat="1" ht="12.75"/>
    <row r="378" s="127" customFormat="1" ht="12.75"/>
    <row r="379" s="127" customFormat="1" ht="12.75"/>
    <row r="380" s="127" customFormat="1" ht="12.75"/>
    <row r="381" s="127" customFormat="1" ht="12.75"/>
    <row r="382" s="127" customFormat="1" ht="12.75"/>
    <row r="383" s="127" customFormat="1" ht="12.75"/>
    <row r="384" s="127" customFormat="1" ht="12.75"/>
    <row r="385" s="127" customFormat="1" ht="12.75"/>
    <row r="386" s="127" customFormat="1" ht="12.75"/>
    <row r="387" s="127" customFormat="1" ht="12.75"/>
    <row r="388" s="127" customFormat="1" ht="12.75"/>
    <row r="389" s="127" customFormat="1" ht="12.75"/>
    <row r="390" s="127" customFormat="1" ht="12.75"/>
    <row r="391" s="127" customFormat="1" ht="12.75"/>
    <row r="392" s="127" customFormat="1" ht="12.75"/>
    <row r="393" s="127" customFormat="1" ht="12.75"/>
    <row r="394" s="127" customFormat="1" ht="12.75"/>
    <row r="395" s="127" customFormat="1" ht="12.75"/>
    <row r="396" s="127" customFormat="1" ht="12.75"/>
    <row r="397" s="127" customFormat="1" ht="12.75"/>
    <row r="398" s="127" customFormat="1" ht="12.75"/>
    <row r="399" s="127" customFormat="1" ht="12.75"/>
    <row r="400" s="127" customFormat="1" ht="12.75"/>
    <row r="401" s="127" customFormat="1" ht="12.75"/>
    <row r="402" s="127" customFormat="1" ht="12.75"/>
    <row r="403" s="127" customFormat="1" ht="12.75"/>
    <row r="404" s="127" customFormat="1" ht="12.75"/>
    <row r="405" s="127" customFormat="1" ht="12.75"/>
    <row r="406" s="127" customFormat="1" ht="12.75"/>
    <row r="407" s="127" customFormat="1" ht="12.75"/>
    <row r="408" s="127" customFormat="1" ht="12.75"/>
    <row r="409" s="127" customFormat="1" ht="12.75"/>
    <row r="410" s="127" customFormat="1" ht="12.75"/>
    <row r="411" s="127" customFormat="1" ht="12.75"/>
    <row r="412" s="127" customFormat="1" ht="12.75"/>
    <row r="413" s="127" customFormat="1" ht="12.75"/>
    <row r="414" s="127" customFormat="1" ht="12.75"/>
    <row r="415" s="127" customFormat="1" ht="12.75"/>
    <row r="416" s="127" customFormat="1" ht="12.75"/>
    <row r="417" s="127" customFormat="1" ht="12.75"/>
    <row r="418" s="127" customFormat="1" ht="12.75"/>
    <row r="419" s="127" customFormat="1" ht="12.75"/>
    <row r="420" s="127" customFormat="1" ht="12.75"/>
    <row r="421" s="127" customFormat="1" ht="12.75"/>
    <row r="422" s="127" customFormat="1" ht="12.75"/>
    <row r="423" s="127" customFormat="1" ht="12.75"/>
    <row r="424" s="127" customFormat="1" ht="12.75"/>
    <row r="425" s="127" customFormat="1" ht="12.75"/>
    <row r="426" s="127" customFormat="1" ht="12.75"/>
    <row r="427" s="127" customFormat="1" ht="12.75"/>
    <row r="428" s="127" customFormat="1" ht="12.75"/>
    <row r="429" s="127" customFormat="1" ht="12.75"/>
    <row r="430" s="127" customFormat="1" ht="12.75"/>
    <row r="431" s="127" customFormat="1" ht="12.75"/>
    <row r="432" s="127" customFormat="1" ht="12.75"/>
    <row r="433" s="127" customFormat="1" ht="12.75"/>
    <row r="434" s="127" customFormat="1" ht="12.75"/>
    <row r="435" s="127" customFormat="1" ht="12.75"/>
    <row r="436" s="127" customFormat="1" ht="12.75"/>
    <row r="437" s="127" customFormat="1" ht="12.75"/>
    <row r="438" s="127" customFormat="1" ht="12.75"/>
    <row r="439" s="127" customFormat="1" ht="12.75"/>
    <row r="440" s="127" customFormat="1" ht="12.75"/>
    <row r="441" s="127" customFormat="1" ht="12.75"/>
    <row r="442" s="127" customFormat="1" ht="12.75"/>
    <row r="443" s="127" customFormat="1" ht="12.75"/>
    <row r="444" s="127" customFormat="1" ht="12.75"/>
    <row r="445" s="127" customFormat="1" ht="12.75"/>
    <row r="446" s="127" customFormat="1" ht="12.75"/>
    <row r="447" s="127" customFormat="1" ht="12.75"/>
    <row r="448" s="127" customFormat="1" ht="12.75"/>
    <row r="449" s="127" customFormat="1" ht="12.75"/>
    <row r="450" s="127" customFormat="1" ht="12.75"/>
    <row r="451" s="127" customFormat="1" ht="12.75"/>
    <row r="452" s="127" customFormat="1" ht="12.75"/>
    <row r="453" s="127" customFormat="1" ht="12.75"/>
    <row r="454" s="127" customFormat="1" ht="12.75"/>
    <row r="455" s="127" customFormat="1" ht="12.75"/>
    <row r="456" s="127" customFormat="1" ht="12.75"/>
    <row r="457" s="127" customFormat="1" ht="12.75"/>
    <row r="458" s="127" customFormat="1" ht="12.75"/>
    <row r="459" s="127" customFormat="1" ht="12.75"/>
    <row r="460" s="127" customFormat="1" ht="12.75"/>
    <row r="461" s="127" customFormat="1" ht="12.75"/>
    <row r="462" s="127" customFormat="1" ht="12.75"/>
    <row r="463" s="127" customFormat="1" ht="12.75"/>
    <row r="464" s="127" customFormat="1" ht="12.75"/>
    <row r="465" s="127" customFormat="1" ht="12.75"/>
    <row r="466" s="127" customFormat="1" ht="12.75"/>
    <row r="467" s="127" customFormat="1" ht="12.75"/>
    <row r="468" s="127" customFormat="1" ht="12.75"/>
    <row r="469" s="127" customFormat="1" ht="12.75"/>
    <row r="470" s="127" customFormat="1" ht="12.75"/>
    <row r="471" s="127" customFormat="1" ht="12.75"/>
    <row r="472" s="127" customFormat="1" ht="12.75"/>
    <row r="473" s="127" customFormat="1" ht="12.75"/>
    <row r="474" s="127" customFormat="1" ht="12.75"/>
    <row r="475" s="127" customFormat="1" ht="12.75"/>
    <row r="476" s="127" customFormat="1" ht="12.75"/>
    <row r="477" s="127" customFormat="1" ht="12.75"/>
    <row r="478" s="127" customFormat="1" ht="12.75"/>
    <row r="479" s="127" customFormat="1" ht="12.75"/>
    <row r="480" s="127" customFormat="1" ht="12.75"/>
    <row r="481" s="127" customFormat="1" ht="12.75"/>
    <row r="482" s="127" customFormat="1" ht="12.75"/>
    <row r="483" s="127" customFormat="1" ht="12.75"/>
    <row r="484" s="127" customFormat="1" ht="12.75"/>
    <row r="485" s="127" customFormat="1" ht="12.75"/>
    <row r="486" s="127" customFormat="1" ht="12.75"/>
    <row r="487" s="127" customFormat="1" ht="12.75"/>
    <row r="488" s="127" customFormat="1" ht="12.75"/>
    <row r="489" s="127" customFormat="1" ht="12.75"/>
    <row r="490" s="127" customFormat="1" ht="12.75"/>
    <row r="491" s="127" customFormat="1" ht="12.75"/>
    <row r="492" s="127" customFormat="1" ht="12.75"/>
    <row r="493" s="127" customFormat="1" ht="12.75"/>
    <row r="494" s="127" customFormat="1" ht="12.75"/>
    <row r="495" s="127" customFormat="1" ht="12.75"/>
    <row r="496" s="127" customFormat="1" ht="12.75"/>
    <row r="497" s="127" customFormat="1" ht="12.75"/>
    <row r="498" s="127" customFormat="1" ht="12.75"/>
    <row r="499" s="127" customFormat="1" ht="12.75"/>
    <row r="500" s="127" customFormat="1" ht="12.75"/>
    <row r="501" s="127" customFormat="1" ht="12.75"/>
    <row r="502" s="127" customFormat="1" ht="12.75"/>
    <row r="503" s="127" customFormat="1" ht="12.75"/>
    <row r="504" s="127" customFormat="1" ht="12.75"/>
    <row r="505" s="127" customFormat="1" ht="12.75"/>
    <row r="506" s="127" customFormat="1" ht="12.75"/>
    <row r="507" s="127" customFormat="1" ht="12.75"/>
    <row r="508" s="127" customFormat="1" ht="12.75"/>
    <row r="509" s="127" customFormat="1" ht="12.75"/>
    <row r="510" s="127" customFormat="1" ht="12.75"/>
    <row r="511" s="127" customFormat="1" ht="12.75"/>
    <row r="512" s="127" customFormat="1" ht="12.75"/>
    <row r="513" s="127" customFormat="1" ht="12.75"/>
    <row r="514" s="127" customFormat="1" ht="12.75"/>
    <row r="515" s="127" customFormat="1" ht="12.75"/>
    <row r="516" s="127" customFormat="1" ht="12.75"/>
    <row r="517" s="127" customFormat="1" ht="12.75"/>
    <row r="518" s="127" customFormat="1" ht="12.75"/>
    <row r="519" s="127" customFormat="1" ht="12.75"/>
    <row r="520" s="127" customFormat="1" ht="12.75"/>
    <row r="521" s="127" customFormat="1" ht="12.75"/>
    <row r="522" s="127" customFormat="1" ht="12.75"/>
    <row r="523" s="127" customFormat="1" ht="12.75"/>
    <row r="524" s="127" customFormat="1" ht="12.75"/>
    <row r="525" s="127" customFormat="1" ht="12.75"/>
    <row r="526" s="127" customFormat="1" ht="12.75"/>
    <row r="527" s="127" customFormat="1" ht="12.75"/>
    <row r="528" s="127" customFormat="1" ht="12.75"/>
    <row r="529" s="127" customFormat="1" ht="12.75"/>
    <row r="530" s="127" customFormat="1" ht="12.75"/>
    <row r="531" s="127" customFormat="1" ht="12.75"/>
    <row r="532" s="127" customFormat="1" ht="12.75"/>
    <row r="533" s="127" customFormat="1" ht="12.75"/>
    <row r="534" s="127" customFormat="1" ht="12.75"/>
    <row r="535" s="127" customFormat="1" ht="12.75"/>
    <row r="536" s="127" customFormat="1" ht="12.75"/>
    <row r="537" s="127" customFormat="1" ht="12.75"/>
    <row r="538" s="127" customFormat="1" ht="12.75"/>
    <row r="539" s="127" customFormat="1" ht="12.75"/>
    <row r="540" s="127" customFormat="1" ht="12.75"/>
    <row r="541" s="127" customFormat="1" ht="12.75"/>
    <row r="542" s="127" customFormat="1" ht="12.75"/>
    <row r="543" s="127" customFormat="1" ht="12.75"/>
    <row r="544" s="127" customFormat="1" ht="12.75"/>
    <row r="545" s="127" customFormat="1" ht="12.75"/>
    <row r="546" s="127" customFormat="1" ht="12.75"/>
    <row r="547" s="127" customFormat="1" ht="12.75"/>
    <row r="548" s="127" customFormat="1" ht="12.75"/>
    <row r="549" s="127" customFormat="1" ht="12.75"/>
    <row r="550" s="127" customFormat="1" ht="12.75"/>
    <row r="551" s="127" customFormat="1" ht="12.75"/>
    <row r="552" s="127" customFormat="1" ht="12.75"/>
    <row r="553" s="127" customFormat="1" ht="12.75"/>
    <row r="554" s="127" customFormat="1" ht="12.75"/>
    <row r="555" s="127" customFormat="1" ht="12.75"/>
    <row r="556" s="127" customFormat="1" ht="12.75"/>
    <row r="557" s="127" customFormat="1" ht="12.75"/>
    <row r="558" s="127" customFormat="1" ht="12.75"/>
    <row r="559" s="127" customFormat="1" ht="12.75"/>
    <row r="560" s="127" customFormat="1" ht="12.75"/>
    <row r="561" s="127" customFormat="1" ht="12.75"/>
    <row r="562" s="127" customFormat="1" ht="12.75"/>
    <row r="563" s="127" customFormat="1" ht="12.75"/>
    <row r="564" s="127" customFormat="1" ht="12.75"/>
    <row r="565" s="127" customFormat="1" ht="12.75"/>
    <row r="566" s="127" customFormat="1" ht="12.75"/>
    <row r="567" s="127" customFormat="1" ht="12.75"/>
    <row r="568" s="127" customFormat="1" ht="12.75"/>
    <row r="569" s="127" customFormat="1" ht="12.75"/>
    <row r="570" s="127" customFormat="1" ht="12.75"/>
    <row r="571" s="127" customFormat="1" ht="12.75"/>
    <row r="572" s="127" customFormat="1" ht="12.75"/>
    <row r="573" s="127" customFormat="1" ht="12.75"/>
    <row r="574" s="127" customFormat="1" ht="12.75"/>
    <row r="575" s="127" customFormat="1" ht="12.75"/>
    <row r="576" s="127" customFormat="1" ht="12.75"/>
    <row r="577" s="127" customFormat="1" ht="12.75"/>
    <row r="578" s="127" customFormat="1" ht="12.75"/>
    <row r="579" s="127" customFormat="1" ht="12.75"/>
    <row r="580" s="127" customFormat="1" ht="12.75"/>
    <row r="581" s="127" customFormat="1" ht="12.75"/>
    <row r="582" s="127" customFormat="1" ht="12.75"/>
    <row r="583" s="127" customFormat="1" ht="12.75"/>
    <row r="584" s="127" customFormat="1" ht="12.75"/>
    <row r="585" s="127" customFormat="1" ht="12.75"/>
    <row r="586" s="127" customFormat="1" ht="12.75"/>
    <row r="587" s="127" customFormat="1" ht="12.75"/>
    <row r="588" s="127" customFormat="1" ht="12.75"/>
    <row r="589" s="127" customFormat="1" ht="12.75"/>
    <row r="590" s="127" customFormat="1" ht="12.75"/>
    <row r="591" s="127" customFormat="1" ht="12.75"/>
    <row r="592" s="127" customFormat="1" ht="12.75"/>
    <row r="593" s="127" customFormat="1" ht="12.75"/>
    <row r="594" s="127" customFormat="1" ht="12.75"/>
    <row r="595" s="127" customFormat="1" ht="12.75"/>
    <row r="596" s="127" customFormat="1" ht="12.75"/>
    <row r="597" s="127" customFormat="1" ht="12.75"/>
    <row r="598" s="127" customFormat="1" ht="12.75"/>
    <row r="599" s="127" customFormat="1" ht="12.75"/>
    <row r="600" s="127" customFormat="1" ht="12.75"/>
    <row r="601" s="127" customFormat="1" ht="12.75"/>
    <row r="602" s="127" customFormat="1" ht="12.75"/>
    <row r="603" s="127" customFormat="1" ht="12.75"/>
    <row r="604" s="127" customFormat="1" ht="12.75"/>
    <row r="605" s="127" customFormat="1" ht="12.75"/>
    <row r="606" s="127" customFormat="1" ht="12.75"/>
    <row r="607" s="127" customFormat="1" ht="12.75"/>
    <row r="608" s="127" customFormat="1" ht="12.75"/>
    <row r="609" s="127" customFormat="1" ht="12.75"/>
    <row r="610" s="127" customFormat="1" ht="12.75"/>
    <row r="611" s="127" customFormat="1" ht="12.75"/>
    <row r="612" s="127" customFormat="1" ht="12.75"/>
    <row r="613" s="127" customFormat="1" ht="12.75"/>
    <row r="614" s="127" customFormat="1" ht="12.75"/>
    <row r="615" s="127" customFormat="1" ht="12.75"/>
    <row r="616" s="127" customFormat="1" ht="12.75"/>
    <row r="617" s="127" customFormat="1" ht="12.75"/>
    <row r="618" s="127" customFormat="1" ht="12.75"/>
    <row r="619" s="127" customFormat="1" ht="12.75"/>
    <row r="620" s="127" customFormat="1" ht="12.75"/>
    <row r="621" s="127" customFormat="1" ht="12.75"/>
    <row r="622" s="127" customFormat="1" ht="12.75"/>
    <row r="623" s="127" customFormat="1" ht="12.75"/>
    <row r="624" s="127" customFormat="1" ht="12.75"/>
    <row r="625" s="127" customFormat="1" ht="12.75"/>
    <row r="626" s="127" customFormat="1" ht="12.75"/>
    <row r="627" s="127" customFormat="1" ht="12.75"/>
    <row r="628" s="127" customFormat="1" ht="12.75"/>
    <row r="629" s="127" customFormat="1" ht="12.75"/>
    <row r="630" s="127" customFormat="1" ht="12.75"/>
    <row r="631" s="127" customFormat="1" ht="12.75"/>
    <row r="632" s="127" customFormat="1" ht="12.75"/>
    <row r="633" s="127" customFormat="1" ht="12.75"/>
    <row r="634" s="127" customFormat="1" ht="12.75"/>
    <row r="635" s="127" customFormat="1" ht="12.75"/>
    <row r="636" s="127" customFormat="1" ht="12.75"/>
    <row r="637" s="127" customFormat="1" ht="12.75"/>
    <row r="638" s="127" customFormat="1" ht="12.75"/>
    <row r="639" s="127" customFormat="1" ht="12.75"/>
    <row r="640" s="127" customFormat="1" ht="12.75"/>
    <row r="641" s="127" customFormat="1" ht="12.75"/>
    <row r="642" s="127" customFormat="1" ht="12.75"/>
    <row r="643" s="127" customFormat="1" ht="12.75"/>
    <row r="644" s="127" customFormat="1" ht="12.75"/>
    <row r="645" s="127" customFormat="1" ht="12.75"/>
    <row r="646" s="127" customFormat="1" ht="12.75"/>
    <row r="647" s="127" customFormat="1" ht="12.75"/>
    <row r="648" s="127" customFormat="1" ht="12.75"/>
    <row r="649" s="127" customFormat="1" ht="12.75"/>
    <row r="650" s="127" customFormat="1" ht="12.75"/>
    <row r="651" s="127" customFormat="1" ht="12.75"/>
    <row r="652" s="127" customFormat="1" ht="12.75"/>
    <row r="653" s="127" customFormat="1" ht="12.75"/>
    <row r="654" s="127" customFormat="1" ht="12.75"/>
    <row r="655" s="127" customFormat="1" ht="12.75"/>
    <row r="656" s="127" customFormat="1" ht="12.75"/>
    <row r="657" s="127" customFormat="1" ht="12.75"/>
    <row r="658" s="127" customFormat="1" ht="12.75"/>
    <row r="659" s="127" customFormat="1" ht="12.75"/>
    <row r="660" s="127" customFormat="1" ht="12.75"/>
    <row r="661" s="127" customFormat="1" ht="12.75"/>
    <row r="662" s="127" customFormat="1" ht="12.75"/>
    <row r="663" s="127" customFormat="1" ht="12.75"/>
    <row r="664" s="127" customFormat="1" ht="12.75"/>
    <row r="665" s="127" customFormat="1" ht="12.75"/>
    <row r="666" s="127" customFormat="1" ht="12.75"/>
    <row r="667" s="127" customFormat="1" ht="12.75"/>
    <row r="668" s="127" customFormat="1" ht="12.75"/>
    <row r="669" s="127" customFormat="1" ht="12.75"/>
    <row r="670" s="127" customFormat="1" ht="12.75"/>
    <row r="671" s="127" customFormat="1" ht="12.75"/>
    <row r="672" s="127" customFormat="1" ht="12.75"/>
    <row r="673" s="127" customFormat="1" ht="12.75"/>
    <row r="674" s="127" customFormat="1" ht="12.75"/>
    <row r="675" s="127" customFormat="1" ht="12.75"/>
    <row r="676" s="127" customFormat="1" ht="12.75"/>
    <row r="677" s="127" customFormat="1" ht="12.75"/>
    <row r="678" s="127" customFormat="1" ht="12.75"/>
    <row r="679" s="127" customFormat="1" ht="12.75"/>
    <row r="680" s="127" customFormat="1" ht="12.75"/>
    <row r="681" s="127" customFormat="1" ht="12.75"/>
    <row r="682" s="127" customFormat="1" ht="12.75"/>
    <row r="683" s="127" customFormat="1" ht="12.75"/>
    <row r="684" s="127" customFormat="1" ht="12.75"/>
    <row r="685" s="127" customFormat="1" ht="12.75"/>
    <row r="686" s="127" customFormat="1" ht="12.75"/>
    <row r="687" s="127" customFormat="1" ht="12.75"/>
    <row r="688" s="127" customFormat="1" ht="12.75"/>
    <row r="689" s="127" customFormat="1" ht="12.75"/>
    <row r="690" s="127" customFormat="1" ht="12.75"/>
    <row r="691" s="127" customFormat="1" ht="12.75"/>
    <row r="692" s="127" customFormat="1" ht="12.75"/>
    <row r="693" s="127" customFormat="1" ht="12.75"/>
    <row r="694" s="127" customFormat="1" ht="12.75"/>
    <row r="695" s="127" customFormat="1" ht="12.75"/>
    <row r="696" s="127" customFormat="1" ht="12.75"/>
    <row r="697" s="127" customFormat="1" ht="12.75"/>
    <row r="698" s="127" customFormat="1" ht="12.75"/>
    <row r="699" s="127" customFormat="1" ht="12.75"/>
    <row r="700" s="127" customFormat="1" ht="12.75"/>
    <row r="701" s="127" customFormat="1" ht="12.75"/>
    <row r="702" s="127" customFormat="1" ht="12.75"/>
    <row r="703" s="127" customFormat="1" ht="12.75"/>
    <row r="704" s="127" customFormat="1" ht="12.75"/>
    <row r="705" s="127" customFormat="1" ht="12.75"/>
    <row r="706" s="127" customFormat="1" ht="12.75"/>
    <row r="707" s="127" customFormat="1" ht="12.75"/>
    <row r="708" s="127" customFormat="1" ht="12.75"/>
    <row r="709" s="127" customFormat="1" ht="12.75"/>
    <row r="710" s="127" customFormat="1" ht="12.75"/>
    <row r="711" s="127" customFormat="1" ht="12.75"/>
    <row r="712" s="127" customFormat="1" ht="12.75"/>
    <row r="713" s="127" customFormat="1" ht="12.75"/>
    <row r="714" s="127" customFormat="1" ht="12.75"/>
    <row r="715" s="127" customFormat="1" ht="12.75"/>
    <row r="716" s="127" customFormat="1" ht="12.75"/>
    <row r="717" s="127" customFormat="1" ht="12.75"/>
    <row r="718" s="127" customFormat="1" ht="12.75"/>
    <row r="719" s="127" customFormat="1" ht="12.75"/>
    <row r="720" s="127" customFormat="1" ht="12.75"/>
    <row r="721" s="127" customFormat="1" ht="12.75"/>
    <row r="722" s="127" customFormat="1" ht="12.75"/>
    <row r="723" s="127" customFormat="1" ht="12.75"/>
    <row r="724" s="127" customFormat="1" ht="12.75"/>
    <row r="725" s="127" customFormat="1" ht="12.75"/>
    <row r="726" s="127" customFormat="1" ht="12.75"/>
    <row r="727" s="127" customFormat="1" ht="12.75"/>
    <row r="728" s="127" customFormat="1" ht="12.75"/>
    <row r="729" s="127" customFormat="1" ht="12.75"/>
    <row r="730" s="127" customFormat="1" ht="12.75"/>
    <row r="731" s="127" customFormat="1" ht="12.75"/>
    <row r="732" s="127" customFormat="1" ht="12.75"/>
    <row r="733" s="127" customFormat="1" ht="12.75"/>
    <row r="734" s="127" customFormat="1" ht="12.75"/>
    <row r="735" s="127" customFormat="1" ht="12.75"/>
    <row r="736" s="127" customFormat="1" ht="12.75"/>
    <row r="737" s="127" customFormat="1" ht="12.75"/>
    <row r="738" s="127" customFormat="1" ht="12.75"/>
    <row r="739" s="127" customFormat="1" ht="12.75"/>
    <row r="740" s="127" customFormat="1" ht="12.75"/>
    <row r="741" s="127" customFormat="1" ht="12.75"/>
    <row r="742" s="127" customFormat="1" ht="12.75"/>
    <row r="743" s="127" customFormat="1" ht="12.75"/>
    <row r="744" s="127" customFormat="1" ht="12.75"/>
    <row r="745" s="127" customFormat="1" ht="12.75"/>
    <row r="746" s="127" customFormat="1" ht="12.75"/>
    <row r="747" s="127" customFormat="1" ht="12.75"/>
    <row r="748" s="127" customFormat="1" ht="12.75"/>
    <row r="749" s="127" customFormat="1" ht="12.75"/>
    <row r="750" s="127" customFormat="1" ht="12.75"/>
    <row r="751" s="127" customFormat="1" ht="12.75"/>
    <row r="752" s="127" customFormat="1" ht="12.75"/>
    <row r="753" s="127" customFormat="1" ht="12.75"/>
    <row r="754" s="127" customFormat="1" ht="12.75"/>
    <row r="755" s="127" customFormat="1" ht="12.75"/>
    <row r="756" s="127" customFormat="1" ht="12.75"/>
    <row r="757" s="127" customFormat="1" ht="12.75"/>
    <row r="758" s="127" customFormat="1" ht="12.75"/>
    <row r="759" s="127" customFormat="1" ht="12.75"/>
    <row r="760" s="127" customFormat="1" ht="12.75"/>
    <row r="761" s="127" customFormat="1" ht="12.75"/>
    <row r="762" s="127" customFormat="1" ht="12.75"/>
    <row r="763" s="127" customFormat="1" ht="12.75"/>
    <row r="764" s="127" customFormat="1" ht="12.75"/>
    <row r="765" s="127" customFormat="1" ht="12.75"/>
    <row r="766" s="127" customFormat="1" ht="12.75"/>
    <row r="767" s="127" customFormat="1" ht="12.75"/>
    <row r="768" s="127" customFormat="1" ht="12.75"/>
    <row r="769" s="127" customFormat="1" ht="12.75"/>
    <row r="770" s="127" customFormat="1" ht="12.75"/>
    <row r="771" s="127" customFormat="1" ht="12.75"/>
    <row r="772" s="127" customFormat="1" ht="12.75"/>
    <row r="773" s="127" customFormat="1" ht="12.75"/>
    <row r="774" s="127" customFormat="1" ht="12.75"/>
    <row r="775" s="127" customFormat="1" ht="12.75"/>
    <row r="776" s="127" customFormat="1" ht="12.75"/>
    <row r="777" s="127" customFormat="1" ht="12.75"/>
    <row r="778" s="127" customFormat="1" ht="12.75"/>
    <row r="779" s="127" customFormat="1" ht="12.75"/>
    <row r="780" s="127" customFormat="1" ht="12.75"/>
    <row r="781" s="127" customFormat="1" ht="12.75"/>
    <row r="782" s="127" customFormat="1" ht="12.75"/>
    <row r="783" s="127" customFormat="1" ht="12.75"/>
    <row r="784" s="127" customFormat="1" ht="12.75"/>
    <row r="785" s="127" customFormat="1" ht="12.75"/>
    <row r="786" s="127" customFormat="1" ht="12.75"/>
    <row r="787" s="127" customFormat="1" ht="12.75"/>
    <row r="788" s="127" customFormat="1" ht="12.75"/>
    <row r="789" s="127" customFormat="1" ht="12.75"/>
    <row r="790" s="127" customFormat="1" ht="12.75"/>
    <row r="791" s="127" customFormat="1" ht="12.75"/>
    <row r="792" s="127" customFormat="1" ht="12.75"/>
    <row r="793" s="127" customFormat="1" ht="12.75"/>
    <row r="794" s="127" customFormat="1" ht="12.75"/>
    <row r="795" s="127" customFormat="1" ht="12.75"/>
    <row r="796" s="127" customFormat="1" ht="12.75"/>
    <row r="797" s="127" customFormat="1" ht="12.75"/>
    <row r="798" s="127" customFormat="1" ht="12.75"/>
    <row r="799" s="127" customFormat="1" ht="12.75"/>
    <row r="800" s="127" customFormat="1" ht="12.75"/>
    <row r="801" s="127" customFormat="1" ht="12.75"/>
    <row r="802" s="127" customFormat="1" ht="12.75"/>
    <row r="803" s="127" customFormat="1" ht="12.75"/>
    <row r="804" s="127" customFormat="1" ht="12.75"/>
    <row r="805" s="127" customFormat="1" ht="12.75"/>
    <row r="806" s="127" customFormat="1" ht="12.75"/>
    <row r="807" s="127" customFormat="1" ht="12.75"/>
    <row r="808" s="127" customFormat="1" ht="12.75"/>
    <row r="809" s="127" customFormat="1" ht="12.75"/>
    <row r="810" s="127" customFormat="1" ht="12.75"/>
    <row r="811" s="127" customFormat="1" ht="12.75"/>
    <row r="812" s="127" customFormat="1" ht="12.75"/>
    <row r="813" s="127" customFormat="1" ht="12.75"/>
    <row r="814" s="127" customFormat="1" ht="12.75"/>
    <row r="815" s="127" customFormat="1" ht="12.75"/>
    <row r="816" s="127" customFormat="1" ht="12.75"/>
    <row r="817" s="127" customFormat="1" ht="12.75"/>
    <row r="818" s="127" customFormat="1" ht="12.75"/>
    <row r="819" s="127" customFormat="1" ht="12.75"/>
    <row r="820" s="127" customFormat="1" ht="12.75"/>
    <row r="821" s="127" customFormat="1" ht="12.75"/>
    <row r="822" s="127" customFormat="1" ht="12.75"/>
    <row r="823" s="127" customFormat="1" ht="12.75"/>
    <row r="824" s="127" customFormat="1" ht="12.75"/>
    <row r="825" s="127" customFormat="1" ht="12.75"/>
    <row r="826" s="127" customFormat="1" ht="12.75"/>
    <row r="827" s="127" customFormat="1" ht="12.75"/>
    <row r="828" s="127" customFormat="1" ht="12.75"/>
    <row r="829" s="127" customFormat="1" ht="12.75"/>
    <row r="830" s="127" customFormat="1" ht="12.75"/>
    <row r="831" s="127" customFormat="1" ht="12.75"/>
    <row r="832" s="127" customFormat="1" ht="12.75"/>
    <row r="833" s="127" customFormat="1" ht="12.75"/>
    <row r="834" s="127" customFormat="1" ht="12.75"/>
    <row r="835" s="127" customFormat="1" ht="12.75"/>
    <row r="836" s="127" customFormat="1" ht="12.75"/>
    <row r="837" s="127" customFormat="1" ht="12.75"/>
    <row r="838" s="127" customFormat="1" ht="12.75"/>
    <row r="839" s="127" customFormat="1" ht="12.75"/>
    <row r="840" s="127" customFormat="1" ht="12.75"/>
    <row r="841" s="127" customFormat="1" ht="12.75"/>
    <row r="842" s="127" customFormat="1" ht="12.75"/>
    <row r="843" s="127" customFormat="1" ht="12.75"/>
    <row r="844" s="127" customFormat="1" ht="12.75"/>
    <row r="845" s="127" customFormat="1" ht="12.75"/>
    <row r="846" s="127" customFormat="1" ht="12.75"/>
    <row r="847" s="127" customFormat="1" ht="12.75"/>
    <row r="848" s="127" customFormat="1" ht="12.75"/>
    <row r="849" s="127" customFormat="1" ht="12.75"/>
    <row r="850" s="127" customFormat="1" ht="12.75"/>
    <row r="851" s="127" customFormat="1" ht="12.75"/>
    <row r="852" s="127" customFormat="1" ht="12.75"/>
    <row r="853" s="127" customFormat="1" ht="12.75"/>
    <row r="854" s="127" customFormat="1" ht="12.75"/>
    <row r="855" s="127" customFormat="1" ht="12.75"/>
    <row r="856" s="127" customFormat="1" ht="12.75"/>
    <row r="857" s="127" customFormat="1" ht="12.75"/>
    <row r="858" s="127" customFormat="1" ht="12.75"/>
    <row r="859" s="127" customFormat="1" ht="12.75"/>
    <row r="860" s="127" customFormat="1" ht="12.75"/>
    <row r="861" s="127" customFormat="1" ht="12.75"/>
    <row r="862" s="127" customFormat="1" ht="12.75"/>
    <row r="863" s="127" customFormat="1" ht="12.75"/>
    <row r="864" s="127" customFormat="1" ht="12.75"/>
    <row r="865" s="127" customFormat="1" ht="12.75"/>
    <row r="866" s="127" customFormat="1" ht="12.75"/>
    <row r="867" s="127" customFormat="1" ht="12.75"/>
    <row r="868" s="127" customFormat="1" ht="12.75"/>
    <row r="869" s="127" customFormat="1" ht="12.75"/>
    <row r="870" s="127" customFormat="1" ht="12.75"/>
    <row r="871" s="127" customFormat="1" ht="12.75"/>
    <row r="872" s="127" customFormat="1" ht="12.75"/>
    <row r="873" s="127" customFormat="1" ht="12.75"/>
    <row r="874" s="127" customFormat="1" ht="12.75"/>
    <row r="875" s="127" customFormat="1" ht="12.75"/>
    <row r="876" s="127" customFormat="1" ht="12.75"/>
    <row r="877" s="127" customFormat="1" ht="12.75"/>
    <row r="878" s="127" customFormat="1" ht="12.75"/>
    <row r="879" s="127" customFormat="1" ht="12.75"/>
    <row r="880" s="127" customFormat="1" ht="12.75"/>
    <row r="881" s="127" customFormat="1" ht="12.75"/>
    <row r="882" s="127" customFormat="1" ht="12.75"/>
    <row r="883" s="127" customFormat="1" ht="12.75"/>
    <row r="884" s="127" customFormat="1" ht="12.75"/>
    <row r="885" s="127" customFormat="1" ht="12.75"/>
    <row r="886" s="127" customFormat="1" ht="12.75"/>
    <row r="887" s="127" customFormat="1" ht="12.75"/>
    <row r="888" s="127" customFormat="1" ht="12.75"/>
    <row r="889" s="127" customFormat="1" ht="12.75"/>
    <row r="890" s="127" customFormat="1" ht="12.75"/>
    <row r="891" s="127" customFormat="1" ht="12.75"/>
    <row r="892" s="127" customFormat="1" ht="12.75"/>
    <row r="893" s="127" customFormat="1" ht="12.75"/>
    <row r="894" s="127" customFormat="1" ht="12.75"/>
    <row r="895" s="127" customFormat="1" ht="12.75"/>
    <row r="896" s="127" customFormat="1" ht="12.75"/>
    <row r="897" s="127" customFormat="1" ht="12.75"/>
    <row r="898" s="127" customFormat="1" ht="12.75"/>
    <row r="899" s="127" customFormat="1" ht="12.75"/>
    <row r="900" s="127" customFormat="1" ht="12.75"/>
    <row r="901" s="127" customFormat="1" ht="12.75"/>
    <row r="902" s="127" customFormat="1" ht="12.75"/>
    <row r="903" s="127" customFormat="1" ht="12.75"/>
    <row r="904" s="127" customFormat="1" ht="12.75"/>
    <row r="905" s="127" customFormat="1" ht="12.75"/>
    <row r="906" s="127" customFormat="1" ht="12.75"/>
    <row r="907" s="127" customFormat="1" ht="12.75"/>
    <row r="908" s="127" customFormat="1" ht="12.75"/>
    <row r="909" s="127" customFormat="1" ht="12.75"/>
    <row r="910" s="127" customFormat="1" ht="12.75"/>
    <row r="911" s="127" customFormat="1" ht="12.75"/>
    <row r="912" s="127" customFormat="1" ht="12.75"/>
    <row r="913" s="127" customFormat="1" ht="12.75"/>
    <row r="914" s="127" customFormat="1" ht="12.75"/>
    <row r="915" s="127" customFormat="1" ht="12.75"/>
    <row r="916" s="127" customFormat="1" ht="12.75"/>
    <row r="917" s="127" customFormat="1" ht="12.75"/>
    <row r="918" s="127" customFormat="1" ht="12.75"/>
    <row r="919" s="127" customFormat="1" ht="12.75"/>
    <row r="920" s="127" customFormat="1" ht="12.75"/>
    <row r="921" s="127" customFormat="1" ht="12.75"/>
    <row r="922" s="127" customFormat="1" ht="12.75"/>
    <row r="923" s="127" customFormat="1" ht="12.75"/>
    <row r="924" s="127" customFormat="1" ht="12.75"/>
    <row r="925" s="127" customFormat="1" ht="12.75"/>
    <row r="926" s="127" customFormat="1" ht="12.75"/>
    <row r="927" s="127" customFormat="1" ht="12.75"/>
    <row r="928" s="127" customFormat="1" ht="12.75"/>
    <row r="929" s="127" customFormat="1" ht="12.75"/>
    <row r="930" s="127" customFormat="1" ht="12.75"/>
    <row r="931" s="127" customFormat="1" ht="12.75"/>
    <row r="932" s="127" customFormat="1" ht="12.75"/>
    <row r="933" s="127" customFormat="1" ht="12.75"/>
    <row r="934" s="127" customFormat="1" ht="12.75"/>
    <row r="935" s="127" customFormat="1" ht="12.75"/>
    <row r="936" s="127" customFormat="1" ht="12.75"/>
    <row r="937" s="127" customFormat="1" ht="12.75"/>
    <row r="938" s="127" customFormat="1" ht="12.75"/>
    <row r="939" s="127" customFormat="1" ht="12.75"/>
    <row r="940" s="127" customFormat="1" ht="12.75"/>
    <row r="941" s="127" customFormat="1" ht="12.75"/>
    <row r="942" s="127" customFormat="1" ht="12.75"/>
    <row r="943" s="127" customFormat="1" ht="12.75"/>
    <row r="944" s="127" customFormat="1" ht="12.75"/>
    <row r="945" s="127" customFormat="1" ht="12.75"/>
    <row r="946" s="127" customFormat="1" ht="12.75"/>
    <row r="947" s="127" customFormat="1" ht="12.75"/>
    <row r="948" s="127" customFormat="1" ht="12.75"/>
    <row r="949" s="127" customFormat="1" ht="12.75"/>
    <row r="950" s="127" customFormat="1" ht="12.75"/>
    <row r="951" s="127" customFormat="1" ht="12.75"/>
    <row r="952" s="127" customFormat="1" ht="12.75"/>
    <row r="953" s="127" customFormat="1" ht="12.75"/>
    <row r="954" s="127" customFormat="1" ht="12.75"/>
    <row r="955" s="127" customFormat="1" ht="12.75"/>
    <row r="956" s="127" customFormat="1" ht="12.75"/>
    <row r="957" s="127" customFormat="1" ht="12.75"/>
    <row r="958" s="127" customFormat="1" ht="12.75"/>
    <row r="959" s="127" customFormat="1" ht="12.75"/>
    <row r="960" s="127" customFormat="1" ht="12.75"/>
    <row r="961" s="127" customFormat="1" ht="12.75"/>
    <row r="962" s="127" customFormat="1" ht="12.75"/>
    <row r="963" s="127" customFormat="1" ht="12.75"/>
    <row r="964" s="127" customFormat="1" ht="12.75"/>
    <row r="965" s="127" customFormat="1" ht="12.75"/>
    <row r="966" s="127" customFormat="1" ht="12.75"/>
    <row r="967" s="127" customFormat="1" ht="12.75"/>
    <row r="968" s="127" customFormat="1" ht="12.75"/>
    <row r="969" s="127" customFormat="1" ht="12.75"/>
    <row r="970" s="127" customFormat="1" ht="12.75"/>
    <row r="971" s="127" customFormat="1" ht="12.75"/>
    <row r="972" s="127" customFormat="1" ht="12.75"/>
    <row r="973" s="127" customFormat="1" ht="12.75"/>
    <row r="974" s="127" customFormat="1" ht="12.75"/>
    <row r="975" s="127" customFormat="1" ht="12.75"/>
    <row r="976" s="127" customFormat="1" ht="12.75"/>
    <row r="977" s="127" customFormat="1" ht="12.75"/>
    <row r="978" s="127" customFormat="1" ht="12.75"/>
    <row r="979" s="127" customFormat="1" ht="12.75"/>
    <row r="980" s="127" customFormat="1" ht="12.75"/>
    <row r="981" s="127" customFormat="1" ht="12.75"/>
    <row r="982" s="127" customFormat="1" ht="12.75"/>
    <row r="983" s="127" customFormat="1" ht="12.75"/>
    <row r="984" s="127" customFormat="1" ht="12.75"/>
    <row r="985" s="127" customFormat="1" ht="12.75"/>
    <row r="986" s="127" customFormat="1" ht="12.75"/>
    <row r="987" s="127" customFormat="1" ht="12.75"/>
    <row r="988" s="127" customFormat="1" ht="12.75"/>
    <row r="989" s="127" customFormat="1" ht="12.75"/>
    <row r="990" s="127" customFormat="1" ht="12.75"/>
    <row r="991" s="127" customFormat="1" ht="12.75"/>
    <row r="992" s="127" customFormat="1" ht="12.75"/>
    <row r="993" s="127" customFormat="1" ht="12.75"/>
    <row r="994" s="127" customFormat="1" ht="12.75"/>
    <row r="995" s="127" customFormat="1" ht="12.75"/>
    <row r="996" s="127" customFormat="1" ht="12.75"/>
    <row r="997" spans="8:14" s="127" customFormat="1" ht="12.75">
      <c r="H997" s="128"/>
      <c r="I997" s="128"/>
      <c r="J997" s="128"/>
      <c r="K997" s="128"/>
      <c r="L997" s="128"/>
      <c r="M997" s="128"/>
      <c r="N997" s="128"/>
    </row>
  </sheetData>
  <mergeCells count="53">
    <mergeCell ref="A63:I63"/>
    <mergeCell ref="A62:I62"/>
    <mergeCell ref="Q58:R58"/>
    <mergeCell ref="Q59:R59"/>
    <mergeCell ref="Q60:R60"/>
    <mergeCell ref="Q61:R61"/>
    <mergeCell ref="Q55:S55"/>
    <mergeCell ref="A56:C56"/>
    <mergeCell ref="Q56:S56"/>
    <mergeCell ref="Q57:R57"/>
    <mergeCell ref="J49:L49"/>
    <mergeCell ref="N49:P49"/>
    <mergeCell ref="Q49:R49"/>
    <mergeCell ref="Q54:S54"/>
    <mergeCell ref="D15:F15"/>
    <mergeCell ref="J15:L15"/>
    <mergeCell ref="N15:P15"/>
    <mergeCell ref="D47:F47"/>
    <mergeCell ref="G47:I47"/>
    <mergeCell ref="N47:P47"/>
    <mergeCell ref="J47:L47"/>
    <mergeCell ref="J13:L13"/>
    <mergeCell ref="N13:P13"/>
    <mergeCell ref="J14:L14"/>
    <mergeCell ref="N14:P14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5:S9"/>
    <mergeCell ref="D6:F6"/>
    <mergeCell ref="G6:I6"/>
    <mergeCell ref="J6:L6"/>
    <mergeCell ref="N6:P6"/>
    <mergeCell ref="D5:F5"/>
    <mergeCell ref="G5:I5"/>
    <mergeCell ref="J5:L5"/>
    <mergeCell ref="N5:P5"/>
    <mergeCell ref="G49:I49"/>
    <mergeCell ref="A1:C9"/>
    <mergeCell ref="D1:P1"/>
    <mergeCell ref="Q1:S4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2004-11-25T07:43:21Z</cp:lastPrinted>
  <dcterms:created xsi:type="dcterms:W3CDTF">2004-05-24T06:08:35Z</dcterms:created>
  <dcterms:modified xsi:type="dcterms:W3CDTF">2004-11-25T07:44:55Z</dcterms:modified>
  <cp:category/>
  <cp:version/>
  <cp:contentType/>
  <cp:contentStatus/>
</cp:coreProperties>
</file>