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<sst xmlns="http://schemas.openxmlformats.org/spreadsheetml/2006/main" count="188" uniqueCount="137">
  <si>
    <t>SORGHUM / MABELE</t>
  </si>
  <si>
    <t>Progressive/Tswelelang pele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</si>
  <si>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</si>
  <si>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</si>
  <si>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</si>
  <si>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</si>
  <si>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</si>
  <si>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</si>
  <si>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</si>
  <si>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</si>
  <si>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</si>
  <si>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</si>
  <si>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</si>
  <si>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</si>
  <si>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</si>
  <si>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</si>
  <si>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</si>
  <si>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</si>
  <si>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</si>
  <si>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</si>
  <si>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</si>
  <si>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</si>
  <si>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</si>
  <si>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</si>
  <si>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</si>
  <si>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</si>
  <si>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</si>
  <si>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</si>
  <si>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Floor malting process</t>
  </si>
  <si>
    <t>Rice and grits - brew</t>
  </si>
  <si>
    <t>Reisi le mogailwa - komelo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</si>
  <si>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</si>
  <si>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</si>
  <si>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</si>
  <si>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</si>
  <si>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</si>
  <si>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</si>
  <si>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</si>
  <si>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</si>
  <si>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</si>
  <si>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</si>
  <si>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</si>
  <si>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</si>
  <si>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</si>
  <si>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</si>
  <si>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</si>
  <si>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</si>
  <si>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</si>
  <si>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</si>
  <si>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</si>
  <si>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</si>
  <si>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</si>
  <si>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</si>
  <si>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</si>
  <si>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</si>
  <si>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</si>
  <si>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</si>
  <si>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</si>
  <si>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</si>
  <si>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</si>
  <si>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</si>
  <si>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</si>
  <si>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</si>
  <si>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</si>
  <si>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</si>
  <si>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</si>
  <si>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</si>
  <si>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</si>
  <si>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</si>
  <si>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</si>
  <si>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</si>
  <si>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</si>
  <si>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</si>
  <si>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</si>
  <si>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</si>
  <si>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</si>
  <si>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</si>
  <si>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</si>
  <si>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</si>
  <si>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</si>
  <si>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</si>
  <si>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</si>
  <si>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</si>
  <si>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(i)</t>
  </si>
  <si>
    <t>(ii)</t>
  </si>
  <si>
    <t>(iii)</t>
  </si>
  <si>
    <t>Monthly announcement of information/ Kitsiso ya kgwedi le kgwedi  ya tshedimosetso  (1)</t>
  </si>
  <si>
    <t>Babolokadithoto, bagwebi</t>
  </si>
  <si>
    <t>English</t>
  </si>
  <si>
    <t>1 April/Moranang 2004</t>
  </si>
  <si>
    <t>Closing stock</t>
  </si>
  <si>
    <t>Dithoto tsa ho tswala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</si>
  <si>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</si>
  <si>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</si>
  <si>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</si>
  <si>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</si>
  <si>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</si>
  <si>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Defetiso (-) / Tlhaelo (+) ya dithoto</t>
  </si>
  <si>
    <t xml:space="preserve">The surplus/deficit figures are partly due to bitter sorghum dispatched but received and </t>
  </si>
  <si>
    <t>utilised as sweet sorghum and vice versa.</t>
  </si>
  <si>
    <t xml:space="preserve">Dipalo tsa lefetiso/tlhaelo di tlile ka ntlha ya gore mabele a a mogege a a rometsweng </t>
  </si>
  <si>
    <t>mme a amogetswe e bile a dirisitswe jaaka mabele a a monate fela jalo a a monate a dirisitswe a le a a mogege.</t>
  </si>
  <si>
    <t xml:space="preserve">Surplus(-)/Deficit(+) (iii) </t>
  </si>
  <si>
    <t>(iv)</t>
  </si>
  <si>
    <t>E baakantswe ka ntlha ya tshedimosetso e e boeleditsweng e e amogetsweng go tswa kwa badirammogong.</t>
  </si>
  <si>
    <t>Adjusted due to revised information received from collaborators.</t>
  </si>
  <si>
    <t>Meal (iv)</t>
  </si>
  <si>
    <t>Rice and grits - consumption (iv)</t>
  </si>
  <si>
    <t>Bupi (iv)</t>
  </si>
  <si>
    <t>Reisi le mogailwa – dijego (iv)</t>
  </si>
  <si>
    <t>Tshiamiso ya momela ya ka mo ntlong</t>
  </si>
  <si>
    <t>Tshiamiso ya momela ya mo bodilong</t>
  </si>
  <si>
    <t>Furu – loruo</t>
  </si>
  <si>
    <t>Dithomelo(+)/dikamogelo gotlhegotlhe(-)</t>
  </si>
  <si>
    <t>Mopitlwe 2005</t>
  </si>
  <si>
    <t>Released to end-consumer(s)</t>
  </si>
  <si>
    <t>Ditswantle tse di totisitsweng Repaboliki ya Aforika Borwa</t>
  </si>
  <si>
    <t>April 2005</t>
  </si>
  <si>
    <t>2005/2006 Year (April - March) / Ngwaga wa 2005/2006 (Moranang - Mopitlwe) (2)</t>
  </si>
  <si>
    <t>SMI-062005</t>
  </si>
  <si>
    <t>Moranang 2005</t>
  </si>
  <si>
    <t>Motsheganong 2005</t>
  </si>
  <si>
    <t>Moranang - Motsheganong 2005</t>
  </si>
  <si>
    <t>1 April/Moranang 2005</t>
  </si>
  <si>
    <t>1 May/Motsheganong 2005</t>
  </si>
  <si>
    <t>April - May 2005</t>
  </si>
  <si>
    <t>April - May 2004</t>
  </si>
  <si>
    <t>Moranang - Motsheganong 2004</t>
  </si>
  <si>
    <t>30 April/Moranang 2005</t>
  </si>
  <si>
    <t>31 May/Motsheganong 2005</t>
  </si>
  <si>
    <t>31 May/Motsheganong 2004</t>
  </si>
  <si>
    <t>February 2005 (On request of the industry.)</t>
  </si>
  <si>
    <t>March 2005</t>
  </si>
  <si>
    <t>Tlhakole 2005 (Ka kopo ya intaseteri.)</t>
  </si>
  <si>
    <t>May 2005</t>
  </si>
  <si>
    <t>Preliminary/Tsa matseno</t>
  </si>
  <si>
    <t>69 045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</si>
</sst>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 Narrow"/>
      <family val="2"/>
    </font>
    <font>
      <b/>
      <sz val="15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sz val="18"/>
      <color indexed="62"/>
      <name val="Arial Narrow"/>
      <family val="2"/>
    </font>
    <font>
      <i/>
      <sz val="1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 quotePrefix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 quotePrefix="1">
      <alignment horizontal="center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32" xfId="0" applyFont="1" applyFill="1" applyBorder="1" applyAlignment="1" quotePrefix="1">
      <alignment horizontal="left"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 quotePrefix="1">
      <alignment horizontal="left"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10" fillId="0" borderId="36" xfId="0" applyFont="1" applyFill="1" applyBorder="1" applyAlignment="1" quotePrefix="1">
      <alignment horizontal="left"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43" xfId="0" applyFont="1" applyFill="1" applyBorder="1" applyAlignment="1" quotePrefix="1">
      <alignment vertical="center"/>
    </xf>
    <xf numFmtId="0" fontId="10" fillId="0" borderId="48" xfId="0" applyFont="1" applyFill="1" applyBorder="1" applyAlignment="1">
      <alignment horizontal="left"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 quotePrefix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9" xfId="0" applyFont="1" applyFill="1" applyBorder="1" applyAlignment="1" quotePrefix="1">
      <alignment vertical="center"/>
    </xf>
    <xf numFmtId="164" fontId="3" fillId="0" borderId="24" xfId="0" applyNumberFormat="1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164" fontId="3" fillId="0" borderId="55" xfId="0" applyNumberFormat="1" applyFont="1" applyFill="1" applyBorder="1" applyAlignment="1" quotePrefix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left"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19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6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 quotePrefix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0" borderId="19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17" fontId="3" fillId="0" borderId="25" xfId="0" applyNumberFormat="1" applyFont="1" applyFill="1" applyBorder="1" applyAlignment="1">
      <alignment horizontal="center" vertical="center"/>
    </xf>
    <xf numFmtId="17" fontId="3" fillId="0" borderId="4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quotePrefix="1">
      <alignment horizontal="center" vertical="center"/>
    </xf>
    <xf numFmtId="49" fontId="3" fillId="0" borderId="25" xfId="0" applyNumberFormat="1" applyFont="1" applyFill="1" applyBorder="1" applyAlignment="1" quotePrefix="1">
      <alignment horizontal="center" vertical="center"/>
    </xf>
    <xf numFmtId="49" fontId="3" fillId="0" borderId="30" xfId="0" applyNumberFormat="1" applyFont="1" applyFill="1" applyBorder="1" applyAlignment="1" quotePrefix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 quotePrefix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49" fontId="3" fillId="0" borderId="55" xfId="0" applyNumberFormat="1" applyFont="1" applyFill="1" applyBorder="1" applyAlignment="1" quotePrefix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 quotePrefix="1">
      <alignment horizontal="center" vertical="center"/>
    </xf>
    <xf numFmtId="0" fontId="3" fillId="0" borderId="38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335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65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69</xdr:row>
      <xdr:rowOff>0</xdr:rowOff>
    </xdr:from>
    <xdr:to>
      <xdr:col>17</xdr:col>
      <xdr:colOff>104775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6502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50" zoomScaleNormal="50" workbookViewId="0" topLeftCell="F1">
      <selection activeCell="K67" sqref="K67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22" customFormat="1" ht="30.75" customHeight="1">
      <c r="A1" s="254"/>
      <c r="B1" s="255"/>
      <c r="C1" s="256"/>
      <c r="D1" s="263" t="s">
        <v>0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 t="s">
        <v>119</v>
      </c>
      <c r="R1" s="266"/>
      <c r="S1" s="267"/>
      <c r="T1" s="21"/>
    </row>
    <row r="2" spans="1:20" s="22" customFormat="1" ht="26.25" customHeight="1">
      <c r="A2" s="257"/>
      <c r="B2" s="258"/>
      <c r="C2" s="259"/>
      <c r="D2" s="271" t="s">
        <v>86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68"/>
      <c r="R2" s="269"/>
      <c r="S2" s="270"/>
      <c r="T2" s="21"/>
    </row>
    <row r="3" spans="1:20" s="22" customFormat="1" ht="27" customHeight="1" thickBot="1">
      <c r="A3" s="257"/>
      <c r="B3" s="258"/>
      <c r="C3" s="259"/>
      <c r="D3" s="273" t="s">
        <v>118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68"/>
      <c r="R3" s="269"/>
      <c r="S3" s="270"/>
      <c r="T3" s="21"/>
    </row>
    <row r="4" spans="1:166" s="25" customFormat="1" ht="24.75" customHeight="1">
      <c r="A4" s="257"/>
      <c r="B4" s="258"/>
      <c r="C4" s="259"/>
      <c r="D4" s="275" t="s">
        <v>117</v>
      </c>
      <c r="E4" s="214"/>
      <c r="F4" s="233"/>
      <c r="G4" s="275" t="s">
        <v>134</v>
      </c>
      <c r="H4" s="214"/>
      <c r="I4" s="233"/>
      <c r="J4" s="276" t="s">
        <v>1</v>
      </c>
      <c r="K4" s="233"/>
      <c r="L4" s="233"/>
      <c r="M4" s="23"/>
      <c r="N4" s="276" t="s">
        <v>1</v>
      </c>
      <c r="O4" s="233"/>
      <c r="P4" s="233"/>
      <c r="Q4" s="268"/>
      <c r="R4" s="269"/>
      <c r="S4" s="27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</row>
    <row r="5" spans="1:166" s="25" customFormat="1" ht="24.75" customHeight="1">
      <c r="A5" s="257"/>
      <c r="B5" s="258"/>
      <c r="C5" s="259"/>
      <c r="D5" s="244" t="s">
        <v>120</v>
      </c>
      <c r="E5" s="235"/>
      <c r="F5" s="236"/>
      <c r="G5" s="244" t="s">
        <v>121</v>
      </c>
      <c r="H5" s="235"/>
      <c r="I5" s="236"/>
      <c r="J5" s="245" t="s">
        <v>125</v>
      </c>
      <c r="K5" s="235"/>
      <c r="L5" s="246"/>
      <c r="M5" s="27"/>
      <c r="N5" s="245" t="s">
        <v>126</v>
      </c>
      <c r="O5" s="235"/>
      <c r="P5" s="246"/>
      <c r="Q5" s="247">
        <v>38530</v>
      </c>
      <c r="R5" s="248"/>
      <c r="S5" s="249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</row>
    <row r="6" spans="1:166" s="31" customFormat="1" ht="24.75" customHeight="1" thickBot="1">
      <c r="A6" s="257"/>
      <c r="B6" s="258"/>
      <c r="C6" s="259"/>
      <c r="D6" s="242"/>
      <c r="E6" s="230"/>
      <c r="F6" s="230"/>
      <c r="G6" s="242" t="s">
        <v>135</v>
      </c>
      <c r="H6" s="231"/>
      <c r="I6" s="230"/>
      <c r="J6" s="242" t="s">
        <v>122</v>
      </c>
      <c r="K6" s="231"/>
      <c r="L6" s="243"/>
      <c r="M6" s="29" t="s">
        <v>2</v>
      </c>
      <c r="N6" s="242" t="s">
        <v>127</v>
      </c>
      <c r="O6" s="231"/>
      <c r="P6" s="243"/>
      <c r="Q6" s="250"/>
      <c r="R6" s="248"/>
      <c r="S6" s="24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</row>
    <row r="7" spans="1:166" s="31" customFormat="1" ht="24.75" customHeight="1">
      <c r="A7" s="257"/>
      <c r="B7" s="258"/>
      <c r="C7" s="259"/>
      <c r="D7" s="32" t="s">
        <v>3</v>
      </c>
      <c r="E7" s="33" t="s">
        <v>4</v>
      </c>
      <c r="F7" s="26"/>
      <c r="G7" s="32" t="s">
        <v>3</v>
      </c>
      <c r="H7" s="33" t="s">
        <v>4</v>
      </c>
      <c r="I7" s="26"/>
      <c r="J7" s="32" t="s">
        <v>3</v>
      </c>
      <c r="K7" s="33" t="s">
        <v>4</v>
      </c>
      <c r="L7" s="26"/>
      <c r="M7" s="34" t="s">
        <v>5</v>
      </c>
      <c r="N7" s="32" t="s">
        <v>3</v>
      </c>
      <c r="O7" s="33" t="s">
        <v>4</v>
      </c>
      <c r="P7" s="26"/>
      <c r="Q7" s="250"/>
      <c r="R7" s="248"/>
      <c r="S7" s="24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</row>
    <row r="8" spans="1:166" s="31" customFormat="1" ht="24.75" customHeight="1">
      <c r="A8" s="257"/>
      <c r="B8" s="258"/>
      <c r="C8" s="259"/>
      <c r="D8" s="35" t="s">
        <v>6</v>
      </c>
      <c r="E8" s="36" t="s">
        <v>7</v>
      </c>
      <c r="F8" s="26" t="s">
        <v>8</v>
      </c>
      <c r="G8" s="35" t="s">
        <v>6</v>
      </c>
      <c r="H8" s="36" t="s">
        <v>7</v>
      </c>
      <c r="I8" s="26" t="s">
        <v>8</v>
      </c>
      <c r="J8" s="35" t="s">
        <v>6</v>
      </c>
      <c r="K8" s="36" t="s">
        <v>7</v>
      </c>
      <c r="L8" s="26" t="s">
        <v>8</v>
      </c>
      <c r="M8" s="34"/>
      <c r="N8" s="35" t="s">
        <v>6</v>
      </c>
      <c r="O8" s="36" t="s">
        <v>7</v>
      </c>
      <c r="P8" s="26" t="s">
        <v>8</v>
      </c>
      <c r="Q8" s="250"/>
      <c r="R8" s="248"/>
      <c r="S8" s="249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</row>
    <row r="9" spans="1:166" s="31" customFormat="1" ht="24.75" customHeight="1" thickBot="1">
      <c r="A9" s="260"/>
      <c r="B9" s="261"/>
      <c r="C9" s="262"/>
      <c r="D9" s="37" t="s">
        <v>9</v>
      </c>
      <c r="E9" s="38" t="s">
        <v>10</v>
      </c>
      <c r="F9" s="39" t="s">
        <v>11</v>
      </c>
      <c r="G9" s="37" t="s">
        <v>9</v>
      </c>
      <c r="H9" s="38" t="s">
        <v>10</v>
      </c>
      <c r="I9" s="39" t="s">
        <v>11</v>
      </c>
      <c r="J9" s="37" t="s">
        <v>9</v>
      </c>
      <c r="K9" s="38" t="s">
        <v>10</v>
      </c>
      <c r="L9" s="39" t="s">
        <v>11</v>
      </c>
      <c r="M9" s="40"/>
      <c r="N9" s="37" t="s">
        <v>9</v>
      </c>
      <c r="O9" s="38" t="s">
        <v>10</v>
      </c>
      <c r="P9" s="39" t="s">
        <v>11</v>
      </c>
      <c r="Q9" s="251"/>
      <c r="R9" s="252"/>
      <c r="S9" s="253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</row>
    <row r="10" spans="1:166" s="31" customFormat="1" ht="24.75" customHeight="1" thickBot="1">
      <c r="A10" s="237" t="s">
        <v>88</v>
      </c>
      <c r="B10" s="238"/>
      <c r="C10" s="239"/>
      <c r="D10" s="209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37" t="s">
        <v>12</v>
      </c>
      <c r="R10" s="238"/>
      <c r="S10" s="23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</row>
    <row r="11" spans="1:166" s="25" customFormat="1" ht="24.75" customHeight="1" thickBot="1">
      <c r="A11" s="240" t="s">
        <v>13</v>
      </c>
      <c r="B11" s="233"/>
      <c r="C11" s="233"/>
      <c r="D11" s="210" t="s">
        <v>123</v>
      </c>
      <c r="E11" s="211"/>
      <c r="F11" s="212"/>
      <c r="G11" s="232" t="s">
        <v>124</v>
      </c>
      <c r="H11" s="232"/>
      <c r="I11" s="232"/>
      <c r="J11" s="213" t="s">
        <v>123</v>
      </c>
      <c r="K11" s="211"/>
      <c r="L11" s="212"/>
      <c r="M11" s="41"/>
      <c r="N11" s="213" t="s">
        <v>89</v>
      </c>
      <c r="O11" s="211"/>
      <c r="P11" s="212"/>
      <c r="Q11" s="240" t="s">
        <v>14</v>
      </c>
      <c r="R11" s="214"/>
      <c r="S11" s="24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31" customFormat="1" ht="24.75" customHeight="1" thickBot="1">
      <c r="A12" s="42" t="s">
        <v>15</v>
      </c>
      <c r="B12" s="43"/>
      <c r="C12" s="44"/>
      <c r="D12" s="46">
        <v>169.2</v>
      </c>
      <c r="E12" s="46">
        <v>13.3</v>
      </c>
      <c r="F12" s="47">
        <f>SUM(D12:E12)</f>
        <v>182.5</v>
      </c>
      <c r="G12" s="46">
        <f>D48</f>
        <v>150.79999999999995</v>
      </c>
      <c r="H12" s="46">
        <f>E48</f>
        <v>12.200000000000001</v>
      </c>
      <c r="I12" s="47">
        <f>SUM(G12:H12)</f>
        <v>162.99999999999994</v>
      </c>
      <c r="J12" s="45">
        <v>169.2</v>
      </c>
      <c r="K12" s="46">
        <v>13.3</v>
      </c>
      <c r="L12" s="47">
        <f>SUM(J12:K12)</f>
        <v>182.5</v>
      </c>
      <c r="M12" s="48">
        <f>ROUND(L12-P12,2)/P12*100</f>
        <v>269.4331983805668</v>
      </c>
      <c r="N12" s="45">
        <v>44.5</v>
      </c>
      <c r="O12" s="46">
        <v>4.9</v>
      </c>
      <c r="P12" s="49">
        <f>SUM(N12:O12)</f>
        <v>49.4</v>
      </c>
      <c r="Q12" s="50"/>
      <c r="S12" s="51" t="s">
        <v>16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</row>
    <row r="13" spans="1:19" s="30" customFormat="1" ht="24.75" customHeight="1">
      <c r="A13" s="42"/>
      <c r="B13" s="43"/>
      <c r="C13" s="43"/>
      <c r="D13" s="52"/>
      <c r="E13" s="52"/>
      <c r="F13" s="52"/>
      <c r="G13" s="52"/>
      <c r="H13" s="52"/>
      <c r="I13" s="52"/>
      <c r="J13" s="233" t="s">
        <v>1</v>
      </c>
      <c r="K13" s="233"/>
      <c r="L13" s="233"/>
      <c r="M13" s="53"/>
      <c r="N13" s="233" t="s">
        <v>1</v>
      </c>
      <c r="O13" s="233"/>
      <c r="P13" s="233"/>
      <c r="Q13" s="50"/>
      <c r="S13" s="51"/>
    </row>
    <row r="14" spans="1:19" s="30" customFormat="1" ht="24.75" customHeight="1">
      <c r="A14" s="42"/>
      <c r="B14" s="43"/>
      <c r="C14" s="43"/>
      <c r="D14" s="54"/>
      <c r="E14" s="54"/>
      <c r="F14" s="54"/>
      <c r="G14" s="54"/>
      <c r="H14" s="54"/>
      <c r="I14" s="54"/>
      <c r="J14" s="234" t="s">
        <v>125</v>
      </c>
      <c r="K14" s="235"/>
      <c r="L14" s="236"/>
      <c r="M14" s="55"/>
      <c r="N14" s="234" t="s">
        <v>126</v>
      </c>
      <c r="O14" s="235"/>
      <c r="P14" s="236"/>
      <c r="Q14" s="50"/>
      <c r="S14" s="51"/>
    </row>
    <row r="15" spans="1:166" s="25" customFormat="1" ht="24.75" customHeight="1" thickBot="1">
      <c r="A15" s="56"/>
      <c r="B15" s="24"/>
      <c r="C15" s="24"/>
      <c r="D15" s="230"/>
      <c r="E15" s="230"/>
      <c r="F15" s="230"/>
      <c r="G15" s="28"/>
      <c r="H15" s="28"/>
      <c r="I15" s="28"/>
      <c r="J15" s="230" t="s">
        <v>122</v>
      </c>
      <c r="K15" s="231"/>
      <c r="L15" s="230"/>
      <c r="M15" s="57"/>
      <c r="N15" s="230" t="s">
        <v>127</v>
      </c>
      <c r="O15" s="231"/>
      <c r="P15" s="230"/>
      <c r="Q15" s="55"/>
      <c r="R15" s="58"/>
      <c r="S15" s="5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</row>
    <row r="16" spans="1:166" s="31" customFormat="1" ht="24.75" customHeight="1" thickBot="1">
      <c r="A16" s="42" t="s">
        <v>17</v>
      </c>
      <c r="B16" s="60"/>
      <c r="C16" s="60"/>
      <c r="D16" s="61">
        <f aca="true" t="shared" si="0" ref="D16:L16">SUM(D17:D18)</f>
        <v>1.6</v>
      </c>
      <c r="E16" s="62">
        <f t="shared" si="0"/>
        <v>0</v>
      </c>
      <c r="F16" s="63">
        <f t="shared" si="0"/>
        <v>1.6</v>
      </c>
      <c r="G16" s="61">
        <f t="shared" si="0"/>
        <v>67.4</v>
      </c>
      <c r="H16" s="62">
        <f t="shared" si="0"/>
        <v>1</v>
      </c>
      <c r="I16" s="63">
        <f t="shared" si="0"/>
        <v>68.4</v>
      </c>
      <c r="J16" s="61">
        <f t="shared" si="0"/>
        <v>69</v>
      </c>
      <c r="K16" s="62">
        <f t="shared" si="0"/>
        <v>1</v>
      </c>
      <c r="L16" s="47">
        <f t="shared" si="0"/>
        <v>70</v>
      </c>
      <c r="M16" s="64" t="s">
        <v>18</v>
      </c>
      <c r="N16" s="61">
        <f>SUM(N17:N18)</f>
        <v>102</v>
      </c>
      <c r="O16" s="62">
        <f>SUM(O17:O18)</f>
        <v>6.5</v>
      </c>
      <c r="P16" s="47">
        <f>SUM(P17:P18)</f>
        <v>108.5</v>
      </c>
      <c r="Q16" s="50"/>
      <c r="R16" s="50"/>
      <c r="S16" s="51" t="s">
        <v>19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</row>
    <row r="17" spans="1:166" s="31" customFormat="1" ht="24.75" customHeight="1">
      <c r="A17" s="42"/>
      <c r="B17" s="65" t="s">
        <v>74</v>
      </c>
      <c r="C17" s="66"/>
      <c r="D17" s="3">
        <v>1.6</v>
      </c>
      <c r="E17" s="67">
        <v>0</v>
      </c>
      <c r="F17" s="68">
        <f>SUM(D17:E17)</f>
        <v>1.6</v>
      </c>
      <c r="G17" s="3">
        <v>67.4</v>
      </c>
      <c r="H17" s="67">
        <v>1</v>
      </c>
      <c r="I17" s="68">
        <f>SUM(G17:H17)</f>
        <v>68.4</v>
      </c>
      <c r="J17" s="3">
        <v>69</v>
      </c>
      <c r="K17" s="67">
        <v>1</v>
      </c>
      <c r="L17" s="68">
        <f>SUM(J17:K17)</f>
        <v>70</v>
      </c>
      <c r="M17" s="69">
        <f>ROUND(L17-P17,2)/P17*100</f>
        <v>-32.10475266731329</v>
      </c>
      <c r="N17" s="3">
        <v>96.6</v>
      </c>
      <c r="O17" s="67">
        <v>6.5</v>
      </c>
      <c r="P17" s="68">
        <f>SUM(N17:O17)</f>
        <v>103.1</v>
      </c>
      <c r="Q17" s="70"/>
      <c r="R17" s="71" t="s">
        <v>75</v>
      </c>
      <c r="S17" s="7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1" customFormat="1" ht="24.75" customHeight="1" thickBot="1">
      <c r="A18" s="42"/>
      <c r="B18" s="73" t="s">
        <v>20</v>
      </c>
      <c r="C18" s="74"/>
      <c r="D18" s="5">
        <v>0</v>
      </c>
      <c r="E18" s="6">
        <v>0</v>
      </c>
      <c r="F18" s="75">
        <f>SUM(D18:E18)</f>
        <v>0</v>
      </c>
      <c r="G18" s="5">
        <v>0</v>
      </c>
      <c r="H18" s="6">
        <v>0</v>
      </c>
      <c r="I18" s="75">
        <f>SUM(G18:H18)</f>
        <v>0</v>
      </c>
      <c r="J18" s="5">
        <v>0</v>
      </c>
      <c r="K18" s="6">
        <v>0</v>
      </c>
      <c r="L18" s="75">
        <f>SUM(J18:K18)</f>
        <v>0</v>
      </c>
      <c r="M18" s="76" t="s">
        <v>18</v>
      </c>
      <c r="N18" s="5">
        <v>5.4</v>
      </c>
      <c r="O18" s="6">
        <v>0</v>
      </c>
      <c r="P18" s="75">
        <f>SUM(N18:O18)</f>
        <v>5.4</v>
      </c>
      <c r="Q18" s="77"/>
      <c r="R18" s="78" t="s">
        <v>116</v>
      </c>
      <c r="S18" s="72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</row>
    <row r="19" spans="1:166" s="31" customFormat="1" ht="9" customHeight="1" thickBot="1">
      <c r="A19" s="42"/>
      <c r="B19" s="30"/>
      <c r="C19" s="30"/>
      <c r="D19" s="18"/>
      <c r="E19" s="18"/>
      <c r="F19" s="18"/>
      <c r="G19" s="18"/>
      <c r="H19" s="18"/>
      <c r="I19" s="18"/>
      <c r="J19" s="18"/>
      <c r="K19" s="18"/>
      <c r="L19" s="18"/>
      <c r="M19" s="79"/>
      <c r="N19" s="18"/>
      <c r="O19" s="18"/>
      <c r="P19" s="18"/>
      <c r="Q19" s="80"/>
      <c r="R19" s="80"/>
      <c r="S19" s="72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</row>
    <row r="20" spans="1:166" s="31" customFormat="1" ht="24.75" customHeight="1" thickBot="1">
      <c r="A20" s="42" t="s">
        <v>21</v>
      </c>
      <c r="B20" s="81"/>
      <c r="C20" s="60"/>
      <c r="D20" s="82">
        <f aca="true" t="shared" si="1" ref="D20:L20">D22+D28+D32+D33</f>
        <v>17.700000000000003</v>
      </c>
      <c r="E20" s="62">
        <f t="shared" si="1"/>
        <v>1.2</v>
      </c>
      <c r="F20" s="46">
        <f t="shared" si="1"/>
        <v>18.900000000000002</v>
      </c>
      <c r="G20" s="82">
        <f t="shared" si="1"/>
        <v>16.599999999999998</v>
      </c>
      <c r="H20" s="62">
        <f t="shared" si="1"/>
        <v>1.5</v>
      </c>
      <c r="I20" s="46">
        <f t="shared" si="1"/>
        <v>18.099999999999998</v>
      </c>
      <c r="J20" s="82">
        <f t="shared" si="1"/>
        <v>34.300000000000004</v>
      </c>
      <c r="K20" s="62">
        <f t="shared" si="1"/>
        <v>2.7</v>
      </c>
      <c r="L20" s="83">
        <f t="shared" si="1"/>
        <v>37</v>
      </c>
      <c r="M20" s="84">
        <f>ROUND(L20-P20,2)/P20*100</f>
        <v>24.161073825503358</v>
      </c>
      <c r="N20" s="82">
        <f>N22+N28+N32+N33</f>
        <v>27.1</v>
      </c>
      <c r="O20" s="62">
        <f>O22+O28+O32+O33</f>
        <v>2.7</v>
      </c>
      <c r="P20" s="49">
        <f>P22+P28+P32+P33</f>
        <v>29.8</v>
      </c>
      <c r="Q20" s="50"/>
      <c r="R20" s="50"/>
      <c r="S20" s="51" t="s">
        <v>22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</row>
    <row r="21" spans="1:166" s="31" customFormat="1" ht="24.75" customHeight="1">
      <c r="A21" s="42"/>
      <c r="B21" s="85" t="s">
        <v>23</v>
      </c>
      <c r="C21" s="86"/>
      <c r="D21" s="61">
        <f aca="true" t="shared" si="2" ref="D21:L21">D22+D28</f>
        <v>17.200000000000003</v>
      </c>
      <c r="E21" s="87">
        <f t="shared" si="2"/>
        <v>1.2</v>
      </c>
      <c r="F21" s="67">
        <f t="shared" si="2"/>
        <v>18.400000000000002</v>
      </c>
      <c r="G21" s="61">
        <f t="shared" si="2"/>
        <v>16.2</v>
      </c>
      <c r="H21" s="87">
        <f t="shared" si="2"/>
        <v>1.4</v>
      </c>
      <c r="I21" s="67">
        <f t="shared" si="2"/>
        <v>17.599999999999998</v>
      </c>
      <c r="J21" s="61">
        <f t="shared" si="2"/>
        <v>33.400000000000006</v>
      </c>
      <c r="K21" s="87">
        <f t="shared" si="2"/>
        <v>2.6</v>
      </c>
      <c r="L21" s="63">
        <f t="shared" si="2"/>
        <v>36</v>
      </c>
      <c r="M21" s="84">
        <f>ROUND(L21-P21,2)/P21*100</f>
        <v>23.28767123287671</v>
      </c>
      <c r="N21" s="61">
        <f>N22+N28</f>
        <v>26.6</v>
      </c>
      <c r="O21" s="87">
        <f>O22+O28</f>
        <v>2.6</v>
      </c>
      <c r="P21" s="88">
        <f>P22+P28</f>
        <v>29.2</v>
      </c>
      <c r="Q21" s="89"/>
      <c r="R21" s="90" t="s">
        <v>24</v>
      </c>
      <c r="S21" s="5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</row>
    <row r="22" spans="1:166" s="31" customFormat="1" ht="24.75" customHeight="1">
      <c r="A22" s="42"/>
      <c r="B22" s="91"/>
      <c r="C22" s="92" t="s">
        <v>25</v>
      </c>
      <c r="D22" s="93">
        <f>SUM(D23:D27)</f>
        <v>16.400000000000002</v>
      </c>
      <c r="E22" s="12">
        <f>E23+E24+E25+E26+E27</f>
        <v>1.2</v>
      </c>
      <c r="F22" s="94">
        <f>SUM(F23:F27)</f>
        <v>17.6</v>
      </c>
      <c r="G22" s="93">
        <f>SUM(G23:G27)</f>
        <v>15.5</v>
      </c>
      <c r="H22" s="12">
        <f>H23+H24+H25+H26+H27</f>
        <v>1.4</v>
      </c>
      <c r="I22" s="94">
        <f>SUM(I23:I27)</f>
        <v>16.9</v>
      </c>
      <c r="J22" s="93">
        <f>SUM(J23:J27)</f>
        <v>31.900000000000002</v>
      </c>
      <c r="K22" s="12">
        <f>K23+K24+K25+K26+K27</f>
        <v>2.6</v>
      </c>
      <c r="L22" s="95">
        <f>SUM(L23:L27)</f>
        <v>34.5</v>
      </c>
      <c r="M22" s="96">
        <f>ROUND(L22-P22,2)/P22*100</f>
        <v>23.214285714285715</v>
      </c>
      <c r="N22" s="93">
        <f>SUM(N23:N27)</f>
        <v>25.700000000000003</v>
      </c>
      <c r="O22" s="12">
        <f>O23+O24+O25+O26+O27</f>
        <v>2.3000000000000003</v>
      </c>
      <c r="P22" s="94">
        <f>SUM(P23:P27)</f>
        <v>28</v>
      </c>
      <c r="Q22" s="80" t="s">
        <v>26</v>
      </c>
      <c r="R22" s="97"/>
      <c r="S22" s="5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</row>
    <row r="23" spans="1:166" s="31" customFormat="1" ht="24.75" customHeight="1">
      <c r="A23" s="42"/>
      <c r="B23" s="98"/>
      <c r="C23" s="65" t="s">
        <v>27</v>
      </c>
      <c r="D23" s="7">
        <v>1.6</v>
      </c>
      <c r="E23" s="8">
        <v>0.7</v>
      </c>
      <c r="F23" s="99">
        <f aca="true" t="shared" si="3" ref="F23:F33">SUM(D23:E23)</f>
        <v>2.3</v>
      </c>
      <c r="G23" s="7">
        <v>1.1</v>
      </c>
      <c r="H23" s="8">
        <v>1</v>
      </c>
      <c r="I23" s="99">
        <f>SUM(G23:H23)</f>
        <v>2.1</v>
      </c>
      <c r="J23" s="7">
        <v>2.7</v>
      </c>
      <c r="K23" s="8">
        <v>1.7</v>
      </c>
      <c r="L23" s="99">
        <f>SUM(J23:K23)</f>
        <v>4.4</v>
      </c>
      <c r="M23" s="100">
        <f>ROUND(L23-P23,2)/P23*100</f>
        <v>15.789473684210526</v>
      </c>
      <c r="N23" s="7">
        <v>3.4</v>
      </c>
      <c r="O23" s="8">
        <v>0.4</v>
      </c>
      <c r="P23" s="99">
        <f>SUM(N23:O23)</f>
        <v>3.8</v>
      </c>
      <c r="Q23" s="71" t="s">
        <v>110</v>
      </c>
      <c r="R23" s="101"/>
      <c r="S23" s="7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</row>
    <row r="24" spans="1:166" s="31" customFormat="1" ht="24.75" customHeight="1">
      <c r="A24" s="42"/>
      <c r="B24" s="102"/>
      <c r="C24" s="103" t="s">
        <v>28</v>
      </c>
      <c r="D24" s="9">
        <v>6.8</v>
      </c>
      <c r="E24" s="4">
        <v>0.5</v>
      </c>
      <c r="F24" s="104">
        <f t="shared" si="3"/>
        <v>7.3</v>
      </c>
      <c r="G24" s="9">
        <v>6.8</v>
      </c>
      <c r="H24" s="4">
        <v>0.4</v>
      </c>
      <c r="I24" s="104">
        <f>SUM(G24:H24)</f>
        <v>7.2</v>
      </c>
      <c r="J24" s="9">
        <v>13.6</v>
      </c>
      <c r="K24" s="4">
        <v>0.9</v>
      </c>
      <c r="L24" s="104">
        <f>SUM(J24:K24)</f>
        <v>14.5</v>
      </c>
      <c r="M24" s="105">
        <f>ROUND(L24-P24,2)/P24*100</f>
        <v>13.28125</v>
      </c>
      <c r="N24" s="9">
        <v>11</v>
      </c>
      <c r="O24" s="4">
        <v>1.8</v>
      </c>
      <c r="P24" s="104">
        <f>SUM(N24:O24)</f>
        <v>12.8</v>
      </c>
      <c r="Q24" s="106" t="s">
        <v>111</v>
      </c>
      <c r="R24" s="101"/>
      <c r="S24" s="7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</row>
    <row r="25" spans="1:166" s="31" customFormat="1" ht="24.75" customHeight="1">
      <c r="A25" s="42"/>
      <c r="B25" s="102"/>
      <c r="C25" s="103" t="s">
        <v>106</v>
      </c>
      <c r="D25" s="9">
        <v>7.9</v>
      </c>
      <c r="E25" s="4">
        <v>0</v>
      </c>
      <c r="F25" s="104">
        <f t="shared" si="3"/>
        <v>7.9</v>
      </c>
      <c r="G25" s="9">
        <v>7.6</v>
      </c>
      <c r="H25" s="4">
        <v>0</v>
      </c>
      <c r="I25" s="104">
        <f>SUM(G25:H25)</f>
        <v>7.6</v>
      </c>
      <c r="J25" s="9">
        <v>15.5</v>
      </c>
      <c r="K25" s="4">
        <v>0</v>
      </c>
      <c r="L25" s="104">
        <f>SUM(J25:K25)</f>
        <v>15.5</v>
      </c>
      <c r="M25" s="105">
        <f aca="true" t="shared" si="4" ref="M25:M33">ROUND(L25-P25,2)/P25*100</f>
        <v>35.964912280701746</v>
      </c>
      <c r="N25" s="9">
        <v>11.3</v>
      </c>
      <c r="O25" s="4">
        <v>0.1</v>
      </c>
      <c r="P25" s="104">
        <f>SUM(N25:O25)</f>
        <v>11.4</v>
      </c>
      <c r="Q25" s="106" t="s">
        <v>108</v>
      </c>
      <c r="R25" s="101"/>
      <c r="S25" s="7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</row>
    <row r="26" spans="1:166" s="31" customFormat="1" ht="24.75" customHeight="1">
      <c r="A26" s="42"/>
      <c r="B26" s="102"/>
      <c r="C26" s="103" t="s">
        <v>29</v>
      </c>
      <c r="D26" s="9">
        <v>0.1</v>
      </c>
      <c r="E26" s="4">
        <v>0</v>
      </c>
      <c r="F26" s="104">
        <f t="shared" si="3"/>
        <v>0.1</v>
      </c>
      <c r="G26" s="9">
        <v>0</v>
      </c>
      <c r="H26" s="4">
        <v>0</v>
      </c>
      <c r="I26" s="104">
        <f>SUM(G26:H26)</f>
        <v>0</v>
      </c>
      <c r="J26" s="9">
        <v>0.1</v>
      </c>
      <c r="K26" s="4">
        <v>0</v>
      </c>
      <c r="L26" s="104">
        <f>SUM(J26:K26)</f>
        <v>0.1</v>
      </c>
      <c r="M26" s="105">
        <v>100</v>
      </c>
      <c r="N26" s="9">
        <v>0</v>
      </c>
      <c r="O26" s="4">
        <v>0</v>
      </c>
      <c r="P26" s="104">
        <f>SUM(N26:O26)</f>
        <v>0</v>
      </c>
      <c r="Q26" s="106" t="s">
        <v>30</v>
      </c>
      <c r="R26" s="101"/>
      <c r="S26" s="72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</row>
    <row r="27" spans="1:166" s="31" customFormat="1" ht="24.75" customHeight="1">
      <c r="A27" s="42"/>
      <c r="B27" s="102"/>
      <c r="C27" s="107" t="s">
        <v>107</v>
      </c>
      <c r="D27" s="9">
        <v>0</v>
      </c>
      <c r="E27" s="4">
        <v>0</v>
      </c>
      <c r="F27" s="104">
        <f t="shared" si="3"/>
        <v>0</v>
      </c>
      <c r="G27" s="9">
        <v>0</v>
      </c>
      <c r="H27" s="4">
        <v>0</v>
      </c>
      <c r="I27" s="104">
        <f>SUM(G27:H27)</f>
        <v>0</v>
      </c>
      <c r="J27" s="9">
        <v>0</v>
      </c>
      <c r="K27" s="4">
        <v>0</v>
      </c>
      <c r="L27" s="104">
        <f>SUM(J27:K27)</f>
        <v>0</v>
      </c>
      <c r="M27" s="105">
        <v>0</v>
      </c>
      <c r="N27" s="9">
        <v>0</v>
      </c>
      <c r="O27" s="4">
        <v>0</v>
      </c>
      <c r="P27" s="104">
        <f>SUM(N27:O27)</f>
        <v>0</v>
      </c>
      <c r="Q27" s="78" t="s">
        <v>109</v>
      </c>
      <c r="R27" s="97"/>
      <c r="S27" s="72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</row>
    <row r="28" spans="1:166" s="31" customFormat="1" ht="24.75" customHeight="1">
      <c r="A28" s="42"/>
      <c r="B28" s="102"/>
      <c r="C28" s="30" t="s">
        <v>31</v>
      </c>
      <c r="D28" s="17">
        <f>D29+D30+D31</f>
        <v>0.8</v>
      </c>
      <c r="E28" s="12">
        <f>E29+E30+E31</f>
        <v>0</v>
      </c>
      <c r="F28" s="94">
        <f aca="true" t="shared" si="5" ref="F28:L28">F29+F30+F31</f>
        <v>0.8</v>
      </c>
      <c r="G28" s="12">
        <f t="shared" si="5"/>
        <v>0.7</v>
      </c>
      <c r="H28" s="12">
        <f t="shared" si="5"/>
        <v>0</v>
      </c>
      <c r="I28" s="94">
        <f t="shared" si="5"/>
        <v>0.7</v>
      </c>
      <c r="J28" s="12">
        <f t="shared" si="5"/>
        <v>1.5</v>
      </c>
      <c r="K28" s="12">
        <f t="shared" si="5"/>
        <v>0</v>
      </c>
      <c r="L28" s="94">
        <f t="shared" si="5"/>
        <v>1.5</v>
      </c>
      <c r="M28" s="108">
        <f t="shared" si="4"/>
        <v>24.999999999999993</v>
      </c>
      <c r="N28" s="12">
        <f>N29+N30+N31</f>
        <v>0.9</v>
      </c>
      <c r="O28" s="12">
        <f>O29+O30+O31</f>
        <v>0.3</v>
      </c>
      <c r="P28" s="94">
        <f>P29+P30+P31</f>
        <v>1.2000000000000002</v>
      </c>
      <c r="Q28" s="80" t="s">
        <v>32</v>
      </c>
      <c r="R28" s="97"/>
      <c r="S28" s="72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</row>
    <row r="29" spans="1:166" s="31" customFormat="1" ht="24.75" customHeight="1">
      <c r="A29" s="42"/>
      <c r="B29" s="98"/>
      <c r="C29" s="65" t="s">
        <v>33</v>
      </c>
      <c r="D29" s="7">
        <v>0.1</v>
      </c>
      <c r="E29" s="8">
        <v>0</v>
      </c>
      <c r="F29" s="104">
        <f t="shared" si="3"/>
        <v>0.1</v>
      </c>
      <c r="G29" s="7">
        <v>0.1</v>
      </c>
      <c r="H29" s="8">
        <v>0</v>
      </c>
      <c r="I29" s="104">
        <f>SUM(G29:H29)</f>
        <v>0.1</v>
      </c>
      <c r="J29" s="7">
        <v>0.2</v>
      </c>
      <c r="K29" s="8">
        <v>0</v>
      </c>
      <c r="L29" s="104">
        <f>SUM(J29:K29)</f>
        <v>0.2</v>
      </c>
      <c r="M29" s="105">
        <v>100</v>
      </c>
      <c r="N29" s="7">
        <v>0</v>
      </c>
      <c r="O29" s="8">
        <v>0</v>
      </c>
      <c r="P29" s="104">
        <f>SUM(N29:O29)</f>
        <v>0</v>
      </c>
      <c r="Q29" s="71" t="s">
        <v>34</v>
      </c>
      <c r="R29" s="101"/>
      <c r="S29" s="72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</row>
    <row r="30" spans="1:166" s="31" customFormat="1" ht="24.75" customHeight="1">
      <c r="A30" s="42"/>
      <c r="B30" s="102"/>
      <c r="C30" s="103" t="s">
        <v>35</v>
      </c>
      <c r="D30" s="9">
        <v>0.5</v>
      </c>
      <c r="E30" s="4">
        <v>0</v>
      </c>
      <c r="F30" s="104">
        <f t="shared" si="3"/>
        <v>0.5</v>
      </c>
      <c r="G30" s="9">
        <v>0.4</v>
      </c>
      <c r="H30" s="4">
        <v>0</v>
      </c>
      <c r="I30" s="104">
        <f>SUM(G30:H30)</f>
        <v>0.4</v>
      </c>
      <c r="J30" s="9">
        <v>0.9</v>
      </c>
      <c r="K30" s="4">
        <v>0</v>
      </c>
      <c r="L30" s="104">
        <f>SUM(J30:K30)</f>
        <v>0.9</v>
      </c>
      <c r="M30" s="105">
        <f t="shared" si="4"/>
        <v>12.5</v>
      </c>
      <c r="N30" s="9">
        <v>0.8</v>
      </c>
      <c r="O30" s="4">
        <v>0</v>
      </c>
      <c r="P30" s="104">
        <f>SUM(N30:O30)</f>
        <v>0.8</v>
      </c>
      <c r="Q30" s="106" t="s">
        <v>36</v>
      </c>
      <c r="R30" s="101"/>
      <c r="S30" s="72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</row>
    <row r="31" spans="1:166" s="31" customFormat="1" ht="24.75" customHeight="1">
      <c r="A31" s="42"/>
      <c r="B31" s="102"/>
      <c r="C31" s="107" t="s">
        <v>37</v>
      </c>
      <c r="D31" s="10">
        <v>0.2</v>
      </c>
      <c r="E31" s="11">
        <v>0</v>
      </c>
      <c r="F31" s="104">
        <f t="shared" si="3"/>
        <v>0.2</v>
      </c>
      <c r="G31" s="10">
        <v>0.2</v>
      </c>
      <c r="H31" s="11">
        <v>0</v>
      </c>
      <c r="I31" s="104">
        <f>SUM(G31:H31)</f>
        <v>0.2</v>
      </c>
      <c r="J31" s="10">
        <v>0.4</v>
      </c>
      <c r="K31" s="11">
        <v>0</v>
      </c>
      <c r="L31" s="104">
        <f>SUM(J31:K31)</f>
        <v>0.4</v>
      </c>
      <c r="M31" s="109">
        <f t="shared" si="4"/>
        <v>0</v>
      </c>
      <c r="N31" s="10">
        <v>0.1</v>
      </c>
      <c r="O31" s="11">
        <v>0.3</v>
      </c>
      <c r="P31" s="104">
        <f>SUM(N31:O31)</f>
        <v>0.4</v>
      </c>
      <c r="Q31" s="78" t="s">
        <v>112</v>
      </c>
      <c r="R31" s="97"/>
      <c r="S31" s="72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</row>
    <row r="32" spans="1:166" s="31" customFormat="1" ht="24.75" customHeight="1">
      <c r="A32" s="42"/>
      <c r="B32" s="91" t="s">
        <v>38</v>
      </c>
      <c r="C32" s="110"/>
      <c r="D32" s="9">
        <v>0.4</v>
      </c>
      <c r="E32" s="4">
        <v>0</v>
      </c>
      <c r="F32" s="99">
        <f t="shared" si="3"/>
        <v>0.4</v>
      </c>
      <c r="G32" s="9">
        <v>0.2</v>
      </c>
      <c r="H32" s="4">
        <v>0.1</v>
      </c>
      <c r="I32" s="99">
        <f>SUM(G32:H32)</f>
        <v>0.30000000000000004</v>
      </c>
      <c r="J32" s="9">
        <v>0.6</v>
      </c>
      <c r="K32" s="4">
        <v>0.1</v>
      </c>
      <c r="L32" s="99">
        <f>SUM(J32:K32)</f>
        <v>0.7</v>
      </c>
      <c r="M32" s="105">
        <f t="shared" si="4"/>
        <v>40</v>
      </c>
      <c r="N32" s="9">
        <v>0.4</v>
      </c>
      <c r="O32" s="4">
        <v>0.1</v>
      </c>
      <c r="P32" s="99">
        <f>SUM(N32:O32)</f>
        <v>0.5</v>
      </c>
      <c r="Q32" s="80"/>
      <c r="R32" s="97" t="s">
        <v>39</v>
      </c>
      <c r="S32" s="72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</row>
    <row r="33" spans="1:166" s="31" customFormat="1" ht="24.75" customHeight="1" thickBot="1">
      <c r="A33" s="42"/>
      <c r="B33" s="111" t="s">
        <v>115</v>
      </c>
      <c r="C33" s="112"/>
      <c r="D33" s="5">
        <v>0.1</v>
      </c>
      <c r="E33" s="6">
        <v>0</v>
      </c>
      <c r="F33" s="75">
        <f t="shared" si="3"/>
        <v>0.1</v>
      </c>
      <c r="G33" s="5">
        <v>0.2</v>
      </c>
      <c r="H33" s="6">
        <v>0</v>
      </c>
      <c r="I33" s="75">
        <f>SUM(G33:H33)</f>
        <v>0.2</v>
      </c>
      <c r="J33" s="5">
        <v>0.3</v>
      </c>
      <c r="K33" s="6">
        <v>0</v>
      </c>
      <c r="L33" s="75">
        <f>SUM(J33:K33)</f>
        <v>0.3</v>
      </c>
      <c r="M33" s="113">
        <f t="shared" si="4"/>
        <v>200</v>
      </c>
      <c r="N33" s="5">
        <v>0.1</v>
      </c>
      <c r="O33" s="6">
        <v>0</v>
      </c>
      <c r="P33" s="75">
        <f>SUM(N33:O33)</f>
        <v>0.1</v>
      </c>
      <c r="Q33" s="114"/>
      <c r="R33" s="115" t="s">
        <v>40</v>
      </c>
      <c r="S33" s="7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</row>
    <row r="34" spans="1:166" s="31" customFormat="1" ht="9" customHeight="1" thickBot="1">
      <c r="A34" s="42"/>
      <c r="B34" s="43"/>
      <c r="C34" s="43"/>
      <c r="D34" s="18"/>
      <c r="E34" s="18"/>
      <c r="F34" s="18"/>
      <c r="G34" s="18"/>
      <c r="H34" s="18"/>
      <c r="I34" s="18"/>
      <c r="J34" s="18"/>
      <c r="K34" s="18"/>
      <c r="L34" s="18"/>
      <c r="M34" s="79"/>
      <c r="N34" s="18"/>
      <c r="O34" s="18"/>
      <c r="P34" s="18"/>
      <c r="Q34" s="50"/>
      <c r="R34" s="50"/>
      <c r="S34" s="51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</row>
    <row r="35" spans="1:166" s="31" customFormat="1" ht="24.75" customHeight="1" thickBot="1">
      <c r="A35" s="42" t="s">
        <v>76</v>
      </c>
      <c r="B35" s="60"/>
      <c r="C35" s="60"/>
      <c r="D35" s="61">
        <f>SUM(D36+D39)</f>
        <v>3.4000000000000004</v>
      </c>
      <c r="E35" s="62">
        <f>SUM(E36+E39)</f>
        <v>0.3</v>
      </c>
      <c r="F35" s="88">
        <f>SUM(D35:E35)</f>
        <v>3.7</v>
      </c>
      <c r="G35" s="61">
        <f>SUM(G36+G39)</f>
        <v>3.4</v>
      </c>
      <c r="H35" s="62">
        <f>SUM(H36+H39)</f>
        <v>0.3</v>
      </c>
      <c r="I35" s="88">
        <f>SUM(G35:H35)</f>
        <v>3.6999999999999997</v>
      </c>
      <c r="J35" s="61">
        <f>SUM(J36+J39)</f>
        <v>6.8</v>
      </c>
      <c r="K35" s="62">
        <f>SUM(K36+K39)</f>
        <v>0.6</v>
      </c>
      <c r="L35" s="88">
        <f>SUM(J35:K35)</f>
        <v>7.3999999999999995</v>
      </c>
      <c r="M35" s="64" t="s">
        <v>18</v>
      </c>
      <c r="N35" s="61">
        <f>SUM(N36+N39)</f>
        <v>5.6</v>
      </c>
      <c r="O35" s="62">
        <f>SUM(O36+O39)</f>
        <v>0.7</v>
      </c>
      <c r="P35" s="88">
        <f>SUM(N35:O35)</f>
        <v>6.3</v>
      </c>
      <c r="Q35" s="30"/>
      <c r="R35" s="30"/>
      <c r="S35" s="116" t="s">
        <v>78</v>
      </c>
      <c r="T35" s="30"/>
      <c r="U35" s="5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</row>
    <row r="36" spans="1:166" s="31" customFormat="1" ht="24.75" customHeight="1">
      <c r="A36" s="42"/>
      <c r="B36" s="85" t="s">
        <v>77</v>
      </c>
      <c r="C36" s="117"/>
      <c r="D36" s="61">
        <f>SUM(D37:D38)</f>
        <v>0</v>
      </c>
      <c r="E36" s="87">
        <f>SUM(E37:E38)</f>
        <v>0.3</v>
      </c>
      <c r="F36" s="118">
        <f aca="true" t="shared" si="6" ref="F36:F41">SUM(D36:E36)</f>
        <v>0.3</v>
      </c>
      <c r="G36" s="61">
        <f>SUM(G37:G38)</f>
        <v>0</v>
      </c>
      <c r="H36" s="87">
        <f>SUM(H37:H38)</f>
        <v>0.3</v>
      </c>
      <c r="I36" s="118">
        <f aca="true" t="shared" si="7" ref="I36:I41">SUM(G36:H36)</f>
        <v>0.3</v>
      </c>
      <c r="J36" s="61">
        <f>SUM(J37:J38)</f>
        <v>0</v>
      </c>
      <c r="K36" s="87">
        <f>SUM(K37:K38)</f>
        <v>0.6</v>
      </c>
      <c r="L36" s="118">
        <f aca="true" t="shared" si="8" ref="L36:L41">SUM(J36:K36)</f>
        <v>0.6</v>
      </c>
      <c r="M36" s="119" t="s">
        <v>18</v>
      </c>
      <c r="N36" s="61">
        <f>SUM(N37:N38)</f>
        <v>0.1</v>
      </c>
      <c r="O36" s="87">
        <f>SUM(O37:O38)</f>
        <v>0.7</v>
      </c>
      <c r="P36" s="118">
        <f aca="true" t="shared" si="9" ref="P36:P41">SUM(N36:O36)</f>
        <v>0.7999999999999999</v>
      </c>
      <c r="Q36" s="120"/>
      <c r="R36" s="90" t="s">
        <v>79</v>
      </c>
      <c r="S36" s="51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</row>
    <row r="37" spans="1:166" s="31" customFormat="1" ht="24.75" customHeight="1">
      <c r="A37" s="42"/>
      <c r="B37" s="121"/>
      <c r="C37" s="122" t="s">
        <v>41</v>
      </c>
      <c r="D37" s="13">
        <v>0</v>
      </c>
      <c r="E37" s="14">
        <v>0.3</v>
      </c>
      <c r="F37" s="104">
        <f t="shared" si="6"/>
        <v>0.3</v>
      </c>
      <c r="G37" s="13">
        <v>0</v>
      </c>
      <c r="H37" s="14">
        <v>0.3</v>
      </c>
      <c r="I37" s="104">
        <f t="shared" si="7"/>
        <v>0.3</v>
      </c>
      <c r="J37" s="13">
        <v>0</v>
      </c>
      <c r="K37" s="14">
        <v>0.6</v>
      </c>
      <c r="L37" s="104">
        <f t="shared" si="8"/>
        <v>0.6</v>
      </c>
      <c r="M37" s="123" t="s">
        <v>18</v>
      </c>
      <c r="N37" s="13">
        <v>0.1</v>
      </c>
      <c r="O37" s="14">
        <v>0.7</v>
      </c>
      <c r="P37" s="104">
        <f t="shared" si="9"/>
        <v>0.7999999999999999</v>
      </c>
      <c r="Q37" s="124" t="s">
        <v>42</v>
      </c>
      <c r="R37" s="106"/>
      <c r="S37" s="72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</row>
    <row r="38" spans="1:166" s="31" customFormat="1" ht="24.75" customHeight="1">
      <c r="A38" s="42"/>
      <c r="B38" s="121"/>
      <c r="C38" s="125" t="s">
        <v>43</v>
      </c>
      <c r="D38" s="15">
        <v>0</v>
      </c>
      <c r="E38" s="16">
        <v>0</v>
      </c>
      <c r="F38" s="126">
        <f t="shared" si="6"/>
        <v>0</v>
      </c>
      <c r="G38" s="15">
        <v>0</v>
      </c>
      <c r="H38" s="16">
        <v>0</v>
      </c>
      <c r="I38" s="126">
        <f t="shared" si="7"/>
        <v>0</v>
      </c>
      <c r="J38" s="15">
        <v>0</v>
      </c>
      <c r="K38" s="16">
        <v>0</v>
      </c>
      <c r="L38" s="126">
        <f t="shared" si="8"/>
        <v>0</v>
      </c>
      <c r="M38" s="127" t="s">
        <v>18</v>
      </c>
      <c r="N38" s="15">
        <v>0</v>
      </c>
      <c r="O38" s="16">
        <v>0</v>
      </c>
      <c r="P38" s="126">
        <f t="shared" si="9"/>
        <v>0</v>
      </c>
      <c r="Q38" s="128" t="s">
        <v>44</v>
      </c>
      <c r="R38" s="129"/>
      <c r="S38" s="72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s="31" customFormat="1" ht="24.75" customHeight="1">
      <c r="A39" s="42"/>
      <c r="B39" s="91" t="s">
        <v>45</v>
      </c>
      <c r="C39" s="130"/>
      <c r="D39" s="17">
        <f>SUM(D40:D41)</f>
        <v>3.4000000000000004</v>
      </c>
      <c r="E39" s="18">
        <f>SUM(E40:E41)</f>
        <v>0</v>
      </c>
      <c r="F39" s="94">
        <f t="shared" si="6"/>
        <v>3.4000000000000004</v>
      </c>
      <c r="G39" s="17">
        <f>SUM(G40:G41)</f>
        <v>3.4</v>
      </c>
      <c r="H39" s="18">
        <f>SUM(H40:H41)</f>
        <v>0</v>
      </c>
      <c r="I39" s="94">
        <f t="shared" si="7"/>
        <v>3.4</v>
      </c>
      <c r="J39" s="17">
        <f>SUM(J40:J41)</f>
        <v>6.8</v>
      </c>
      <c r="K39" s="18">
        <f>SUM(K40:K41)</f>
        <v>0</v>
      </c>
      <c r="L39" s="94">
        <f t="shared" si="8"/>
        <v>6.8</v>
      </c>
      <c r="M39" s="123" t="s">
        <v>18</v>
      </c>
      <c r="N39" s="17">
        <f>SUM(N40:N41)</f>
        <v>5.5</v>
      </c>
      <c r="O39" s="18">
        <f>SUM(O40:O41)</f>
        <v>0</v>
      </c>
      <c r="P39" s="94">
        <f t="shared" si="9"/>
        <v>5.5</v>
      </c>
      <c r="Q39" s="131"/>
      <c r="R39" s="90" t="s">
        <v>46</v>
      </c>
      <c r="S39" s="72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s="31" customFormat="1" ht="24.75" customHeight="1">
      <c r="A40" s="42"/>
      <c r="B40" s="121"/>
      <c r="C40" s="122" t="s">
        <v>47</v>
      </c>
      <c r="D40" s="13">
        <v>3.2</v>
      </c>
      <c r="E40" s="14">
        <v>0</v>
      </c>
      <c r="F40" s="104">
        <f t="shared" si="6"/>
        <v>3.2</v>
      </c>
      <c r="G40" s="13">
        <v>3.4</v>
      </c>
      <c r="H40" s="14">
        <v>0</v>
      </c>
      <c r="I40" s="104">
        <f t="shared" si="7"/>
        <v>3.4</v>
      </c>
      <c r="J40" s="13">
        <v>6.6</v>
      </c>
      <c r="K40" s="14">
        <v>0</v>
      </c>
      <c r="L40" s="104">
        <f t="shared" si="8"/>
        <v>6.6</v>
      </c>
      <c r="M40" s="123" t="s">
        <v>18</v>
      </c>
      <c r="N40" s="13">
        <v>5.5</v>
      </c>
      <c r="O40" s="14">
        <v>0</v>
      </c>
      <c r="P40" s="104">
        <f t="shared" si="9"/>
        <v>5.5</v>
      </c>
      <c r="Q40" s="124" t="s">
        <v>48</v>
      </c>
      <c r="R40" s="129"/>
      <c r="S40" s="72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s="31" customFormat="1" ht="24.75" customHeight="1" thickBot="1">
      <c r="A41" s="42"/>
      <c r="B41" s="132"/>
      <c r="C41" s="125" t="s">
        <v>49</v>
      </c>
      <c r="D41" s="19">
        <v>0.2</v>
      </c>
      <c r="E41" s="20">
        <v>0</v>
      </c>
      <c r="F41" s="75">
        <f t="shared" si="6"/>
        <v>0.2</v>
      </c>
      <c r="G41" s="19">
        <v>0</v>
      </c>
      <c r="H41" s="20">
        <v>0</v>
      </c>
      <c r="I41" s="75">
        <f t="shared" si="7"/>
        <v>0</v>
      </c>
      <c r="J41" s="19">
        <v>0.2</v>
      </c>
      <c r="K41" s="20">
        <v>0</v>
      </c>
      <c r="L41" s="75">
        <f t="shared" si="8"/>
        <v>0.2</v>
      </c>
      <c r="M41" s="133" t="s">
        <v>18</v>
      </c>
      <c r="N41" s="19">
        <v>0</v>
      </c>
      <c r="O41" s="20">
        <v>0</v>
      </c>
      <c r="P41" s="75">
        <f t="shared" si="9"/>
        <v>0</v>
      </c>
      <c r="Q41" s="128" t="s">
        <v>50</v>
      </c>
      <c r="R41" s="134"/>
      <c r="S41" s="72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s="31" customFormat="1" ht="9" customHeight="1" thickBot="1">
      <c r="A42" s="42"/>
      <c r="B42" s="110"/>
      <c r="C42" s="110"/>
      <c r="D42" s="18"/>
      <c r="E42" s="18"/>
      <c r="F42" s="18"/>
      <c r="G42" s="18"/>
      <c r="H42" s="18"/>
      <c r="I42" s="18"/>
      <c r="J42" s="18"/>
      <c r="K42" s="18"/>
      <c r="L42" s="18"/>
      <c r="M42" s="79"/>
      <c r="N42" s="18"/>
      <c r="O42" s="18"/>
      <c r="P42" s="18"/>
      <c r="Q42" s="80"/>
      <c r="R42" s="80"/>
      <c r="S42" s="72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</row>
    <row r="43" spans="1:166" s="31" customFormat="1" ht="24.75" customHeight="1" thickBot="1">
      <c r="A43" s="135" t="s">
        <v>51</v>
      </c>
      <c r="B43" s="43"/>
      <c r="C43" s="43"/>
      <c r="D43" s="82">
        <f aca="true" t="shared" si="10" ref="D43:L43">SUM(D44:D45)</f>
        <v>-1.0999999999999999</v>
      </c>
      <c r="E43" s="62">
        <f t="shared" si="10"/>
        <v>-0.4</v>
      </c>
      <c r="F43" s="83">
        <f t="shared" si="10"/>
        <v>-1.4999999999999998</v>
      </c>
      <c r="G43" s="82">
        <f t="shared" si="10"/>
        <v>0.2</v>
      </c>
      <c r="H43" s="62">
        <f t="shared" si="10"/>
        <v>0.4</v>
      </c>
      <c r="I43" s="83">
        <f t="shared" si="10"/>
        <v>0.6000000000000001</v>
      </c>
      <c r="J43" s="82">
        <f t="shared" si="10"/>
        <v>-0.8999999999999999</v>
      </c>
      <c r="K43" s="62">
        <f t="shared" si="10"/>
        <v>0</v>
      </c>
      <c r="L43" s="83">
        <f t="shared" si="10"/>
        <v>-0.9</v>
      </c>
      <c r="M43" s="136" t="s">
        <v>18</v>
      </c>
      <c r="N43" s="82">
        <f>SUM(N44:N45)</f>
        <v>0.7</v>
      </c>
      <c r="O43" s="62">
        <f>SUM(O44:O45)</f>
        <v>-0.19999999999999996</v>
      </c>
      <c r="P43" s="47">
        <f>SUM(P44:P45)</f>
        <v>0.5</v>
      </c>
      <c r="Q43" s="50"/>
      <c r="R43" s="50"/>
      <c r="S43" s="51" t="s">
        <v>52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</row>
    <row r="44" spans="1:166" s="31" customFormat="1" ht="24.75" customHeight="1">
      <c r="A44" s="42"/>
      <c r="B44" s="65" t="s">
        <v>53</v>
      </c>
      <c r="C44" s="66"/>
      <c r="D44" s="9">
        <v>0.3</v>
      </c>
      <c r="E44" s="4">
        <v>0</v>
      </c>
      <c r="F44" s="104">
        <f>SUM(D44:E44)</f>
        <v>0.3</v>
      </c>
      <c r="G44" s="9">
        <v>0.2</v>
      </c>
      <c r="H44" s="4">
        <v>0.1</v>
      </c>
      <c r="I44" s="104">
        <f>SUM(G44:H44)</f>
        <v>0.30000000000000004</v>
      </c>
      <c r="J44" s="9">
        <v>0.5</v>
      </c>
      <c r="K44" s="4">
        <v>0.1</v>
      </c>
      <c r="L44" s="104">
        <f>SUM(J44:K44)</f>
        <v>0.6</v>
      </c>
      <c r="M44" s="137" t="s">
        <v>18</v>
      </c>
      <c r="N44" s="9">
        <v>0</v>
      </c>
      <c r="O44" s="4">
        <v>0.4</v>
      </c>
      <c r="P44" s="104">
        <f>SUM(N44:O44)</f>
        <v>0.4</v>
      </c>
      <c r="Q44" s="70"/>
      <c r="R44" s="71" t="s">
        <v>113</v>
      </c>
      <c r="S44" s="72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</row>
    <row r="45" spans="1:166" s="31" customFormat="1" ht="24.75" customHeight="1" thickBot="1">
      <c r="A45" s="42"/>
      <c r="B45" s="138" t="s">
        <v>102</v>
      </c>
      <c r="C45" s="139"/>
      <c r="D45" s="5">
        <v>-1.4</v>
      </c>
      <c r="E45" s="6">
        <v>-0.4</v>
      </c>
      <c r="F45" s="75">
        <f>SUM(D45:E45)</f>
        <v>-1.7999999999999998</v>
      </c>
      <c r="G45" s="5">
        <v>0</v>
      </c>
      <c r="H45" s="6">
        <v>0.3</v>
      </c>
      <c r="I45" s="75">
        <f>SUM(G45:H45)</f>
        <v>0.3</v>
      </c>
      <c r="J45" s="5">
        <v>-1.4</v>
      </c>
      <c r="K45" s="6">
        <v>-0.1</v>
      </c>
      <c r="L45" s="75">
        <f>SUM(J45:K45)</f>
        <v>-1.5</v>
      </c>
      <c r="M45" s="76" t="s">
        <v>18</v>
      </c>
      <c r="N45" s="5">
        <v>0.7</v>
      </c>
      <c r="O45" s="6">
        <v>-0.6</v>
      </c>
      <c r="P45" s="75">
        <f>SUM(N45:O45)</f>
        <v>0.09999999999999998</v>
      </c>
      <c r="Q45" s="77"/>
      <c r="R45" s="78" t="s">
        <v>80</v>
      </c>
      <c r="S45" s="7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</row>
    <row r="46" spans="1:166" s="31" customFormat="1" ht="10.5" customHeight="1" thickBot="1">
      <c r="A46" s="42"/>
      <c r="B46" s="130"/>
      <c r="C46" s="30"/>
      <c r="D46" s="18"/>
      <c r="E46" s="18"/>
      <c r="F46" s="18"/>
      <c r="G46" s="18"/>
      <c r="H46" s="18"/>
      <c r="I46" s="18"/>
      <c r="J46" s="18"/>
      <c r="K46" s="18"/>
      <c r="L46" s="18"/>
      <c r="M46" s="140"/>
      <c r="N46" s="18"/>
      <c r="O46" s="18"/>
      <c r="P46" s="18"/>
      <c r="Q46" s="141"/>
      <c r="R46" s="141"/>
      <c r="S46" s="72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</row>
    <row r="47" spans="1:166" s="25" customFormat="1" ht="26.25" customHeight="1" thickBot="1">
      <c r="A47" s="56"/>
      <c r="B47" s="24"/>
      <c r="C47" s="24"/>
      <c r="D47" s="232" t="s">
        <v>128</v>
      </c>
      <c r="E47" s="232"/>
      <c r="F47" s="232"/>
      <c r="G47" s="232" t="s">
        <v>129</v>
      </c>
      <c r="H47" s="232"/>
      <c r="I47" s="232"/>
      <c r="J47" s="232" t="s">
        <v>129</v>
      </c>
      <c r="K47" s="232"/>
      <c r="L47" s="232"/>
      <c r="M47" s="142"/>
      <c r="N47" s="232" t="s">
        <v>130</v>
      </c>
      <c r="O47" s="232"/>
      <c r="P47" s="232"/>
      <c r="Q47" s="58"/>
      <c r="R47" s="58"/>
      <c r="S47" s="5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</row>
    <row r="48" spans="1:166" s="31" customFormat="1" ht="24.75" customHeight="1" thickBot="1">
      <c r="A48" s="143" t="s">
        <v>54</v>
      </c>
      <c r="B48" s="144"/>
      <c r="C48" s="144"/>
      <c r="D48" s="82">
        <f>D12+D16-D20-D35-D43</f>
        <v>150.79999999999995</v>
      </c>
      <c r="E48" s="62">
        <f aca="true" t="shared" si="11" ref="E48:L48">E12+E16-E20-E35-E43</f>
        <v>12.200000000000001</v>
      </c>
      <c r="F48" s="83">
        <f t="shared" si="11"/>
        <v>163</v>
      </c>
      <c r="G48" s="82">
        <f>G12+G16-G20-G35-G43</f>
        <v>197.99999999999997</v>
      </c>
      <c r="H48" s="62">
        <f t="shared" si="11"/>
        <v>11</v>
      </c>
      <c r="I48" s="83">
        <f t="shared" si="11"/>
        <v>208.99999999999997</v>
      </c>
      <c r="J48" s="82">
        <f>J12+J16-J20-J35-J43</f>
        <v>197.99999999999997</v>
      </c>
      <c r="K48" s="62">
        <f t="shared" si="11"/>
        <v>11.000000000000002</v>
      </c>
      <c r="L48" s="83">
        <f t="shared" si="11"/>
        <v>209</v>
      </c>
      <c r="M48" s="145">
        <f>ROUND(L48-P48,2)/P48*100</f>
        <v>72.30008244023084</v>
      </c>
      <c r="N48" s="82">
        <f>N12+N16-N20-N35-N43</f>
        <v>113.10000000000001</v>
      </c>
      <c r="O48" s="62">
        <f>O12+O16-O20-O35-O43</f>
        <v>8.2</v>
      </c>
      <c r="P48" s="47">
        <f>P12+P16-P20-P35-P43</f>
        <v>121.3</v>
      </c>
      <c r="Q48" s="146"/>
      <c r="R48" s="146"/>
      <c r="S48" s="147" t="s">
        <v>55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</row>
    <row r="49" spans="1:166" s="31" customFormat="1" ht="24.75" customHeight="1" thickBot="1">
      <c r="A49" s="148"/>
      <c r="B49" s="149"/>
      <c r="C49" s="149"/>
      <c r="D49" s="18"/>
      <c r="E49" s="18"/>
      <c r="F49" s="18"/>
      <c r="G49" s="18"/>
      <c r="H49" s="18"/>
      <c r="I49" s="18"/>
      <c r="J49" s="18"/>
      <c r="K49" s="18"/>
      <c r="L49" s="18"/>
      <c r="M49" s="150"/>
      <c r="N49" s="18"/>
      <c r="O49" s="18"/>
      <c r="P49" s="18"/>
      <c r="Q49" s="227"/>
      <c r="R49" s="227"/>
      <c r="S49" s="72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</row>
    <row r="50" spans="1:166" s="31" customFormat="1" ht="24.75" customHeight="1" thickBot="1">
      <c r="A50" s="135" t="s">
        <v>82</v>
      </c>
      <c r="B50" s="43"/>
      <c r="C50" s="43"/>
      <c r="D50" s="82">
        <f>D51+D52</f>
        <v>150.8</v>
      </c>
      <c r="E50" s="62">
        <f>SUM(E51:E52)</f>
        <v>12.2</v>
      </c>
      <c r="F50" s="83">
        <f>SUM(F51:F52)</f>
        <v>163</v>
      </c>
      <c r="G50" s="82">
        <f>G51+G52</f>
        <v>198</v>
      </c>
      <c r="H50" s="62">
        <f>SUM(H51:H52)</f>
        <v>11</v>
      </c>
      <c r="I50" s="83">
        <f>SUM(I51:I52)</f>
        <v>208.99999999999997</v>
      </c>
      <c r="J50" s="82">
        <f>J51+J52</f>
        <v>198</v>
      </c>
      <c r="K50" s="62">
        <f>SUM(K51:K52)</f>
        <v>11</v>
      </c>
      <c r="L50" s="47">
        <f>SUM(L51:L52)</f>
        <v>208.99999999999997</v>
      </c>
      <c r="M50" s="151">
        <f>ROUND(L50-P50,2)/P50*100</f>
        <v>72.30008244023082</v>
      </c>
      <c r="N50" s="82">
        <f>N51+N52</f>
        <v>113.1</v>
      </c>
      <c r="O50" s="62">
        <f>SUM(O51:O52)</f>
        <v>8.2</v>
      </c>
      <c r="P50" s="47">
        <f>SUM(P51:P52)</f>
        <v>121.30000000000001</v>
      </c>
      <c r="Q50" s="50"/>
      <c r="R50" s="50"/>
      <c r="S50" s="51" t="s">
        <v>81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</row>
    <row r="51" spans="1:166" s="31" customFormat="1" ht="24.75" customHeight="1">
      <c r="A51" s="152"/>
      <c r="B51" s="65" t="s">
        <v>56</v>
      </c>
      <c r="C51" s="66"/>
      <c r="D51" s="3">
        <v>125.2</v>
      </c>
      <c r="E51" s="4">
        <v>9</v>
      </c>
      <c r="F51" s="104">
        <f>SUM(D51:E51)</f>
        <v>134.2</v>
      </c>
      <c r="G51" s="3">
        <v>170.7</v>
      </c>
      <c r="H51" s="4">
        <v>8.6</v>
      </c>
      <c r="I51" s="104">
        <f>SUM(G51:H51)</f>
        <v>179.29999999999998</v>
      </c>
      <c r="J51" s="61">
        <f>G51</f>
        <v>170.7</v>
      </c>
      <c r="K51" s="153">
        <f>H51</f>
        <v>8.6</v>
      </c>
      <c r="L51" s="104">
        <f>SUM(J51:K51)</f>
        <v>179.29999999999998</v>
      </c>
      <c r="M51" s="69">
        <f>ROUND(L51-P51,2)/P51*100</f>
        <v>82.21544715447155</v>
      </c>
      <c r="N51" s="3">
        <v>92.7</v>
      </c>
      <c r="O51" s="4">
        <v>5.7</v>
      </c>
      <c r="P51" s="104">
        <f>SUM(N51:O51)</f>
        <v>98.4</v>
      </c>
      <c r="Q51" s="70"/>
      <c r="R51" s="71" t="s">
        <v>87</v>
      </c>
      <c r="S51" s="7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</row>
    <row r="52" spans="1:166" s="31" customFormat="1" ht="24.75" customHeight="1" thickBot="1">
      <c r="A52" s="152"/>
      <c r="B52" s="138" t="s">
        <v>57</v>
      </c>
      <c r="C52" s="139"/>
      <c r="D52" s="5">
        <v>25.6</v>
      </c>
      <c r="E52" s="6">
        <v>3.2</v>
      </c>
      <c r="F52" s="75">
        <f>SUM(D52:E52)</f>
        <v>28.8</v>
      </c>
      <c r="G52" s="5">
        <v>27.3</v>
      </c>
      <c r="H52" s="6">
        <v>2.4</v>
      </c>
      <c r="I52" s="75">
        <f>SUM(G52:H52)</f>
        <v>29.7</v>
      </c>
      <c r="J52" s="19">
        <f>G52</f>
        <v>27.3</v>
      </c>
      <c r="K52" s="20">
        <f>H52</f>
        <v>2.4</v>
      </c>
      <c r="L52" s="75">
        <f>SUM(J52:K52)</f>
        <v>29.7</v>
      </c>
      <c r="M52" s="154">
        <f>ROUND(L52-P52,2)/P52*100</f>
        <v>29.694323144104807</v>
      </c>
      <c r="N52" s="5">
        <v>20.4</v>
      </c>
      <c r="O52" s="6">
        <v>2.5</v>
      </c>
      <c r="P52" s="75">
        <f>SUM(N52:O52)</f>
        <v>22.9</v>
      </c>
      <c r="Q52" s="77"/>
      <c r="R52" s="78" t="s">
        <v>58</v>
      </c>
      <c r="S52" s="7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</row>
    <row r="53" spans="1:166" s="31" customFormat="1" ht="9" customHeight="1" thickBot="1">
      <c r="A53" s="135"/>
      <c r="B53" s="43"/>
      <c r="C53" s="43"/>
      <c r="D53" s="79"/>
      <c r="E53" s="79"/>
      <c r="F53" s="79"/>
      <c r="G53" s="79"/>
      <c r="H53" s="79"/>
      <c r="I53" s="79"/>
      <c r="J53" s="79"/>
      <c r="K53" s="79"/>
      <c r="L53" s="79"/>
      <c r="M53" s="155"/>
      <c r="N53" s="79"/>
      <c r="O53" s="79"/>
      <c r="P53" s="79"/>
      <c r="Q53" s="50"/>
      <c r="R53" s="50"/>
      <c r="S53" s="7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</row>
    <row r="54" spans="1:19" s="31" customFormat="1" ht="24.75" customHeight="1">
      <c r="A54" s="148" t="s">
        <v>92</v>
      </c>
      <c r="B54" s="156"/>
      <c r="C54" s="156"/>
      <c r="D54" s="157"/>
      <c r="E54" s="158"/>
      <c r="F54" s="159"/>
      <c r="G54" s="157"/>
      <c r="H54" s="158"/>
      <c r="I54" s="159"/>
      <c r="J54" s="157"/>
      <c r="K54" s="158"/>
      <c r="L54" s="159"/>
      <c r="M54" s="160"/>
      <c r="N54" s="157"/>
      <c r="O54" s="158"/>
      <c r="P54" s="159"/>
      <c r="Q54" s="228" t="s">
        <v>94</v>
      </c>
      <c r="R54" s="227"/>
      <c r="S54" s="229"/>
    </row>
    <row r="55" spans="1:19" s="31" customFormat="1" ht="24.75" customHeight="1">
      <c r="A55" s="152"/>
      <c r="B55" s="161"/>
      <c r="C55" s="161" t="s">
        <v>93</v>
      </c>
      <c r="D55" s="162"/>
      <c r="E55" s="80"/>
      <c r="F55" s="163"/>
      <c r="G55" s="162"/>
      <c r="H55" s="80"/>
      <c r="I55" s="163"/>
      <c r="J55" s="162"/>
      <c r="K55" s="80"/>
      <c r="L55" s="163"/>
      <c r="M55" s="164"/>
      <c r="N55" s="162"/>
      <c r="O55" s="80"/>
      <c r="P55" s="163"/>
      <c r="Q55" s="224" t="s">
        <v>95</v>
      </c>
      <c r="R55" s="225"/>
      <c r="S55" s="226"/>
    </row>
    <row r="56" spans="1:19" s="31" customFormat="1" ht="24.75" customHeight="1">
      <c r="A56" s="165"/>
      <c r="B56" s="110" t="s">
        <v>59</v>
      </c>
      <c r="C56" s="110"/>
      <c r="D56" s="166"/>
      <c r="E56" s="105"/>
      <c r="F56" s="167">
        <v>0</v>
      </c>
      <c r="G56" s="166"/>
      <c r="H56" s="105"/>
      <c r="I56" s="167">
        <f>F60</f>
        <v>1.9</v>
      </c>
      <c r="J56" s="166"/>
      <c r="K56" s="105"/>
      <c r="L56" s="167">
        <v>0</v>
      </c>
      <c r="M56" s="168" t="s">
        <v>18</v>
      </c>
      <c r="N56" s="166"/>
      <c r="O56" s="105"/>
      <c r="P56" s="169">
        <v>19.1</v>
      </c>
      <c r="Q56" s="220" t="s">
        <v>60</v>
      </c>
      <c r="R56" s="221"/>
      <c r="S56" s="72"/>
    </row>
    <row r="57" spans="1:19" s="31" customFormat="1" ht="24.75" customHeight="1">
      <c r="A57" s="165"/>
      <c r="B57" s="110" t="s">
        <v>61</v>
      </c>
      <c r="C57" s="110"/>
      <c r="D57" s="166"/>
      <c r="E57" s="105"/>
      <c r="F57" s="167">
        <v>5.5</v>
      </c>
      <c r="G57" s="166"/>
      <c r="H57" s="105"/>
      <c r="I57" s="167">
        <v>0</v>
      </c>
      <c r="J57" s="166"/>
      <c r="K57" s="105"/>
      <c r="L57" s="167">
        <v>5.5</v>
      </c>
      <c r="M57" s="168" t="s">
        <v>18</v>
      </c>
      <c r="N57" s="166"/>
      <c r="O57" s="105"/>
      <c r="P57" s="169">
        <v>7.9</v>
      </c>
      <c r="Q57" s="220" t="s">
        <v>62</v>
      </c>
      <c r="R57" s="221"/>
      <c r="S57" s="72"/>
    </row>
    <row r="58" spans="1:19" s="31" customFormat="1" ht="24.75" customHeight="1">
      <c r="A58" s="165"/>
      <c r="B58" s="110" t="s">
        <v>63</v>
      </c>
      <c r="C58" s="110"/>
      <c r="D58" s="166"/>
      <c r="E58" s="105"/>
      <c r="F58" s="167">
        <v>3.6</v>
      </c>
      <c r="G58" s="166"/>
      <c r="H58" s="105"/>
      <c r="I58" s="167">
        <v>1.9</v>
      </c>
      <c r="J58" s="166"/>
      <c r="K58" s="105"/>
      <c r="L58" s="167">
        <v>5.5</v>
      </c>
      <c r="M58" s="168" t="s">
        <v>18</v>
      </c>
      <c r="N58" s="166"/>
      <c r="O58" s="105"/>
      <c r="P58" s="169">
        <v>10.3</v>
      </c>
      <c r="Q58" s="220" t="s">
        <v>64</v>
      </c>
      <c r="R58" s="221"/>
      <c r="S58" s="72"/>
    </row>
    <row r="59" spans="1:19" s="31" customFormat="1" ht="24.75" customHeight="1">
      <c r="A59" s="165"/>
      <c r="B59" s="110" t="s">
        <v>65</v>
      </c>
      <c r="C59" s="110"/>
      <c r="D59" s="166"/>
      <c r="E59" s="109"/>
      <c r="F59" s="167">
        <v>0</v>
      </c>
      <c r="G59" s="166"/>
      <c r="H59" s="109"/>
      <c r="I59" s="167">
        <v>0</v>
      </c>
      <c r="J59" s="166"/>
      <c r="K59" s="109"/>
      <c r="L59" s="167">
        <v>0</v>
      </c>
      <c r="M59" s="127" t="s">
        <v>18</v>
      </c>
      <c r="N59" s="166"/>
      <c r="O59" s="109"/>
      <c r="P59" s="169">
        <v>0.2</v>
      </c>
      <c r="Q59" s="220" t="s">
        <v>97</v>
      </c>
      <c r="R59" s="221"/>
      <c r="S59" s="72"/>
    </row>
    <row r="60" spans="1:19" s="31" customFormat="1" ht="24.75" customHeight="1" thickBot="1">
      <c r="A60" s="170"/>
      <c r="B60" s="171" t="s">
        <v>90</v>
      </c>
      <c r="C60" s="171"/>
      <c r="D60" s="172"/>
      <c r="E60" s="173"/>
      <c r="F60" s="174">
        <f>F56+F57-F58-F59</f>
        <v>1.9</v>
      </c>
      <c r="G60" s="172"/>
      <c r="H60" s="173"/>
      <c r="I60" s="174">
        <f>I56+I57-I58-I59</f>
        <v>0</v>
      </c>
      <c r="J60" s="172"/>
      <c r="K60" s="173"/>
      <c r="L60" s="174">
        <f>L56+L57-L58-L59</f>
        <v>0</v>
      </c>
      <c r="M60" s="175" t="s">
        <v>18</v>
      </c>
      <c r="N60" s="172"/>
      <c r="O60" s="173"/>
      <c r="P60" s="176">
        <v>16.5</v>
      </c>
      <c r="Q60" s="222" t="s">
        <v>91</v>
      </c>
      <c r="R60" s="223"/>
      <c r="S60" s="177"/>
    </row>
    <row r="61" spans="1:19" s="30" customFormat="1" ht="9" customHeight="1">
      <c r="A61" s="165"/>
      <c r="B61" s="110"/>
      <c r="C61" s="110"/>
      <c r="D61" s="105"/>
      <c r="E61" s="105"/>
      <c r="F61" s="105"/>
      <c r="G61" s="105"/>
      <c r="H61" s="105"/>
      <c r="I61" s="105"/>
      <c r="J61" s="105"/>
      <c r="K61" s="105"/>
      <c r="L61" s="105"/>
      <c r="M61" s="140"/>
      <c r="N61" s="105"/>
      <c r="O61" s="105"/>
      <c r="P61" s="105"/>
      <c r="Q61" s="80"/>
      <c r="R61" s="80"/>
      <c r="S61" s="72"/>
    </row>
    <row r="62" spans="1:171" s="31" customFormat="1" ht="24.75" customHeight="1">
      <c r="A62" s="215" t="s">
        <v>66</v>
      </c>
      <c r="B62" s="216"/>
      <c r="C62" s="216"/>
      <c r="D62" s="216"/>
      <c r="E62" s="216"/>
      <c r="F62" s="216"/>
      <c r="G62" s="216"/>
      <c r="H62" s="216"/>
      <c r="I62" s="216"/>
      <c r="J62" s="180" t="s">
        <v>83</v>
      </c>
      <c r="L62" s="181"/>
      <c r="M62" s="181"/>
      <c r="N62" s="181"/>
      <c r="O62" s="181"/>
      <c r="P62" s="181"/>
      <c r="Q62" s="181"/>
      <c r="R62" s="181" t="s">
        <v>67</v>
      </c>
      <c r="S62" s="182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</row>
    <row r="63" spans="1:171" s="31" customFormat="1" ht="24.75" customHeight="1">
      <c r="A63" s="215" t="s">
        <v>68</v>
      </c>
      <c r="B63" s="216"/>
      <c r="C63" s="216"/>
      <c r="D63" s="216"/>
      <c r="E63" s="216"/>
      <c r="F63" s="216"/>
      <c r="G63" s="216"/>
      <c r="H63" s="216"/>
      <c r="I63" s="216"/>
      <c r="J63" s="183" t="s">
        <v>69</v>
      </c>
      <c r="L63" s="181"/>
      <c r="M63" s="181"/>
      <c r="N63" s="181"/>
      <c r="O63" s="181"/>
      <c r="P63" s="181"/>
      <c r="Q63" s="181"/>
      <c r="R63" s="181" t="s">
        <v>70</v>
      </c>
      <c r="S63" s="182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</row>
    <row r="64" spans="1:171" s="31" customFormat="1" ht="24.75" customHeight="1">
      <c r="A64" s="178"/>
      <c r="B64" s="179"/>
      <c r="C64" s="179"/>
      <c r="D64" s="179"/>
      <c r="E64" s="179"/>
      <c r="F64" s="179"/>
      <c r="G64" s="179"/>
      <c r="H64" s="179"/>
      <c r="I64" s="184" t="s">
        <v>71</v>
      </c>
      <c r="J64" s="185"/>
      <c r="K64" s="186" t="s">
        <v>72</v>
      </c>
      <c r="L64" s="181"/>
      <c r="M64" s="181"/>
      <c r="N64" s="181"/>
      <c r="O64" s="181"/>
      <c r="P64" s="181"/>
      <c r="Q64" s="181"/>
      <c r="R64" s="181"/>
      <c r="S64" s="182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</row>
    <row r="65" spans="1:171" s="31" customFormat="1" ht="24.75" customHeight="1">
      <c r="A65" s="187"/>
      <c r="B65" s="188"/>
      <c r="C65" s="188"/>
      <c r="D65" s="189"/>
      <c r="E65" s="189"/>
      <c r="G65" s="190"/>
      <c r="H65" s="190" t="s">
        <v>131</v>
      </c>
      <c r="I65" s="191">
        <v>288</v>
      </c>
      <c r="J65" s="192"/>
      <c r="K65" s="191">
        <v>0</v>
      </c>
      <c r="L65" s="193" t="s">
        <v>133</v>
      </c>
      <c r="M65" s="194"/>
      <c r="N65" s="194"/>
      <c r="O65" s="194"/>
      <c r="P65" s="195"/>
      <c r="Q65" s="195"/>
      <c r="R65" s="195"/>
      <c r="S65" s="196"/>
      <c r="T65" s="197"/>
      <c r="U65" s="197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</row>
    <row r="66" spans="1:171" s="31" customFormat="1" ht="24.75" customHeight="1">
      <c r="A66" s="187"/>
      <c r="B66" s="188"/>
      <c r="C66" s="188"/>
      <c r="D66" s="189"/>
      <c r="E66" s="189"/>
      <c r="F66" s="217" t="s">
        <v>132</v>
      </c>
      <c r="G66" s="217"/>
      <c r="H66" s="217"/>
      <c r="I66" s="191">
        <v>838</v>
      </c>
      <c r="J66" s="192"/>
      <c r="K66" s="191">
        <v>291</v>
      </c>
      <c r="L66" s="193" t="s">
        <v>114</v>
      </c>
      <c r="M66" s="194"/>
      <c r="N66" s="194"/>
      <c r="O66" s="198"/>
      <c r="P66" s="181"/>
      <c r="Q66" s="181"/>
      <c r="R66" s="181"/>
      <c r="S66" s="182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</row>
    <row r="67" spans="1:171" s="31" customFormat="1" ht="24.75" customHeight="1">
      <c r="A67" s="187"/>
      <c r="B67" s="188"/>
      <c r="C67" s="188"/>
      <c r="D67" s="141"/>
      <c r="E67" s="141"/>
      <c r="F67" s="219" t="s">
        <v>125</v>
      </c>
      <c r="G67" s="219"/>
      <c r="H67" s="219"/>
      <c r="I67" s="191" t="s">
        <v>136</v>
      </c>
      <c r="J67" s="192"/>
      <c r="K67" s="191">
        <v>985</v>
      </c>
      <c r="L67" s="218" t="s">
        <v>122</v>
      </c>
      <c r="M67" s="218"/>
      <c r="N67" s="218"/>
      <c r="O67" s="218"/>
      <c r="P67" s="181"/>
      <c r="Q67" s="181"/>
      <c r="R67" s="181"/>
      <c r="S67" s="182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</row>
    <row r="68" spans="1:171" s="31" customFormat="1" ht="24.75" customHeight="1">
      <c r="A68" s="152"/>
      <c r="B68" s="130" t="s">
        <v>73</v>
      </c>
      <c r="C68" s="130"/>
      <c r="D68" s="130"/>
      <c r="E68" s="130"/>
      <c r="F68" s="130"/>
      <c r="G68" s="130"/>
      <c r="H68" s="130"/>
      <c r="I68" s="130"/>
      <c r="J68" s="180" t="s">
        <v>84</v>
      </c>
      <c r="L68" s="181"/>
      <c r="M68" s="181"/>
      <c r="N68" s="181"/>
      <c r="O68" s="181"/>
      <c r="P68" s="181"/>
      <c r="Q68" s="181"/>
      <c r="R68" s="181" t="s">
        <v>96</v>
      </c>
      <c r="S68" s="182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</row>
    <row r="69" spans="1:171" s="31" customFormat="1" ht="24.75" customHeight="1">
      <c r="A69" s="152"/>
      <c r="B69" s="179" t="s">
        <v>98</v>
      </c>
      <c r="C69" s="179"/>
      <c r="D69" s="179"/>
      <c r="E69" s="179"/>
      <c r="F69" s="179"/>
      <c r="G69" s="179"/>
      <c r="H69" s="179"/>
      <c r="I69" s="179"/>
      <c r="J69" s="180" t="s">
        <v>85</v>
      </c>
      <c r="L69" s="181"/>
      <c r="M69" s="181"/>
      <c r="N69" s="181"/>
      <c r="O69" s="181"/>
      <c r="P69" s="181"/>
      <c r="Q69" s="181"/>
      <c r="R69" s="199" t="s">
        <v>100</v>
      </c>
      <c r="S69" s="182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</row>
    <row r="70" spans="1:171" s="31" customFormat="1" ht="24.75" customHeight="1">
      <c r="A70" s="152"/>
      <c r="B70" s="179" t="s">
        <v>99</v>
      </c>
      <c r="C70" s="179"/>
      <c r="D70" s="179"/>
      <c r="E70" s="179"/>
      <c r="F70" s="179"/>
      <c r="G70" s="179"/>
      <c r="H70" s="179"/>
      <c r="I70" s="179"/>
      <c r="J70" s="180"/>
      <c r="K70" s="30"/>
      <c r="L70" s="181"/>
      <c r="M70" s="181"/>
      <c r="N70" s="181"/>
      <c r="O70" s="181"/>
      <c r="P70" s="181"/>
      <c r="Q70" s="181"/>
      <c r="R70" s="181" t="s">
        <v>101</v>
      </c>
      <c r="S70" s="182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</row>
    <row r="71" spans="1:171" s="31" customFormat="1" ht="24.75" customHeight="1" thickBot="1">
      <c r="A71" s="200"/>
      <c r="B71" s="207" t="s">
        <v>105</v>
      </c>
      <c r="C71" s="201"/>
      <c r="D71" s="201"/>
      <c r="E71" s="201"/>
      <c r="F71" s="201"/>
      <c r="G71" s="201"/>
      <c r="H71" s="201"/>
      <c r="I71" s="201"/>
      <c r="J71" s="204" t="s">
        <v>103</v>
      </c>
      <c r="K71" s="202"/>
      <c r="L71" s="202"/>
      <c r="M71" s="205"/>
      <c r="N71" s="205"/>
      <c r="O71" s="205"/>
      <c r="P71" s="205"/>
      <c r="Q71" s="205"/>
      <c r="R71" s="206" t="s">
        <v>104</v>
      </c>
      <c r="S71" s="203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50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N47:P47"/>
    <mergeCell ref="J47:L47"/>
    <mergeCell ref="Q55:S55"/>
    <mergeCell ref="Q56:R56"/>
    <mergeCell ref="Q49:R49"/>
    <mergeCell ref="Q54:S54"/>
    <mergeCell ref="A62:I62"/>
    <mergeCell ref="Q57:R57"/>
    <mergeCell ref="Q58:R58"/>
    <mergeCell ref="Q59:R59"/>
    <mergeCell ref="Q60:R60"/>
    <mergeCell ref="A63:I63"/>
    <mergeCell ref="F66:H66"/>
    <mergeCell ref="L67:O67"/>
    <mergeCell ref="F67:H67"/>
  </mergeCells>
  <dataValidations count="20">
    <dataValidation type="whole" operator="equal" showInputMessage="1" showErrorMessage="1" error="Formule" sqref="N50:P50 D50:L50 D16:L16 N16:P16 N43:P43 D43:L43">
      <formula1>N51+N52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6 F36:F41 F23:F27 F29:F33 F51:F52 L29:L33 I51:I52 L51:L52 I44:I46 I36:I41 I23:I27 I29:I33 L36:L41 P51:P52 L23:L27 P23:P27 P29:P33 P44:P46 L44:L46 P36:P41 F12 I12">
      <formula1>D44+E44</formula1>
    </dataValidation>
    <dataValidation type="whole" operator="equal" showInputMessage="1" showErrorMessage="1" sqref="G39 N39 J39 D39:E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O39 J36:K36 N36:O36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N28:P28 D28:L28">
      <formula1>N29+N30+N31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8:L48 N48:P48">
      <formula1>D12+D16-D20-D35-D43</formula1>
    </dataValidation>
    <dataValidation type="textLength" operator="equal" showInputMessage="1" showErrorMessage="1" error="nee" sqref="C28:C60 C10:C24 C26 A10:A60 B10:B32 B34:B60">
      <formula1>D30</formula1>
    </dataValidation>
    <dataValidation type="textLength" operator="equal" allowBlank="1" showInputMessage="1" showErrorMessage="1" error="nee&#10;" sqref="D7:P9">
      <formula1>D7</formula1>
    </dataValidation>
    <dataValidation type="textLength" operator="equal" allowBlank="1" showInputMessage="1" showErrorMessage="1" error="nee" sqref="Q32:Q70 S10:S71 Q10:Q22 Q26 Q28:Q30 R46:R71 R10:R17 R19:R43">
      <formula1>Q32</formula1>
    </dataValidation>
    <dataValidation type="textLength" operator="equal" allowBlank="1" showInputMessage="1" showErrorMessage="1" error="boo hoo" sqref="C25">
      <formula1>C25</formula1>
    </dataValidation>
    <dataValidation type="textLength" operator="equal" allowBlank="1" showInputMessage="1" showErrorMessage="1" error="boo boo" sqref="C27">
      <formula1>C27</formula1>
    </dataValidation>
    <dataValidation type="textLength" operator="equal" allowBlank="1" showInputMessage="1" showErrorMessage="1" sqref="Q23:Q25 Q27 Q31 B33 R18 J12 K12 N12 O12">
      <formula1>Q23</formula1>
    </dataValidation>
    <dataValidation type="textLength" operator="equal" allowBlank="1" showInputMessage="1" showErrorMessage="1" sqref="L12 P12">
      <formula1>J12+K12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2005-06-24T06:00:50Z</cp:lastPrinted>
  <dcterms:created xsi:type="dcterms:W3CDTF">2004-05-25T06:27:39Z</dcterms:created>
  <dcterms:modified xsi:type="dcterms:W3CDTF">2005-06-27T09:37:14Z</dcterms:modified>
  <cp:category/>
  <cp:version/>
  <cp:contentType/>
  <cp:contentStatus/>
</cp:coreProperties>
</file>