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'Eng.Afr'!#REF!</definedName>
  </definedNames>
  <calcPr fullCalcOnLoad="1"/>
</workbook>
</file>

<file path=xl/sharedStrings.xml><?xml version="1.0" encoding="utf-8"?>
<sst xmlns="http://schemas.openxmlformats.org/spreadsheetml/2006/main" count="203" uniqueCount="111">
  <si>
    <t>WHEAT / KORING</t>
  </si>
  <si>
    <t>ton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</si>
  <si>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</si>
  <si>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</si>
  <si>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</si>
  <si>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</si>
  <si>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</si>
  <si>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</si>
  <si>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</si>
  <si>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</si>
  <si>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</si>
  <si>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</si>
  <si>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</si>
  <si>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</si>
  <si>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</si>
  <si>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</si>
  <si>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</si>
  <si>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</si>
  <si>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</si>
  <si>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</si>
  <si>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</si>
  <si>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</si>
  <si>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</si>
  <si>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</si>
  <si>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</si>
  <si>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</si>
  <si>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</si>
  <si>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</si>
  <si>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</si>
  <si>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</si>
  <si>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</si>
  <si>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</si>
  <si>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</si>
  <si>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</si>
  <si>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</si>
  <si>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</si>
  <si>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</si>
  <si>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</si>
  <si>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</si>
  <si>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</si>
  <si>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</si>
  <si>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</si>
  <si>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</si>
  <si>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</si>
  <si>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</si>
  <si>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</si>
  <si>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</si>
  <si>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</si>
  <si>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</si>
  <si>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</si>
  <si>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</si>
  <si>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</si>
  <si>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</si>
  <si>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</si>
  <si>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</si>
  <si>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</si>
  <si>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</si>
  <si>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</si>
  <si>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</si>
  <si>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</si>
  <si>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</si>
  <si>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</si>
  <si>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</si>
  <si>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</si>
  <si>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</si>
  <si>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</si>
  <si>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</si>
  <si>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</si>
  <si>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</si>
  <si>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</si>
  <si>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</si>
  <si>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</si>
  <si>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</si>
  <si>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</si>
  <si>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</si>
  <si>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</si>
  <si>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</si>
  <si>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</si>
  <si>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</si>
  <si>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</si>
  <si>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</si>
  <si>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</si>
  <si>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</si>
  <si>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</si>
  <si>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</si>
  <si>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</si>
  <si>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</si>
  <si>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</si>
  <si>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</si>
  <si>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</si>
  <si>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</si>
  <si>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</si>
  <si>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</si>
  <si>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</si>
  <si>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SMD-112015</t>
  </si>
  <si>
    <t>Surplus(-)/Deficit(+) (iii)</t>
  </si>
  <si>
    <t>Surplus(-)/Tekort(+) (iii)</t>
  </si>
  <si>
    <t xml:space="preserve">Monthly announcement of data / Maandelikse bekendmaking van data (1) </t>
  </si>
  <si>
    <t>2015/16 Year (Oct - Sep) / 2015/16 Jaar (Okt - Sep) (2)</t>
  </si>
  <si>
    <t>(ton)</t>
  </si>
  <si>
    <t>Deliveries directly from farm</t>
  </si>
  <si>
    <t>31 Oct/Okt 2014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</si>
  <si>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</si>
  <si>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</si>
  <si>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</si>
  <si>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Also refer to general footnotes.</t>
  </si>
  <si>
    <t>Verwys ook na algemene voetnotas.</t>
  </si>
  <si>
    <t>Oct/Okt 2015</t>
  </si>
  <si>
    <t>Oct/Okt 2014</t>
  </si>
  <si>
    <t>1 Oct/Okt 2015</t>
  </si>
  <si>
    <t>31 Oct/Okt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</si>
</sst>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5" xfId="0" applyNumberFormat="1" applyFont="1" applyFill="1" applyBorder="1" applyAlignment="1">
      <alignment horizontal="right" vertical="center"/>
    </xf>
    <xf numFmtId="165" fontId="3" fillId="0" borderId="52" xfId="0" applyNumberFormat="1" applyFont="1" applyFill="1" applyBorder="1" applyAlignment="1" quotePrefix="1">
      <alignment horizontal="center" vertical="center"/>
    </xf>
    <xf numFmtId="164" fontId="3" fillId="0" borderId="53" xfId="0" applyNumberFormat="1" applyFont="1" applyFill="1" applyBorder="1" applyAlignment="1">
      <alignment horizontal="right" vertical="center"/>
    </xf>
    <xf numFmtId="164" fontId="3" fillId="0" borderId="54" xfId="0" applyNumberFormat="1" applyFont="1" applyFill="1" applyBorder="1" applyAlignment="1">
      <alignment horizontal="right" vertical="center"/>
    </xf>
    <xf numFmtId="0" fontId="3" fillId="0" borderId="55" xfId="55" applyFont="1" applyFill="1" applyBorder="1" applyAlignment="1">
      <alignment horizontal="center" vertical="center"/>
      <protection/>
    </xf>
    <xf numFmtId="0" fontId="3" fillId="0" borderId="56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6" xfId="55" applyNumberFormat="1" applyFont="1" applyFill="1" applyBorder="1" applyAlignment="1">
      <alignment horizontal="center" vertical="center"/>
      <protection/>
    </xf>
    <xf numFmtId="0" fontId="3" fillId="0" borderId="3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39" xfId="55" applyNumberFormat="1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1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7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58" xfId="55" applyFont="1" applyFill="1" applyBorder="1" applyAlignment="1">
      <alignment horizontal="left" vertical="center"/>
      <protection/>
    </xf>
    <xf numFmtId="0" fontId="6" fillId="0" borderId="59" xfId="55" applyFont="1" applyFill="1" applyBorder="1" applyAlignment="1">
      <alignment vertical="center"/>
      <protection/>
    </xf>
    <xf numFmtId="0" fontId="3" fillId="0" borderId="60" xfId="55" applyFont="1" applyFill="1" applyBorder="1" applyAlignment="1">
      <alignment vertical="center"/>
      <protection/>
    </xf>
    <xf numFmtId="0" fontId="6" fillId="0" borderId="60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61" xfId="55" applyFont="1" applyFill="1" applyBorder="1" applyAlignment="1">
      <alignment horizontal="left" vertical="center"/>
      <protection/>
    </xf>
    <xf numFmtId="0" fontId="6" fillId="0" borderId="58" xfId="55" applyFont="1" applyFill="1" applyBorder="1" applyAlignment="1">
      <alignment horizontal="left" vertical="center"/>
      <protection/>
    </xf>
    <xf numFmtId="0" fontId="6" fillId="0" borderId="58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5" fillId="0" borderId="58" xfId="55" applyFont="1" applyFill="1" applyBorder="1" applyAlignment="1" quotePrefix="1">
      <alignment horizontal="left" vertical="center"/>
      <protection/>
    </xf>
    <xf numFmtId="0" fontId="3" fillId="0" borderId="59" xfId="55" applyFont="1" applyFill="1" applyBorder="1" applyAlignment="1">
      <alignment horizontal="left" vertical="center"/>
      <protection/>
    </xf>
    <xf numFmtId="0" fontId="3" fillId="0" borderId="60" xfId="55" applyFont="1" applyFill="1" applyBorder="1" applyAlignment="1" quotePrefix="1">
      <alignment horizontal="left" vertical="center"/>
      <protection/>
    </xf>
    <xf numFmtId="0" fontId="3" fillId="0" borderId="60" xfId="55" applyFont="1" applyFill="1" applyBorder="1" applyAlignment="1">
      <alignment horizontal="right" vertical="center"/>
      <protection/>
    </xf>
    <xf numFmtId="0" fontId="3" fillId="0" borderId="29" xfId="55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62" xfId="55" applyFont="1" applyFill="1" applyBorder="1" applyAlignment="1">
      <alignment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32" xfId="55" applyFont="1" applyFill="1" applyBorder="1" applyAlignment="1">
      <alignment horizontal="right" vertical="center"/>
      <protection/>
    </xf>
    <xf numFmtId="0" fontId="6" fillId="0" borderId="61" xfId="55" applyFont="1" applyFill="1" applyBorder="1" applyAlignment="1">
      <alignment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7" xfId="55" applyFont="1" applyFill="1" applyBorder="1" applyAlignment="1">
      <alignment horizontal="right" vertical="center"/>
      <protection/>
    </xf>
    <xf numFmtId="0" fontId="3" fillId="0" borderId="61" xfId="55" applyFont="1" applyFill="1" applyBorder="1" applyAlignment="1">
      <alignment horizontal="left" vertical="center"/>
      <protection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58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5" fillId="0" borderId="56" xfId="55" applyFont="1" applyFill="1" applyBorder="1" applyAlignment="1">
      <alignment horizontal="right" vertical="center"/>
      <protection/>
    </xf>
    <xf numFmtId="0" fontId="6" fillId="0" borderId="60" xfId="55" applyFont="1" applyFill="1" applyBorder="1" applyAlignment="1" quotePrefix="1">
      <alignment horizontal="left" vertical="center"/>
      <protection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62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 quotePrefix="1">
      <alignment horizontal="right" vertical="center"/>
      <protection/>
    </xf>
    <xf numFmtId="0" fontId="5" fillId="0" borderId="47" xfId="55" applyFont="1" applyFill="1" applyBorder="1" applyAlignment="1">
      <alignment horizontal="left" vertical="center"/>
      <protection/>
    </xf>
    <xf numFmtId="0" fontId="3" fillId="0" borderId="5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49" xfId="55" applyFont="1" applyFill="1" applyBorder="1" applyAlignment="1">
      <alignment horizontal="left"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7" xfId="55" applyFont="1" applyFill="1" applyBorder="1" applyAlignment="1">
      <alignment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55" xfId="55" applyFont="1" applyFill="1" applyBorder="1" applyAlignment="1" quotePrefix="1">
      <alignment horizontal="right" vertical="center"/>
      <protection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47" xfId="55" applyFont="1" applyFill="1" applyBorder="1" applyAlignment="1" quotePrefix="1">
      <alignment horizontal="left" vertical="center"/>
      <protection/>
    </xf>
    <xf numFmtId="164" fontId="3" fillId="0" borderId="56" xfId="0" applyNumberFormat="1" applyFont="1" applyFill="1" applyBorder="1" applyAlignment="1" quotePrefix="1">
      <alignment horizontal="center" vertical="center"/>
    </xf>
    <xf numFmtId="0" fontId="3" fillId="0" borderId="47" xfId="55" applyFont="1" applyFill="1" applyBorder="1" applyAlignment="1">
      <alignment horizontal="lef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0" fontId="3" fillId="0" borderId="49" xfId="55" applyFont="1" applyFill="1" applyBorder="1" applyAlignment="1" quotePrefix="1">
      <alignment horizontal="left" vertical="center"/>
      <protection/>
    </xf>
    <xf numFmtId="0" fontId="3" fillId="0" borderId="39" xfId="55" applyFont="1" applyFill="1" applyBorder="1" applyAlignment="1">
      <alignment horizontal="left" vertical="center"/>
      <protection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49" xfId="55" applyFont="1" applyFill="1" applyBorder="1" applyAlignment="1" quotePrefix="1">
      <alignment horizontal="left"/>
      <protection/>
    </xf>
    <xf numFmtId="0" fontId="8" fillId="0" borderId="39" xfId="55" applyFont="1" applyFill="1" applyBorder="1" applyAlignment="1">
      <alignment horizontal="left"/>
      <protection/>
    </xf>
    <xf numFmtId="0" fontId="3" fillId="0" borderId="39" xfId="55" applyFont="1" applyFill="1" applyBorder="1" applyAlignment="1">
      <alignment horizontal="left"/>
      <protection/>
    </xf>
    <xf numFmtId="0" fontId="8" fillId="0" borderId="39" xfId="55" applyFont="1" applyFill="1" applyBorder="1" applyAlignment="1">
      <alignment/>
      <protection/>
    </xf>
    <xf numFmtId="0" fontId="8" fillId="0" borderId="38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57" xfId="0" applyNumberFormat="1" applyFont="1" applyFill="1" applyBorder="1" applyAlignment="1" quotePrefix="1">
      <alignment horizontal="center" vertical="center"/>
    </xf>
    <xf numFmtId="165" fontId="3" fillId="0" borderId="5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5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 quotePrefix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7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7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7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7" xfId="55" applyNumberFormat="1" applyFont="1" applyFill="1" applyBorder="1" applyAlignment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55" applyFont="1" applyFill="1" applyBorder="1" applyAlignment="1" applyProtection="1">
      <alignment horizontal="center"/>
      <protection/>
    </xf>
    <xf numFmtId="0" fontId="3" fillId="0" borderId="55" xfId="55" applyFont="1" applyFill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/>
      <protection/>
    </xf>
    <xf numFmtId="0" fontId="3" fillId="0" borderId="39" xfId="55" applyFont="1" applyFill="1" applyBorder="1" applyAlignment="1" applyProtection="1">
      <alignment horizontal="center"/>
      <protection/>
    </xf>
    <xf numFmtId="17" fontId="3" fillId="0" borderId="22" xfId="55" applyNumberFormat="1" applyFont="1" applyFill="1" applyBorder="1" applyAlignment="1" applyProtection="1">
      <alignment horizontal="center" vertical="center"/>
      <protection/>
    </xf>
    <xf numFmtId="0" fontId="3" fillId="0" borderId="23" xfId="55" applyFont="1" applyFill="1" applyBorder="1" applyAlignment="1" applyProtection="1">
      <alignment horizontal="center" vertical="center"/>
      <protection/>
    </xf>
    <xf numFmtId="0" fontId="3" fillId="0" borderId="39" xfId="55" applyFont="1" applyFill="1" applyBorder="1" applyAlignment="1" applyProtection="1">
      <alignment horizontal="center" vertical="center"/>
      <protection/>
    </xf>
    <xf numFmtId="0" fontId="3" fillId="0" borderId="57" xfId="55" applyFont="1" applyFill="1" applyBorder="1" applyAlignment="1" applyProtection="1" quotePrefix="1">
      <alignment horizontal="center" vertical="center"/>
      <protection/>
    </xf>
    <xf numFmtId="0" fontId="3" fillId="0" borderId="38" xfId="55" applyFont="1" applyFill="1" applyBorder="1" applyAlignment="1" applyProtection="1">
      <alignment horizontal="center" vertical="center"/>
      <protection/>
    </xf>
    <xf numFmtId="0" fontId="3" fillId="0" borderId="14" xfId="55" applyFont="1" applyFill="1" applyBorder="1" applyAlignment="1" applyProtection="1">
      <alignment horizontal="center"/>
      <protection/>
    </xf>
    <xf numFmtId="17" fontId="3" fillId="0" borderId="39" xfId="55" applyNumberFormat="1" applyFont="1" applyFill="1" applyBorder="1" applyAlignment="1" applyProtection="1">
      <alignment horizontal="center"/>
      <protection/>
    </xf>
    <xf numFmtId="0" fontId="3" fillId="0" borderId="0" xfId="55" applyFont="1" applyFill="1" applyBorder="1" applyProtection="1">
      <alignment/>
      <protection/>
    </xf>
    <xf numFmtId="0" fontId="3" fillId="0" borderId="15" xfId="55" applyFont="1" applyFill="1" applyBorder="1" applyAlignment="1" applyProtection="1">
      <alignment vertical="center"/>
      <protection/>
    </xf>
    <xf numFmtId="0" fontId="3" fillId="0" borderId="18" xfId="55" applyFont="1" applyFill="1" applyBorder="1" applyAlignment="1" applyProtection="1">
      <alignment vertical="center"/>
      <protection/>
    </xf>
    <xf numFmtId="17" fontId="3" fillId="0" borderId="51" xfId="55" applyNumberFormat="1" applyFont="1" applyFill="1" applyBorder="1" applyAlignment="1" applyProtection="1">
      <alignment horizontal="center" vertical="center"/>
      <protection/>
    </xf>
    <xf numFmtId="0" fontId="3" fillId="0" borderId="17" xfId="55" applyFont="1" applyFill="1" applyBorder="1" applyAlignment="1" applyProtection="1">
      <alignment vertical="center"/>
      <protection/>
    </xf>
    <xf numFmtId="0" fontId="5" fillId="0" borderId="47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Alignment="1" applyProtection="1">
      <alignment vertical="center"/>
      <protection/>
    </xf>
    <xf numFmtId="0" fontId="5" fillId="0" borderId="37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vertical="center"/>
      <protection/>
    </xf>
    <xf numFmtId="0" fontId="5" fillId="0" borderId="58" xfId="55" applyFont="1" applyFill="1" applyBorder="1" applyAlignment="1" applyProtection="1">
      <alignment horizontal="left" vertical="center"/>
      <protection/>
    </xf>
    <xf numFmtId="164" fontId="3" fillId="0" borderId="18" xfId="0" applyNumberFormat="1" applyFont="1" applyFill="1" applyBorder="1" applyAlignment="1" applyProtection="1">
      <alignment vertical="center"/>
      <protection/>
    </xf>
    <xf numFmtId="165" fontId="3" fillId="0" borderId="57" xfId="0" applyNumberFormat="1" applyFont="1" applyFill="1" applyBorder="1" applyAlignment="1" applyProtection="1" quotePrefix="1">
      <alignment horizontal="center" vertical="center"/>
      <protection/>
    </xf>
    <xf numFmtId="164" fontId="3" fillId="0" borderId="25" xfId="0" applyNumberFormat="1" applyFont="1" applyFill="1" applyBorder="1" applyAlignment="1" applyProtection="1">
      <alignment vertical="center"/>
      <protection/>
    </xf>
    <xf numFmtId="164" fontId="3" fillId="0" borderId="16" xfId="0" applyNumberFormat="1" applyFont="1" applyFill="1" applyBorder="1" applyAlignment="1" applyProtection="1">
      <alignment vertical="center"/>
      <protection/>
    </xf>
    <xf numFmtId="0" fontId="6" fillId="0" borderId="59" xfId="55" applyFont="1" applyFill="1" applyBorder="1" applyAlignment="1" applyProtection="1">
      <alignment vertical="center"/>
      <protection/>
    </xf>
    <xf numFmtId="0" fontId="3" fillId="0" borderId="60" xfId="55" applyFont="1" applyFill="1" applyBorder="1" applyAlignment="1" applyProtection="1">
      <alignment vertical="center"/>
      <protection/>
    </xf>
    <xf numFmtId="164" fontId="3" fillId="0" borderId="19" xfId="0" applyNumberFormat="1" applyFont="1" applyFill="1" applyBorder="1" applyAlignment="1" applyProtection="1">
      <alignment vertical="center"/>
      <protection/>
    </xf>
    <xf numFmtId="164" fontId="3" fillId="0" borderId="20" xfId="0" applyNumberFormat="1" applyFont="1" applyFill="1" applyBorder="1" applyAlignment="1" applyProtection="1">
      <alignment vertical="center"/>
      <protection/>
    </xf>
    <xf numFmtId="164" fontId="3" fillId="0" borderId="21" xfId="0" applyNumberFormat="1" applyFon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60" xfId="55" applyFont="1" applyFill="1" applyBorder="1" applyAlignment="1" applyProtection="1">
      <alignment horizontal="righ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61" xfId="55" applyFont="1" applyFill="1" applyBorder="1" applyAlignment="1" applyProtection="1">
      <alignment horizontal="left" vertical="center"/>
      <protection/>
    </xf>
    <xf numFmtId="0" fontId="6" fillId="0" borderId="58" xfId="55" applyFont="1" applyFill="1" applyBorder="1" applyAlignment="1" applyProtection="1">
      <alignment horizontal="left" vertical="center"/>
      <protection/>
    </xf>
    <xf numFmtId="164" fontId="3" fillId="0" borderId="22" xfId="0" applyNumberFormat="1" applyFont="1" applyFill="1" applyBorder="1" applyAlignment="1" applyProtection="1">
      <alignment vertical="center"/>
      <protection/>
    </xf>
    <xf numFmtId="164" fontId="3" fillId="0" borderId="50" xfId="0" applyNumberFormat="1" applyFont="1" applyFill="1" applyBorder="1" applyAlignment="1" applyProtection="1">
      <alignment vertical="center"/>
      <protection/>
    </xf>
    <xf numFmtId="164" fontId="3" fillId="0" borderId="24" xfId="0" applyNumberFormat="1" applyFont="1" applyFill="1" applyBorder="1" applyAlignment="1" applyProtection="1">
      <alignment vertical="center"/>
      <protection/>
    </xf>
    <xf numFmtId="165" fontId="3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 applyProtection="1">
      <alignment horizontal="right" vertical="center"/>
      <protection/>
    </xf>
    <xf numFmtId="0" fontId="6" fillId="0" borderId="35" xfId="55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5" fillId="0" borderId="58" xfId="55" applyFont="1" applyFill="1" applyBorder="1" applyAlignment="1" applyProtection="1" quotePrefix="1">
      <alignment horizontal="left" vertical="center"/>
      <protection/>
    </xf>
    <xf numFmtId="165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9" xfId="55" applyFont="1" applyFill="1" applyBorder="1" applyAlignment="1" applyProtection="1">
      <alignment horizontal="left" vertical="center"/>
      <protection/>
    </xf>
    <xf numFmtId="0" fontId="3" fillId="0" borderId="60" xfId="55" applyFont="1" applyFill="1" applyBorder="1" applyAlignment="1" applyProtection="1" quotePrefix="1">
      <alignment horizontal="left" vertical="center"/>
      <protection/>
    </xf>
    <xf numFmtId="164" fontId="3" fillId="0" borderId="26" xfId="0" applyNumberFormat="1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vertical="center"/>
      <protection/>
    </xf>
    <xf numFmtId="165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60" xfId="55" applyFont="1" applyFill="1" applyBorder="1" applyAlignment="1" applyProtection="1">
      <alignment horizontal="right" vertical="center"/>
      <protection/>
    </xf>
    <xf numFmtId="0" fontId="3" fillId="0" borderId="29" xfId="55" applyFont="1" applyFill="1" applyBorder="1" applyAlignment="1" applyProtection="1">
      <alignment horizontal="right" vertical="center"/>
      <protection/>
    </xf>
    <xf numFmtId="0" fontId="3" fillId="0" borderId="48" xfId="55" applyFont="1" applyFill="1" applyBorder="1" applyAlignment="1" applyProtection="1">
      <alignment vertical="center"/>
      <protection/>
    </xf>
    <xf numFmtId="164" fontId="3" fillId="0" borderId="28" xfId="0" applyNumberFormat="1" applyFont="1" applyFill="1" applyBorder="1" applyAlignment="1" applyProtection="1">
      <alignment vertical="center"/>
      <protection/>
    </xf>
    <xf numFmtId="164" fontId="3" fillId="0" borderId="29" xfId="0" applyNumberFormat="1" applyFont="1" applyFill="1" applyBorder="1" applyAlignment="1" applyProtection="1">
      <alignment vertical="center"/>
      <protection/>
    </xf>
    <xf numFmtId="164" fontId="3" fillId="0" borderId="30" xfId="0" applyNumberFormat="1" applyFont="1" applyFill="1" applyBorder="1" applyAlignment="1" applyProtection="1">
      <alignment vertical="center"/>
      <protection/>
    </xf>
    <xf numFmtId="165" fontId="3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32" xfId="55" applyFont="1" applyFill="1" applyBorder="1" applyAlignment="1" applyProtection="1">
      <alignment horizontal="center" vertical="center"/>
      <protection/>
    </xf>
    <xf numFmtId="0" fontId="3" fillId="0" borderId="62" xfId="55" applyFont="1" applyFill="1" applyBorder="1" applyAlignment="1" applyProtection="1">
      <alignment vertical="center"/>
      <protection/>
    </xf>
    <xf numFmtId="0" fontId="6" fillId="0" borderId="62" xfId="55" applyFont="1" applyFill="1" applyBorder="1" applyAlignment="1" applyProtection="1">
      <alignment vertical="center"/>
      <protection/>
    </xf>
    <xf numFmtId="164" fontId="3" fillId="0" borderId="31" xfId="0" applyNumberFormat="1" applyFont="1" applyFill="1" applyBorder="1" applyAlignment="1" applyProtection="1">
      <alignment vertical="center"/>
      <protection/>
    </xf>
    <xf numFmtId="164" fontId="3" fillId="0" borderId="32" xfId="0" applyNumberFormat="1" applyFont="1" applyFill="1" applyBorder="1" applyAlignment="1" applyProtection="1">
      <alignment vertical="center"/>
      <protection/>
    </xf>
    <xf numFmtId="164" fontId="3" fillId="0" borderId="33" xfId="0" applyNumberFormat="1" applyFont="1" applyFill="1" applyBorder="1" applyAlignment="1" applyProtection="1">
      <alignment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31" xfId="55" applyFont="1" applyFill="1" applyBorder="1" applyAlignment="1" applyProtection="1">
      <alignment horizontal="right" vertical="center"/>
      <protection/>
    </xf>
    <xf numFmtId="0" fontId="3" fillId="0" borderId="32" xfId="55" applyFont="1" applyFill="1" applyBorder="1" applyAlignment="1" applyProtection="1">
      <alignment horizontal="right" vertical="center"/>
      <protection/>
    </xf>
    <xf numFmtId="0" fontId="6" fillId="0" borderId="61" xfId="55" applyFont="1" applyFill="1" applyBorder="1" applyAlignment="1" applyProtection="1">
      <alignment vertical="center"/>
      <protection/>
    </xf>
    <xf numFmtId="164" fontId="3" fillId="0" borderId="34" xfId="0" applyNumberFormat="1" applyFont="1" applyFill="1" applyBorder="1" applyAlignment="1" applyProtection="1">
      <alignment vertical="center"/>
      <protection/>
    </xf>
    <xf numFmtId="164" fontId="3" fillId="0" borderId="35" xfId="0" applyNumberFormat="1" applyFont="1" applyFill="1" applyBorder="1" applyAlignment="1" applyProtection="1">
      <alignment vertical="center"/>
      <protection/>
    </xf>
    <xf numFmtId="164" fontId="3" fillId="0" borderId="36" xfId="0" applyNumberFormat="1" applyFont="1" applyFill="1" applyBorder="1" applyAlignment="1" applyProtection="1">
      <alignment vertical="center"/>
      <protection/>
    </xf>
    <xf numFmtId="0" fontId="6" fillId="0" borderId="34" xfId="55" applyFont="1" applyFill="1" applyBorder="1" applyAlignment="1" applyProtection="1">
      <alignment horizontal="right" vertical="center"/>
      <protection/>
    </xf>
    <xf numFmtId="0" fontId="3" fillId="0" borderId="62" xfId="55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164" fontId="3" fillId="0" borderId="37" xfId="0" applyNumberFormat="1" applyFont="1" applyFill="1" applyBorder="1" applyAlignment="1" applyProtection="1">
      <alignment vertical="center"/>
      <protection/>
    </xf>
    <xf numFmtId="0" fontId="3" fillId="0" borderId="47" xfId="55" applyFont="1" applyFill="1" applyBorder="1" applyAlignment="1" applyProtection="1">
      <alignment horizontal="right" vertical="center"/>
      <protection/>
    </xf>
    <xf numFmtId="0" fontId="3" fillId="0" borderId="61" xfId="55" applyFont="1" applyFill="1" applyBorder="1" applyAlignment="1" applyProtection="1">
      <alignment horizontal="left" vertical="center"/>
      <protection/>
    </xf>
    <xf numFmtId="0" fontId="3" fillId="0" borderId="58" xfId="55" applyFont="1" applyFill="1" applyBorder="1" applyAlignment="1" applyProtection="1">
      <alignment horizontal="left" vertical="center"/>
      <protection/>
    </xf>
    <xf numFmtId="164" fontId="3" fillId="0" borderId="23" xfId="0" applyNumberFormat="1" applyFont="1" applyFill="1" applyBorder="1" applyAlignment="1" applyProtection="1">
      <alignment vertical="center"/>
      <protection/>
    </xf>
    <xf numFmtId="164" fontId="3" fillId="0" borderId="38" xfId="0" applyNumberFormat="1" applyFont="1" applyFill="1" applyBorder="1" applyAlignment="1" applyProtection="1">
      <alignment vertical="center"/>
      <protection/>
    </xf>
    <xf numFmtId="0" fontId="3" fillId="0" borderId="58" xfId="55" applyFont="1" applyFill="1" applyBorder="1" applyAlignment="1" applyProtection="1">
      <alignment horizontal="right" vertical="center"/>
      <protection/>
    </xf>
    <xf numFmtId="0" fontId="3" fillId="0" borderId="35" xfId="55" applyFont="1" applyFill="1" applyBorder="1" applyAlignment="1" applyProtection="1">
      <alignment horizontal="right" vertical="center"/>
      <protection/>
    </xf>
    <xf numFmtId="164" fontId="3" fillId="0" borderId="39" xfId="0" applyNumberFormat="1" applyFont="1" applyFill="1" applyBorder="1" applyAlignment="1" applyProtection="1">
      <alignment vertical="center"/>
      <protection/>
    </xf>
    <xf numFmtId="165" fontId="3" fillId="0" borderId="39" xfId="0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vertical="center"/>
      <protection/>
    </xf>
    <xf numFmtId="164" fontId="3" fillId="0" borderId="40" xfId="0" applyNumberFormat="1" applyFon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 quotePrefix="1">
      <alignment horizontal="center" vertical="center"/>
      <protection/>
    </xf>
    <xf numFmtId="0" fontId="5" fillId="0" borderId="56" xfId="55" applyFont="1" applyFill="1" applyBorder="1" applyAlignment="1" applyProtection="1">
      <alignment horizontal="right" vertical="center"/>
      <protection/>
    </xf>
    <xf numFmtId="0" fontId="6" fillId="0" borderId="60" xfId="55" applyFont="1" applyFill="1" applyBorder="1" applyAlignment="1" applyProtection="1" quotePrefix="1">
      <alignment horizontal="left" vertical="center"/>
      <protection/>
    </xf>
    <xf numFmtId="164" fontId="3" fillId="0" borderId="27" xfId="0" applyNumberFormat="1" applyFont="1" applyFill="1" applyBorder="1" applyAlignment="1" applyProtection="1">
      <alignment vertical="center"/>
      <protection/>
    </xf>
    <xf numFmtId="165" fontId="3" fillId="0" borderId="17" xfId="0" applyNumberFormat="1" applyFont="1" applyFill="1" applyBorder="1" applyAlignment="1" applyProtection="1" quotePrefix="1">
      <alignment horizontal="center" vertical="center"/>
      <protection/>
    </xf>
    <xf numFmtId="0" fontId="6" fillId="0" borderId="41" xfId="55" applyFont="1" applyFill="1" applyBorder="1" applyAlignment="1" applyProtection="1">
      <alignment horizontal="right" vertical="center"/>
      <protection/>
    </xf>
    <xf numFmtId="0" fontId="6" fillId="0" borderId="62" xfId="55" applyFont="1" applyFill="1" applyBorder="1" applyAlignment="1" applyProtection="1" quotePrefix="1">
      <alignment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164" fontId="3" fillId="0" borderId="41" xfId="0" applyNumberFormat="1" applyFont="1" applyFill="1" applyBorder="1" applyAlignment="1" applyProtection="1">
      <alignment vertical="center"/>
      <protection/>
    </xf>
    <xf numFmtId="164" fontId="3" fillId="0" borderId="42" xfId="0" applyNumberFormat="1" applyFont="1" applyFill="1" applyBorder="1" applyAlignment="1" applyProtection="1">
      <alignment vertical="center"/>
      <protection/>
    </xf>
    <xf numFmtId="164" fontId="3" fillId="0" borderId="43" xfId="0" applyNumberFormat="1" applyFont="1" applyFill="1" applyBorder="1" applyAlignment="1" applyProtection="1">
      <alignment vertical="center"/>
      <protection/>
    </xf>
    <xf numFmtId="165" fontId="3" fillId="0" borderId="65" xfId="0" applyNumberFormat="1" applyFont="1" applyFill="1" applyBorder="1" applyAlignment="1" applyProtection="1" quotePrefix="1">
      <alignment horizontal="center"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36" xfId="55" applyFont="1" applyFill="1" applyBorder="1" applyAlignment="1" applyProtection="1">
      <alignment horizontal="left" vertical="center"/>
      <protection/>
    </xf>
    <xf numFmtId="164" fontId="3" fillId="0" borderId="44" xfId="0" applyNumberFormat="1" applyFont="1" applyFill="1" applyBorder="1" applyAlignment="1" applyProtection="1">
      <alignment vertical="center"/>
      <protection/>
    </xf>
    <xf numFmtId="164" fontId="3" fillId="0" borderId="45" xfId="0" applyNumberFormat="1" applyFont="1" applyFill="1" applyBorder="1" applyAlignment="1" applyProtection="1">
      <alignment vertical="center"/>
      <protection/>
    </xf>
    <xf numFmtId="164" fontId="3" fillId="0" borderId="46" xfId="0" applyNumberFormat="1" applyFont="1" applyFill="1" applyBorder="1" applyAlignment="1" applyProtection="1">
      <alignment vertical="center"/>
      <protection/>
    </xf>
    <xf numFmtId="165" fontId="3" fillId="0" borderId="52" xfId="0" applyNumberFormat="1" applyFont="1" applyFill="1" applyBorder="1" applyAlignment="1" applyProtection="1" quotePrefix="1">
      <alignment horizontal="center" vertical="center"/>
      <protection/>
    </xf>
    <xf numFmtId="0" fontId="6" fillId="0" borderId="32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164" fontId="3" fillId="0" borderId="47" xfId="0" applyNumberFormat="1" applyFont="1" applyFill="1" applyBorder="1" applyAlignment="1" applyProtection="1">
      <alignment vertical="center"/>
      <protection/>
    </xf>
    <xf numFmtId="164" fontId="3" fillId="0" borderId="48" xfId="0" applyNumberFormat="1" applyFont="1" applyFill="1" applyBorder="1" applyAlignment="1" applyProtection="1">
      <alignment vertical="center"/>
      <protection/>
    </xf>
    <xf numFmtId="0" fontId="6" fillId="0" borderId="47" xfId="55" applyFont="1" applyFill="1" applyBorder="1" applyAlignment="1" applyProtection="1">
      <alignment horizontal="right" vertical="center"/>
      <protection/>
    </xf>
    <xf numFmtId="0" fontId="6" fillId="0" borderId="45" xfId="55" applyFont="1" applyFill="1" applyBorder="1" applyAlignment="1" applyProtection="1" quotePrefix="1">
      <alignment vertical="center"/>
      <protection/>
    </xf>
    <xf numFmtId="164" fontId="3" fillId="0" borderId="49" xfId="0" applyNumberFormat="1" applyFont="1" applyFill="1" applyBorder="1" applyAlignment="1" applyProtection="1">
      <alignment vertical="center"/>
      <protection/>
    </xf>
    <xf numFmtId="0" fontId="6" fillId="0" borderId="45" xfId="55" applyFont="1" applyFill="1" applyBorder="1" applyAlignment="1" applyProtection="1" quotePrefix="1">
      <alignment horizontal="right" vertical="center"/>
      <protection/>
    </xf>
    <xf numFmtId="0" fontId="5" fillId="0" borderId="47" xfId="55" applyFont="1" applyFill="1" applyBorder="1" applyAlignment="1" applyProtection="1">
      <alignment horizontal="left" vertical="center"/>
      <protection/>
    </xf>
    <xf numFmtId="165" fontId="3" fillId="0" borderId="13" xfId="0" applyNumberFormat="1" applyFont="1" applyFill="1" applyBorder="1" applyAlignment="1" applyProtection="1" quotePrefix="1">
      <alignment horizontal="center" vertical="center"/>
      <protection/>
    </xf>
    <xf numFmtId="0" fontId="3" fillId="0" borderId="58" xfId="55" applyFont="1" applyFill="1" applyBorder="1" applyAlignment="1" applyProtection="1">
      <alignment vertical="center"/>
      <protection/>
    </xf>
    <xf numFmtId="165" fontId="3" fillId="0" borderId="39" xfId="0" applyNumberFormat="1" applyFont="1" applyFill="1" applyBorder="1" applyAlignment="1" applyProtection="1" quotePrefix="1">
      <alignment horizontal="center" vertical="center"/>
      <protection/>
    </xf>
    <xf numFmtId="165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5" fillId="0" borderId="49" xfId="55" applyFont="1" applyFill="1" applyBorder="1" applyAlignment="1" applyProtection="1">
      <alignment horizontal="left" vertical="center"/>
      <protection/>
    </xf>
    <xf numFmtId="0" fontId="5" fillId="0" borderId="39" xfId="55" applyFont="1" applyFill="1" applyBorder="1" applyAlignment="1" applyProtection="1">
      <alignment horizontal="left" vertical="center"/>
      <protection/>
    </xf>
    <xf numFmtId="0" fontId="5" fillId="0" borderId="39" xfId="55" applyFont="1" applyFill="1" applyBorder="1" applyAlignment="1" applyProtection="1">
      <alignment horizontal="right" vertical="center"/>
      <protection/>
    </xf>
    <xf numFmtId="0" fontId="5" fillId="0" borderId="38" xfId="55" applyFont="1" applyFill="1" applyBorder="1" applyAlignment="1" applyProtection="1">
      <alignment horizontal="right" vertical="center"/>
      <protection/>
    </xf>
    <xf numFmtId="0" fontId="5" fillId="0" borderId="15" xfId="55" applyFont="1" applyFill="1" applyBorder="1" applyAlignment="1" applyProtection="1">
      <alignment vertical="center"/>
      <protection/>
    </xf>
    <xf numFmtId="0" fontId="3" fillId="0" borderId="47" xfId="55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5" fillId="0" borderId="15" xfId="55" applyFont="1" applyFill="1" applyBorder="1" applyAlignment="1" applyProtection="1" quotePrefix="1">
      <alignment horizontal="left" vertical="center"/>
      <protection/>
    </xf>
    <xf numFmtId="0" fontId="3" fillId="0" borderId="18" xfId="55" applyFont="1" applyFill="1" applyBorder="1" applyAlignment="1" applyProtection="1">
      <alignment horizontal="left" vertical="center"/>
      <protection/>
    </xf>
    <xf numFmtId="164" fontId="3" fillId="0" borderId="19" xfId="0" applyNumberFormat="1" applyFont="1" applyFill="1" applyBorder="1" applyAlignment="1" applyProtection="1">
      <alignment horizontal="right" vertical="center"/>
      <protection/>
    </xf>
    <xf numFmtId="164" fontId="3" fillId="0" borderId="40" xfId="0" applyNumberFormat="1" applyFont="1" applyFill="1" applyBorder="1" applyAlignment="1" applyProtection="1">
      <alignment horizontal="right" vertical="center"/>
      <protection/>
    </xf>
    <xf numFmtId="164" fontId="3" fillId="0" borderId="21" xfId="0" applyNumberFormat="1" applyFont="1" applyFill="1" applyBorder="1" applyAlignment="1" applyProtection="1">
      <alignment horizontal="right" vertical="center"/>
      <protection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5" xfId="55" applyFont="1" applyFill="1" applyBorder="1" applyAlignment="1" applyProtection="1" quotePrefix="1">
      <alignment horizontal="right" vertical="center"/>
      <protection/>
    </xf>
    <xf numFmtId="164" fontId="3" fillId="0" borderId="31" xfId="0" applyNumberFormat="1" applyFont="1" applyFill="1" applyBorder="1" applyAlignment="1" applyProtection="1">
      <alignment horizontal="right" vertical="center"/>
      <protection/>
    </xf>
    <xf numFmtId="164" fontId="3" fillId="0" borderId="48" xfId="0" applyNumberFormat="1" applyFont="1" applyFill="1" applyBorder="1" applyAlignment="1" applyProtection="1">
      <alignment horizontal="right" vertical="center"/>
      <protection/>
    </xf>
    <xf numFmtId="164" fontId="3" fillId="0" borderId="33" xfId="0" applyNumberFormat="1" applyFont="1" applyFill="1" applyBorder="1" applyAlignment="1" applyProtection="1">
      <alignment horizontal="right" vertical="center"/>
      <protection/>
    </xf>
    <xf numFmtId="164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7" xfId="55" applyFont="1" applyFill="1" applyBorder="1" applyAlignment="1" applyProtection="1" quotePrefix="1">
      <alignment horizontal="left" vertical="center"/>
      <protection/>
    </xf>
    <xf numFmtId="164" fontId="3" fillId="0" borderId="47" xfId="0" applyNumberFormat="1" applyFont="1" applyFill="1" applyBorder="1" applyAlignment="1" applyProtection="1">
      <alignment horizontal="right" vertical="center"/>
      <protection/>
    </xf>
    <xf numFmtId="164" fontId="3" fillId="0" borderId="32" xfId="0" applyNumberFormat="1" applyFont="1" applyFill="1" applyBorder="1" applyAlignment="1" applyProtection="1">
      <alignment horizontal="right" vertical="center"/>
      <protection/>
    </xf>
    <xf numFmtId="164" fontId="3" fillId="0" borderId="56" xfId="0" applyNumberFormat="1" applyFont="1" applyFill="1" applyBorder="1" applyAlignment="1" applyProtection="1" quotePrefix="1">
      <alignment horizontal="center" vertical="center"/>
      <protection/>
    </xf>
    <xf numFmtId="0" fontId="3" fillId="0" borderId="47" xfId="55" applyFont="1" applyFill="1" applyBorder="1" applyAlignment="1" applyProtection="1">
      <alignment horizontal="left" vertical="center"/>
      <protection/>
    </xf>
    <xf numFmtId="164" fontId="3" fillId="0" borderId="45" xfId="0" applyNumberFormat="1" applyFont="1" applyFill="1" applyBorder="1" applyAlignment="1" applyProtection="1">
      <alignment horizontal="right" vertical="center"/>
      <protection/>
    </xf>
    <xf numFmtId="164" fontId="3" fillId="0" borderId="52" xfId="0" applyNumberFormat="1" applyFont="1" applyFill="1" applyBorder="1" applyAlignment="1" applyProtection="1" quotePrefix="1">
      <alignment horizontal="center" vertical="center"/>
      <protection/>
    </xf>
    <xf numFmtId="0" fontId="3" fillId="0" borderId="49" xfId="55" applyFont="1" applyFill="1" applyBorder="1" applyAlignment="1" applyProtection="1" quotePrefix="1">
      <alignment horizontal="left" vertical="center"/>
      <protection/>
    </xf>
    <xf numFmtId="0" fontId="3" fillId="0" borderId="39" xfId="55" applyFont="1" applyFill="1" applyBorder="1" applyAlignment="1" applyProtection="1">
      <alignment horizontal="left" vertical="center"/>
      <protection/>
    </xf>
    <xf numFmtId="164" fontId="3" fillId="0" borderId="63" xfId="0" applyNumberFormat="1" applyFont="1" applyFill="1" applyBorder="1" applyAlignment="1" applyProtection="1">
      <alignment horizontal="right" vertical="center"/>
      <protection/>
    </xf>
    <xf numFmtId="164" fontId="3" fillId="0" borderId="53" xfId="0" applyNumberFormat="1" applyFont="1" applyFill="1" applyBorder="1" applyAlignment="1" applyProtection="1">
      <alignment horizontal="right" vertical="center"/>
      <protection/>
    </xf>
    <xf numFmtId="164" fontId="3" fillId="0" borderId="64" xfId="0" applyNumberFormat="1" applyFont="1" applyFill="1" applyBorder="1" applyAlignment="1" applyProtection="1" quotePrefix="1">
      <alignment horizontal="center" vertical="center"/>
      <protection/>
    </xf>
    <xf numFmtId="164" fontId="3" fillId="0" borderId="54" xfId="0" applyNumberFormat="1" applyFont="1" applyFill="1" applyBorder="1" applyAlignment="1" applyProtection="1">
      <alignment horizontal="right"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165" fontId="7" fillId="0" borderId="0" xfId="55" applyNumberFormat="1" applyFont="1" applyFill="1" applyBorder="1" applyAlignment="1" applyProtection="1" quotePrefix="1">
      <alignment horizontal="center" vertical="center"/>
      <protection/>
    </xf>
    <xf numFmtId="165" fontId="7" fillId="0" borderId="0" xfId="55" applyNumberFormat="1" applyFont="1" applyFill="1" applyBorder="1" applyAlignment="1" applyProtection="1">
      <alignment horizontal="center" vertical="center"/>
      <protection/>
    </xf>
    <xf numFmtId="0" fontId="8" fillId="0" borderId="49" xfId="55" applyFont="1" applyFill="1" applyBorder="1" applyAlignment="1" applyProtection="1" quotePrefix="1">
      <alignment horizontal="left"/>
      <protection/>
    </xf>
    <xf numFmtId="0" fontId="8" fillId="0" borderId="39" xfId="55" applyFont="1" applyFill="1" applyBorder="1" applyAlignment="1" applyProtection="1">
      <alignment horizontal="left"/>
      <protection/>
    </xf>
    <xf numFmtId="0" fontId="3" fillId="0" borderId="39" xfId="55" applyFont="1" applyFill="1" applyBorder="1" applyAlignment="1" applyProtection="1">
      <alignment horizontal="left"/>
      <protection/>
    </xf>
    <xf numFmtId="0" fontId="8" fillId="0" borderId="39" xfId="55" applyFont="1" applyFill="1" applyBorder="1" applyAlignment="1" applyProtection="1">
      <alignment/>
      <protection/>
    </xf>
    <xf numFmtId="0" fontId="8" fillId="0" borderId="38" xfId="55" applyFont="1" applyFill="1" applyBorder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9" xfId="55" applyFont="1" applyFill="1" applyBorder="1" applyAlignment="1" applyProtection="1">
      <alignment horizontal="center" vertical="center"/>
      <protection/>
    </xf>
    <xf numFmtId="0" fontId="3" fillId="0" borderId="20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56" xfId="55" applyFont="1" applyFill="1" applyBorder="1" applyAlignment="1" applyProtection="1">
      <alignment horizontal="center" vertical="center"/>
      <protection/>
    </xf>
    <xf numFmtId="0" fontId="3" fillId="0" borderId="37" xfId="55" applyFont="1" applyFill="1" applyBorder="1" applyAlignment="1" applyProtection="1">
      <alignment horizontal="center" vertical="center"/>
      <protection/>
    </xf>
    <xf numFmtId="0" fontId="3" fillId="0" borderId="47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7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1" xfId="0" applyNumberFormat="1" applyFont="1" applyFill="1" applyBorder="1" applyAlignment="1" quotePrefix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7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7" xfId="55" applyNumberFormat="1" applyFont="1" applyFill="1" applyBorder="1" applyAlignment="1" quotePrefix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3" fillId="0" borderId="49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7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7" xfId="55" applyFont="1" applyFill="1" applyBorder="1" applyAlignment="1">
      <alignment horizontal="center"/>
      <protection/>
    </xf>
    <xf numFmtId="0" fontId="3" fillId="0" borderId="49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 applyProtection="1">
      <alignment horizontal="center"/>
      <protection/>
    </xf>
    <xf numFmtId="0" fontId="3" fillId="0" borderId="18" xfId="55" applyFont="1" applyFill="1" applyBorder="1" applyAlignment="1" applyProtection="1">
      <alignment horizontal="center"/>
      <protection/>
    </xf>
    <xf numFmtId="0" fontId="3" fillId="0" borderId="17" xfId="55" applyFont="1" applyFill="1" applyBorder="1" applyAlignment="1" applyProtection="1">
      <alignment horizontal="center"/>
      <protection/>
    </xf>
    <xf numFmtId="0" fontId="3" fillId="0" borderId="47" xfId="55" applyFont="1" applyFill="1" applyBorder="1" applyAlignment="1" applyProtection="1">
      <alignment horizontal="center"/>
      <protection/>
    </xf>
    <xf numFmtId="0" fontId="3" fillId="0" borderId="0" xfId="55" applyFont="1" applyFill="1" applyBorder="1" applyAlignment="1" applyProtection="1">
      <alignment horizontal="center"/>
      <protection/>
    </xf>
    <xf numFmtId="0" fontId="3" fillId="0" borderId="37" xfId="55" applyFont="1" applyFill="1" applyBorder="1" applyAlignment="1" applyProtection="1">
      <alignment horizontal="center"/>
      <protection/>
    </xf>
    <xf numFmtId="0" fontId="3" fillId="0" borderId="49" xfId="55" applyFont="1" applyFill="1" applyBorder="1" applyAlignment="1" applyProtection="1">
      <alignment horizontal="center"/>
      <protection/>
    </xf>
    <xf numFmtId="0" fontId="3" fillId="0" borderId="39" xfId="55" applyFont="1" applyFill="1" applyBorder="1" applyAlignment="1" applyProtection="1">
      <alignment horizontal="center"/>
      <protection/>
    </xf>
    <xf numFmtId="0" fontId="3" fillId="0" borderId="38" xfId="55" applyFont="1" applyFill="1" applyBorder="1" applyAlignment="1" applyProtection="1">
      <alignment horizontal="center"/>
      <protection/>
    </xf>
    <xf numFmtId="0" fontId="3" fillId="0" borderId="49" xfId="55" applyFont="1" applyFill="1" applyBorder="1" applyAlignment="1" applyProtection="1">
      <alignment horizontal="center" vertical="center"/>
      <protection/>
    </xf>
    <xf numFmtId="0" fontId="3" fillId="0" borderId="39" xfId="55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 quotePrefix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7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5" fillId="0" borderId="47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3" fillId="0" borderId="39" xfId="55" applyFont="1" applyFill="1" applyBorder="1" applyAlignment="1" applyProtection="1" quotePrefix="1">
      <alignment horizontal="center" vertical="center"/>
      <protection/>
    </xf>
    <xf numFmtId="0" fontId="3" fillId="0" borderId="15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7" xfId="55" applyFont="1" applyFill="1" applyBorder="1" applyAlignment="1" applyProtection="1">
      <alignment horizontal="center" vertical="center"/>
      <protection/>
    </xf>
    <xf numFmtId="14" fontId="4" fillId="0" borderId="47" xfId="55" applyNumberFormat="1" applyFont="1" applyFill="1" applyBorder="1" applyAlignment="1" applyProtection="1" quotePrefix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49" fontId="3" fillId="0" borderId="15" xfId="55" applyNumberFormat="1" applyFont="1" applyFill="1" applyBorder="1" applyAlignment="1" applyProtection="1">
      <alignment horizontal="center" vertical="center"/>
      <protection/>
    </xf>
    <xf numFmtId="0" fontId="3" fillId="0" borderId="25" xfId="55" applyFont="1" applyFill="1" applyBorder="1" applyAlignment="1" applyProtection="1">
      <alignment horizontal="center" vertical="center"/>
      <protection/>
    </xf>
    <xf numFmtId="0" fontId="3" fillId="0" borderId="14" xfId="55" applyFont="1" applyFill="1" applyBorder="1" applyAlignment="1" applyProtection="1">
      <alignment horizontal="center" vertical="center"/>
      <protection/>
    </xf>
    <xf numFmtId="0" fontId="3" fillId="0" borderId="13" xfId="55" applyFont="1" applyFill="1" applyBorder="1" applyAlignment="1" applyProtection="1">
      <alignment horizontal="center" vertical="center"/>
      <protection/>
    </xf>
    <xf numFmtId="0" fontId="5" fillId="0" borderId="18" xfId="55" applyFont="1" applyFill="1" applyBorder="1" applyAlignment="1" applyProtection="1">
      <alignment horizontal="right" vertical="center"/>
      <protection/>
    </xf>
    <xf numFmtId="0" fontId="3" fillId="0" borderId="47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37" xfId="55" applyFont="1" applyFill="1" applyBorder="1" applyAlignment="1" applyProtection="1">
      <alignment horizontal="left" vertical="center"/>
      <protection/>
    </xf>
    <xf numFmtId="49" fontId="3" fillId="0" borderId="25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304800</xdr:rowOff>
    </xdr:from>
    <xdr:to>
      <xdr:col>2</xdr:col>
      <xdr:colOff>5200650</xdr:colOff>
      <xdr:row>6</xdr:row>
      <xdr:rowOff>352425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04800"/>
          <a:ext cx="44577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266796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14094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539996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29628</v>
          </cell>
          <cell r="E48">
            <v>0</v>
          </cell>
        </row>
        <row r="49">
          <cell r="D49">
            <v>21236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361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266796</v>
          </cell>
        </row>
      </sheetData>
      <sheetData sheetId="21">
        <row r="11">
          <cell r="B11">
            <v>14094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539996</v>
          </cell>
          <cell r="C14">
            <v>5916</v>
          </cell>
        </row>
      </sheetData>
      <sheetData sheetId="24">
        <row r="14">
          <cell r="B14">
            <v>273613</v>
          </cell>
          <cell r="C14">
            <v>145</v>
          </cell>
        </row>
      </sheetData>
      <sheetData sheetId="25">
        <row r="11">
          <cell r="B11">
            <v>258944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66" customWidth="1"/>
    <col min="11" max="11" width="92.421875" style="0" customWidth="1"/>
    <col min="12" max="13" width="2.421875" style="0" customWidth="1"/>
  </cols>
  <sheetData>
    <row r="1" spans="1:13" ht="30" customHeight="1">
      <c r="A1" s="401"/>
      <c r="B1" s="402"/>
      <c r="C1" s="403"/>
      <c r="D1" s="410" t="s">
        <v>0</v>
      </c>
      <c r="E1" s="411"/>
      <c r="F1" s="411"/>
      <c r="G1" s="411"/>
      <c r="H1" s="411"/>
      <c r="I1" s="411"/>
      <c r="J1" s="411"/>
      <c r="K1" s="376" t="str">
        <f>'[1]Datums'!$D$8</f>
        <v>SMD-112014</v>
      </c>
      <c r="L1" s="377"/>
      <c r="M1" s="378"/>
    </row>
    <row r="2" spans="1:13" ht="30" customHeight="1">
      <c r="A2" s="404"/>
      <c r="B2" s="405"/>
      <c r="C2" s="406"/>
      <c r="D2" s="382" t="str">
        <f>'[1]KS Afr Notas'!$B$4</f>
        <v>Monthly announcement of information / Maandelikse bekendmaking van inligting (1) </v>
      </c>
      <c r="E2" s="383"/>
      <c r="F2" s="383"/>
      <c r="G2" s="383"/>
      <c r="H2" s="383"/>
      <c r="I2" s="383"/>
      <c r="J2" s="383"/>
      <c r="K2" s="379"/>
      <c r="L2" s="380"/>
      <c r="M2" s="381"/>
    </row>
    <row r="3" spans="1:13" ht="30" customHeight="1">
      <c r="A3" s="404"/>
      <c r="B3" s="405"/>
      <c r="C3" s="406"/>
      <c r="D3" s="382" t="str">
        <f>'[1]KS Afr Notas'!$B$5</f>
        <v>2014/15 Year (Oct - Sep) / 2014/15 Jaar (Okt - Sep) (2)</v>
      </c>
      <c r="E3" s="383"/>
      <c r="F3" s="383"/>
      <c r="G3" s="383"/>
      <c r="H3" s="383"/>
      <c r="I3" s="383"/>
      <c r="J3" s="383"/>
      <c r="K3" s="379"/>
      <c r="L3" s="380"/>
      <c r="M3" s="381"/>
    </row>
    <row r="4" spans="1:13" ht="30" customHeight="1" thickBot="1">
      <c r="A4" s="404"/>
      <c r="B4" s="405"/>
      <c r="C4" s="406"/>
      <c r="D4" s="384" t="s">
        <v>1</v>
      </c>
      <c r="E4" s="385"/>
      <c r="F4" s="385"/>
      <c r="G4" s="385"/>
      <c r="H4" s="385"/>
      <c r="I4" s="385"/>
      <c r="J4" s="385"/>
      <c r="K4" s="379"/>
      <c r="L4" s="380"/>
      <c r="M4" s="381"/>
    </row>
    <row r="5" spans="1:13" ht="30" customHeight="1">
      <c r="A5" s="404"/>
      <c r="B5" s="405"/>
      <c r="C5" s="406"/>
      <c r="D5" s="386" t="str">
        <f>'[1]Datums'!$C$25</f>
        <v>Oct/Okt 2014</v>
      </c>
      <c r="E5" s="387"/>
      <c r="F5" s="388"/>
      <c r="G5" s="62"/>
      <c r="H5" s="389"/>
      <c r="I5" s="390"/>
      <c r="J5" s="391"/>
      <c r="K5" s="392">
        <f>'[1]Datums'!$C$8</f>
        <v>41967</v>
      </c>
      <c r="L5" s="380"/>
      <c r="M5" s="381"/>
    </row>
    <row r="6" spans="1:13" ht="30" customHeight="1" thickBot="1">
      <c r="A6" s="404"/>
      <c r="B6" s="405"/>
      <c r="C6" s="406"/>
      <c r="D6" s="396" t="s">
        <v>2</v>
      </c>
      <c r="E6" s="397"/>
      <c r="F6" s="397"/>
      <c r="G6" s="63"/>
      <c r="H6" s="396" t="str">
        <f>'[1]Datums'!$D$25</f>
        <v>Oct/Okt 2013</v>
      </c>
      <c r="I6" s="397"/>
      <c r="J6" s="397"/>
      <c r="K6" s="379"/>
      <c r="L6" s="380"/>
      <c r="M6" s="381"/>
    </row>
    <row r="7" spans="1:13" ht="30" customHeight="1">
      <c r="A7" s="404"/>
      <c r="B7" s="405"/>
      <c r="C7" s="406"/>
      <c r="D7" s="64" t="s">
        <v>3</v>
      </c>
      <c r="E7" s="65" t="s">
        <v>4</v>
      </c>
      <c r="F7" s="66" t="s">
        <v>5</v>
      </c>
      <c r="G7" s="67" t="s">
        <v>6</v>
      </c>
      <c r="H7" s="64" t="s">
        <v>3</v>
      </c>
      <c r="I7" s="65" t="s">
        <v>4</v>
      </c>
      <c r="J7" s="68" t="s">
        <v>5</v>
      </c>
      <c r="K7" s="379"/>
      <c r="L7" s="380"/>
      <c r="M7" s="381"/>
    </row>
    <row r="8" spans="1:13" ht="30" customHeight="1" thickBot="1">
      <c r="A8" s="407"/>
      <c r="B8" s="408"/>
      <c r="C8" s="409"/>
      <c r="D8" s="69" t="s">
        <v>7</v>
      </c>
      <c r="E8" s="70" t="s">
        <v>8</v>
      </c>
      <c r="F8" s="71" t="s">
        <v>9</v>
      </c>
      <c r="G8" s="72" t="s">
        <v>10</v>
      </c>
      <c r="H8" s="69" t="s">
        <v>7</v>
      </c>
      <c r="I8" s="70" t="s">
        <v>8</v>
      </c>
      <c r="J8" s="73" t="s">
        <v>9</v>
      </c>
      <c r="K8" s="393"/>
      <c r="L8" s="394"/>
      <c r="M8" s="395"/>
    </row>
    <row r="9" spans="1:13" ht="9" customHeight="1" thickBot="1">
      <c r="A9" s="74"/>
      <c r="B9" s="75"/>
      <c r="C9" s="75"/>
      <c r="D9" s="76"/>
      <c r="E9" s="77"/>
      <c r="F9" s="74"/>
      <c r="G9" s="77"/>
      <c r="H9" s="76"/>
      <c r="I9" s="77"/>
      <c r="J9" s="77"/>
      <c r="K9" s="75"/>
      <c r="L9" s="75"/>
      <c r="M9" s="78"/>
    </row>
    <row r="10" spans="1:13" ht="30" customHeight="1" thickBot="1">
      <c r="A10" s="79"/>
      <c r="B10" s="80"/>
      <c r="C10" s="80"/>
      <c r="D10" s="398" t="str">
        <f>'[1]Datums'!$C$41</f>
        <v>1 Oct/Okt 2014</v>
      </c>
      <c r="E10" s="399"/>
      <c r="F10" s="399"/>
      <c r="G10" s="81"/>
      <c r="H10" s="398" t="str">
        <f>'[1]Datums'!$D$41</f>
        <v>1 Oct/Okt 2013</v>
      </c>
      <c r="I10" s="399"/>
      <c r="J10" s="400"/>
      <c r="K10" s="80"/>
      <c r="L10" s="80"/>
      <c r="M10" s="82"/>
    </row>
    <row r="11" spans="1:13" ht="30" customHeight="1" thickBot="1">
      <c r="A11" s="83" t="s">
        <v>11</v>
      </c>
      <c r="B11" s="84"/>
      <c r="C11" s="84"/>
      <c r="D11" s="2">
        <f>'[2]LSOkt'!$D$11</f>
        <v>482511</v>
      </c>
      <c r="E11" s="3">
        <f>'[2]LSOkt'!$E$11</f>
        <v>6015</v>
      </c>
      <c r="F11" s="4">
        <f>SUM(D11:E11)</f>
        <v>488526</v>
      </c>
      <c r="G11" s="6">
        <f>_xlfn.IFERROR((F11-J11)/J11*100,IF(F11-J11=0,0,100))</f>
        <v>0</v>
      </c>
      <c r="H11" s="2">
        <f>'[3]VorigeBeginVoorraad'!$B$11</f>
        <v>482511</v>
      </c>
      <c r="I11" s="3">
        <f>'[3]VorigeBeginVoorraad'!$C$11</f>
        <v>6015</v>
      </c>
      <c r="J11" s="5">
        <f>SUM(H11:I11)</f>
        <v>488526</v>
      </c>
      <c r="K11" s="85"/>
      <c r="L11" s="86"/>
      <c r="M11" s="87" t="s">
        <v>12</v>
      </c>
    </row>
    <row r="12" spans="1:13" ht="30" customHeight="1" thickBot="1">
      <c r="A12" s="83"/>
      <c r="B12" s="88"/>
      <c r="C12" s="88"/>
      <c r="D12" s="372"/>
      <c r="E12" s="372"/>
      <c r="F12" s="372"/>
      <c r="G12" s="6"/>
      <c r="H12" s="372"/>
      <c r="I12" s="372"/>
      <c r="J12" s="372"/>
      <c r="K12" s="89"/>
      <c r="L12" s="89"/>
      <c r="M12" s="90"/>
    </row>
    <row r="13" spans="1:13" ht="30" customHeight="1" thickBot="1">
      <c r="A13" s="83" t="s">
        <v>13</v>
      </c>
      <c r="B13" s="91"/>
      <c r="C13" s="91"/>
      <c r="D13" s="2">
        <f>D14+D15</f>
        <v>604514</v>
      </c>
      <c r="E13" s="10">
        <f>E14+E15</f>
        <v>114</v>
      </c>
      <c r="F13" s="4">
        <f>SUM(D13:E13)</f>
        <v>604628</v>
      </c>
      <c r="G13" s="173" t="e">
        <f>_xlfn.IFERROR((F13-J13)/J13*100,IF(F13-J13=0,0,100))</f>
        <v>#REF!</v>
      </c>
      <c r="H13" s="18" t="e">
        <f>+H14+H15</f>
        <v>#REF!</v>
      </c>
      <c r="I13" s="8" t="e">
        <f>+I14+I15</f>
        <v>#REF!</v>
      </c>
      <c r="J13" s="4" t="e">
        <f>SUM(H13:I13)</f>
        <v>#REF!</v>
      </c>
      <c r="K13" s="85"/>
      <c r="L13" s="85"/>
      <c r="M13" s="87" t="s">
        <v>14</v>
      </c>
    </row>
    <row r="14" spans="1:13" ht="30" customHeight="1">
      <c r="A14" s="83"/>
      <c r="B14" s="92" t="s">
        <v>15</v>
      </c>
      <c r="C14" s="93"/>
      <c r="D14" s="11">
        <f>'[2]LSOkt'!$D$14</f>
        <v>337718</v>
      </c>
      <c r="E14" s="12">
        <f>'[2]LSOkt'!$E$14</f>
        <v>114</v>
      </c>
      <c r="F14" s="13">
        <f>SUM(D14:E14)</f>
        <v>337832</v>
      </c>
      <c r="G14" s="175" t="e">
        <f>_xlfn.IFERROR((F14-J14)/J14*100,IF(F14-J14=0,0,100))</f>
        <v>#REF!</v>
      </c>
      <c r="H14" s="11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12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13" t="e">
        <f>SUM(H14:I14)</f>
        <v>#REF!</v>
      </c>
      <c r="K14" s="94"/>
      <c r="L14" s="95" t="s">
        <v>16</v>
      </c>
      <c r="M14" s="90"/>
    </row>
    <row r="15" spans="1:13" ht="30" customHeight="1" thickBot="1">
      <c r="A15" s="83"/>
      <c r="B15" s="96" t="s">
        <v>17</v>
      </c>
      <c r="C15" s="97"/>
      <c r="D15" s="14">
        <f>'[2]LSOkt'!$D$15</f>
        <v>266796</v>
      </c>
      <c r="E15" s="43">
        <f>'[2]LSOkt'!$E$15</f>
        <v>0</v>
      </c>
      <c r="F15" s="16">
        <f>SUM(D15:E15)</f>
        <v>266796</v>
      </c>
      <c r="G15" s="176">
        <f>_xlfn.IFERROR((F15-J15)/J15*100,IF(F15-J15=0,0,100))</f>
        <v>0</v>
      </c>
      <c r="H15" s="14">
        <f>'[3]VorigeInvoere'!$B$11</f>
        <v>266796</v>
      </c>
      <c r="I15" s="43">
        <f>'[3]VorigeVerwerkMenslik'!$C$11</f>
        <v>0</v>
      </c>
      <c r="J15" s="16">
        <f>SUM(H15:I15)</f>
        <v>266796</v>
      </c>
      <c r="K15" s="98"/>
      <c r="L15" s="99" t="s">
        <v>18</v>
      </c>
      <c r="M15" s="90"/>
    </row>
    <row r="16" spans="1:13" ht="9" customHeight="1" thickBot="1">
      <c r="A16" s="83"/>
      <c r="B16" s="88"/>
      <c r="C16" s="88"/>
      <c r="D16" s="17"/>
      <c r="E16" s="17"/>
      <c r="F16" s="17" t="s">
        <v>21</v>
      </c>
      <c r="G16" s="169"/>
      <c r="H16" s="17"/>
      <c r="I16" s="17"/>
      <c r="J16" s="17"/>
      <c r="K16" s="89"/>
      <c r="L16" s="89"/>
      <c r="M16" s="90"/>
    </row>
    <row r="17" spans="1:13" ht="30" customHeight="1" thickBot="1">
      <c r="A17" s="83" t="s">
        <v>19</v>
      </c>
      <c r="B17" s="100"/>
      <c r="C17" s="91"/>
      <c r="D17" s="2">
        <f>SUM(D19:D25)</f>
        <v>259096</v>
      </c>
      <c r="E17" s="8">
        <f>SUM(E19:E25)</f>
        <v>236</v>
      </c>
      <c r="F17" s="5">
        <f>SUM(D17:E17)</f>
        <v>259332</v>
      </c>
      <c r="G17" s="48" t="e">
        <f aca="true" t="shared" si="0" ref="G17:G25">_xlfn.IFERROR((F17-J17)/J17*100,IF(F17-J17=0,0,100))</f>
        <v>#REF!</v>
      </c>
      <c r="H17" s="2" t="e">
        <f>SUM(H19:H25)</f>
        <v>#REF!</v>
      </c>
      <c r="I17" s="8" t="e">
        <f>SUM(I19:I25)</f>
        <v>#REF!</v>
      </c>
      <c r="J17" s="5" t="e">
        <f>SUM(H17:I17)</f>
        <v>#REF!</v>
      </c>
      <c r="K17" s="85"/>
      <c r="L17" s="85"/>
      <c r="M17" s="87" t="s">
        <v>20</v>
      </c>
    </row>
    <row r="18" spans="1:13" ht="30" customHeight="1">
      <c r="A18" s="83" t="s">
        <v>21</v>
      </c>
      <c r="B18" s="101" t="s">
        <v>22</v>
      </c>
      <c r="C18" s="102"/>
      <c r="D18" s="19">
        <f>SUM(D19:D22)</f>
        <v>258952</v>
      </c>
      <c r="E18" s="12">
        <f>SUM(E19:E22)</f>
        <v>224</v>
      </c>
      <c r="F18" s="9">
        <f>SUM(D18:E18)</f>
        <v>259176</v>
      </c>
      <c r="G18" s="170" t="e">
        <f t="shared" si="0"/>
        <v>#REF!</v>
      </c>
      <c r="H18" s="12" t="e">
        <f>SUM(H19:H22)</f>
        <v>#REF!</v>
      </c>
      <c r="I18" s="12" t="e">
        <f>SUM(I19:I22)</f>
        <v>#REF!</v>
      </c>
      <c r="J18" s="9" t="e">
        <f>SUM(H18:I18)</f>
        <v>#REF!</v>
      </c>
      <c r="K18" s="103"/>
      <c r="L18" s="104" t="s">
        <v>23</v>
      </c>
      <c r="M18" s="87"/>
    </row>
    <row r="19" spans="1:13" ht="30" customHeight="1">
      <c r="A19" s="83"/>
      <c r="B19" s="105"/>
      <c r="C19" s="92" t="s">
        <v>24</v>
      </c>
      <c r="D19" s="21">
        <f>'[2]LSOkt'!$D$19</f>
        <v>258944</v>
      </c>
      <c r="E19" s="22">
        <f>'[2]LSOkt'!$E$19</f>
        <v>0</v>
      </c>
      <c r="F19" s="23">
        <f>+E19+D19</f>
        <v>258944</v>
      </c>
      <c r="G19" s="171">
        <f t="shared" si="0"/>
        <v>0</v>
      </c>
      <c r="H19" s="21">
        <f>'[3]VorigeVerwerkMenslik'!$B$11</f>
        <v>258944</v>
      </c>
      <c r="I19" s="22">
        <f>'[3]VorigeVerwerkMenslik'!$C$11</f>
        <v>0</v>
      </c>
      <c r="J19" s="23">
        <f>H19+I19</f>
        <v>258944</v>
      </c>
      <c r="K19" s="95" t="s">
        <v>25</v>
      </c>
      <c r="L19" s="106"/>
      <c r="M19" s="90"/>
    </row>
    <row r="20" spans="1:13" ht="30" customHeight="1">
      <c r="A20" s="83"/>
      <c r="B20" s="107"/>
      <c r="C20" s="108" t="s">
        <v>26</v>
      </c>
      <c r="D20" s="24">
        <f>'[2]LSOkt'!$D$20</f>
        <v>8</v>
      </c>
      <c r="E20" s="25">
        <f>'[2]LSOkt'!$E$20</f>
        <v>224</v>
      </c>
      <c r="F20" s="26">
        <f>+E20+D20</f>
        <v>232</v>
      </c>
      <c r="G20" s="177" t="e">
        <f t="shared" si="0"/>
        <v>#REF!</v>
      </c>
      <c r="H20" s="24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25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26" t="e">
        <f>H20+I20</f>
        <v>#REF!</v>
      </c>
      <c r="K20" s="109" t="s">
        <v>27</v>
      </c>
      <c r="L20" s="106"/>
      <c r="M20" s="90"/>
    </row>
    <row r="21" spans="1:13" ht="30" customHeight="1">
      <c r="A21" s="83"/>
      <c r="B21" s="107"/>
      <c r="C21" s="108" t="s">
        <v>28</v>
      </c>
      <c r="D21" s="24">
        <f>'[2]LSOkt'!$D$21</f>
        <v>0</v>
      </c>
      <c r="E21" s="25">
        <f>'[2]LSOkt'!$E$21</f>
        <v>0</v>
      </c>
      <c r="F21" s="26">
        <f>+E21+D21</f>
        <v>0</v>
      </c>
      <c r="G21" s="177" t="e">
        <f t="shared" si="0"/>
        <v>#REF!</v>
      </c>
      <c r="H21" s="24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25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26" t="e">
        <f>H21+I21</f>
        <v>#REF!</v>
      </c>
      <c r="K21" s="110" t="s">
        <v>29</v>
      </c>
      <c r="L21" s="111"/>
      <c r="M21" s="90"/>
    </row>
    <row r="22" spans="1:13" ht="30" customHeight="1">
      <c r="A22" s="83"/>
      <c r="B22" s="107"/>
      <c r="C22" s="112" t="s">
        <v>30</v>
      </c>
      <c r="D22" s="27">
        <f>'[2]LSOkt'!$D$22</f>
        <v>0</v>
      </c>
      <c r="E22" s="28">
        <f>'[2]LSOkt'!$E$22</f>
        <v>0</v>
      </c>
      <c r="F22" s="29">
        <f>D22+E22</f>
        <v>0</v>
      </c>
      <c r="G22" s="178" t="e">
        <f t="shared" si="0"/>
        <v>#REF!</v>
      </c>
      <c r="H22" s="27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28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29" t="e">
        <f>H22+I22</f>
        <v>#REF!</v>
      </c>
      <c r="K22" s="113" t="s">
        <v>31</v>
      </c>
      <c r="L22" s="111"/>
      <c r="M22" s="90"/>
    </row>
    <row r="23" spans="1:13" ht="30" customHeight="1">
      <c r="A23" s="83"/>
      <c r="B23" s="114" t="s">
        <v>32</v>
      </c>
      <c r="C23" s="115"/>
      <c r="D23" s="24">
        <f>'[2]LSOkt'!$D$23</f>
        <v>49</v>
      </c>
      <c r="E23" s="25">
        <f>'[2]LSOkt'!$E$23</f>
        <v>0</v>
      </c>
      <c r="F23" s="26">
        <f>SUM(D23:E23)</f>
        <v>49</v>
      </c>
      <c r="G23" s="171" t="e">
        <f t="shared" si="0"/>
        <v>#REF!</v>
      </c>
      <c r="H23" s="24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25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23" t="e">
        <f>H23+I23</f>
        <v>#REF!</v>
      </c>
      <c r="K23" s="89"/>
      <c r="L23" s="111" t="s">
        <v>33</v>
      </c>
      <c r="M23" s="90"/>
    </row>
    <row r="24" spans="1:13" ht="30" customHeight="1">
      <c r="A24" s="83"/>
      <c r="B24" s="114" t="s">
        <v>34</v>
      </c>
      <c r="C24" s="115"/>
      <c r="D24" s="24">
        <f>'[2]LSOkt'!$D$24</f>
        <v>95</v>
      </c>
      <c r="E24" s="25">
        <f>'[2]LSOkt'!$E$24</f>
        <v>12</v>
      </c>
      <c r="F24" s="30">
        <f>SUM(D24:E24)</f>
        <v>107</v>
      </c>
      <c r="G24" s="170" t="e">
        <f t="shared" si="0"/>
        <v>#REF!</v>
      </c>
      <c r="H24" s="24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25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30" t="e">
        <f>SUM(H24:I24)</f>
        <v>#REF!</v>
      </c>
      <c r="K24" s="116"/>
      <c r="L24" s="111" t="s">
        <v>35</v>
      </c>
      <c r="M24" s="90"/>
    </row>
    <row r="25" spans="1:13" ht="30" customHeight="1" thickBot="1">
      <c r="A25" s="83"/>
      <c r="B25" s="117" t="s">
        <v>36</v>
      </c>
      <c r="C25" s="118"/>
      <c r="D25" s="14">
        <f>'[2]LSOkt'!$D$25</f>
        <v>0</v>
      </c>
      <c r="E25" s="15">
        <f>'[2]LSOkt'!$E$25</f>
        <v>0</v>
      </c>
      <c r="F25" s="31">
        <f>SUM(D25:E25)</f>
        <v>0</v>
      </c>
      <c r="G25" s="168" t="e">
        <f t="shared" si="0"/>
        <v>#REF!</v>
      </c>
      <c r="H25" s="14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15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31" t="e">
        <f>SUM(H25:I25)</f>
        <v>#REF!</v>
      </c>
      <c r="K25" s="119"/>
      <c r="L25" s="120" t="s">
        <v>37</v>
      </c>
      <c r="M25" s="90"/>
    </row>
    <row r="26" spans="1:13" ht="9" customHeight="1" thickBot="1">
      <c r="A26" s="83"/>
      <c r="B26" s="84"/>
      <c r="C26" s="84"/>
      <c r="D26" s="32"/>
      <c r="E26" s="32"/>
      <c r="F26" s="32"/>
      <c r="G26" s="172"/>
      <c r="H26" s="32"/>
      <c r="I26" s="32"/>
      <c r="J26" s="32"/>
      <c r="K26" s="85"/>
      <c r="L26" s="85"/>
      <c r="M26" s="87"/>
    </row>
    <row r="27" spans="1:13" ht="30" customHeight="1" thickBot="1">
      <c r="A27" s="83" t="s">
        <v>38</v>
      </c>
      <c r="B27" s="91"/>
      <c r="C27" s="91"/>
      <c r="D27" s="7">
        <f>SUM(D28+D31)</f>
        <v>16216</v>
      </c>
      <c r="E27" s="33">
        <f>SUM(E28+E31)</f>
        <v>0</v>
      </c>
      <c r="F27" s="9">
        <f aca="true" t="shared" si="1" ref="F27:F33">SUM(D27:E27)</f>
        <v>16216</v>
      </c>
      <c r="G27" s="173" t="e">
        <f aca="true" t="shared" si="2" ref="G27:G33">_xlfn.IFERROR((F27-J27)/J27*100,IF(F27-J27=0,0,100))</f>
        <v>#REF!</v>
      </c>
      <c r="H27" s="11" t="e">
        <f>SUM(H28+H31)</f>
        <v>#REF!</v>
      </c>
      <c r="I27" s="12" t="e">
        <f>SUM(I28+I31)</f>
        <v>#REF!</v>
      </c>
      <c r="J27" s="9" t="e">
        <f aca="true" t="shared" si="3" ref="J27:J33">SUM(H27:I27)</f>
        <v>#REF!</v>
      </c>
      <c r="K27" s="88"/>
      <c r="L27" s="88"/>
      <c r="M27" s="121" t="s">
        <v>39</v>
      </c>
    </row>
    <row r="28" spans="1:13" ht="30" customHeight="1">
      <c r="A28" s="83"/>
      <c r="B28" s="101" t="s">
        <v>40</v>
      </c>
      <c r="C28" s="122"/>
      <c r="D28" s="19">
        <f>SUM(D29:D30)</f>
        <v>2122</v>
      </c>
      <c r="E28" s="20">
        <f>SUM(E29:E30)</f>
        <v>0</v>
      </c>
      <c r="F28" s="13">
        <f t="shared" si="1"/>
        <v>2122</v>
      </c>
      <c r="G28" s="45" t="e">
        <f t="shared" si="2"/>
        <v>#REF!</v>
      </c>
      <c r="H28" s="19" t="e">
        <f>SUM(H29:H30)</f>
        <v>#REF!</v>
      </c>
      <c r="I28" s="12" t="e">
        <f>SUM(I29:I30)</f>
        <v>#REF!</v>
      </c>
      <c r="J28" s="13" t="e">
        <f t="shared" si="3"/>
        <v>#REF!</v>
      </c>
      <c r="K28" s="123"/>
      <c r="L28" s="104" t="s">
        <v>41</v>
      </c>
      <c r="M28" s="87"/>
    </row>
    <row r="29" spans="1:13" ht="30" customHeight="1">
      <c r="A29" s="83"/>
      <c r="B29" s="124"/>
      <c r="C29" s="125" t="s">
        <v>42</v>
      </c>
      <c r="D29" s="34">
        <f>'[2]LSOkt'!$D$29</f>
        <v>2122</v>
      </c>
      <c r="E29" s="35">
        <f>'[2]LSOkt'!$E$29</f>
        <v>0</v>
      </c>
      <c r="F29" s="36">
        <f t="shared" si="1"/>
        <v>2122</v>
      </c>
      <c r="G29" s="174" t="e">
        <f t="shared" si="2"/>
        <v>#REF!</v>
      </c>
      <c r="H29" s="34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35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36" t="e">
        <f t="shared" si="3"/>
        <v>#REF!</v>
      </c>
      <c r="K29" s="126" t="s">
        <v>43</v>
      </c>
      <c r="L29" s="109"/>
      <c r="M29" s="90"/>
    </row>
    <row r="30" spans="1:13" ht="30" customHeight="1">
      <c r="A30" s="83"/>
      <c r="B30" s="124"/>
      <c r="C30" s="127" t="s">
        <v>44</v>
      </c>
      <c r="D30" s="37">
        <f>'[2]LSOkt'!$D$30</f>
        <v>0</v>
      </c>
      <c r="E30" s="38">
        <f>'[2]LSOkt'!$E$30</f>
        <v>0</v>
      </c>
      <c r="F30" s="39">
        <f t="shared" si="1"/>
        <v>0</v>
      </c>
      <c r="G30" s="59" t="e">
        <f t="shared" si="2"/>
        <v>#REF!</v>
      </c>
      <c r="H30" s="3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3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39" t="e">
        <f t="shared" si="3"/>
        <v>#REF!</v>
      </c>
      <c r="K30" s="113" t="s">
        <v>45</v>
      </c>
      <c r="L30" s="128"/>
      <c r="M30" s="90"/>
    </row>
    <row r="31" spans="1:13" ht="30" customHeight="1">
      <c r="A31" s="83"/>
      <c r="B31" s="114" t="s">
        <v>46</v>
      </c>
      <c r="C31" s="129"/>
      <c r="D31" s="40">
        <f>SUM(D32:D33)</f>
        <v>14094</v>
      </c>
      <c r="E31" s="41">
        <f>SUM(E32:E33)</f>
        <v>0</v>
      </c>
      <c r="F31" s="30">
        <f t="shared" si="1"/>
        <v>14094</v>
      </c>
      <c r="G31" s="174" t="e">
        <f t="shared" si="2"/>
        <v>#REF!</v>
      </c>
      <c r="H31" s="40" t="e">
        <f>SUM(H32:H33)</f>
        <v>#REF!</v>
      </c>
      <c r="I31" s="41" t="e">
        <f>SUM(I32:I33)</f>
        <v>#REF!</v>
      </c>
      <c r="J31" s="30" t="e">
        <f t="shared" si="3"/>
        <v>#REF!</v>
      </c>
      <c r="K31" s="130"/>
      <c r="L31" s="111" t="s">
        <v>47</v>
      </c>
      <c r="M31" s="90"/>
    </row>
    <row r="32" spans="1:13" ht="30" customHeight="1">
      <c r="A32" s="83"/>
      <c r="B32" s="124"/>
      <c r="C32" s="125" t="s">
        <v>48</v>
      </c>
      <c r="D32" s="34">
        <f>'[2]LSOkt'!$D$32</f>
        <v>14094</v>
      </c>
      <c r="E32" s="35">
        <f>'[2]LSOkt'!$E$32</f>
        <v>0</v>
      </c>
      <c r="F32" s="36">
        <f t="shared" si="1"/>
        <v>14094</v>
      </c>
      <c r="G32" s="174">
        <f t="shared" si="2"/>
        <v>0</v>
      </c>
      <c r="H32" s="34">
        <f>'[3]VorigeUItvoerGrens'!$B$11</f>
        <v>14094</v>
      </c>
      <c r="I32" s="35">
        <f>'[3]VorigeVerwerkMenslik'!$C$11</f>
        <v>0</v>
      </c>
      <c r="J32" s="23">
        <f t="shared" si="3"/>
        <v>14094</v>
      </c>
      <c r="K32" s="126" t="s">
        <v>49</v>
      </c>
      <c r="L32" s="128"/>
      <c r="M32" s="90"/>
    </row>
    <row r="33" spans="1:13" ht="30" customHeight="1" thickBot="1">
      <c r="A33" s="83"/>
      <c r="B33" s="131"/>
      <c r="C33" s="127" t="s">
        <v>50</v>
      </c>
      <c r="D33" s="42">
        <f>'[2]LSOkt'!$D$33</f>
        <v>0</v>
      </c>
      <c r="E33" s="43">
        <f>'[2]LSOkt'!$E$33</f>
        <v>0</v>
      </c>
      <c r="F33" s="31">
        <f t="shared" si="1"/>
        <v>0</v>
      </c>
      <c r="G33" s="167" t="e">
        <f t="shared" si="2"/>
        <v>#REF!</v>
      </c>
      <c r="H33" s="42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43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31" t="e">
        <f t="shared" si="3"/>
        <v>#REF!</v>
      </c>
      <c r="K33" s="113" t="s">
        <v>51</v>
      </c>
      <c r="L33" s="132"/>
      <c r="M33" s="90"/>
    </row>
    <row r="34" spans="1:13" ht="9" customHeight="1" thickBot="1">
      <c r="A34" s="83"/>
      <c r="B34" s="115"/>
      <c r="C34" s="115"/>
      <c r="D34" s="17"/>
      <c r="E34" s="17"/>
      <c r="F34" s="17"/>
      <c r="G34" s="169"/>
      <c r="H34" s="17"/>
      <c r="I34" s="17"/>
      <c r="J34" s="17"/>
      <c r="K34" s="89"/>
      <c r="L34" s="89"/>
      <c r="M34" s="90"/>
    </row>
    <row r="35" spans="1:13" ht="30" customHeight="1" thickBot="1">
      <c r="A35" s="133" t="s">
        <v>52</v>
      </c>
      <c r="B35" s="84"/>
      <c r="C35" s="84"/>
      <c r="D35" s="2">
        <f>SUM(D36:D37)</f>
        <v>-1896</v>
      </c>
      <c r="E35" s="8">
        <f>SUM(E36:E37)</f>
        <v>-168</v>
      </c>
      <c r="F35" s="4">
        <f>SUM(F36:F37)</f>
        <v>-2064</v>
      </c>
      <c r="G35" s="44"/>
      <c r="H35" s="3">
        <f>SUM(H36:H37)</f>
        <v>-1896</v>
      </c>
      <c r="I35" s="8">
        <f>SUM(I36:I37)</f>
        <v>-168</v>
      </c>
      <c r="J35" s="4">
        <f>SUM(J36:J37)</f>
        <v>-2064</v>
      </c>
      <c r="K35" s="85"/>
      <c r="L35" s="85"/>
      <c r="M35" s="87" t="s">
        <v>53</v>
      </c>
    </row>
    <row r="36" spans="1:13" ht="30" customHeight="1">
      <c r="A36" s="83"/>
      <c r="B36" s="92" t="s">
        <v>54</v>
      </c>
      <c r="C36" s="93"/>
      <c r="D36" s="24">
        <f>'[2]LSOkt'!$D$36</f>
        <v>361</v>
      </c>
      <c r="E36" s="25">
        <f>'[2]LSOkt'!$E$36</f>
        <v>-171</v>
      </c>
      <c r="F36" s="13">
        <f>SUM(D36:E36)</f>
        <v>190</v>
      </c>
      <c r="G36" s="45"/>
      <c r="H36" s="24">
        <f>'[3]VorigeOntvangstesVersendings'!$B$37</f>
        <v>361</v>
      </c>
      <c r="I36" s="25">
        <f>'[3]VorigeOntvangstesVersendings'!$C$37</f>
        <v>-171</v>
      </c>
      <c r="J36" s="13">
        <f>+H36+I36</f>
        <v>190</v>
      </c>
      <c r="K36" s="94"/>
      <c r="L36" s="95" t="s">
        <v>55</v>
      </c>
      <c r="M36" s="90"/>
    </row>
    <row r="37" spans="1:13" ht="30" customHeight="1" thickBot="1">
      <c r="A37" s="83"/>
      <c r="B37" s="112" t="s">
        <v>82</v>
      </c>
      <c r="C37" s="134"/>
      <c r="D37" s="14">
        <f>'[2]LSOkt'!$D$37</f>
        <v>-2257</v>
      </c>
      <c r="E37" s="43">
        <f>'[2]LSOkt'!$E$37</f>
        <v>3</v>
      </c>
      <c r="F37" s="16">
        <f>SUM(D37:E37)</f>
        <v>-2254</v>
      </c>
      <c r="G37" s="46"/>
      <c r="H37" s="14">
        <f>'[3]VorigeSurplusTekort'!$B$36</f>
        <v>-2257</v>
      </c>
      <c r="I37" s="43">
        <f>'[3]VorigeSurplusTekort'!$C$36</f>
        <v>3</v>
      </c>
      <c r="J37" s="16">
        <f>+H37+I37</f>
        <v>-2254</v>
      </c>
      <c r="K37" s="98"/>
      <c r="L37" s="99" t="s">
        <v>83</v>
      </c>
      <c r="M37" s="90"/>
    </row>
    <row r="38" spans="1:13" ht="9" customHeight="1" thickBot="1">
      <c r="A38" s="83"/>
      <c r="B38" s="129"/>
      <c r="C38" s="88"/>
      <c r="D38" s="32"/>
      <c r="E38" s="32"/>
      <c r="F38" s="32"/>
      <c r="G38" s="47"/>
      <c r="H38" s="32"/>
      <c r="I38" s="32"/>
      <c r="J38" s="32"/>
      <c r="K38" s="135"/>
      <c r="L38" s="135"/>
      <c r="M38" s="90"/>
    </row>
    <row r="39" spans="1:13" ht="30" customHeight="1" thickBot="1">
      <c r="A39" s="83"/>
      <c r="B39" s="88"/>
      <c r="C39" s="88"/>
      <c r="D39" s="374" t="str">
        <f>'[1]Datums'!$C$58</f>
        <v>31 Oct/Okt 2014</v>
      </c>
      <c r="E39" s="375"/>
      <c r="F39" s="375"/>
      <c r="G39" s="48"/>
      <c r="H39" s="374" t="str">
        <f>'[1]Datums'!$D$58</f>
        <v>31 Oct/Okt 2013</v>
      </c>
      <c r="I39" s="375"/>
      <c r="J39" s="375"/>
      <c r="K39" s="89"/>
      <c r="L39" s="89"/>
      <c r="M39" s="90"/>
    </row>
    <row r="40" spans="1:13" ht="30" customHeight="1" thickBot="1">
      <c r="A40" s="136" t="s">
        <v>56</v>
      </c>
      <c r="B40" s="137"/>
      <c r="C40" s="137"/>
      <c r="D40" s="2">
        <f>D11+D13-D17-D27-D35</f>
        <v>813609</v>
      </c>
      <c r="E40" s="3">
        <f>E11+E13-E17-E27-E35</f>
        <v>6061</v>
      </c>
      <c r="F40" s="5">
        <f>SUM(D40:E40)</f>
        <v>819670</v>
      </c>
      <c r="G40" s="179" t="e">
        <f>_xlfn.IFERROR((F40-J40)/J40*100,IF(F40-J40=0,0,100))</f>
        <v>#REF!</v>
      </c>
      <c r="H40" s="18" t="e">
        <f>H11+H13-H17-H27-H35</f>
        <v>#REF!</v>
      </c>
      <c r="I40" s="8" t="e">
        <f>+I11+I13-I17-I27-I35</f>
        <v>#REF!</v>
      </c>
      <c r="J40" s="5" t="e">
        <f>SUM(H40:I40)</f>
        <v>#REF!</v>
      </c>
      <c r="K40" s="138"/>
      <c r="L40" s="138"/>
      <c r="M40" s="139" t="s">
        <v>57</v>
      </c>
    </row>
    <row r="41" spans="1:13" ht="9" customHeight="1" thickBot="1">
      <c r="A41" s="140"/>
      <c r="B41" s="80"/>
      <c r="C41" s="80"/>
      <c r="D41" s="372"/>
      <c r="E41" s="372"/>
      <c r="F41" s="372"/>
      <c r="G41" s="6"/>
      <c r="H41" s="372"/>
      <c r="I41" s="372"/>
      <c r="J41" s="372"/>
      <c r="K41" s="373"/>
      <c r="L41" s="373"/>
      <c r="M41" s="90"/>
    </row>
    <row r="42" spans="1:13" ht="30" customHeight="1" thickBot="1">
      <c r="A42" s="133" t="s">
        <v>58</v>
      </c>
      <c r="B42" s="84"/>
      <c r="C42" s="84"/>
      <c r="D42" s="18">
        <f>SUM(D43:D44)</f>
        <v>813609</v>
      </c>
      <c r="E42" s="8">
        <f>SUM(E43:E44)</f>
        <v>6061</v>
      </c>
      <c r="F42" s="4">
        <f>SUM(F43:F44)</f>
        <v>819670</v>
      </c>
      <c r="G42" s="179">
        <f>_xlfn.IFERROR((F42-J42)/J42*100,IF(F42-J42=0,0,100))</f>
        <v>0</v>
      </c>
      <c r="H42" s="18">
        <f>SUM(H43:H44)</f>
        <v>813609</v>
      </c>
      <c r="I42" s="8">
        <f>SUM(I43:I44)</f>
        <v>6061</v>
      </c>
      <c r="J42" s="5">
        <f>SUM(H42:I42)</f>
        <v>819670</v>
      </c>
      <c r="K42" s="85"/>
      <c r="L42" s="85"/>
      <c r="M42" s="87" t="s">
        <v>59</v>
      </c>
    </row>
    <row r="43" spans="1:13" ht="30" customHeight="1">
      <c r="A43" s="141"/>
      <c r="B43" s="92" t="s">
        <v>60</v>
      </c>
      <c r="C43" s="93"/>
      <c r="D43" s="11">
        <f>'[2]LSOkt'!$D$43</f>
        <v>539996</v>
      </c>
      <c r="E43" s="25">
        <f>'[2]LSOkt'!$E$43</f>
        <v>5916</v>
      </c>
      <c r="F43" s="26">
        <f>SUM(D43:E43)</f>
        <v>545912</v>
      </c>
      <c r="G43" s="180">
        <f>_xlfn.IFERROR((F43-J43)/J43*100,IF(F43-J43=0,0,100))</f>
        <v>0</v>
      </c>
      <c r="H43" s="25">
        <f>'[3]VorigeEindVoorraadOpberg'!$B$14</f>
        <v>539996</v>
      </c>
      <c r="I43" s="25">
        <f>'[3]VorigeEindVoorraadOpberg'!$C$14</f>
        <v>5916</v>
      </c>
      <c r="J43" s="26">
        <f>SUM(H43:I43)</f>
        <v>545912</v>
      </c>
      <c r="K43" s="94"/>
      <c r="L43" s="95" t="s">
        <v>61</v>
      </c>
      <c r="M43" s="90"/>
    </row>
    <row r="44" spans="1:13" ht="30" customHeight="1" thickBot="1">
      <c r="A44" s="141"/>
      <c r="B44" s="112" t="s">
        <v>62</v>
      </c>
      <c r="C44" s="134"/>
      <c r="D44" s="14">
        <f>'[2]LSOkt'!$D$44</f>
        <v>273613</v>
      </c>
      <c r="E44" s="15">
        <f>'[2]LSOkt'!$E$44</f>
        <v>145</v>
      </c>
      <c r="F44" s="16">
        <f>SUM(D44:E44)</f>
        <v>273758</v>
      </c>
      <c r="G44" s="168">
        <f>_xlfn.IFERROR((F44-J44)/J44*100,IF(F44-J44=0,0,100))</f>
        <v>0</v>
      </c>
      <c r="H44" s="14">
        <f>'[3]VorigeEindVoorraadVerwerk'!$B$14</f>
        <v>273613</v>
      </c>
      <c r="I44" s="15">
        <f>'[3]VorigeEindVoorraadVerwerk'!$C$14</f>
        <v>145</v>
      </c>
      <c r="J44" s="16">
        <f>SUM(H44:I44)</f>
        <v>273758</v>
      </c>
      <c r="K44" s="98"/>
      <c r="L44" s="99" t="s">
        <v>63</v>
      </c>
      <c r="M44" s="90"/>
    </row>
    <row r="45" spans="1:13" ht="9" customHeight="1" thickBot="1">
      <c r="A45" s="136"/>
      <c r="B45" s="137"/>
      <c r="C45" s="137"/>
      <c r="D45" s="49"/>
      <c r="E45" s="49"/>
      <c r="F45" s="49"/>
      <c r="G45" s="49"/>
      <c r="H45" s="49"/>
      <c r="I45" s="49"/>
      <c r="J45" s="49"/>
      <c r="K45" s="138"/>
      <c r="L45" s="138"/>
      <c r="M45" s="142"/>
    </row>
    <row r="46" spans="1:13" ht="30" customHeight="1">
      <c r="A46" s="143" t="s">
        <v>64</v>
      </c>
      <c r="B46" s="144"/>
      <c r="C46" s="144"/>
      <c r="D46" s="50"/>
      <c r="E46" s="51"/>
      <c r="F46" s="52" t="s">
        <v>21</v>
      </c>
      <c r="G46" s="145"/>
      <c r="H46" s="50"/>
      <c r="I46" s="51"/>
      <c r="J46" s="52"/>
      <c r="K46" s="80"/>
      <c r="L46" s="80"/>
      <c r="M46" s="146" t="s">
        <v>65</v>
      </c>
    </row>
    <row r="47" spans="1:13" ht="30" customHeight="1">
      <c r="A47" s="133" t="s">
        <v>66</v>
      </c>
      <c r="B47" s="115"/>
      <c r="C47" s="115"/>
      <c r="D47" s="53"/>
      <c r="E47" s="54"/>
      <c r="F47" s="55"/>
      <c r="G47" s="147"/>
      <c r="H47" s="53"/>
      <c r="I47" s="54"/>
      <c r="J47" s="55"/>
      <c r="K47" s="88"/>
      <c r="L47" s="88"/>
      <c r="M47" s="87" t="s">
        <v>67</v>
      </c>
    </row>
    <row r="48" spans="1:13" ht="30" customHeight="1">
      <c r="A48" s="148"/>
      <c r="B48" s="115" t="s">
        <v>68</v>
      </c>
      <c r="C48" s="115"/>
      <c r="D48" s="56">
        <f>'[2]LSOkt'!$D$47</f>
        <v>3881</v>
      </c>
      <c r="E48" s="54">
        <f>'[2]LSOkt'!$E$47</f>
        <v>0</v>
      </c>
      <c r="F48" s="57">
        <f>SUM(D48:E48)</f>
        <v>3881</v>
      </c>
      <c r="G48" s="149"/>
      <c r="H48" s="56">
        <f>'[5]Opsom'!$D$31</f>
        <v>7404</v>
      </c>
      <c r="I48" s="54">
        <f>'[5]Opsom'!$E$31</f>
        <v>0</v>
      </c>
      <c r="J48" s="55">
        <f>SUM(H48:I48)</f>
        <v>7404</v>
      </c>
      <c r="K48" s="88"/>
      <c r="L48" s="89" t="s">
        <v>69</v>
      </c>
      <c r="M48" s="90"/>
    </row>
    <row r="49" spans="1:13" ht="30" customHeight="1">
      <c r="A49" s="148"/>
      <c r="B49" s="115" t="s">
        <v>84</v>
      </c>
      <c r="C49" s="115"/>
      <c r="D49" s="56">
        <f>'[2]LSOkt'!$D$48</f>
        <v>29628</v>
      </c>
      <c r="E49" s="54">
        <f>'[2]LSOkt'!$E$48</f>
        <v>0</v>
      </c>
      <c r="F49" s="57">
        <f>SUM(D49:E49)</f>
        <v>29628</v>
      </c>
      <c r="G49" s="149"/>
      <c r="H49" s="56">
        <f>'[5]Opsom'!$D$32</f>
        <v>11548</v>
      </c>
      <c r="I49" s="54">
        <f>'[5]Opsom'!$E$32</f>
        <v>0</v>
      </c>
      <c r="J49" s="55">
        <f>SUM(H49:I49)</f>
        <v>11548</v>
      </c>
      <c r="K49" s="88"/>
      <c r="L49" s="89" t="s">
        <v>85</v>
      </c>
      <c r="M49" s="90"/>
    </row>
    <row r="50" spans="1:13" ht="30" customHeight="1">
      <c r="A50" s="148"/>
      <c r="B50" s="115" t="s">
        <v>70</v>
      </c>
      <c r="C50" s="115"/>
      <c r="D50" s="56">
        <f>'[2]LSOkt'!$D$49</f>
        <v>21236</v>
      </c>
      <c r="E50" s="54">
        <f>'[2]LSOkt'!$E$49</f>
        <v>0</v>
      </c>
      <c r="F50" s="57">
        <f>SUM(D50:E50)</f>
        <v>21236</v>
      </c>
      <c r="G50" s="149"/>
      <c r="H50" s="56">
        <f>'[5]Opsom'!$D$33</f>
        <v>11141</v>
      </c>
      <c r="I50" s="54">
        <f>'[5]Opsom'!$E$33</f>
        <v>0</v>
      </c>
      <c r="J50" s="55">
        <f>SUM(H50:I50)</f>
        <v>11141</v>
      </c>
      <c r="K50" s="88"/>
      <c r="L50" s="89" t="s">
        <v>71</v>
      </c>
      <c r="M50" s="90"/>
    </row>
    <row r="51" spans="1:13" ht="30" customHeight="1">
      <c r="A51" s="150" t="s">
        <v>21</v>
      </c>
      <c r="B51" s="115" t="s">
        <v>72</v>
      </c>
      <c r="C51" s="115"/>
      <c r="D51" s="56">
        <f>'[2]LSOkt'!$D$50</f>
        <v>0</v>
      </c>
      <c r="E51" s="58">
        <f>'[2]LSOkt'!$E$50</f>
        <v>0</v>
      </c>
      <c r="F51" s="57">
        <f>SUM(D51:E51)</f>
        <v>0</v>
      </c>
      <c r="G51" s="151"/>
      <c r="H51" s="56">
        <f>'[5]Opsom'!$D$34</f>
        <v>-129</v>
      </c>
      <c r="I51" s="58">
        <f>'[5]Opsom'!$E$34</f>
        <v>0</v>
      </c>
      <c r="J51" s="55">
        <f>SUM(H51:I51)</f>
        <v>-129</v>
      </c>
      <c r="K51" s="88"/>
      <c r="L51" s="89" t="s">
        <v>73</v>
      </c>
      <c r="M51" s="90"/>
    </row>
    <row r="52" spans="1:13" ht="30" customHeight="1" thickBot="1">
      <c r="A52" s="152"/>
      <c r="B52" s="153" t="s">
        <v>74</v>
      </c>
      <c r="C52" s="153"/>
      <c r="D52" s="154">
        <f>D48+D49-D50-D51</f>
        <v>12273</v>
      </c>
      <c r="E52" s="60">
        <f>E48+E49-E50-E51</f>
        <v>0</v>
      </c>
      <c r="F52" s="60">
        <f>SUM(D52:E52)</f>
        <v>12273</v>
      </c>
      <c r="G52" s="155"/>
      <c r="H52" s="60">
        <f>+H48+H49-H50-H51</f>
        <v>7940</v>
      </c>
      <c r="I52" s="60">
        <f>I48+I49-I50-I51</f>
        <v>0</v>
      </c>
      <c r="J52" s="61">
        <f>SUM(H52:I52)</f>
        <v>7940</v>
      </c>
      <c r="K52" s="156"/>
      <c r="L52" s="157" t="s">
        <v>86</v>
      </c>
      <c r="M52" s="142"/>
    </row>
    <row r="53" spans="1:13" ht="30" customHeight="1">
      <c r="A53" s="150"/>
      <c r="B53" s="115"/>
      <c r="C53" s="115"/>
      <c r="D53" s="80"/>
      <c r="E53" s="80"/>
      <c r="F53" s="189" t="str">
        <f>'[1]KS Afr Notas'!$B$9</f>
        <v>Producer deliveries directly from farms (ton):</v>
      </c>
      <c r="G53" s="158" t="s">
        <v>87</v>
      </c>
      <c r="H53" s="370" t="str">
        <f>'[1]KS Afr Notas'!$B$20</f>
        <v>Produsentelewerings direk vanaf plase (ton):</v>
      </c>
      <c r="I53" s="370"/>
      <c r="J53" s="370"/>
      <c r="K53" s="370"/>
      <c r="L53" s="370"/>
      <c r="M53" s="371"/>
    </row>
    <row r="54" spans="1:13" ht="30" customHeight="1">
      <c r="A54" s="182"/>
      <c r="B54" s="183"/>
      <c r="C54" s="183"/>
      <c r="D54" s="184"/>
      <c r="E54" s="181"/>
      <c r="F54" s="185" t="str">
        <f>'[1]KS Afr Notas'!$B$10</f>
        <v>August 2013</v>
      </c>
      <c r="G54" s="1">
        <f>'[2]LSOkt'!$F$54</f>
        <v>6454</v>
      </c>
      <c r="H54" s="181" t="str">
        <f>'[1]KS Afr Notas'!$B$21</f>
        <v>Augustus 2013</v>
      </c>
      <c r="I54" s="190"/>
      <c r="J54" s="183"/>
      <c r="K54" s="183"/>
      <c r="L54" s="187"/>
      <c r="M54" s="191"/>
    </row>
    <row r="55" spans="1:13" ht="30" customHeight="1">
      <c r="A55" s="186"/>
      <c r="B55" s="66"/>
      <c r="C55" s="66"/>
      <c r="D55" s="187"/>
      <c r="E55" s="181"/>
      <c r="F55" s="185" t="str">
        <f>'[1]KS Afr Notas'!$B$11</f>
        <v>September 2013</v>
      </c>
      <c r="G55" s="1">
        <f>'[2]LSOkt'!$F$55</f>
        <v>2264</v>
      </c>
      <c r="H55" s="181" t="str">
        <f>'[1]KS Afr Notas'!$B$22</f>
        <v>September 2013</v>
      </c>
      <c r="I55" s="190"/>
      <c r="J55" s="183"/>
      <c r="K55" s="183"/>
      <c r="L55" s="192"/>
      <c r="M55" s="193"/>
    </row>
    <row r="56" spans="1:13" ht="30" customHeight="1">
      <c r="A56" s="186"/>
      <c r="B56" s="66"/>
      <c r="C56" s="66"/>
      <c r="D56" s="187"/>
      <c r="E56" s="188"/>
      <c r="F56" s="185" t="str">
        <f>'[1]Datums'!$E$25</f>
        <v>October 2014</v>
      </c>
      <c r="G56" s="1">
        <f>'[2]LSOkt'!$F$56</f>
        <v>337832</v>
      </c>
      <c r="H56" s="188" t="str">
        <f>'[1]Datums'!$B$25</f>
        <v>Oktober 2014</v>
      </c>
      <c r="I56" s="190"/>
      <c r="J56" s="183"/>
      <c r="K56" s="183"/>
      <c r="L56" s="192"/>
      <c r="M56" s="193"/>
    </row>
    <row r="57" spans="1:13" ht="30" customHeight="1">
      <c r="A57" s="368" t="str">
        <f>'[1]KS Afr Notas'!$B$13</f>
        <v>Wheat equivalent.</v>
      </c>
      <c r="B57" s="369"/>
      <c r="C57" s="369"/>
      <c r="D57" s="369"/>
      <c r="E57" s="369"/>
      <c r="F57" s="369"/>
      <c r="G57" s="159" t="s">
        <v>76</v>
      </c>
      <c r="H57" s="370" t="str">
        <f>'[1]KS Afr Notas'!$B$24</f>
        <v>Koring ekwivalent.</v>
      </c>
      <c r="I57" s="370"/>
      <c r="J57" s="370"/>
      <c r="K57" s="370"/>
      <c r="L57" s="370"/>
      <c r="M57" s="371"/>
    </row>
    <row r="58" spans="1:13" ht="30" customHeight="1">
      <c r="A58" s="368" t="str">
        <f>'[1]KS Afr Notas'!$B$14</f>
        <v>Processed for drinkable alcohol included.</v>
      </c>
      <c r="B58" s="369"/>
      <c r="C58" s="369"/>
      <c r="D58" s="369"/>
      <c r="E58" s="369"/>
      <c r="F58" s="369"/>
      <c r="G58" s="160" t="s">
        <v>78</v>
      </c>
      <c r="H58" s="370" t="str">
        <f>'[1]KS Afr Notas'!$B$25</f>
        <v>Verwerk vir drinkbare alkohol ingesluit.</v>
      </c>
      <c r="I58" s="370"/>
      <c r="J58" s="370"/>
      <c r="K58" s="370"/>
      <c r="L58" s="370"/>
      <c r="M58" s="371"/>
    </row>
    <row r="59" spans="1:19" ht="30" customHeight="1">
      <c r="A59" s="368" t="str">
        <f>'[1]KS Afr Notas'!$B$16</f>
        <v>Due to certain market conditions, wheat suitable for human consumption has been used for animal feed.</v>
      </c>
      <c r="B59" s="369"/>
      <c r="C59" s="369"/>
      <c r="D59" s="369"/>
      <c r="E59" s="369"/>
      <c r="F59" s="369"/>
      <c r="G59" s="160" t="s">
        <v>80</v>
      </c>
      <c r="H59" s="370" t="str">
        <f>'[1]KS Afr Notas'!$B$27</f>
        <v>As gevolg van markfaktore is koring wat geskik is vir menslike verbruik in die veevoermark aangewend.</v>
      </c>
      <c r="I59" s="370"/>
      <c r="J59" s="370"/>
      <c r="K59" s="370"/>
      <c r="L59" s="370"/>
      <c r="M59" s="371"/>
      <c r="N59" s="115"/>
      <c r="O59" s="115"/>
      <c r="P59" s="115"/>
      <c r="Q59" s="88"/>
      <c r="R59" s="88"/>
      <c r="S59" s="89"/>
    </row>
    <row r="60" spans="1:19" ht="30" customHeight="1">
      <c r="A60" s="368" t="str">
        <f>'[1]KS Afr Notas'!$B$17</f>
        <v>Also refer to general footnotes.</v>
      </c>
      <c r="B60" s="369"/>
      <c r="C60" s="369"/>
      <c r="D60" s="369"/>
      <c r="E60" s="369"/>
      <c r="F60" s="369"/>
      <c r="G60" s="160" t="s">
        <v>81</v>
      </c>
      <c r="H60" s="370" t="str">
        <f>'[1]KS Afr Notas'!$B$28</f>
        <v>Verwys ook na algemene voetnotas.</v>
      </c>
      <c r="I60" s="370"/>
      <c r="J60" s="370"/>
      <c r="K60" s="370"/>
      <c r="L60" s="370"/>
      <c r="M60" s="371"/>
      <c r="N60" s="115"/>
      <c r="O60" s="115"/>
      <c r="P60" s="115"/>
      <c r="Q60" s="88"/>
      <c r="R60" s="88"/>
      <c r="S60" s="89"/>
    </row>
    <row r="61" spans="1:13" ht="9" customHeight="1" thickBot="1">
      <c r="A61" s="161"/>
      <c r="B61" s="162"/>
      <c r="C61" s="162"/>
      <c r="D61" s="163"/>
      <c r="E61" s="163"/>
      <c r="F61" s="163"/>
      <c r="G61" s="163"/>
      <c r="H61" s="163"/>
      <c r="I61" s="163"/>
      <c r="J61" s="163"/>
      <c r="K61" s="164"/>
      <c r="L61" s="164"/>
      <c r="M61" s="165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40" zoomScaleNormal="40" zoomScaleSheetLayoutView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5"/>
  <cols>
    <col min="1" max="2" width="2.421875" style="194" customWidth="1"/>
    <col min="3" max="3" width="92.421875" style="194" customWidth="1"/>
    <col min="4" max="10" width="30.7109375" style="362" customWidth="1"/>
    <col min="11" max="11" width="92.421875" style="194" customWidth="1"/>
    <col min="12" max="13" width="2.421875" style="194" customWidth="1"/>
    <col min="14" max="14" width="9.140625" style="194" customWidth="1"/>
    <col min="15" max="15" width="12.00390625" style="194" customWidth="1"/>
    <col min="16" max="16384" width="9.140625" style="194" customWidth="1"/>
  </cols>
  <sheetData>
    <row r="1" spans="1:13" ht="33.75">
      <c r="A1" s="412"/>
      <c r="B1" s="413"/>
      <c r="C1" s="414"/>
      <c r="D1" s="426" t="s">
        <v>0</v>
      </c>
      <c r="E1" s="427"/>
      <c r="F1" s="427"/>
      <c r="G1" s="427"/>
      <c r="H1" s="427"/>
      <c r="I1" s="427"/>
      <c r="J1" s="427"/>
      <c r="K1" s="426" t="s">
        <v>94</v>
      </c>
      <c r="L1" s="427"/>
      <c r="M1" s="428"/>
    </row>
    <row r="2" spans="1:13" ht="30">
      <c r="A2" s="415"/>
      <c r="B2" s="416"/>
      <c r="C2" s="417"/>
      <c r="D2" s="432" t="s">
        <v>97</v>
      </c>
      <c r="E2" s="433"/>
      <c r="F2" s="433"/>
      <c r="G2" s="433"/>
      <c r="H2" s="433"/>
      <c r="I2" s="433"/>
      <c r="J2" s="433"/>
      <c r="K2" s="429"/>
      <c r="L2" s="430"/>
      <c r="M2" s="431"/>
    </row>
    <row r="3" spans="1:13" ht="30">
      <c r="A3" s="415"/>
      <c r="B3" s="416"/>
      <c r="C3" s="417"/>
      <c r="D3" s="432" t="s">
        <v>98</v>
      </c>
      <c r="E3" s="433"/>
      <c r="F3" s="433"/>
      <c r="G3" s="433"/>
      <c r="H3" s="433"/>
      <c r="I3" s="433"/>
      <c r="J3" s="433"/>
      <c r="K3" s="429"/>
      <c r="L3" s="430"/>
      <c r="M3" s="431"/>
    </row>
    <row r="4" spans="1:13" ht="30.75" thickBot="1">
      <c r="A4" s="415"/>
      <c r="B4" s="416"/>
      <c r="C4" s="417"/>
      <c r="D4" s="421" t="s">
        <v>99</v>
      </c>
      <c r="E4" s="434"/>
      <c r="F4" s="434"/>
      <c r="G4" s="434"/>
      <c r="H4" s="434"/>
      <c r="I4" s="434"/>
      <c r="J4" s="434"/>
      <c r="K4" s="429"/>
      <c r="L4" s="430"/>
      <c r="M4" s="431"/>
    </row>
    <row r="5" spans="1:13" ht="30">
      <c r="A5" s="415"/>
      <c r="B5" s="416"/>
      <c r="C5" s="417"/>
      <c r="D5" s="442" t="s">
        <v>107</v>
      </c>
      <c r="E5" s="436"/>
      <c r="F5" s="437"/>
      <c r="G5" s="196"/>
      <c r="H5" s="435"/>
      <c r="I5" s="436"/>
      <c r="J5" s="437"/>
      <c r="K5" s="438">
        <v>42332</v>
      </c>
      <c r="L5" s="430"/>
      <c r="M5" s="431"/>
    </row>
    <row r="6" spans="1:13" ht="30.75" thickBot="1">
      <c r="A6" s="415"/>
      <c r="B6" s="416"/>
      <c r="C6" s="417"/>
      <c r="D6" s="421" t="s">
        <v>2</v>
      </c>
      <c r="E6" s="422"/>
      <c r="F6" s="422"/>
      <c r="G6" s="197"/>
      <c r="H6" s="421" t="s">
        <v>108</v>
      </c>
      <c r="I6" s="422"/>
      <c r="J6" s="422"/>
      <c r="K6" s="429"/>
      <c r="L6" s="430"/>
      <c r="M6" s="431"/>
    </row>
    <row r="7" spans="1:13" ht="30">
      <c r="A7" s="415"/>
      <c r="B7" s="416"/>
      <c r="C7" s="417"/>
      <c r="D7" s="363" t="s">
        <v>3</v>
      </c>
      <c r="E7" s="364" t="s">
        <v>4</v>
      </c>
      <c r="F7" s="365" t="s">
        <v>5</v>
      </c>
      <c r="G7" s="366" t="s">
        <v>6</v>
      </c>
      <c r="H7" s="363" t="s">
        <v>3</v>
      </c>
      <c r="I7" s="364" t="s">
        <v>4</v>
      </c>
      <c r="J7" s="367" t="s">
        <v>5</v>
      </c>
      <c r="K7" s="429"/>
      <c r="L7" s="430"/>
      <c r="M7" s="431"/>
    </row>
    <row r="8" spans="1:13" ht="30.75" thickBot="1">
      <c r="A8" s="418"/>
      <c r="B8" s="419"/>
      <c r="C8" s="420"/>
      <c r="D8" s="199" t="s">
        <v>7</v>
      </c>
      <c r="E8" s="200" t="s">
        <v>8</v>
      </c>
      <c r="F8" s="201" t="s">
        <v>9</v>
      </c>
      <c r="G8" s="202" t="s">
        <v>10</v>
      </c>
      <c r="H8" s="199" t="s">
        <v>7</v>
      </c>
      <c r="I8" s="200" t="s">
        <v>8</v>
      </c>
      <c r="J8" s="203" t="s">
        <v>9</v>
      </c>
      <c r="K8" s="439"/>
      <c r="L8" s="440"/>
      <c r="M8" s="441"/>
    </row>
    <row r="9" spans="1:13" ht="30.75" thickBot="1">
      <c r="A9" s="204"/>
      <c r="B9" s="195"/>
      <c r="C9" s="195"/>
      <c r="D9" s="205"/>
      <c r="E9" s="198"/>
      <c r="F9" s="204"/>
      <c r="G9" s="198"/>
      <c r="H9" s="205"/>
      <c r="I9" s="198"/>
      <c r="J9" s="198"/>
      <c r="K9" s="195"/>
      <c r="L9" s="195"/>
      <c r="M9" s="206"/>
    </row>
    <row r="10" spans="1:13" ht="30.75" thickBot="1">
      <c r="A10" s="207"/>
      <c r="B10" s="208"/>
      <c r="C10" s="208"/>
      <c r="D10" s="451" t="s">
        <v>109</v>
      </c>
      <c r="E10" s="444"/>
      <c r="F10" s="444"/>
      <c r="G10" s="209"/>
      <c r="H10" s="443" t="s">
        <v>88</v>
      </c>
      <c r="I10" s="444"/>
      <c r="J10" s="445"/>
      <c r="K10" s="208"/>
      <c r="L10" s="208"/>
      <c r="M10" s="210"/>
    </row>
    <row r="11" spans="1:13" ht="30.75" thickBot="1">
      <c r="A11" s="211" t="s">
        <v>11</v>
      </c>
      <c r="B11" s="212"/>
      <c r="C11" s="212"/>
      <c r="D11" s="213">
        <v>592639</v>
      </c>
      <c r="E11" s="214">
        <v>4184</v>
      </c>
      <c r="F11" s="215">
        <v>596823</v>
      </c>
      <c r="G11" s="216">
        <v>22.16811387725525</v>
      </c>
      <c r="H11" s="213">
        <v>482511</v>
      </c>
      <c r="I11" s="214">
        <v>6015</v>
      </c>
      <c r="J11" s="217">
        <v>488526</v>
      </c>
      <c r="K11" s="218"/>
      <c r="L11" s="219"/>
      <c r="M11" s="220" t="s">
        <v>12</v>
      </c>
    </row>
    <row r="12" spans="1:13" ht="30.75" thickBot="1">
      <c r="A12" s="211"/>
      <c r="B12" s="221"/>
      <c r="C12" s="221"/>
      <c r="D12" s="423"/>
      <c r="E12" s="423"/>
      <c r="F12" s="423"/>
      <c r="G12" s="216"/>
      <c r="H12" s="423"/>
      <c r="I12" s="423"/>
      <c r="J12" s="423"/>
      <c r="K12" s="222"/>
      <c r="L12" s="222"/>
      <c r="M12" s="223"/>
    </row>
    <row r="13" spans="1:13" ht="30.75" thickBot="1">
      <c r="A13" s="211" t="s">
        <v>13</v>
      </c>
      <c r="B13" s="224"/>
      <c r="C13" s="224"/>
      <c r="D13" s="213">
        <v>612371</v>
      </c>
      <c r="E13" s="225">
        <v>344</v>
      </c>
      <c r="F13" s="215">
        <v>612715</v>
      </c>
      <c r="G13" s="226">
        <v>1.3375166217905885</v>
      </c>
      <c r="H13" s="227">
        <v>604514</v>
      </c>
      <c r="I13" s="228">
        <v>114</v>
      </c>
      <c r="J13" s="215">
        <v>604628</v>
      </c>
      <c r="K13" s="218"/>
      <c r="L13" s="218"/>
      <c r="M13" s="220" t="s">
        <v>14</v>
      </c>
    </row>
    <row r="14" spans="1:13" ht="30">
      <c r="A14" s="211"/>
      <c r="B14" s="229" t="s">
        <v>100</v>
      </c>
      <c r="C14" s="230"/>
      <c r="D14" s="231">
        <v>217920</v>
      </c>
      <c r="E14" s="232">
        <v>344</v>
      </c>
      <c r="F14" s="233">
        <v>218264</v>
      </c>
      <c r="G14" s="234">
        <v>-35.39273958654006</v>
      </c>
      <c r="H14" s="231">
        <v>337718</v>
      </c>
      <c r="I14" s="232">
        <v>114</v>
      </c>
      <c r="J14" s="233">
        <v>337832</v>
      </c>
      <c r="K14" s="235"/>
      <c r="L14" s="236" t="s">
        <v>89</v>
      </c>
      <c r="M14" s="223"/>
    </row>
    <row r="15" spans="1:13" ht="30.75" thickBot="1">
      <c r="A15" s="211"/>
      <c r="B15" s="237" t="s">
        <v>17</v>
      </c>
      <c r="C15" s="238"/>
      <c r="D15" s="239">
        <v>394451</v>
      </c>
      <c r="E15" s="240">
        <v>0</v>
      </c>
      <c r="F15" s="241">
        <v>394451</v>
      </c>
      <c r="G15" s="242">
        <v>47.84741900178414</v>
      </c>
      <c r="H15" s="239">
        <v>266796</v>
      </c>
      <c r="I15" s="240">
        <v>0</v>
      </c>
      <c r="J15" s="241">
        <v>266796</v>
      </c>
      <c r="K15" s="243"/>
      <c r="L15" s="244" t="s">
        <v>18</v>
      </c>
      <c r="M15" s="223"/>
    </row>
    <row r="16" spans="1:13" ht="30.75" thickBot="1">
      <c r="A16" s="211"/>
      <c r="B16" s="221"/>
      <c r="C16" s="221"/>
      <c r="D16" s="245"/>
      <c r="E16" s="245"/>
      <c r="F16" s="245" t="s">
        <v>21</v>
      </c>
      <c r="G16" s="246"/>
      <c r="H16" s="245"/>
      <c r="I16" s="245"/>
      <c r="J16" s="245"/>
      <c r="K16" s="222"/>
      <c r="L16" s="222"/>
      <c r="M16" s="223"/>
    </row>
    <row r="17" spans="1:13" ht="30.75" thickBot="1">
      <c r="A17" s="211" t="s">
        <v>19</v>
      </c>
      <c r="B17" s="247"/>
      <c r="C17" s="224"/>
      <c r="D17" s="213">
        <v>263684</v>
      </c>
      <c r="E17" s="228">
        <v>460</v>
      </c>
      <c r="F17" s="217">
        <v>264144</v>
      </c>
      <c r="G17" s="248">
        <v>1.8555365323215027</v>
      </c>
      <c r="H17" s="213">
        <v>259096</v>
      </c>
      <c r="I17" s="228">
        <v>236</v>
      </c>
      <c r="J17" s="217">
        <v>259332</v>
      </c>
      <c r="K17" s="218"/>
      <c r="L17" s="218"/>
      <c r="M17" s="220" t="s">
        <v>20</v>
      </c>
    </row>
    <row r="18" spans="1:13" ht="30">
      <c r="A18" s="211" t="s">
        <v>21</v>
      </c>
      <c r="B18" s="249" t="s">
        <v>22</v>
      </c>
      <c r="C18" s="250"/>
      <c r="D18" s="251">
        <v>263594</v>
      </c>
      <c r="E18" s="232">
        <v>452</v>
      </c>
      <c r="F18" s="252">
        <v>264046</v>
      </c>
      <c r="G18" s="253">
        <v>1.8790320091366484</v>
      </c>
      <c r="H18" s="232">
        <v>258952</v>
      </c>
      <c r="I18" s="232">
        <v>224</v>
      </c>
      <c r="J18" s="252">
        <v>259176</v>
      </c>
      <c r="K18" s="254"/>
      <c r="L18" s="255" t="s">
        <v>23</v>
      </c>
      <c r="M18" s="220"/>
    </row>
    <row r="19" spans="1:13" ht="30">
      <c r="A19" s="211"/>
      <c r="B19" s="256"/>
      <c r="C19" s="229" t="s">
        <v>90</v>
      </c>
      <c r="D19" s="257">
        <v>263488</v>
      </c>
      <c r="E19" s="258">
        <v>0</v>
      </c>
      <c r="F19" s="259">
        <v>263488</v>
      </c>
      <c r="G19" s="260">
        <v>1.7548195748887792</v>
      </c>
      <c r="H19" s="257">
        <v>258944</v>
      </c>
      <c r="I19" s="258">
        <v>0</v>
      </c>
      <c r="J19" s="259">
        <v>258944</v>
      </c>
      <c r="K19" s="236" t="s">
        <v>91</v>
      </c>
      <c r="L19" s="261"/>
      <c r="M19" s="223"/>
    </row>
    <row r="20" spans="1:13" ht="30">
      <c r="A20" s="211"/>
      <c r="B20" s="262"/>
      <c r="C20" s="263" t="s">
        <v>26</v>
      </c>
      <c r="D20" s="264">
        <v>106</v>
      </c>
      <c r="E20" s="265">
        <v>452</v>
      </c>
      <c r="F20" s="266">
        <v>558</v>
      </c>
      <c r="G20" s="253">
        <v>140.51724137931035</v>
      </c>
      <c r="H20" s="264">
        <v>8</v>
      </c>
      <c r="I20" s="265">
        <v>224</v>
      </c>
      <c r="J20" s="266">
        <v>232</v>
      </c>
      <c r="K20" s="267" t="s">
        <v>27</v>
      </c>
      <c r="L20" s="261"/>
      <c r="M20" s="223"/>
    </row>
    <row r="21" spans="1:13" ht="30">
      <c r="A21" s="211"/>
      <c r="B21" s="262"/>
      <c r="C21" s="263" t="s">
        <v>28</v>
      </c>
      <c r="D21" s="264">
        <v>0</v>
      </c>
      <c r="E21" s="265">
        <v>0</v>
      </c>
      <c r="F21" s="266">
        <v>0</v>
      </c>
      <c r="G21" s="253">
        <v>0</v>
      </c>
      <c r="H21" s="264">
        <v>0</v>
      </c>
      <c r="I21" s="265">
        <v>0</v>
      </c>
      <c r="J21" s="266">
        <v>0</v>
      </c>
      <c r="K21" s="268" t="s">
        <v>29</v>
      </c>
      <c r="L21" s="269"/>
      <c r="M21" s="223"/>
    </row>
    <row r="22" spans="1:13" ht="30">
      <c r="A22" s="211"/>
      <c r="B22" s="262"/>
      <c r="C22" s="270" t="s">
        <v>30</v>
      </c>
      <c r="D22" s="271">
        <v>0</v>
      </c>
      <c r="E22" s="272">
        <v>0</v>
      </c>
      <c r="F22" s="273">
        <v>0</v>
      </c>
      <c r="G22" s="253">
        <v>0</v>
      </c>
      <c r="H22" s="271">
        <v>0</v>
      </c>
      <c r="I22" s="272">
        <v>0</v>
      </c>
      <c r="J22" s="273">
        <v>0</v>
      </c>
      <c r="K22" s="274" t="s">
        <v>31</v>
      </c>
      <c r="L22" s="269"/>
      <c r="M22" s="223"/>
    </row>
    <row r="23" spans="1:13" ht="30">
      <c r="A23" s="211"/>
      <c r="B23" s="275" t="s">
        <v>32</v>
      </c>
      <c r="C23" s="276"/>
      <c r="D23" s="264">
        <v>42</v>
      </c>
      <c r="E23" s="265">
        <v>0</v>
      </c>
      <c r="F23" s="266">
        <v>42</v>
      </c>
      <c r="G23" s="260">
        <v>-14.285714285714285</v>
      </c>
      <c r="H23" s="264">
        <v>49</v>
      </c>
      <c r="I23" s="265">
        <v>0</v>
      </c>
      <c r="J23" s="259">
        <v>49</v>
      </c>
      <c r="K23" s="222"/>
      <c r="L23" s="269" t="s">
        <v>33</v>
      </c>
      <c r="M23" s="223"/>
    </row>
    <row r="24" spans="1:13" ht="30">
      <c r="A24" s="211"/>
      <c r="B24" s="275" t="s">
        <v>34</v>
      </c>
      <c r="C24" s="276"/>
      <c r="D24" s="264">
        <v>28</v>
      </c>
      <c r="E24" s="265">
        <v>8</v>
      </c>
      <c r="F24" s="277">
        <v>36</v>
      </c>
      <c r="G24" s="253">
        <v>-66.35514018691589</v>
      </c>
      <c r="H24" s="264">
        <v>95</v>
      </c>
      <c r="I24" s="265">
        <v>12</v>
      </c>
      <c r="J24" s="277">
        <v>107</v>
      </c>
      <c r="K24" s="278"/>
      <c r="L24" s="269" t="s">
        <v>35</v>
      </c>
      <c r="M24" s="223"/>
    </row>
    <row r="25" spans="1:13" ht="30.75" thickBot="1">
      <c r="A25" s="211"/>
      <c r="B25" s="279" t="s">
        <v>36</v>
      </c>
      <c r="C25" s="280"/>
      <c r="D25" s="239">
        <v>20</v>
      </c>
      <c r="E25" s="281">
        <v>0</v>
      </c>
      <c r="F25" s="282">
        <v>20</v>
      </c>
      <c r="G25" s="242">
        <v>100</v>
      </c>
      <c r="H25" s="239">
        <v>0</v>
      </c>
      <c r="I25" s="281">
        <v>0</v>
      </c>
      <c r="J25" s="282">
        <v>0</v>
      </c>
      <c r="K25" s="283"/>
      <c r="L25" s="284" t="s">
        <v>37</v>
      </c>
      <c r="M25" s="223"/>
    </row>
    <row r="26" spans="1:13" ht="30.75" thickBot="1">
      <c r="A26" s="211"/>
      <c r="B26" s="212"/>
      <c r="C26" s="212"/>
      <c r="D26" s="285"/>
      <c r="E26" s="285"/>
      <c r="F26" s="285"/>
      <c r="G26" s="286"/>
      <c r="H26" s="285"/>
      <c r="I26" s="285"/>
      <c r="J26" s="285"/>
      <c r="K26" s="218"/>
      <c r="L26" s="218"/>
      <c r="M26" s="220"/>
    </row>
    <row r="27" spans="1:13" ht="30.75" thickBot="1">
      <c r="A27" s="211" t="s">
        <v>38</v>
      </c>
      <c r="B27" s="224"/>
      <c r="C27" s="224"/>
      <c r="D27" s="287">
        <v>13578</v>
      </c>
      <c r="E27" s="288">
        <v>0</v>
      </c>
      <c r="F27" s="252">
        <v>13578</v>
      </c>
      <c r="G27" s="289">
        <v>-16.26788357178096</v>
      </c>
      <c r="H27" s="231">
        <v>16216</v>
      </c>
      <c r="I27" s="232">
        <v>0</v>
      </c>
      <c r="J27" s="252">
        <v>16216</v>
      </c>
      <c r="K27" s="221"/>
      <c r="L27" s="221"/>
      <c r="M27" s="290" t="s">
        <v>39</v>
      </c>
    </row>
    <row r="28" spans="1:13" ht="30">
      <c r="A28" s="211"/>
      <c r="B28" s="249" t="s">
        <v>92</v>
      </c>
      <c r="C28" s="291"/>
      <c r="D28" s="251">
        <v>1205</v>
      </c>
      <c r="E28" s="292">
        <v>0</v>
      </c>
      <c r="F28" s="233">
        <v>1205</v>
      </c>
      <c r="G28" s="293">
        <v>-43.21394910461828</v>
      </c>
      <c r="H28" s="251">
        <v>2122</v>
      </c>
      <c r="I28" s="232">
        <v>0</v>
      </c>
      <c r="J28" s="233">
        <v>2122</v>
      </c>
      <c r="K28" s="294"/>
      <c r="L28" s="255" t="s">
        <v>93</v>
      </c>
      <c r="M28" s="220"/>
    </row>
    <row r="29" spans="1:13" ht="30">
      <c r="A29" s="211"/>
      <c r="B29" s="295"/>
      <c r="C29" s="296" t="s">
        <v>42</v>
      </c>
      <c r="D29" s="297">
        <v>1205</v>
      </c>
      <c r="E29" s="298">
        <v>0</v>
      </c>
      <c r="F29" s="299">
        <v>1205</v>
      </c>
      <c r="G29" s="300">
        <v>-43.21394910461828</v>
      </c>
      <c r="H29" s="297">
        <v>2122</v>
      </c>
      <c r="I29" s="298">
        <v>0</v>
      </c>
      <c r="J29" s="299">
        <v>2122</v>
      </c>
      <c r="K29" s="301" t="s">
        <v>43</v>
      </c>
      <c r="L29" s="267"/>
      <c r="M29" s="223"/>
    </row>
    <row r="30" spans="1:13" ht="30">
      <c r="A30" s="211"/>
      <c r="B30" s="295"/>
      <c r="C30" s="302" t="s">
        <v>44</v>
      </c>
      <c r="D30" s="303">
        <v>0</v>
      </c>
      <c r="E30" s="304">
        <v>0</v>
      </c>
      <c r="F30" s="305">
        <v>0</v>
      </c>
      <c r="G30" s="306">
        <v>0</v>
      </c>
      <c r="H30" s="303">
        <v>0</v>
      </c>
      <c r="I30" s="304">
        <v>0</v>
      </c>
      <c r="J30" s="305">
        <v>0</v>
      </c>
      <c r="K30" s="274" t="s">
        <v>45</v>
      </c>
      <c r="L30" s="307"/>
      <c r="M30" s="223"/>
    </row>
    <row r="31" spans="1:13" ht="30">
      <c r="A31" s="211"/>
      <c r="B31" s="275" t="s">
        <v>46</v>
      </c>
      <c r="C31" s="308"/>
      <c r="D31" s="309">
        <v>12373</v>
      </c>
      <c r="E31" s="310">
        <v>0</v>
      </c>
      <c r="F31" s="277">
        <v>12373</v>
      </c>
      <c r="G31" s="300">
        <v>-12.210869873705123</v>
      </c>
      <c r="H31" s="309">
        <v>14094</v>
      </c>
      <c r="I31" s="310">
        <v>0</v>
      </c>
      <c r="J31" s="277">
        <v>14094</v>
      </c>
      <c r="K31" s="311"/>
      <c r="L31" s="269" t="s">
        <v>47</v>
      </c>
      <c r="M31" s="223"/>
    </row>
    <row r="32" spans="1:13" ht="30">
      <c r="A32" s="211"/>
      <c r="B32" s="295"/>
      <c r="C32" s="296" t="s">
        <v>48</v>
      </c>
      <c r="D32" s="297">
        <v>12373</v>
      </c>
      <c r="E32" s="298">
        <v>0</v>
      </c>
      <c r="F32" s="299">
        <v>12373</v>
      </c>
      <c r="G32" s="300">
        <v>-12.210869873705123</v>
      </c>
      <c r="H32" s="297">
        <v>14094</v>
      </c>
      <c r="I32" s="298">
        <v>0</v>
      </c>
      <c r="J32" s="259">
        <v>14094</v>
      </c>
      <c r="K32" s="301" t="s">
        <v>49</v>
      </c>
      <c r="L32" s="307"/>
      <c r="M32" s="223"/>
    </row>
    <row r="33" spans="1:13" ht="30.75" thickBot="1">
      <c r="A33" s="211"/>
      <c r="B33" s="312"/>
      <c r="C33" s="302" t="s">
        <v>50</v>
      </c>
      <c r="D33" s="313">
        <v>0</v>
      </c>
      <c r="E33" s="240">
        <v>0</v>
      </c>
      <c r="F33" s="282">
        <v>0</v>
      </c>
      <c r="G33" s="226">
        <v>0</v>
      </c>
      <c r="H33" s="313">
        <v>0</v>
      </c>
      <c r="I33" s="240">
        <v>0</v>
      </c>
      <c r="J33" s="282">
        <v>0</v>
      </c>
      <c r="K33" s="274" t="s">
        <v>51</v>
      </c>
      <c r="L33" s="314"/>
      <c r="M33" s="223"/>
    </row>
    <row r="34" spans="1:13" ht="30.75" thickBot="1">
      <c r="A34" s="211"/>
      <c r="B34" s="276"/>
      <c r="C34" s="276"/>
      <c r="D34" s="245"/>
      <c r="E34" s="245"/>
      <c r="F34" s="245"/>
      <c r="G34" s="246"/>
      <c r="H34" s="245"/>
      <c r="I34" s="245"/>
      <c r="J34" s="245"/>
      <c r="K34" s="222"/>
      <c r="L34" s="222"/>
      <c r="M34" s="223"/>
    </row>
    <row r="35" spans="1:13" ht="30.75" thickBot="1">
      <c r="A35" s="315" t="s">
        <v>52</v>
      </c>
      <c r="B35" s="212"/>
      <c r="C35" s="212"/>
      <c r="D35" s="213">
        <v>-1553</v>
      </c>
      <c r="E35" s="228">
        <v>-187</v>
      </c>
      <c r="F35" s="215">
        <v>-1740</v>
      </c>
      <c r="G35" s="316"/>
      <c r="H35" s="214">
        <v>-1896</v>
      </c>
      <c r="I35" s="228">
        <v>-168</v>
      </c>
      <c r="J35" s="215">
        <v>-2064</v>
      </c>
      <c r="K35" s="218"/>
      <c r="L35" s="218"/>
      <c r="M35" s="220" t="s">
        <v>53</v>
      </c>
    </row>
    <row r="36" spans="1:13" ht="30">
      <c r="A36" s="211"/>
      <c r="B36" s="229" t="s">
        <v>54</v>
      </c>
      <c r="C36" s="230"/>
      <c r="D36" s="264">
        <v>745</v>
      </c>
      <c r="E36" s="265">
        <v>-184</v>
      </c>
      <c r="F36" s="233">
        <v>561</v>
      </c>
      <c r="G36" s="293"/>
      <c r="H36" s="264">
        <v>361</v>
      </c>
      <c r="I36" s="265">
        <v>-171</v>
      </c>
      <c r="J36" s="233">
        <v>190</v>
      </c>
      <c r="K36" s="235"/>
      <c r="L36" s="236" t="s">
        <v>55</v>
      </c>
      <c r="M36" s="223"/>
    </row>
    <row r="37" spans="1:13" ht="30.75" thickBot="1">
      <c r="A37" s="211"/>
      <c r="B37" s="270" t="s">
        <v>95</v>
      </c>
      <c r="C37" s="317"/>
      <c r="D37" s="239">
        <v>-2298</v>
      </c>
      <c r="E37" s="240">
        <v>-3</v>
      </c>
      <c r="F37" s="241">
        <v>-2301</v>
      </c>
      <c r="G37" s="318"/>
      <c r="H37" s="239">
        <v>-2257</v>
      </c>
      <c r="I37" s="240">
        <v>3</v>
      </c>
      <c r="J37" s="241">
        <v>-2254</v>
      </c>
      <c r="K37" s="243"/>
      <c r="L37" s="244" t="s">
        <v>96</v>
      </c>
      <c r="M37" s="223"/>
    </row>
    <row r="38" spans="1:13" ht="30.75" thickBot="1">
      <c r="A38" s="211"/>
      <c r="B38" s="308"/>
      <c r="C38" s="221"/>
      <c r="D38" s="285"/>
      <c r="E38" s="285"/>
      <c r="F38" s="285"/>
      <c r="G38" s="319"/>
      <c r="H38" s="285"/>
      <c r="I38" s="285"/>
      <c r="J38" s="285"/>
      <c r="K38" s="320"/>
      <c r="L38" s="320"/>
      <c r="M38" s="223"/>
    </row>
    <row r="39" spans="1:13" ht="30.75" thickBot="1">
      <c r="A39" s="211"/>
      <c r="B39" s="221"/>
      <c r="C39" s="221"/>
      <c r="D39" s="424" t="s">
        <v>110</v>
      </c>
      <c r="E39" s="425"/>
      <c r="F39" s="425"/>
      <c r="G39" s="248"/>
      <c r="H39" s="424" t="s">
        <v>101</v>
      </c>
      <c r="I39" s="425"/>
      <c r="J39" s="425"/>
      <c r="K39" s="222"/>
      <c r="L39" s="222"/>
      <c r="M39" s="223"/>
    </row>
    <row r="40" spans="1:13" ht="30.75" thickBot="1">
      <c r="A40" s="321" t="s">
        <v>56</v>
      </c>
      <c r="B40" s="322"/>
      <c r="C40" s="322"/>
      <c r="D40" s="213">
        <v>929301</v>
      </c>
      <c r="E40" s="214">
        <v>4255</v>
      </c>
      <c r="F40" s="217">
        <v>933556</v>
      </c>
      <c r="G40" s="242">
        <v>13.894128124733124</v>
      </c>
      <c r="H40" s="227">
        <v>813609</v>
      </c>
      <c r="I40" s="228">
        <v>6061</v>
      </c>
      <c r="J40" s="217">
        <v>819670</v>
      </c>
      <c r="K40" s="323"/>
      <c r="L40" s="323"/>
      <c r="M40" s="324" t="s">
        <v>57</v>
      </c>
    </row>
    <row r="41" spans="1:13" ht="30.75" thickBot="1">
      <c r="A41" s="325"/>
      <c r="B41" s="208"/>
      <c r="C41" s="208"/>
      <c r="D41" s="423"/>
      <c r="E41" s="423"/>
      <c r="F41" s="423"/>
      <c r="G41" s="216"/>
      <c r="H41" s="423"/>
      <c r="I41" s="423"/>
      <c r="J41" s="423"/>
      <c r="K41" s="446"/>
      <c r="L41" s="446"/>
      <c r="M41" s="223"/>
    </row>
    <row r="42" spans="1:13" ht="30.75" thickBot="1">
      <c r="A42" s="315" t="s">
        <v>58</v>
      </c>
      <c r="B42" s="212"/>
      <c r="C42" s="212"/>
      <c r="D42" s="227">
        <v>929301</v>
      </c>
      <c r="E42" s="228">
        <v>4255</v>
      </c>
      <c r="F42" s="215">
        <v>933556</v>
      </c>
      <c r="G42" s="242">
        <v>13.894128124733124</v>
      </c>
      <c r="H42" s="227">
        <v>813609</v>
      </c>
      <c r="I42" s="228">
        <v>6061</v>
      </c>
      <c r="J42" s="217">
        <v>819670</v>
      </c>
      <c r="K42" s="218"/>
      <c r="L42" s="218"/>
      <c r="M42" s="220" t="s">
        <v>59</v>
      </c>
    </row>
    <row r="43" spans="1:13" ht="30">
      <c r="A43" s="326"/>
      <c r="B43" s="229" t="s">
        <v>60</v>
      </c>
      <c r="C43" s="230"/>
      <c r="D43" s="231">
        <v>597684</v>
      </c>
      <c r="E43" s="265">
        <v>3938</v>
      </c>
      <c r="F43" s="266">
        <v>601622</v>
      </c>
      <c r="G43" s="253">
        <v>10.204941455765765</v>
      </c>
      <c r="H43" s="265">
        <v>539996</v>
      </c>
      <c r="I43" s="265">
        <v>5916</v>
      </c>
      <c r="J43" s="266">
        <v>545912</v>
      </c>
      <c r="K43" s="235"/>
      <c r="L43" s="236" t="s">
        <v>61</v>
      </c>
      <c r="M43" s="223"/>
    </row>
    <row r="44" spans="1:13" ht="30.75" thickBot="1">
      <c r="A44" s="326"/>
      <c r="B44" s="270" t="s">
        <v>62</v>
      </c>
      <c r="C44" s="317"/>
      <c r="D44" s="239">
        <v>331617</v>
      </c>
      <c r="E44" s="281">
        <v>317</v>
      </c>
      <c r="F44" s="241">
        <v>331934</v>
      </c>
      <c r="G44" s="253">
        <v>21.250885818861914</v>
      </c>
      <c r="H44" s="239">
        <v>273613</v>
      </c>
      <c r="I44" s="281">
        <v>145</v>
      </c>
      <c r="J44" s="241">
        <v>273758</v>
      </c>
      <c r="K44" s="243"/>
      <c r="L44" s="244" t="s">
        <v>63</v>
      </c>
      <c r="M44" s="223"/>
    </row>
    <row r="45" spans="1:13" ht="30.75" thickBot="1">
      <c r="A45" s="321"/>
      <c r="B45" s="322"/>
      <c r="C45" s="322"/>
      <c r="D45" s="327"/>
      <c r="E45" s="327"/>
      <c r="F45" s="327"/>
      <c r="G45" s="327"/>
      <c r="H45" s="327"/>
      <c r="I45" s="327"/>
      <c r="J45" s="327"/>
      <c r="K45" s="323"/>
      <c r="L45" s="323"/>
      <c r="M45" s="328"/>
    </row>
    <row r="46" spans="1:13" ht="30">
      <c r="A46" s="329" t="s">
        <v>64</v>
      </c>
      <c r="B46" s="330"/>
      <c r="C46" s="330"/>
      <c r="D46" s="331"/>
      <c r="E46" s="332"/>
      <c r="F46" s="333" t="s">
        <v>21</v>
      </c>
      <c r="G46" s="334"/>
      <c r="H46" s="331"/>
      <c r="I46" s="332"/>
      <c r="J46" s="333"/>
      <c r="K46" s="208"/>
      <c r="L46" s="208"/>
      <c r="M46" s="335" t="s">
        <v>65</v>
      </c>
    </row>
    <row r="47" spans="1:13" ht="30">
      <c r="A47" s="315" t="s">
        <v>66</v>
      </c>
      <c r="B47" s="276"/>
      <c r="C47" s="276"/>
      <c r="D47" s="336"/>
      <c r="E47" s="337"/>
      <c r="F47" s="338"/>
      <c r="G47" s="339"/>
      <c r="H47" s="336"/>
      <c r="I47" s="337"/>
      <c r="J47" s="338"/>
      <c r="K47" s="221"/>
      <c r="L47" s="221"/>
      <c r="M47" s="220" t="s">
        <v>67</v>
      </c>
    </row>
    <row r="48" spans="1:13" ht="30">
      <c r="A48" s="340"/>
      <c r="B48" s="276" t="s">
        <v>68</v>
      </c>
      <c r="C48" s="276"/>
      <c r="D48" s="341">
        <v>7219</v>
      </c>
      <c r="E48" s="337">
        <v>0</v>
      </c>
      <c r="F48" s="342">
        <v>7219</v>
      </c>
      <c r="G48" s="343"/>
      <c r="H48" s="341">
        <v>3881</v>
      </c>
      <c r="I48" s="337">
        <v>0</v>
      </c>
      <c r="J48" s="338">
        <v>3881</v>
      </c>
      <c r="K48" s="221"/>
      <c r="L48" s="222" t="s">
        <v>69</v>
      </c>
      <c r="M48" s="223"/>
    </row>
    <row r="49" spans="1:13" ht="30">
      <c r="A49" s="340"/>
      <c r="B49" s="276" t="s">
        <v>84</v>
      </c>
      <c r="C49" s="276"/>
      <c r="D49" s="341">
        <v>28533</v>
      </c>
      <c r="E49" s="337">
        <v>0</v>
      </c>
      <c r="F49" s="342">
        <v>28533</v>
      </c>
      <c r="G49" s="343"/>
      <c r="H49" s="341">
        <v>29628</v>
      </c>
      <c r="I49" s="337">
        <v>0</v>
      </c>
      <c r="J49" s="338">
        <v>29628</v>
      </c>
      <c r="K49" s="221"/>
      <c r="L49" s="222" t="s">
        <v>85</v>
      </c>
      <c r="M49" s="223"/>
    </row>
    <row r="50" spans="1:13" ht="30">
      <c r="A50" s="340"/>
      <c r="B50" s="276" t="s">
        <v>70</v>
      </c>
      <c r="C50" s="276"/>
      <c r="D50" s="341">
        <v>15136</v>
      </c>
      <c r="E50" s="337">
        <v>0</v>
      </c>
      <c r="F50" s="342">
        <v>15136</v>
      </c>
      <c r="G50" s="343"/>
      <c r="H50" s="341">
        <v>21236</v>
      </c>
      <c r="I50" s="337">
        <v>0</v>
      </c>
      <c r="J50" s="338">
        <v>21236</v>
      </c>
      <c r="K50" s="221"/>
      <c r="L50" s="222" t="s">
        <v>71</v>
      </c>
      <c r="M50" s="223"/>
    </row>
    <row r="51" spans="1:13" ht="30">
      <c r="A51" s="344" t="s">
        <v>21</v>
      </c>
      <c r="B51" s="276" t="s">
        <v>72</v>
      </c>
      <c r="C51" s="276"/>
      <c r="D51" s="341">
        <v>0</v>
      </c>
      <c r="E51" s="345">
        <v>0</v>
      </c>
      <c r="F51" s="342">
        <v>0</v>
      </c>
      <c r="G51" s="346"/>
      <c r="H51" s="341">
        <v>0</v>
      </c>
      <c r="I51" s="345">
        <v>0</v>
      </c>
      <c r="J51" s="338">
        <v>0</v>
      </c>
      <c r="K51" s="221"/>
      <c r="L51" s="222" t="s">
        <v>73</v>
      </c>
      <c r="M51" s="223"/>
    </row>
    <row r="52" spans="1:13" ht="30.75" thickBot="1">
      <c r="A52" s="347"/>
      <c r="B52" s="348" t="s">
        <v>74</v>
      </c>
      <c r="C52" s="348"/>
      <c r="D52" s="349">
        <v>20616</v>
      </c>
      <c r="E52" s="350">
        <v>0</v>
      </c>
      <c r="F52" s="350">
        <v>20616</v>
      </c>
      <c r="G52" s="351"/>
      <c r="H52" s="350">
        <v>12273</v>
      </c>
      <c r="I52" s="350">
        <v>0</v>
      </c>
      <c r="J52" s="352">
        <v>12273</v>
      </c>
      <c r="K52" s="353"/>
      <c r="L52" s="354" t="s">
        <v>86</v>
      </c>
      <c r="M52" s="328"/>
    </row>
    <row r="53" spans="1:13" ht="30">
      <c r="A53" s="447" t="s">
        <v>75</v>
      </c>
      <c r="B53" s="448"/>
      <c r="C53" s="448"/>
      <c r="D53" s="448"/>
      <c r="E53" s="448"/>
      <c r="F53" s="448"/>
      <c r="G53" s="355" t="s">
        <v>87</v>
      </c>
      <c r="H53" s="449" t="s">
        <v>77</v>
      </c>
      <c r="I53" s="449"/>
      <c r="J53" s="449"/>
      <c r="K53" s="449"/>
      <c r="L53" s="449"/>
      <c r="M53" s="450"/>
    </row>
    <row r="54" spans="1:13" ht="30">
      <c r="A54" s="447" t="s">
        <v>102</v>
      </c>
      <c r="B54" s="448"/>
      <c r="C54" s="448"/>
      <c r="D54" s="448"/>
      <c r="E54" s="448"/>
      <c r="F54" s="448"/>
      <c r="G54" s="356" t="s">
        <v>76</v>
      </c>
      <c r="H54" s="449" t="s">
        <v>79</v>
      </c>
      <c r="I54" s="449"/>
      <c r="J54" s="449"/>
      <c r="K54" s="449"/>
      <c r="L54" s="449"/>
      <c r="M54" s="450"/>
    </row>
    <row r="55" spans="1:13" ht="30">
      <c r="A55" s="447" t="s">
        <v>103</v>
      </c>
      <c r="B55" s="448"/>
      <c r="C55" s="448"/>
      <c r="D55" s="448"/>
      <c r="E55" s="448"/>
      <c r="F55" s="448"/>
      <c r="G55" s="356" t="s">
        <v>76</v>
      </c>
      <c r="H55" s="449" t="s">
        <v>104</v>
      </c>
      <c r="I55" s="449"/>
      <c r="J55" s="449"/>
      <c r="K55" s="449"/>
      <c r="L55" s="449"/>
      <c r="M55" s="450"/>
    </row>
    <row r="56" spans="1:13" ht="30">
      <c r="A56" s="447" t="s">
        <v>105</v>
      </c>
      <c r="B56" s="448"/>
      <c r="C56" s="448"/>
      <c r="D56" s="448"/>
      <c r="E56" s="448"/>
      <c r="F56" s="448"/>
      <c r="G56" s="356"/>
      <c r="H56" s="449" t="s">
        <v>106</v>
      </c>
      <c r="I56" s="449"/>
      <c r="J56" s="449"/>
      <c r="K56" s="449"/>
      <c r="L56" s="449"/>
      <c r="M56" s="450"/>
    </row>
    <row r="57" spans="1:13" ht="30.75" thickBot="1">
      <c r="A57" s="357"/>
      <c r="B57" s="358"/>
      <c r="C57" s="358"/>
      <c r="D57" s="359"/>
      <c r="E57" s="359"/>
      <c r="F57" s="359"/>
      <c r="G57" s="359"/>
      <c r="H57" s="359"/>
      <c r="I57" s="359"/>
      <c r="J57" s="359"/>
      <c r="K57" s="360"/>
      <c r="L57" s="360"/>
      <c r="M57" s="361"/>
    </row>
  </sheetData>
  <sheetProtection selectLockedCells="1"/>
  <mergeCells count="28">
    <mergeCell ref="A55:F55"/>
    <mergeCell ref="H55:M55"/>
    <mergeCell ref="A56:F56"/>
    <mergeCell ref="H56:M56"/>
    <mergeCell ref="K41:L41"/>
    <mergeCell ref="A53:F53"/>
    <mergeCell ref="H53:M53"/>
    <mergeCell ref="D10:F10"/>
    <mergeCell ref="A54:F54"/>
    <mergeCell ref="H54:M54"/>
    <mergeCell ref="K1:M4"/>
    <mergeCell ref="D2:J2"/>
    <mergeCell ref="D3:J3"/>
    <mergeCell ref="D4:J4"/>
    <mergeCell ref="H5:J5"/>
    <mergeCell ref="K5:M8"/>
    <mergeCell ref="H6:J6"/>
    <mergeCell ref="D5:F5"/>
    <mergeCell ref="A1:C8"/>
    <mergeCell ref="D6:F6"/>
    <mergeCell ref="D12:F12"/>
    <mergeCell ref="D39:F39"/>
    <mergeCell ref="D41:F41"/>
    <mergeCell ref="D1:J1"/>
    <mergeCell ref="H10:J10"/>
    <mergeCell ref="H12:J12"/>
    <mergeCell ref="H39:J39"/>
    <mergeCell ref="H41:J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2015-11-20T13:42:11Z</cp:lastPrinted>
  <dcterms:created xsi:type="dcterms:W3CDTF">2013-08-02T12:34:35Z</dcterms:created>
  <dcterms:modified xsi:type="dcterms:W3CDTF">2015-11-23T09:40:05Z</dcterms:modified>
  <cp:category/>
  <cp:version/>
  <cp:contentType/>
  <cp:contentStatus/>
</cp:coreProperties>
</file>