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<sst xmlns="http://schemas.openxmlformats.org/spreadsheetml/2006/main" count="165" uniqueCount="118">
  <si>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</si>
  <si>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</si>
  <si>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</si>
  <si>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</si>
  <si>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</si>
  <si>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</si>
  <si>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</si>
  <si>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</si>
  <si>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</si>
  <si>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</si>
  <si>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</si>
  <si>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</si>
  <si>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</si>
  <si>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</si>
  <si>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</si>
  <si>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</si>
  <si>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</si>
  <si>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</si>
  <si>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</si>
  <si>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</si>
  <si>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</si>
  <si>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</si>
  <si>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</si>
  <si>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</si>
  <si>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</si>
  <si>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</si>
  <si>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</si>
  <si>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</si>
  <si>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</si>
  <si>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</si>
  <si>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</si>
  <si>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</si>
  <si>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</si>
  <si>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</si>
  <si>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</si>
  <si>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</si>
  <si>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</si>
  <si>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</si>
  <si>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</si>
  <si>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</si>
  <si>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</si>
  <si>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</si>
  <si>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</si>
  <si>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</si>
  <si>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</si>
  <si>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</si>
  <si>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</si>
  <si>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</si>
  <si>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</si>
  <si>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</si>
  <si>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</si>
  <si>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</si>
  <si>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</si>
  <si>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</si>
  <si>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September 2003</t>
  </si>
  <si>
    <t>Lwetse 2003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</si>
  <si>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</si>
  <si>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</si>
  <si>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</si>
  <si>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</si>
  <si>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</si>
  <si>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</si>
  <si>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</si>
  <si>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</si>
  <si>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</si>
  <si>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</si>
  <si>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</si>
  <si>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</si>
  <si>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</si>
  <si>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</si>
  <si>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</si>
  <si>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</si>
  <si>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</si>
  <si>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Dipalo tsa lefetiso/tlhaelo di tlile ka bontlhanngwe ka ntle ya habore e e rometsweng go ke batho mme ya dirisediwa</t>
  </si>
  <si>
    <t xml:space="preserve">go jewa nna furuke. </t>
  </si>
  <si>
    <t>1 October/Diphalane 2003</t>
  </si>
  <si>
    <t>ton/tono</t>
  </si>
  <si>
    <t>1 October/Diphalane 2002</t>
  </si>
  <si>
    <t>Babolokadithoto, bagwebi</t>
  </si>
  <si>
    <t>English</t>
  </si>
  <si>
    <t xml:space="preserve">Diphalane 2003 - </t>
  </si>
  <si>
    <t xml:space="preserve">Diphalane 2002 - </t>
  </si>
  <si>
    <t>31 August/Phatwe 2004</t>
  </si>
  <si>
    <t>1 August/Phatwe 2004</t>
  </si>
  <si>
    <t>Phatwe 2004</t>
  </si>
  <si>
    <t>August 2003 (On request of the industry.)</t>
  </si>
  <si>
    <t>Phatwe 2003 (Ka kopo ya intaseteri.)</t>
  </si>
  <si>
    <t>August 2004</t>
  </si>
  <si>
    <t>October 2003 - September 2004</t>
  </si>
  <si>
    <t>Diphalane 2003 -  Lwetse 2004</t>
  </si>
  <si>
    <t>30 September/Lwetse 2004</t>
  </si>
  <si>
    <t>1 September/Lwetse 2004</t>
  </si>
  <si>
    <t xml:space="preserve">September 2004 </t>
  </si>
  <si>
    <t>Lwetse 2004</t>
  </si>
  <si>
    <t>30 September/Lwetse 2003</t>
  </si>
  <si>
    <t>October 2002 - September 2003</t>
  </si>
  <si>
    <t>16 364</t>
  </si>
  <si>
    <t>SMI-112004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</si>
  <si>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</si>
  <si>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</si>
  <si>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</si>
  <si>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</si>
  <si>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</si>
  <si>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</si>
  <si>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</si>
  <si>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</si>
  <si>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</si>
  <si>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</si>
  <si>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</si>
  <si>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</si>
  <si>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</si>
  <si>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Defetiso (-) / Tlhaelo (+) ya dithoto</t>
  </si>
  <si>
    <t>Closing Stock</t>
  </si>
  <si>
    <t>Dithoto tsa ho tswala</t>
  </si>
  <si>
    <t xml:space="preserve">2003/2004 Year (October - September) FINAL / Ngwaga wa 2003/2004 (Diphalane - Lwetse) BOFELO / BOKHUTLO (2) </t>
  </si>
  <si>
    <t>(Final/Bofelo/Bokhutlo)</t>
  </si>
  <si>
    <t>The surplus/deficit figures are partly due to oats dispatched for human consumption but utilised as</t>
  </si>
  <si>
    <t>as feed oats.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</si>
</sst>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72" fontId="7" fillId="0" borderId="1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2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3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72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left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left"/>
    </xf>
    <xf numFmtId="172" fontId="4" fillId="0" borderId="11" xfId="0" applyNumberFormat="1" applyFont="1" applyFill="1" applyBorder="1" applyAlignment="1">
      <alignment horizontal="right"/>
    </xf>
    <xf numFmtId="172" fontId="4" fillId="0" borderId="34" xfId="0" applyNumberFormat="1" applyFont="1" applyFill="1" applyBorder="1" applyAlignment="1">
      <alignment horizontal="right"/>
    </xf>
    <xf numFmtId="172" fontId="4" fillId="0" borderId="35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11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/>
    </xf>
    <xf numFmtId="0" fontId="4" fillId="0" borderId="51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172" fontId="4" fillId="0" borderId="54" xfId="0" applyNumberFormat="1" applyFont="1" applyFill="1" applyBorder="1" applyAlignment="1">
      <alignment horizontal="right"/>
    </xf>
    <xf numFmtId="172" fontId="4" fillId="0" borderId="48" xfId="0" applyNumberFormat="1" applyFont="1" applyFill="1" applyBorder="1" applyAlignment="1">
      <alignment horizontal="right"/>
    </xf>
    <xf numFmtId="172" fontId="4" fillId="0" borderId="55" xfId="0" applyNumberFormat="1" applyFont="1" applyFill="1" applyBorder="1" applyAlignment="1">
      <alignment horizontal="right"/>
    </xf>
    <xf numFmtId="172" fontId="4" fillId="0" borderId="56" xfId="0" applyNumberFormat="1" applyFont="1" applyFill="1" applyBorder="1" applyAlignment="1" quotePrefix="1">
      <alignment horizontal="center"/>
    </xf>
    <xf numFmtId="172" fontId="4" fillId="0" borderId="4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72" fontId="7" fillId="0" borderId="57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49" fontId="4" fillId="0" borderId="50" xfId="0" applyNumberFormat="1" applyFont="1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8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7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1550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1550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61</xdr:row>
      <xdr:rowOff>0</xdr:rowOff>
    </xdr:from>
    <xdr:to>
      <xdr:col>10</xdr:col>
      <xdr:colOff>952500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2590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61</xdr:row>
      <xdr:rowOff>0</xdr:rowOff>
    </xdr:from>
    <xdr:to>
      <xdr:col>10</xdr:col>
      <xdr:colOff>952500</xdr:colOff>
      <xdr:row>62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2590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61</xdr:row>
      <xdr:rowOff>0</xdr:rowOff>
    </xdr:from>
    <xdr:to>
      <xdr:col>10</xdr:col>
      <xdr:colOff>952500</xdr:colOff>
      <xdr:row>62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2590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62</xdr:row>
      <xdr:rowOff>0</xdr:rowOff>
    </xdr:from>
    <xdr:to>
      <xdr:col>10</xdr:col>
      <xdr:colOff>952500</xdr:colOff>
      <xdr:row>63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55067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9"/>
  <sheetViews>
    <sheetView tabSelected="1" zoomScale="50" zoomScaleNormal="50" workbookViewId="0" topLeftCell="A1">
      <selection activeCell="A63" sqref="A63"/>
    </sheetView>
  </sheetViews>
  <sheetFormatPr defaultColWidth="9.140625" defaultRowHeight="12.75"/>
  <cols>
    <col min="1" max="1" width="1.57421875" style="148" customWidth="1"/>
    <col min="2" max="2" width="1.7109375" style="148" customWidth="1"/>
    <col min="3" max="3" width="45.7109375" style="148" customWidth="1"/>
    <col min="4" max="4" width="13.57421875" style="148" customWidth="1"/>
    <col min="5" max="5" width="11.8515625" style="148" customWidth="1"/>
    <col min="6" max="6" width="15.421875" style="148" customWidth="1"/>
    <col min="7" max="7" width="13.28125" style="148" customWidth="1"/>
    <col min="8" max="8" width="11.57421875" style="148" customWidth="1"/>
    <col min="9" max="9" width="15.421875" style="148" customWidth="1"/>
    <col min="10" max="10" width="12.28125" style="148" customWidth="1"/>
    <col min="11" max="11" width="14.28125" style="148" customWidth="1"/>
    <col min="12" max="12" width="15.421875" style="148" customWidth="1"/>
    <col min="13" max="13" width="11.00390625" style="148" bestFit="1" customWidth="1"/>
    <col min="14" max="14" width="13.8515625" style="148" customWidth="1"/>
    <col min="15" max="15" width="14.28125" style="148" customWidth="1"/>
    <col min="16" max="16" width="15.421875" style="148" customWidth="1"/>
    <col min="17" max="17" width="70.00390625" style="148" customWidth="1"/>
    <col min="18" max="18" width="0.9921875" style="148" customWidth="1"/>
    <col min="19" max="20" width="0.9921875" style="147" customWidth="1"/>
    <col min="21" max="166" width="7.8515625" style="147" customWidth="1"/>
    <col min="167" max="16384" width="7.8515625" style="148" customWidth="1"/>
  </cols>
  <sheetData>
    <row r="1" spans="1:20" s="2" customFormat="1" ht="21" customHeight="1">
      <c r="A1" s="250"/>
      <c r="B1" s="251"/>
      <c r="C1" s="252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1" t="s">
        <v>97</v>
      </c>
      <c r="R1" s="262"/>
      <c r="S1" s="263"/>
      <c r="T1" s="1"/>
    </row>
    <row r="2" spans="1:20" s="2" customFormat="1" ht="21" customHeight="1">
      <c r="A2" s="253"/>
      <c r="B2" s="254"/>
      <c r="C2" s="255"/>
      <c r="D2" s="267" t="s">
        <v>58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4"/>
      <c r="R2" s="265"/>
      <c r="S2" s="266"/>
      <c r="T2" s="1"/>
    </row>
    <row r="3" spans="1:20" s="2" customFormat="1" ht="21" customHeight="1" thickBot="1">
      <c r="A3" s="253"/>
      <c r="B3" s="254"/>
      <c r="C3" s="255"/>
      <c r="D3" s="269" t="s">
        <v>114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64"/>
      <c r="R3" s="265"/>
      <c r="S3" s="266"/>
      <c r="T3" s="1"/>
    </row>
    <row r="4" spans="1:166" s="5" customFormat="1" ht="21" customHeight="1">
      <c r="A4" s="253"/>
      <c r="B4" s="254"/>
      <c r="C4" s="255"/>
      <c r="D4" s="271" t="s">
        <v>87</v>
      </c>
      <c r="E4" s="272"/>
      <c r="F4" s="273"/>
      <c r="G4" s="271" t="s">
        <v>92</v>
      </c>
      <c r="H4" s="272"/>
      <c r="I4" s="273"/>
      <c r="J4" s="274" t="s">
        <v>1</v>
      </c>
      <c r="K4" s="275"/>
      <c r="L4" s="275"/>
      <c r="M4" s="3"/>
      <c r="N4" s="274" t="s">
        <v>1</v>
      </c>
      <c r="O4" s="275"/>
      <c r="P4" s="275"/>
      <c r="Q4" s="264"/>
      <c r="R4" s="265"/>
      <c r="S4" s="26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53"/>
      <c r="B5" s="254"/>
      <c r="C5" s="255"/>
      <c r="D5" s="242" t="s">
        <v>84</v>
      </c>
      <c r="E5" s="243"/>
      <c r="F5" s="244"/>
      <c r="G5" s="242" t="s">
        <v>93</v>
      </c>
      <c r="H5" s="243"/>
      <c r="I5" s="244"/>
      <c r="J5" s="245" t="s">
        <v>88</v>
      </c>
      <c r="K5" s="243"/>
      <c r="L5" s="244"/>
      <c r="M5" s="6"/>
      <c r="N5" s="245" t="s">
        <v>95</v>
      </c>
      <c r="O5" s="243"/>
      <c r="P5" s="244"/>
      <c r="Q5" s="276">
        <v>38316</v>
      </c>
      <c r="R5" s="277"/>
      <c r="S5" s="27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5" customFormat="1" ht="21" customHeight="1">
      <c r="A6" s="253"/>
      <c r="B6" s="254"/>
      <c r="C6" s="255"/>
      <c r="D6" s="170"/>
      <c r="E6" s="171"/>
      <c r="F6" s="172"/>
      <c r="G6" s="242"/>
      <c r="H6" s="282"/>
      <c r="I6" s="283"/>
      <c r="J6" s="245" t="s">
        <v>80</v>
      </c>
      <c r="K6" s="243"/>
      <c r="L6" s="284"/>
      <c r="M6" s="6"/>
      <c r="N6" s="245" t="s">
        <v>81</v>
      </c>
      <c r="O6" s="243"/>
      <c r="P6" s="284"/>
      <c r="Q6" s="276"/>
      <c r="R6" s="277"/>
      <c r="S6" s="278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s="2" customFormat="1" ht="21" customHeight="1" thickBot="1">
      <c r="A7" s="253"/>
      <c r="B7" s="254"/>
      <c r="C7" s="255"/>
      <c r="D7" s="246"/>
      <c r="E7" s="212"/>
      <c r="F7" s="247"/>
      <c r="G7" s="246" t="s">
        <v>115</v>
      </c>
      <c r="H7" s="248"/>
      <c r="I7" s="212"/>
      <c r="J7" s="249" t="s">
        <v>93</v>
      </c>
      <c r="K7" s="214"/>
      <c r="L7" s="213"/>
      <c r="M7" s="8" t="s">
        <v>2</v>
      </c>
      <c r="N7" s="249" t="s">
        <v>55</v>
      </c>
      <c r="O7" s="214"/>
      <c r="P7" s="213"/>
      <c r="Q7" s="276"/>
      <c r="R7" s="277"/>
      <c r="S7" s="27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53"/>
      <c r="B8" s="254"/>
      <c r="C8" s="255"/>
      <c r="D8" s="10" t="s">
        <v>3</v>
      </c>
      <c r="E8" s="11" t="s">
        <v>4</v>
      </c>
      <c r="F8" s="12" t="s">
        <v>5</v>
      </c>
      <c r="G8" s="10" t="s">
        <v>3</v>
      </c>
      <c r="H8" s="11" t="s">
        <v>4</v>
      </c>
      <c r="I8" s="12" t="s">
        <v>5</v>
      </c>
      <c r="J8" s="10" t="s">
        <v>3</v>
      </c>
      <c r="K8" s="11" t="s">
        <v>4</v>
      </c>
      <c r="L8" s="12" t="s">
        <v>5</v>
      </c>
      <c r="M8" s="13" t="s">
        <v>6</v>
      </c>
      <c r="N8" s="10" t="s">
        <v>3</v>
      </c>
      <c r="O8" s="11" t="s">
        <v>4</v>
      </c>
      <c r="P8" s="12" t="s">
        <v>5</v>
      </c>
      <c r="Q8" s="276"/>
      <c r="R8" s="277"/>
      <c r="S8" s="27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56"/>
      <c r="B9" s="257"/>
      <c r="C9" s="258"/>
      <c r="D9" s="14" t="s">
        <v>7</v>
      </c>
      <c r="E9" s="15" t="s">
        <v>8</v>
      </c>
      <c r="F9" s="16" t="s">
        <v>9</v>
      </c>
      <c r="G9" s="14" t="s">
        <v>7</v>
      </c>
      <c r="H9" s="15" t="s">
        <v>8</v>
      </c>
      <c r="I9" s="16" t="s">
        <v>9</v>
      </c>
      <c r="J9" s="14" t="s">
        <v>7</v>
      </c>
      <c r="K9" s="15" t="s">
        <v>8</v>
      </c>
      <c r="L9" s="16" t="s">
        <v>9</v>
      </c>
      <c r="M9" s="17"/>
      <c r="N9" s="14" t="s">
        <v>7</v>
      </c>
      <c r="O9" s="15" t="s">
        <v>8</v>
      </c>
      <c r="P9" s="16" t="s">
        <v>9</v>
      </c>
      <c r="Q9" s="279"/>
      <c r="R9" s="280"/>
      <c r="S9" s="281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30" t="s">
        <v>79</v>
      </c>
      <c r="B10" s="231"/>
      <c r="C10" s="232"/>
      <c r="D10" s="233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0" t="s">
        <v>10</v>
      </c>
      <c r="R10" s="231"/>
      <c r="S10" s="23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35" t="s">
        <v>11</v>
      </c>
      <c r="B11" s="236"/>
      <c r="C11" s="236"/>
      <c r="D11" s="237" t="s">
        <v>83</v>
      </c>
      <c r="E11" s="229"/>
      <c r="F11" s="238"/>
      <c r="G11" s="237" t="s">
        <v>91</v>
      </c>
      <c r="H11" s="229"/>
      <c r="I11" s="238"/>
      <c r="J11" s="237" t="s">
        <v>75</v>
      </c>
      <c r="K11" s="239"/>
      <c r="L11" s="240"/>
      <c r="M11" s="149"/>
      <c r="N11" s="237" t="s">
        <v>77</v>
      </c>
      <c r="O11" s="239"/>
      <c r="P11" s="240"/>
      <c r="Q11" s="236" t="s">
        <v>12</v>
      </c>
      <c r="R11" s="236"/>
      <c r="S11" s="24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18" t="s">
        <v>13</v>
      </c>
      <c r="B12" s="19"/>
      <c r="C12" s="19"/>
      <c r="D12" s="20">
        <v>15.9</v>
      </c>
      <c r="E12" s="21">
        <v>1.1</v>
      </c>
      <c r="F12" s="22">
        <f>SUM(D12:E12)</f>
        <v>17</v>
      </c>
      <c r="G12" s="21">
        <f>+D42</f>
        <v>13.8</v>
      </c>
      <c r="H12" s="21">
        <f>+E42</f>
        <v>1.1</v>
      </c>
      <c r="I12" s="156">
        <f>SUM(G12:H12)</f>
        <v>14.9</v>
      </c>
      <c r="J12" s="20">
        <v>13.3</v>
      </c>
      <c r="K12" s="21">
        <v>1.3</v>
      </c>
      <c r="L12" s="22">
        <f>SUM(J12:K12)</f>
        <v>14.600000000000001</v>
      </c>
      <c r="M12" s="157">
        <f>ROUND(L12-P12,2)/P12*100</f>
        <v>-7.594936708860758</v>
      </c>
      <c r="N12" s="20">
        <v>13.6</v>
      </c>
      <c r="O12" s="21">
        <v>2.2</v>
      </c>
      <c r="P12" s="22">
        <f>SUM(N12:O12)</f>
        <v>15.8</v>
      </c>
      <c r="Q12" s="23"/>
      <c r="S12" s="24" t="s">
        <v>14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18"/>
      <c r="B13" s="19"/>
      <c r="C13" s="19"/>
      <c r="D13" s="25"/>
      <c r="E13" s="25"/>
      <c r="F13" s="25"/>
      <c r="G13" s="25"/>
      <c r="H13" s="25"/>
      <c r="I13" s="26"/>
      <c r="J13" s="275" t="s">
        <v>1</v>
      </c>
      <c r="K13" s="275"/>
      <c r="L13" s="275"/>
      <c r="M13" s="165"/>
      <c r="N13" s="275" t="s">
        <v>1</v>
      </c>
      <c r="O13" s="275"/>
      <c r="P13" s="275"/>
      <c r="Q13" s="23"/>
      <c r="S13" s="24"/>
    </row>
    <row r="14" spans="1:19" s="9" customFormat="1" ht="21" customHeight="1">
      <c r="A14" s="18"/>
      <c r="B14" s="19"/>
      <c r="C14" s="19"/>
      <c r="D14" s="27"/>
      <c r="E14" s="27"/>
      <c r="F14" s="27"/>
      <c r="G14" s="27"/>
      <c r="H14" s="27"/>
      <c r="I14" s="166"/>
      <c r="J14" s="244" t="s">
        <v>88</v>
      </c>
      <c r="K14" s="243"/>
      <c r="L14" s="244"/>
      <c r="M14" s="167"/>
      <c r="N14" s="244" t="s">
        <v>95</v>
      </c>
      <c r="O14" s="243"/>
      <c r="P14" s="244"/>
      <c r="Q14" s="23"/>
      <c r="S14" s="24"/>
    </row>
    <row r="15" spans="1:19" s="9" customFormat="1" ht="21" customHeight="1">
      <c r="A15" s="18"/>
      <c r="B15" s="19"/>
      <c r="C15" s="19"/>
      <c r="D15" s="27"/>
      <c r="E15" s="27"/>
      <c r="F15" s="27"/>
      <c r="G15" s="27"/>
      <c r="H15" s="27"/>
      <c r="I15" s="166"/>
      <c r="J15" s="244" t="s">
        <v>80</v>
      </c>
      <c r="K15" s="243"/>
      <c r="L15" s="244"/>
      <c r="M15" s="167"/>
      <c r="N15" s="244" t="s">
        <v>81</v>
      </c>
      <c r="O15" s="243"/>
      <c r="P15" s="244"/>
      <c r="Q15" s="23"/>
      <c r="S15" s="24"/>
    </row>
    <row r="16" spans="1:166" s="5" customFormat="1" ht="21" customHeight="1" thickBot="1">
      <c r="A16" s="28"/>
      <c r="B16" s="4"/>
      <c r="C16" s="4"/>
      <c r="D16" s="212"/>
      <c r="E16" s="212"/>
      <c r="F16" s="212"/>
      <c r="G16" s="7"/>
      <c r="H16" s="7"/>
      <c r="I16" s="168"/>
      <c r="J16" s="213" t="s">
        <v>93</v>
      </c>
      <c r="K16" s="214"/>
      <c r="L16" s="213"/>
      <c r="M16" s="169"/>
      <c r="N16" s="213" t="s">
        <v>55</v>
      </c>
      <c r="O16" s="214"/>
      <c r="P16" s="213"/>
      <c r="Q16" s="29"/>
      <c r="R16" s="30"/>
      <c r="S16" s="3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s="2" customFormat="1" ht="21" customHeight="1">
      <c r="A17" s="18" t="s">
        <v>15</v>
      </c>
      <c r="B17" s="32"/>
      <c r="C17" s="32"/>
      <c r="D17" s="33">
        <f>SUM(D18:D19)</f>
        <v>0</v>
      </c>
      <c r="E17" s="34">
        <f>SUM(E18:E19)</f>
        <v>0.5</v>
      </c>
      <c r="F17" s="35">
        <f>SUM(D17:E17)</f>
        <v>0.5</v>
      </c>
      <c r="G17" s="33">
        <f>SUM(G18:G19)</f>
        <v>0</v>
      </c>
      <c r="H17" s="34">
        <f>SUM(H18:H19)</f>
        <v>0.5</v>
      </c>
      <c r="I17" s="35">
        <f>SUM(G17:H17)</f>
        <v>0.5</v>
      </c>
      <c r="J17" s="33">
        <f>SUM(J18:J19)</f>
        <v>36.5</v>
      </c>
      <c r="K17" s="34">
        <f>SUM(K18:K19)</f>
        <v>11.100000000000001</v>
      </c>
      <c r="L17" s="35">
        <f>SUM(J17:K17)</f>
        <v>47.6</v>
      </c>
      <c r="M17" s="36" t="s">
        <v>16</v>
      </c>
      <c r="N17" s="33">
        <f>SUM(N18:N19)</f>
        <v>32.7</v>
      </c>
      <c r="O17" s="34">
        <f>SUM(O18:O19)</f>
        <v>10.1</v>
      </c>
      <c r="P17" s="35">
        <f>SUM(N17:O17)</f>
        <v>42.800000000000004</v>
      </c>
      <c r="Q17" s="23"/>
      <c r="R17" s="23"/>
      <c r="S17" s="24" t="s">
        <v>17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>
      <c r="A18" s="18"/>
      <c r="B18" s="37" t="s">
        <v>59</v>
      </c>
      <c r="C18" s="38"/>
      <c r="D18" s="39">
        <v>0</v>
      </c>
      <c r="E18" s="40">
        <v>0.1</v>
      </c>
      <c r="F18" s="41">
        <f>SUM(D18:E18)</f>
        <v>0.1</v>
      </c>
      <c r="G18" s="39">
        <v>0</v>
      </c>
      <c r="H18" s="40">
        <v>0</v>
      </c>
      <c r="I18" s="41">
        <f>SUM(G18:H18)</f>
        <v>0</v>
      </c>
      <c r="J18" s="39">
        <v>7.1</v>
      </c>
      <c r="K18" s="40">
        <v>9.3</v>
      </c>
      <c r="L18" s="41">
        <f>SUM(J18:K18)</f>
        <v>16.4</v>
      </c>
      <c r="M18" s="42">
        <f>ROUND(L18-P18,2)/P18*100</f>
        <v>-29.914529914529915</v>
      </c>
      <c r="N18" s="39">
        <v>13.3</v>
      </c>
      <c r="O18" s="40">
        <v>10.1</v>
      </c>
      <c r="P18" s="41">
        <f>SUM(N18:O18)</f>
        <v>23.4</v>
      </c>
      <c r="Q18" s="43"/>
      <c r="R18" s="44" t="s">
        <v>60</v>
      </c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>
      <c r="A19" s="18"/>
      <c r="B19" s="46" t="s">
        <v>18</v>
      </c>
      <c r="C19" s="47"/>
      <c r="D19" s="48">
        <v>0</v>
      </c>
      <c r="E19" s="49">
        <v>0.4</v>
      </c>
      <c r="F19" s="50">
        <f>SUM(D19:E19)</f>
        <v>0.4</v>
      </c>
      <c r="G19" s="48">
        <v>0</v>
      </c>
      <c r="H19" s="49">
        <v>0.5</v>
      </c>
      <c r="I19" s="50">
        <f>SUM(G19:H19)</f>
        <v>0.5</v>
      </c>
      <c r="J19" s="48">
        <v>29.4</v>
      </c>
      <c r="K19" s="49">
        <v>1.8</v>
      </c>
      <c r="L19" s="50">
        <f>SUM(J19:K19)</f>
        <v>31.2</v>
      </c>
      <c r="M19" s="110" t="s">
        <v>16</v>
      </c>
      <c r="N19" s="48">
        <v>19.4</v>
      </c>
      <c r="O19" s="49">
        <v>0</v>
      </c>
      <c r="P19" s="50">
        <f>SUM(N19:O19)</f>
        <v>19.4</v>
      </c>
      <c r="Q19" s="51"/>
      <c r="R19" s="52" t="s">
        <v>19</v>
      </c>
      <c r="S19" s="4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9" customHeight="1" thickBot="1">
      <c r="A20" s="18"/>
      <c r="B20" s="9"/>
      <c r="C20" s="9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5"/>
      <c r="R20" s="55"/>
      <c r="S20" s="4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 thickBot="1">
      <c r="A21" s="18" t="s">
        <v>20</v>
      </c>
      <c r="B21" s="56"/>
      <c r="C21" s="32"/>
      <c r="D21" s="57">
        <f>SUM(D23:D27)</f>
        <v>2.1</v>
      </c>
      <c r="E21" s="58">
        <f>SUM(E23:E27)</f>
        <v>0.5</v>
      </c>
      <c r="F21" s="59">
        <f>SUM(D21:E21)</f>
        <v>2.6</v>
      </c>
      <c r="G21" s="57">
        <f>SUM(G23:G27)</f>
        <v>2.8000000000000003</v>
      </c>
      <c r="H21" s="58">
        <f>SUM(H23:H27)</f>
        <v>0.5</v>
      </c>
      <c r="I21" s="59">
        <f>SUM(G21:H21)</f>
        <v>3.3000000000000003</v>
      </c>
      <c r="J21" s="57">
        <f>SUM(J23:J27)</f>
        <v>38</v>
      </c>
      <c r="K21" s="58">
        <f>SUM(K23:K27)</f>
        <v>12.100000000000001</v>
      </c>
      <c r="L21" s="59">
        <f>SUM(J21:K21)</f>
        <v>50.1</v>
      </c>
      <c r="M21" s="173">
        <f>ROUND((L21-P21)/(P21)*(100),2)</f>
        <v>15.7</v>
      </c>
      <c r="N21" s="57">
        <f>SUM(N23:N27)</f>
        <v>32.1</v>
      </c>
      <c r="O21" s="58">
        <f>SUM(O23:O27)</f>
        <v>11.200000000000001</v>
      </c>
      <c r="P21" s="59">
        <f>SUM(N21:O21)</f>
        <v>43.300000000000004</v>
      </c>
      <c r="Q21" s="23"/>
      <c r="R21" s="23"/>
      <c r="S21" s="24" t="s">
        <v>21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60" t="s">
        <v>22</v>
      </c>
      <c r="C22" s="61"/>
      <c r="D22" s="62">
        <f>SUM(D23:D24)</f>
        <v>2.1</v>
      </c>
      <c r="E22" s="63">
        <f>SUM(E23:E24)</f>
        <v>0.4</v>
      </c>
      <c r="F22" s="35">
        <f>SUM(D22:E22)</f>
        <v>2.5</v>
      </c>
      <c r="G22" s="62">
        <f>SUM(G23:G24)</f>
        <v>2.6</v>
      </c>
      <c r="H22" s="63">
        <f>SUM(H23:H24)</f>
        <v>0.4</v>
      </c>
      <c r="I22" s="35">
        <f>SUM(G22:H22)</f>
        <v>3</v>
      </c>
      <c r="J22" s="62">
        <f>SUM(J23:J24)</f>
        <v>36.1</v>
      </c>
      <c r="K22" s="63">
        <f>SUM(K23:K24)</f>
        <v>4</v>
      </c>
      <c r="L22" s="35">
        <f>SUM(J22:K22)</f>
        <v>40.1</v>
      </c>
      <c r="M22" s="174">
        <f aca="true" t="shared" si="0" ref="M22:M27">ROUND(L22-P22,2)/P22*100</f>
        <v>15.561959654178677</v>
      </c>
      <c r="N22" s="62">
        <f>SUM(N23:N24)</f>
        <v>30.9</v>
      </c>
      <c r="O22" s="63">
        <f>SUM(O23:O24)</f>
        <v>3.8</v>
      </c>
      <c r="P22" s="35">
        <f>SUM(N22:O22)</f>
        <v>34.699999999999996</v>
      </c>
      <c r="Q22" s="65"/>
      <c r="R22" s="66" t="s">
        <v>23</v>
      </c>
      <c r="S22" s="24"/>
      <c r="T22" s="9"/>
      <c r="U22" s="67"/>
      <c r="V22" s="67"/>
      <c r="W22" s="67"/>
      <c r="X22" s="6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68"/>
      <c r="C23" s="37" t="s">
        <v>24</v>
      </c>
      <c r="D23" s="39">
        <v>2.1</v>
      </c>
      <c r="E23" s="40">
        <v>0</v>
      </c>
      <c r="F23" s="41">
        <f>SUM(D23:E23)</f>
        <v>2.1</v>
      </c>
      <c r="G23" s="39">
        <v>2.6</v>
      </c>
      <c r="H23" s="40">
        <v>0</v>
      </c>
      <c r="I23" s="41">
        <f>SUM(G23:H23)</f>
        <v>2.6</v>
      </c>
      <c r="J23" s="39">
        <v>36.1</v>
      </c>
      <c r="K23" s="40">
        <v>0</v>
      </c>
      <c r="L23" s="41">
        <f>SUM(J23:K23)</f>
        <v>36.1</v>
      </c>
      <c r="M23" s="158">
        <f t="shared" si="0"/>
        <v>16.8284789644013</v>
      </c>
      <c r="N23" s="39">
        <v>30.9</v>
      </c>
      <c r="O23" s="40">
        <v>0</v>
      </c>
      <c r="P23" s="41">
        <f>SUM(N23:O23)</f>
        <v>30.9</v>
      </c>
      <c r="Q23" s="44" t="s">
        <v>25</v>
      </c>
      <c r="R23" s="70"/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1"/>
      <c r="C24" s="72" t="s">
        <v>26</v>
      </c>
      <c r="D24" s="48">
        <v>0</v>
      </c>
      <c r="E24" s="49">
        <v>0.4</v>
      </c>
      <c r="F24" s="50">
        <f>E24+D24</f>
        <v>0.4</v>
      </c>
      <c r="G24" s="48">
        <v>0</v>
      </c>
      <c r="H24" s="49">
        <v>0.4</v>
      </c>
      <c r="I24" s="50">
        <f>H24+G24</f>
        <v>0.4</v>
      </c>
      <c r="J24" s="48">
        <v>0</v>
      </c>
      <c r="K24" s="49">
        <v>4</v>
      </c>
      <c r="L24" s="50">
        <f>K24+J24</f>
        <v>4</v>
      </c>
      <c r="M24" s="159">
        <f t="shared" si="0"/>
        <v>5.2631578947368425</v>
      </c>
      <c r="N24" s="48">
        <v>0</v>
      </c>
      <c r="O24" s="49">
        <v>3.8</v>
      </c>
      <c r="P24" s="50">
        <f>O24+N24</f>
        <v>3.8</v>
      </c>
      <c r="Q24" s="74" t="s">
        <v>27</v>
      </c>
      <c r="R24" s="75"/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18"/>
      <c r="B25" s="76" t="s">
        <v>28</v>
      </c>
      <c r="C25" s="77"/>
      <c r="D25" s="78">
        <v>0</v>
      </c>
      <c r="E25" s="79">
        <v>0</v>
      </c>
      <c r="F25" s="80">
        <f>SUM(D25:E25)</f>
        <v>0</v>
      </c>
      <c r="G25" s="78">
        <v>0.2</v>
      </c>
      <c r="H25" s="79">
        <v>0</v>
      </c>
      <c r="I25" s="80">
        <f>SUM(G25:H25)</f>
        <v>0.2</v>
      </c>
      <c r="J25" s="78">
        <v>0.4</v>
      </c>
      <c r="K25" s="79">
        <v>0.2</v>
      </c>
      <c r="L25" s="80">
        <f>SUM(J25:K25)</f>
        <v>0.6000000000000001</v>
      </c>
      <c r="M25" s="158">
        <f t="shared" si="0"/>
        <v>-25</v>
      </c>
      <c r="N25" s="78">
        <v>0.5</v>
      </c>
      <c r="O25" s="79">
        <v>0.3</v>
      </c>
      <c r="P25" s="80">
        <f>SUM(N25:O25)</f>
        <v>0.8</v>
      </c>
      <c r="Q25" s="55"/>
      <c r="R25" s="75" t="s">
        <v>29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18"/>
      <c r="B26" s="76" t="s">
        <v>61</v>
      </c>
      <c r="C26" s="77"/>
      <c r="D26" s="78">
        <v>0</v>
      </c>
      <c r="E26" s="79">
        <v>0.1</v>
      </c>
      <c r="F26" s="80">
        <f>SUM(D26:E26)</f>
        <v>0.1</v>
      </c>
      <c r="G26" s="78">
        <v>0</v>
      </c>
      <c r="H26" s="79">
        <v>0.1</v>
      </c>
      <c r="I26" s="80">
        <f>SUM(G26:H26)</f>
        <v>0.1</v>
      </c>
      <c r="J26" s="78">
        <v>1</v>
      </c>
      <c r="K26" s="79">
        <v>5.6</v>
      </c>
      <c r="L26" s="80">
        <f>SUM(J26:K26)</f>
        <v>6.6</v>
      </c>
      <c r="M26" s="69">
        <f t="shared" si="0"/>
        <v>6.451612903225806</v>
      </c>
      <c r="N26" s="78">
        <v>0</v>
      </c>
      <c r="O26" s="79">
        <v>6.2</v>
      </c>
      <c r="P26" s="80">
        <f>SUM(N26:O26)</f>
        <v>6.2</v>
      </c>
      <c r="Q26" s="81"/>
      <c r="R26" s="75" t="s">
        <v>30</v>
      </c>
      <c r="S26" s="4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/>
      <c r="B27" s="82" t="s">
        <v>31</v>
      </c>
      <c r="C27" s="83"/>
      <c r="D27" s="84">
        <v>0</v>
      </c>
      <c r="E27" s="85">
        <v>0</v>
      </c>
      <c r="F27" s="86">
        <f>SUM(D27:E27)</f>
        <v>0</v>
      </c>
      <c r="G27" s="84">
        <v>0</v>
      </c>
      <c r="H27" s="85">
        <v>0</v>
      </c>
      <c r="I27" s="86">
        <f>SUM(G27:H27)</f>
        <v>0</v>
      </c>
      <c r="J27" s="84">
        <v>0.5</v>
      </c>
      <c r="K27" s="85">
        <v>2.3</v>
      </c>
      <c r="L27" s="86">
        <f>SUM(J27:K27)</f>
        <v>2.8</v>
      </c>
      <c r="M27" s="87">
        <f t="shared" si="0"/>
        <v>74.99999999999999</v>
      </c>
      <c r="N27" s="84">
        <v>0.7</v>
      </c>
      <c r="O27" s="85">
        <v>0.9</v>
      </c>
      <c r="P27" s="86">
        <f>SUM(N27:O27)</f>
        <v>1.6</v>
      </c>
      <c r="Q27" s="88"/>
      <c r="R27" s="89" t="s">
        <v>32</v>
      </c>
      <c r="S27" s="4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9" customHeight="1" thickBot="1">
      <c r="A28" s="18"/>
      <c r="B28" s="19"/>
      <c r="C28" s="1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0"/>
      <c r="O28" s="90"/>
      <c r="P28" s="90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 thickBot="1">
      <c r="A29" s="18" t="s">
        <v>62</v>
      </c>
      <c r="B29" s="32"/>
      <c r="C29" s="32"/>
      <c r="D29" s="33">
        <f>SUM(D30+D33)</f>
        <v>0</v>
      </c>
      <c r="E29" s="34">
        <f>SUM(E30+E33)</f>
        <v>0</v>
      </c>
      <c r="F29" s="35">
        <f aca="true" t="shared" si="1" ref="F29:F35">SUM(D29:E29)</f>
        <v>0</v>
      </c>
      <c r="G29" s="33">
        <f>SUM(G30+G33)</f>
        <v>0</v>
      </c>
      <c r="H29" s="34">
        <f>SUM(H30+H33)</f>
        <v>0</v>
      </c>
      <c r="I29" s="35">
        <f aca="true" t="shared" si="2" ref="I29:I35">SUM(G29:H29)</f>
        <v>0</v>
      </c>
      <c r="J29" s="33">
        <f>SUM(J30+J33)</f>
        <v>0</v>
      </c>
      <c r="K29" s="34">
        <f>SUM(K30+K33)</f>
        <v>0</v>
      </c>
      <c r="L29" s="35">
        <f aca="true" t="shared" si="3" ref="L29:L35">SUM(J29:K29)</f>
        <v>0</v>
      </c>
      <c r="M29" s="92" t="s">
        <v>16</v>
      </c>
      <c r="N29" s="33">
        <f>SUM(N30+N33)</f>
        <v>0</v>
      </c>
      <c r="O29" s="34">
        <f>SUM(O30+O33)</f>
        <v>0.2</v>
      </c>
      <c r="P29" s="35">
        <f aca="true" t="shared" si="4" ref="P29:P35">SUM(N29:O29)</f>
        <v>0.2</v>
      </c>
      <c r="Q29" s="67"/>
      <c r="R29" s="67"/>
      <c r="S29" s="93" t="s">
        <v>64</v>
      </c>
      <c r="T29" s="9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60" t="s">
        <v>63</v>
      </c>
      <c r="C30" s="94"/>
      <c r="D30" s="33">
        <f>SUM(D31:D32)</f>
        <v>0</v>
      </c>
      <c r="E30" s="34">
        <f>SUM(E31:E32)</f>
        <v>0</v>
      </c>
      <c r="F30" s="95">
        <f t="shared" si="1"/>
        <v>0</v>
      </c>
      <c r="G30" s="33">
        <f>SUM(G31:G32)</f>
        <v>0</v>
      </c>
      <c r="H30" s="34">
        <f>SUM(H31:H32)</f>
        <v>0</v>
      </c>
      <c r="I30" s="95">
        <f t="shared" si="2"/>
        <v>0</v>
      </c>
      <c r="J30" s="33">
        <f>SUM(J31:J32)</f>
        <v>0</v>
      </c>
      <c r="K30" s="34">
        <f>SUM(K31:K32)</f>
        <v>0</v>
      </c>
      <c r="L30" s="95">
        <f t="shared" si="3"/>
        <v>0</v>
      </c>
      <c r="M30" s="96" t="s">
        <v>16</v>
      </c>
      <c r="N30" s="33">
        <f>SUM(N31:N32)</f>
        <v>0</v>
      </c>
      <c r="O30" s="34">
        <f>SUM(O31:O32)</f>
        <v>0</v>
      </c>
      <c r="P30" s="95">
        <f t="shared" si="4"/>
        <v>0</v>
      </c>
      <c r="Q30" s="97"/>
      <c r="R30" s="66" t="s">
        <v>65</v>
      </c>
      <c r="S30" s="2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98"/>
      <c r="C31" s="99" t="s">
        <v>33</v>
      </c>
      <c r="D31" s="100">
        <v>0</v>
      </c>
      <c r="E31" s="101">
        <v>0</v>
      </c>
      <c r="F31" s="102">
        <f t="shared" si="1"/>
        <v>0</v>
      </c>
      <c r="G31" s="100">
        <v>0</v>
      </c>
      <c r="H31" s="101">
        <v>0</v>
      </c>
      <c r="I31" s="102">
        <f t="shared" si="2"/>
        <v>0</v>
      </c>
      <c r="J31" s="100">
        <v>0</v>
      </c>
      <c r="K31" s="101">
        <v>0</v>
      </c>
      <c r="L31" s="102">
        <f t="shared" si="3"/>
        <v>0</v>
      </c>
      <c r="M31" s="103" t="s">
        <v>16</v>
      </c>
      <c r="N31" s="100">
        <v>0</v>
      </c>
      <c r="O31" s="101">
        <v>0</v>
      </c>
      <c r="P31" s="102">
        <f t="shared" si="4"/>
        <v>0</v>
      </c>
      <c r="Q31" s="104" t="s">
        <v>34</v>
      </c>
      <c r="R31" s="105"/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8"/>
      <c r="C32" s="106" t="s">
        <v>35</v>
      </c>
      <c r="D32" s="107">
        <v>0</v>
      </c>
      <c r="E32" s="108">
        <v>0</v>
      </c>
      <c r="F32" s="109">
        <f t="shared" si="1"/>
        <v>0</v>
      </c>
      <c r="G32" s="107">
        <v>0</v>
      </c>
      <c r="H32" s="108">
        <v>0</v>
      </c>
      <c r="I32" s="109">
        <f t="shared" si="2"/>
        <v>0</v>
      </c>
      <c r="J32" s="107">
        <v>0</v>
      </c>
      <c r="K32" s="108">
        <v>0</v>
      </c>
      <c r="L32" s="109">
        <f t="shared" si="3"/>
        <v>0</v>
      </c>
      <c r="M32" s="110" t="s">
        <v>16</v>
      </c>
      <c r="N32" s="107">
        <v>0</v>
      </c>
      <c r="O32" s="108">
        <v>0</v>
      </c>
      <c r="P32" s="109">
        <f t="shared" si="4"/>
        <v>0</v>
      </c>
      <c r="Q32" s="74" t="s">
        <v>36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76" t="s">
        <v>37</v>
      </c>
      <c r="C33" s="112"/>
      <c r="D33" s="113">
        <f>SUM(D34:D35)</f>
        <v>0</v>
      </c>
      <c r="E33" s="114">
        <f>SUM(E34:E35)</f>
        <v>0</v>
      </c>
      <c r="F33" s="115">
        <f t="shared" si="1"/>
        <v>0</v>
      </c>
      <c r="G33" s="113">
        <f>SUM(G34:G35)</f>
        <v>0</v>
      </c>
      <c r="H33" s="114">
        <f>SUM(H34:H35)</f>
        <v>0</v>
      </c>
      <c r="I33" s="115">
        <f t="shared" si="2"/>
        <v>0</v>
      </c>
      <c r="J33" s="113">
        <f>SUM(J34:J35)</f>
        <v>0</v>
      </c>
      <c r="K33" s="114">
        <f>SUM(K34:K35)</f>
        <v>0</v>
      </c>
      <c r="L33" s="115">
        <f t="shared" si="3"/>
        <v>0</v>
      </c>
      <c r="M33" s="103" t="s">
        <v>16</v>
      </c>
      <c r="N33" s="113">
        <f>SUM(N34:N35)</f>
        <v>0</v>
      </c>
      <c r="O33" s="114">
        <f>SUM(O34:O35)</f>
        <v>0.2</v>
      </c>
      <c r="P33" s="115">
        <f t="shared" si="4"/>
        <v>0.2</v>
      </c>
      <c r="Q33" s="116"/>
      <c r="R33" s="66" t="s">
        <v>38</v>
      </c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21" customHeight="1">
      <c r="A34" s="18"/>
      <c r="B34" s="98"/>
      <c r="C34" s="99" t="s">
        <v>39</v>
      </c>
      <c r="D34" s="100">
        <v>0</v>
      </c>
      <c r="E34" s="101">
        <v>0</v>
      </c>
      <c r="F34" s="102">
        <f t="shared" si="1"/>
        <v>0</v>
      </c>
      <c r="G34" s="100">
        <v>0</v>
      </c>
      <c r="H34" s="101">
        <v>0</v>
      </c>
      <c r="I34" s="102">
        <f t="shared" si="2"/>
        <v>0</v>
      </c>
      <c r="J34" s="100">
        <v>0</v>
      </c>
      <c r="K34" s="101">
        <v>0</v>
      </c>
      <c r="L34" s="102">
        <f t="shared" si="3"/>
        <v>0</v>
      </c>
      <c r="M34" s="103" t="s">
        <v>16</v>
      </c>
      <c r="N34" s="100">
        <v>0</v>
      </c>
      <c r="O34" s="101">
        <v>0.2</v>
      </c>
      <c r="P34" s="102">
        <f t="shared" si="4"/>
        <v>0.2</v>
      </c>
      <c r="Q34" s="104" t="s">
        <v>40</v>
      </c>
      <c r="R34" s="111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8"/>
      <c r="B35" s="98"/>
      <c r="C35" s="106" t="s">
        <v>41</v>
      </c>
      <c r="D35" s="107">
        <v>0</v>
      </c>
      <c r="E35" s="108">
        <v>0</v>
      </c>
      <c r="F35" s="109">
        <f t="shared" si="1"/>
        <v>0</v>
      </c>
      <c r="G35" s="107">
        <v>0</v>
      </c>
      <c r="H35" s="108">
        <v>0</v>
      </c>
      <c r="I35" s="109">
        <f t="shared" si="2"/>
        <v>0</v>
      </c>
      <c r="J35" s="107">
        <v>0</v>
      </c>
      <c r="K35" s="108">
        <v>0</v>
      </c>
      <c r="L35" s="109">
        <f t="shared" si="3"/>
        <v>0</v>
      </c>
      <c r="M35" s="110" t="s">
        <v>16</v>
      </c>
      <c r="N35" s="107">
        <v>0</v>
      </c>
      <c r="O35" s="108">
        <v>0</v>
      </c>
      <c r="P35" s="109">
        <f t="shared" si="4"/>
        <v>0</v>
      </c>
      <c r="Q35" s="74" t="s">
        <v>42</v>
      </c>
      <c r="R35" s="111"/>
      <c r="S35" s="4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9" customHeight="1" thickBot="1">
      <c r="A36" s="18"/>
      <c r="B36" s="117"/>
      <c r="C36" s="118"/>
      <c r="D36" s="119"/>
      <c r="E36" s="120"/>
      <c r="F36" s="121"/>
      <c r="G36" s="119"/>
      <c r="H36" s="120"/>
      <c r="I36" s="121"/>
      <c r="J36" s="119"/>
      <c r="K36" s="120"/>
      <c r="L36" s="121"/>
      <c r="M36" s="122"/>
      <c r="N36" s="119"/>
      <c r="O36" s="120"/>
      <c r="P36" s="121"/>
      <c r="Q36" s="123"/>
      <c r="R36" s="124"/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9" customHeight="1" thickBot="1">
      <c r="A37" s="18"/>
      <c r="B37" s="77"/>
      <c r="C37" s="77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5"/>
      <c r="R37" s="55"/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25" t="s">
        <v>43</v>
      </c>
      <c r="B38" s="19"/>
      <c r="C38" s="19"/>
      <c r="D38" s="33">
        <f>SUM(D39:D40)</f>
        <v>0</v>
      </c>
      <c r="E38" s="34">
        <f>SUM(E39:E40)</f>
        <v>0</v>
      </c>
      <c r="F38" s="35">
        <f>SUM(F39:F40)</f>
        <v>0</v>
      </c>
      <c r="G38" s="33">
        <f aca="true" t="shared" si="5" ref="G38:L38">SUM(G39:G40)</f>
        <v>0</v>
      </c>
      <c r="H38" s="34">
        <f t="shared" si="5"/>
        <v>0</v>
      </c>
      <c r="I38" s="35">
        <f t="shared" si="5"/>
        <v>0</v>
      </c>
      <c r="J38" s="33">
        <f t="shared" si="5"/>
        <v>0.8</v>
      </c>
      <c r="K38" s="34">
        <f t="shared" si="5"/>
        <v>-0.7999999999999999</v>
      </c>
      <c r="L38" s="35">
        <f t="shared" si="5"/>
        <v>0</v>
      </c>
      <c r="M38" s="36" t="s">
        <v>16</v>
      </c>
      <c r="N38" s="33">
        <f>SUM(N39:N40)</f>
        <v>0.9</v>
      </c>
      <c r="O38" s="34">
        <f>SUM(O39:O40)</f>
        <v>-0.4</v>
      </c>
      <c r="P38" s="35">
        <f>SUM(P39:P40)</f>
        <v>0.5</v>
      </c>
      <c r="Q38" s="23"/>
      <c r="R38" s="23"/>
      <c r="S38" s="24" t="s">
        <v>44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18"/>
      <c r="B39" s="37" t="s">
        <v>45</v>
      </c>
      <c r="C39" s="38"/>
      <c r="D39" s="39">
        <v>0</v>
      </c>
      <c r="E39" s="40">
        <v>0</v>
      </c>
      <c r="F39" s="41">
        <f>SUM(D39:E39)</f>
        <v>0</v>
      </c>
      <c r="G39" s="39">
        <v>0</v>
      </c>
      <c r="H39" s="40">
        <v>0</v>
      </c>
      <c r="I39" s="41">
        <f>SUM(G39:H39)</f>
        <v>0</v>
      </c>
      <c r="J39" s="39">
        <v>0.2</v>
      </c>
      <c r="K39" s="40">
        <v>-0.1</v>
      </c>
      <c r="L39" s="41">
        <f>SUM(J39:K39)</f>
        <v>0.1</v>
      </c>
      <c r="M39" s="103" t="s">
        <v>16</v>
      </c>
      <c r="N39" s="39">
        <v>0.5</v>
      </c>
      <c r="O39" s="40">
        <v>0</v>
      </c>
      <c r="P39" s="41">
        <f>SUM(N39:O39)</f>
        <v>0.5</v>
      </c>
      <c r="Q39" s="43"/>
      <c r="R39" s="44" t="s">
        <v>46</v>
      </c>
      <c r="S39" s="4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 thickBot="1">
      <c r="A40" s="18"/>
      <c r="B40" s="126" t="s">
        <v>67</v>
      </c>
      <c r="C40" s="127"/>
      <c r="D40" s="48">
        <v>0</v>
      </c>
      <c r="E40" s="49">
        <v>0</v>
      </c>
      <c r="F40" s="109">
        <f>SUM(D40:E40)</f>
        <v>0</v>
      </c>
      <c r="G40" s="48">
        <v>0</v>
      </c>
      <c r="H40" s="49">
        <v>0</v>
      </c>
      <c r="I40" s="109">
        <f>SUM(G40:H40)</f>
        <v>0</v>
      </c>
      <c r="J40" s="48">
        <v>0.6</v>
      </c>
      <c r="K40" s="49">
        <v>-0.7</v>
      </c>
      <c r="L40" s="109">
        <f>SUM(J40:K40)</f>
        <v>-0.09999999999999998</v>
      </c>
      <c r="M40" s="110" t="s">
        <v>16</v>
      </c>
      <c r="N40" s="48">
        <v>0.4</v>
      </c>
      <c r="O40" s="49">
        <v>-0.4</v>
      </c>
      <c r="P40" s="109">
        <f>SUM(N40:O40)</f>
        <v>0</v>
      </c>
      <c r="Q40" s="51"/>
      <c r="R40" s="52" t="s">
        <v>66</v>
      </c>
      <c r="S40" s="4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5" customFormat="1" ht="21" customHeight="1" thickBot="1">
      <c r="A41" s="28"/>
      <c r="B41" s="4"/>
      <c r="C41" s="4"/>
      <c r="D41" s="215" t="s">
        <v>82</v>
      </c>
      <c r="E41" s="229"/>
      <c r="F41" s="229"/>
      <c r="G41" s="215" t="s">
        <v>90</v>
      </c>
      <c r="H41" s="229"/>
      <c r="I41" s="229"/>
      <c r="J41" s="215" t="s">
        <v>90</v>
      </c>
      <c r="K41" s="229"/>
      <c r="L41" s="229"/>
      <c r="M41" s="128"/>
      <c r="N41" s="215" t="s">
        <v>94</v>
      </c>
      <c r="O41" s="229"/>
      <c r="P41" s="229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9" t="s">
        <v>47</v>
      </c>
      <c r="B42" s="130"/>
      <c r="C42" s="130"/>
      <c r="D42" s="57">
        <f>D12+D17-D21-D29-D38</f>
        <v>13.8</v>
      </c>
      <c r="E42" s="58">
        <f>E12+E17-E21-E29-E38</f>
        <v>1.1</v>
      </c>
      <c r="F42" s="59">
        <f>SUM(D42:E42)</f>
        <v>14.9</v>
      </c>
      <c r="G42" s="57">
        <f>G12+G17-G21-G29-G38</f>
        <v>11</v>
      </c>
      <c r="H42" s="58">
        <f>H12+H17-H21-H29-H38</f>
        <v>1.1</v>
      </c>
      <c r="I42" s="59">
        <f>SUM(G42:H42)</f>
        <v>12.1</v>
      </c>
      <c r="J42" s="57">
        <f>J12+J17-J21-J29-J38</f>
        <v>10.999999999999996</v>
      </c>
      <c r="K42" s="58">
        <f>K12+K17-K21-K29-K38</f>
        <v>1.1000000000000005</v>
      </c>
      <c r="L42" s="59">
        <f>SUM(J42:K42)</f>
        <v>12.099999999999998</v>
      </c>
      <c r="M42" s="69">
        <f>ROUND(L42-P42,2)/P42*100</f>
        <v>-17.123287671232877</v>
      </c>
      <c r="N42" s="57">
        <f>N12+N17-N21-N29-N38</f>
        <v>13.300000000000002</v>
      </c>
      <c r="O42" s="58">
        <f>O12+O17-O21-O29-O38</f>
        <v>1.2999999999999998</v>
      </c>
      <c r="P42" s="59">
        <f>SUM(N42:O42)</f>
        <v>14.600000000000001</v>
      </c>
      <c r="Q42" s="131"/>
      <c r="R42" s="131"/>
      <c r="S42" s="132" t="s">
        <v>48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133"/>
      <c r="B43" s="134"/>
      <c r="C43" s="134"/>
      <c r="D43" s="53"/>
      <c r="E43" s="53"/>
      <c r="F43" s="53"/>
      <c r="G43" s="53"/>
      <c r="H43" s="53"/>
      <c r="I43" s="53"/>
      <c r="J43" s="53"/>
      <c r="K43" s="53"/>
      <c r="L43" s="53"/>
      <c r="M43" s="135"/>
      <c r="N43" s="53"/>
      <c r="O43" s="53"/>
      <c r="P43" s="53"/>
      <c r="Q43" s="211"/>
      <c r="R43" s="211"/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5" t="s">
        <v>68</v>
      </c>
      <c r="B44" s="19"/>
      <c r="C44" s="19"/>
      <c r="D44" s="33">
        <f>SUM(D45:D46)</f>
        <v>13.799999999999999</v>
      </c>
      <c r="E44" s="34">
        <f>SUM(E45:E46)</f>
        <v>1.1</v>
      </c>
      <c r="F44" s="63">
        <f>SUM(F45:F46)</f>
        <v>14.899999999999999</v>
      </c>
      <c r="G44" s="33">
        <f aca="true" t="shared" si="6" ref="G44:L44">SUM(G45:G46)</f>
        <v>11</v>
      </c>
      <c r="H44" s="34">
        <f t="shared" si="6"/>
        <v>1.1</v>
      </c>
      <c r="I44" s="63">
        <f t="shared" si="6"/>
        <v>12.1</v>
      </c>
      <c r="J44" s="33">
        <f t="shared" si="6"/>
        <v>11</v>
      </c>
      <c r="K44" s="34">
        <f t="shared" si="6"/>
        <v>1.1</v>
      </c>
      <c r="L44" s="63">
        <f t="shared" si="6"/>
        <v>12.1</v>
      </c>
      <c r="M44" s="64">
        <f>ROUND(L44-P44,2)/P44*100</f>
        <v>-17.123287671232877</v>
      </c>
      <c r="N44" s="33">
        <f>SUM(N45:N46)</f>
        <v>13.299999999999999</v>
      </c>
      <c r="O44" s="34">
        <f>SUM(O45:O46)</f>
        <v>1.3</v>
      </c>
      <c r="P44" s="202">
        <f>SUM(P45:P46)</f>
        <v>14.6</v>
      </c>
      <c r="Q44" s="23"/>
      <c r="R44" s="23"/>
      <c r="S44" s="24" t="s">
        <v>69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137"/>
      <c r="B45" s="37" t="s">
        <v>49</v>
      </c>
      <c r="C45" s="38"/>
      <c r="D45" s="39">
        <v>5.1</v>
      </c>
      <c r="E45" s="40">
        <v>0.5</v>
      </c>
      <c r="F45" s="41">
        <f>SUM(D45:E45)</f>
        <v>5.6</v>
      </c>
      <c r="G45" s="39">
        <v>4.9</v>
      </c>
      <c r="H45" s="40">
        <v>0.5</v>
      </c>
      <c r="I45" s="41">
        <f>SUM(G45:H45)</f>
        <v>5.4</v>
      </c>
      <c r="J45" s="39">
        <v>4.9</v>
      </c>
      <c r="K45" s="40">
        <v>0.5</v>
      </c>
      <c r="L45" s="41">
        <f>SUM(J45:K45)</f>
        <v>5.4</v>
      </c>
      <c r="M45" s="73">
        <f>ROUND(L45-P45,2)/P45*100</f>
        <v>54.285714285714285</v>
      </c>
      <c r="N45" s="39">
        <v>2.6</v>
      </c>
      <c r="O45" s="40">
        <v>0.9</v>
      </c>
      <c r="P45" s="41">
        <f>SUM(N45:O45)</f>
        <v>3.5</v>
      </c>
      <c r="Q45" s="43"/>
      <c r="R45" s="44" t="s">
        <v>78</v>
      </c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37"/>
      <c r="B46" s="150" t="s">
        <v>50</v>
      </c>
      <c r="C46" s="9"/>
      <c r="D46" s="48">
        <v>8.7</v>
      </c>
      <c r="E46" s="49">
        <v>0.6</v>
      </c>
      <c r="F46" s="50">
        <f>SUM(D46:E46)</f>
        <v>9.299999999999999</v>
      </c>
      <c r="G46" s="48">
        <v>6.1</v>
      </c>
      <c r="H46" s="49">
        <v>0.6</v>
      </c>
      <c r="I46" s="50">
        <f>SUM(G46:H46)</f>
        <v>6.699999999999999</v>
      </c>
      <c r="J46" s="48">
        <v>6.1</v>
      </c>
      <c r="K46" s="49">
        <v>0.6</v>
      </c>
      <c r="L46" s="50">
        <f>SUM(J46:K46)</f>
        <v>6.699999999999999</v>
      </c>
      <c r="M46" s="160">
        <f>ROUND(L46-P46,2)/P46*100</f>
        <v>-39.63963963963965</v>
      </c>
      <c r="N46" s="48">
        <v>10.7</v>
      </c>
      <c r="O46" s="49">
        <v>0.4</v>
      </c>
      <c r="P46" s="50">
        <f>SUM(N46:O46)</f>
        <v>11.1</v>
      </c>
      <c r="Q46" s="144"/>
      <c r="R46" s="105" t="s">
        <v>51</v>
      </c>
      <c r="S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9" customHeight="1" thickBot="1">
      <c r="A47" s="151"/>
      <c r="B47" s="152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26"/>
      <c r="N47" s="153"/>
      <c r="O47" s="153"/>
      <c r="P47" s="153"/>
      <c r="Q47" s="136"/>
      <c r="R47" s="136"/>
      <c r="S47" s="1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9" s="2" customFormat="1" ht="21" customHeight="1">
      <c r="A48" s="175" t="s">
        <v>98</v>
      </c>
      <c r="B48" s="176"/>
      <c r="C48" s="176"/>
      <c r="D48" s="177"/>
      <c r="E48" s="178"/>
      <c r="F48" s="179"/>
      <c r="G48" s="177"/>
      <c r="H48" s="178"/>
      <c r="I48" s="179"/>
      <c r="J48" s="177"/>
      <c r="K48" s="178"/>
      <c r="L48" s="179"/>
      <c r="M48" s="180"/>
      <c r="N48" s="177"/>
      <c r="O48" s="178"/>
      <c r="P48" s="179"/>
      <c r="Q48" s="285" t="s">
        <v>99</v>
      </c>
      <c r="R48" s="211"/>
      <c r="S48" s="286"/>
    </row>
    <row r="49" spans="1:19" s="2" customFormat="1" ht="21" customHeight="1">
      <c r="A49" s="181" t="s">
        <v>100</v>
      </c>
      <c r="B49" s="182"/>
      <c r="C49" s="182"/>
      <c r="D49" s="183"/>
      <c r="E49" s="184"/>
      <c r="F49" s="185"/>
      <c r="G49" s="183"/>
      <c r="H49" s="184"/>
      <c r="I49" s="185"/>
      <c r="J49" s="183"/>
      <c r="K49" s="184"/>
      <c r="L49" s="185"/>
      <c r="M49" s="186"/>
      <c r="N49" s="183"/>
      <c r="O49" s="184"/>
      <c r="P49" s="185"/>
      <c r="Q49" s="287" t="s">
        <v>101</v>
      </c>
      <c r="R49" s="288"/>
      <c r="S49" s="289"/>
    </row>
    <row r="50" spans="1:19" s="2" customFormat="1" ht="21" customHeight="1">
      <c r="A50" s="290" t="s">
        <v>102</v>
      </c>
      <c r="B50" s="291"/>
      <c r="C50" s="292"/>
      <c r="D50" s="183"/>
      <c r="E50" s="184"/>
      <c r="F50" s="185"/>
      <c r="G50" s="183"/>
      <c r="H50" s="184"/>
      <c r="I50" s="185"/>
      <c r="J50" s="183"/>
      <c r="K50" s="184"/>
      <c r="L50" s="185"/>
      <c r="M50" s="186"/>
      <c r="N50" s="183"/>
      <c r="O50" s="184"/>
      <c r="P50" s="185"/>
      <c r="Q50" s="287" t="s">
        <v>103</v>
      </c>
      <c r="R50" s="288"/>
      <c r="S50" s="289"/>
    </row>
    <row r="51" spans="1:19" s="2" customFormat="1" ht="21" customHeight="1">
      <c r="A51" s="187"/>
      <c r="B51" s="77" t="s">
        <v>104</v>
      </c>
      <c r="C51" s="77"/>
      <c r="D51" s="188">
        <v>0</v>
      </c>
      <c r="E51" s="189">
        <v>0</v>
      </c>
      <c r="F51" s="190">
        <f>SUM(D51:E51)</f>
        <v>0</v>
      </c>
      <c r="G51" s="188">
        <v>0</v>
      </c>
      <c r="H51" s="189">
        <v>0</v>
      </c>
      <c r="I51" s="190">
        <f>SUM(G51:H51)</f>
        <v>0</v>
      </c>
      <c r="J51" s="188">
        <v>0</v>
      </c>
      <c r="K51" s="189">
        <v>0</v>
      </c>
      <c r="L51" s="190">
        <f>SUM(J51:K51)</f>
        <v>0</v>
      </c>
      <c r="M51" s="191" t="s">
        <v>16</v>
      </c>
      <c r="N51" s="192">
        <v>0</v>
      </c>
      <c r="O51" s="189">
        <v>0</v>
      </c>
      <c r="P51" s="190">
        <f>SUM(N51:O51)</f>
        <v>0</v>
      </c>
      <c r="Q51" s="295" t="s">
        <v>105</v>
      </c>
      <c r="R51" s="296"/>
      <c r="S51" s="45"/>
    </row>
    <row r="52" spans="1:19" s="2" customFormat="1" ht="21" customHeight="1">
      <c r="A52" s="187"/>
      <c r="B52" s="77" t="s">
        <v>106</v>
      </c>
      <c r="C52" s="77"/>
      <c r="D52" s="188">
        <v>0</v>
      </c>
      <c r="E52" s="189">
        <v>0</v>
      </c>
      <c r="F52" s="159">
        <f>SUM(D52:E52)</f>
        <v>0</v>
      </c>
      <c r="G52" s="188">
        <v>0</v>
      </c>
      <c r="H52" s="189">
        <v>0.1</v>
      </c>
      <c r="I52" s="159">
        <f>SUM(G52:H52)</f>
        <v>0.1</v>
      </c>
      <c r="J52" s="188">
        <v>0</v>
      </c>
      <c r="K52" s="189">
        <v>0.1</v>
      </c>
      <c r="L52" s="159">
        <f>SUM(J52:K52)</f>
        <v>0.1</v>
      </c>
      <c r="M52" s="191" t="s">
        <v>16</v>
      </c>
      <c r="N52" s="192">
        <v>0</v>
      </c>
      <c r="O52" s="189">
        <v>0</v>
      </c>
      <c r="P52" s="159">
        <f>SUM(N52:O52)</f>
        <v>0</v>
      </c>
      <c r="Q52" s="295" t="s">
        <v>107</v>
      </c>
      <c r="R52" s="296"/>
      <c r="S52" s="45"/>
    </row>
    <row r="53" spans="1:19" s="2" customFormat="1" ht="21" customHeight="1">
      <c r="A53" s="187"/>
      <c r="B53" s="77" t="s">
        <v>108</v>
      </c>
      <c r="C53" s="77"/>
      <c r="D53" s="188">
        <v>0</v>
      </c>
      <c r="E53" s="189">
        <v>0</v>
      </c>
      <c r="F53" s="190">
        <f>SUM(D53:E53)</f>
        <v>0</v>
      </c>
      <c r="G53" s="188">
        <v>0</v>
      </c>
      <c r="H53" s="189">
        <v>0.1</v>
      </c>
      <c r="I53" s="190">
        <f>SUM(G53:H53)</f>
        <v>0.1</v>
      </c>
      <c r="J53" s="188">
        <v>0</v>
      </c>
      <c r="K53" s="189">
        <v>0.1</v>
      </c>
      <c r="L53" s="190">
        <f>SUM(J53:K53)</f>
        <v>0.1</v>
      </c>
      <c r="M53" s="191" t="s">
        <v>16</v>
      </c>
      <c r="N53" s="192">
        <v>0</v>
      </c>
      <c r="O53" s="189">
        <v>0</v>
      </c>
      <c r="P53" s="190">
        <f>SUM(N53:O53)</f>
        <v>0</v>
      </c>
      <c r="Q53" s="295" t="s">
        <v>109</v>
      </c>
      <c r="R53" s="296"/>
      <c r="S53" s="45"/>
    </row>
    <row r="54" spans="1:19" s="2" customFormat="1" ht="21" customHeight="1">
      <c r="A54" s="187"/>
      <c r="B54" s="77" t="s">
        <v>110</v>
      </c>
      <c r="C54" s="77"/>
      <c r="D54" s="188">
        <v>0</v>
      </c>
      <c r="E54" s="193">
        <v>0</v>
      </c>
      <c r="F54" s="190">
        <f>SUM(D54:E54)</f>
        <v>0</v>
      </c>
      <c r="G54" s="188">
        <v>0</v>
      </c>
      <c r="H54" s="193">
        <v>0</v>
      </c>
      <c r="I54" s="190">
        <f>SUM(G54:H54)</f>
        <v>0</v>
      </c>
      <c r="J54" s="188">
        <v>0</v>
      </c>
      <c r="K54" s="193">
        <v>0</v>
      </c>
      <c r="L54" s="190">
        <f>SUM(J54:K54)</f>
        <v>0</v>
      </c>
      <c r="M54" s="191" t="s">
        <v>16</v>
      </c>
      <c r="N54" s="192">
        <v>0</v>
      </c>
      <c r="O54" s="193">
        <v>0</v>
      </c>
      <c r="P54" s="190">
        <f>SUM(N54:O54)</f>
        <v>0</v>
      </c>
      <c r="Q54" s="295" t="s">
        <v>111</v>
      </c>
      <c r="R54" s="296"/>
      <c r="S54" s="45"/>
    </row>
    <row r="55" spans="1:19" s="2" customFormat="1" ht="21" customHeight="1" thickBot="1">
      <c r="A55" s="194"/>
      <c r="B55" s="195" t="s">
        <v>112</v>
      </c>
      <c r="C55" s="195"/>
      <c r="D55" s="196">
        <f>D51-D53</f>
        <v>0</v>
      </c>
      <c r="E55" s="197">
        <f>E51-E53</f>
        <v>0</v>
      </c>
      <c r="F55" s="198">
        <f>SUM(D55:E55)</f>
        <v>0</v>
      </c>
      <c r="G55" s="196">
        <f>G51-G53</f>
        <v>0</v>
      </c>
      <c r="H55" s="197">
        <v>0</v>
      </c>
      <c r="I55" s="198">
        <f>SUM(G55:H55)</f>
        <v>0</v>
      </c>
      <c r="J55" s="196">
        <f>J51-J53</f>
        <v>0</v>
      </c>
      <c r="K55" s="197">
        <f>K51+K52-K53-K54</f>
        <v>0</v>
      </c>
      <c r="L55" s="198">
        <f>SUM(J55:K55)</f>
        <v>0</v>
      </c>
      <c r="M55" s="199" t="s">
        <v>16</v>
      </c>
      <c r="N55" s="200">
        <v>0</v>
      </c>
      <c r="O55" s="197">
        <f>O51-O53</f>
        <v>0</v>
      </c>
      <c r="P55" s="198">
        <f>SUM(N55:O55)</f>
        <v>0</v>
      </c>
      <c r="Q55" s="293" t="s">
        <v>113</v>
      </c>
      <c r="R55" s="294"/>
      <c r="S55" s="201"/>
    </row>
    <row r="56" spans="1:171" s="2" customFormat="1" ht="19.5">
      <c r="A56" s="209" t="s">
        <v>52</v>
      </c>
      <c r="B56" s="210"/>
      <c r="C56" s="210"/>
      <c r="D56" s="210"/>
      <c r="E56" s="210"/>
      <c r="F56" s="210"/>
      <c r="G56" s="210"/>
      <c r="H56" s="210"/>
      <c r="I56" s="210"/>
      <c r="J56" s="140" t="s">
        <v>70</v>
      </c>
      <c r="K56" s="219" t="s">
        <v>53</v>
      </c>
      <c r="L56" s="219"/>
      <c r="M56" s="219"/>
      <c r="N56" s="219"/>
      <c r="O56" s="219"/>
      <c r="P56" s="219"/>
      <c r="Q56" s="219"/>
      <c r="R56" s="219"/>
      <c r="S56" s="22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</row>
    <row r="57" spans="1:171" s="2" customFormat="1" ht="19.5">
      <c r="A57" s="205"/>
      <c r="B57" s="206"/>
      <c r="C57" s="206"/>
      <c r="D57" s="206"/>
      <c r="E57" s="206"/>
      <c r="F57" s="206"/>
      <c r="G57" s="206"/>
      <c r="H57" s="206"/>
      <c r="I57" s="206"/>
      <c r="J57" s="141" t="s">
        <v>76</v>
      </c>
      <c r="K57" s="138"/>
      <c r="L57" s="138"/>
      <c r="M57" s="138"/>
      <c r="N57" s="138"/>
      <c r="O57" s="138"/>
      <c r="P57" s="138"/>
      <c r="Q57" s="138"/>
      <c r="R57" s="138"/>
      <c r="S57" s="13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</row>
    <row r="58" spans="1:171" s="2" customFormat="1" ht="19.5">
      <c r="A58" s="221"/>
      <c r="B58" s="222"/>
      <c r="C58" s="222"/>
      <c r="D58" s="142"/>
      <c r="E58" s="142"/>
      <c r="F58" s="208" t="s">
        <v>85</v>
      </c>
      <c r="G58" s="208"/>
      <c r="H58" s="208"/>
      <c r="I58" s="208"/>
      <c r="J58" s="163">
        <v>84</v>
      </c>
      <c r="K58" s="207" t="s">
        <v>86</v>
      </c>
      <c r="L58" s="207"/>
      <c r="M58" s="207"/>
      <c r="N58" s="207"/>
      <c r="O58" s="207"/>
      <c r="P58" s="227"/>
      <c r="Q58" s="227"/>
      <c r="R58" s="227"/>
      <c r="S58" s="228"/>
      <c r="T58" s="143"/>
      <c r="U58" s="143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</row>
    <row r="59" spans="1:171" s="2" customFormat="1" ht="19.5">
      <c r="A59" s="221"/>
      <c r="B59" s="222"/>
      <c r="C59" s="222"/>
      <c r="D59" s="142"/>
      <c r="E59" s="142"/>
      <c r="F59" s="216" t="s">
        <v>54</v>
      </c>
      <c r="G59" s="223"/>
      <c r="H59" s="223"/>
      <c r="I59" s="223"/>
      <c r="J59" s="163">
        <v>23</v>
      </c>
      <c r="K59" s="207" t="s">
        <v>55</v>
      </c>
      <c r="L59" s="207"/>
      <c r="M59" s="207"/>
      <c r="N59" s="207"/>
      <c r="O59" s="145"/>
      <c r="P59" s="138"/>
      <c r="Q59" s="138"/>
      <c r="R59" s="138"/>
      <c r="S59" s="13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</row>
    <row r="60" spans="1:171" s="2" customFormat="1" ht="19.5">
      <c r="A60" s="221"/>
      <c r="B60" s="222"/>
      <c r="C60" s="222"/>
      <c r="D60" s="146"/>
      <c r="E60" s="146"/>
      <c r="F60" s="223" t="s">
        <v>88</v>
      </c>
      <c r="G60" s="223"/>
      <c r="H60" s="223"/>
      <c r="I60" s="223"/>
      <c r="J60" s="164" t="s">
        <v>96</v>
      </c>
      <c r="K60" s="224" t="s">
        <v>89</v>
      </c>
      <c r="L60" s="224"/>
      <c r="M60" s="224"/>
      <c r="N60" s="224"/>
      <c r="O60" s="145"/>
      <c r="P60" s="138"/>
      <c r="Q60" s="138"/>
      <c r="R60" s="138"/>
      <c r="S60" s="13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</row>
    <row r="61" spans="1:171" s="2" customFormat="1" ht="19.5">
      <c r="A61" s="225" t="s">
        <v>56</v>
      </c>
      <c r="B61" s="226"/>
      <c r="C61" s="226"/>
      <c r="D61" s="226"/>
      <c r="E61" s="226"/>
      <c r="F61" s="226"/>
      <c r="G61" s="226"/>
      <c r="H61" s="226"/>
      <c r="I61" s="226"/>
      <c r="J61" s="140" t="s">
        <v>71</v>
      </c>
      <c r="K61" s="219" t="s">
        <v>57</v>
      </c>
      <c r="L61" s="219"/>
      <c r="M61" s="219"/>
      <c r="N61" s="219"/>
      <c r="O61" s="219"/>
      <c r="P61" s="219"/>
      <c r="Q61" s="219"/>
      <c r="R61" s="219"/>
      <c r="S61" s="220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</row>
    <row r="62" spans="1:171" s="2" customFormat="1" ht="19.5">
      <c r="A62" s="203" t="s">
        <v>116</v>
      </c>
      <c r="B62" s="204"/>
      <c r="C62" s="204"/>
      <c r="D62" s="204"/>
      <c r="E62" s="204"/>
      <c r="F62" s="204"/>
      <c r="G62" s="204"/>
      <c r="H62" s="204"/>
      <c r="I62" s="204"/>
      <c r="J62" s="140" t="s">
        <v>72</v>
      </c>
      <c r="K62" s="219" t="s">
        <v>73</v>
      </c>
      <c r="L62" s="219"/>
      <c r="M62" s="219"/>
      <c r="N62" s="219"/>
      <c r="O62" s="219"/>
      <c r="P62" s="219"/>
      <c r="Q62" s="219"/>
      <c r="R62" s="219"/>
      <c r="S62" s="220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20.25" thickBot="1">
      <c r="A63" s="161" t="s">
        <v>117</v>
      </c>
      <c r="B63" s="162"/>
      <c r="C63" s="162"/>
      <c r="D63" s="162"/>
      <c r="E63" s="162"/>
      <c r="F63" s="162"/>
      <c r="G63" s="162"/>
      <c r="H63" s="162"/>
      <c r="I63" s="162"/>
      <c r="J63" s="155"/>
      <c r="K63" s="217" t="s">
        <v>74</v>
      </c>
      <c r="L63" s="217"/>
      <c r="M63" s="217"/>
      <c r="N63" s="217"/>
      <c r="O63" s="217"/>
      <c r="P63" s="217"/>
      <c r="Q63" s="217"/>
      <c r="R63" s="217"/>
      <c r="S63" s="21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  <row r="635" s="147" customFormat="1" ht="12.75"/>
    <row r="636" s="147" customFormat="1" ht="12.75"/>
    <row r="637" s="147" customFormat="1" ht="12.75"/>
    <row r="638" s="147" customFormat="1" ht="12.75"/>
    <row r="639" s="147" customFormat="1" ht="12.75"/>
    <row r="640" s="147" customFormat="1" ht="12.75"/>
    <row r="641" s="147" customFormat="1" ht="12.75"/>
    <row r="642" s="147" customFormat="1" ht="12.75"/>
    <row r="643" s="147" customFormat="1" ht="12.75"/>
    <row r="644" s="147" customFormat="1" ht="12.75"/>
    <row r="645" s="147" customFormat="1" ht="12.75"/>
    <row r="646" s="147" customFormat="1" ht="12.75"/>
    <row r="647" s="147" customFormat="1" ht="12.75"/>
    <row r="648" s="147" customFormat="1" ht="12.75"/>
    <row r="649" s="147" customFormat="1" ht="12.75"/>
    <row r="650" s="147" customFormat="1" ht="12.75"/>
    <row r="651" s="147" customFormat="1" ht="12.75"/>
    <row r="652" s="147" customFormat="1" ht="12.75"/>
    <row r="653" s="147" customFormat="1" ht="12.75"/>
    <row r="654" s="147" customFormat="1" ht="12.75"/>
    <row r="655" s="147" customFormat="1" ht="12.75"/>
    <row r="656" s="147" customFormat="1" ht="12.75"/>
    <row r="657" s="147" customFormat="1" ht="12.75"/>
    <row r="658" s="147" customFormat="1" ht="12.75"/>
    <row r="659" s="147" customFormat="1" ht="12.75"/>
    <row r="660" s="147" customFormat="1" ht="12.75"/>
    <row r="661" s="147" customFormat="1" ht="12.75"/>
    <row r="662" s="147" customFormat="1" ht="12.75"/>
    <row r="663" s="147" customFormat="1" ht="12.75"/>
    <row r="664" s="147" customFormat="1" ht="12.75"/>
    <row r="665" s="147" customFormat="1" ht="12.75"/>
    <row r="666" s="147" customFormat="1" ht="12.75"/>
    <row r="667" s="147" customFormat="1" ht="12.75"/>
    <row r="668" s="147" customFormat="1" ht="12.75"/>
    <row r="669" s="147" customFormat="1" ht="12.75"/>
    <row r="670" s="147" customFormat="1" ht="12.75"/>
    <row r="671" s="147" customFormat="1" ht="12.75"/>
    <row r="672" s="147" customFormat="1" ht="12.75"/>
    <row r="673" s="147" customFormat="1" ht="12.75"/>
    <row r="674" s="147" customFormat="1" ht="12.75"/>
    <row r="675" s="147" customFormat="1" ht="12.75"/>
    <row r="676" s="147" customFormat="1" ht="12.75"/>
    <row r="677" s="147" customFormat="1" ht="12.75"/>
    <row r="678" s="147" customFormat="1" ht="12.75"/>
    <row r="679" s="147" customFormat="1" ht="12.75"/>
    <row r="680" s="147" customFormat="1" ht="12.75"/>
    <row r="681" s="147" customFormat="1" ht="12.75"/>
    <row r="682" s="147" customFormat="1" ht="12.75"/>
    <row r="683" s="147" customFormat="1" ht="12.75"/>
    <row r="684" s="147" customFormat="1" ht="12.75"/>
    <row r="685" s="147" customFormat="1" ht="12.75"/>
    <row r="686" s="147" customFormat="1" ht="12.75"/>
    <row r="687" s="147" customFormat="1" ht="12.75"/>
    <row r="688" s="147" customFormat="1" ht="12.75"/>
    <row r="689" s="147" customFormat="1" ht="12.75"/>
    <row r="690" s="147" customFormat="1" ht="12.75"/>
    <row r="691" s="147" customFormat="1" ht="12.75"/>
    <row r="692" s="147" customFormat="1" ht="12.75"/>
    <row r="693" s="147" customFormat="1" ht="12.75"/>
    <row r="694" s="147" customFormat="1" ht="12.75"/>
    <row r="695" s="147" customFormat="1" ht="12.75"/>
    <row r="696" s="147" customFormat="1" ht="12.75"/>
    <row r="697" s="147" customFormat="1" ht="12.75"/>
    <row r="698" s="147" customFormat="1" ht="12.75"/>
    <row r="699" s="147" customFormat="1" ht="12.75"/>
    <row r="700" s="147" customFormat="1" ht="12.75"/>
    <row r="701" s="147" customFormat="1" ht="12.75"/>
    <row r="702" s="147" customFormat="1" ht="12.75"/>
    <row r="703" s="147" customFormat="1" ht="12.75"/>
    <row r="704" s="147" customFormat="1" ht="12.75"/>
    <row r="705" s="147" customFormat="1" ht="12.75"/>
    <row r="706" s="147" customFormat="1" ht="12.75"/>
    <row r="707" s="147" customFormat="1" ht="12.75"/>
    <row r="708" s="147" customFormat="1" ht="12.75"/>
    <row r="709" s="147" customFormat="1" ht="12.75"/>
    <row r="710" s="147" customFormat="1" ht="12.75"/>
    <row r="711" s="147" customFormat="1" ht="12.75"/>
    <row r="712" s="147" customFormat="1" ht="12.75"/>
    <row r="713" s="147" customFormat="1" ht="12.75"/>
    <row r="714" s="147" customFormat="1" ht="12.75"/>
    <row r="715" s="147" customFormat="1" ht="12.75"/>
    <row r="716" s="147" customFormat="1" ht="12.75"/>
    <row r="717" s="147" customFormat="1" ht="12.75"/>
    <row r="718" s="147" customFormat="1" ht="12.75"/>
    <row r="719" s="147" customFormat="1" ht="12.75"/>
    <row r="720" s="147" customFormat="1" ht="12.75"/>
    <row r="721" s="147" customFormat="1" ht="12.75"/>
    <row r="722" s="147" customFormat="1" ht="12.75"/>
    <row r="723" s="147" customFormat="1" ht="12.75"/>
    <row r="724" s="147" customFormat="1" ht="12.75"/>
    <row r="725" s="147" customFormat="1" ht="12.75"/>
    <row r="726" s="147" customFormat="1" ht="12.75"/>
    <row r="727" s="147" customFormat="1" ht="12.75"/>
    <row r="728" s="147" customFormat="1" ht="12.75"/>
    <row r="729" s="147" customFormat="1" ht="12.75"/>
    <row r="730" s="147" customFormat="1" ht="12.75"/>
    <row r="731" s="147" customFormat="1" ht="12.75"/>
    <row r="732" s="147" customFormat="1" ht="12.75"/>
    <row r="733" s="147" customFormat="1" ht="12.75"/>
    <row r="734" s="147" customFormat="1" ht="12.75"/>
    <row r="735" s="147" customFormat="1" ht="12.75"/>
    <row r="736" s="147" customFormat="1" ht="12.75"/>
    <row r="737" s="147" customFormat="1" ht="12.75"/>
    <row r="738" s="147" customFormat="1" ht="12.75"/>
    <row r="739" s="147" customFormat="1" ht="12.75"/>
    <row r="740" s="147" customFormat="1" ht="12.75"/>
    <row r="741" s="147" customFormat="1" ht="12.75"/>
    <row r="742" s="147" customFormat="1" ht="12.75"/>
    <row r="743" s="147" customFormat="1" ht="12.75"/>
    <row r="744" s="147" customFormat="1" ht="12.75"/>
    <row r="745" s="147" customFormat="1" ht="12.75"/>
    <row r="746" s="147" customFormat="1" ht="12.75"/>
    <row r="747" s="147" customFormat="1" ht="12.75"/>
    <row r="748" s="147" customFormat="1" ht="12.75"/>
    <row r="749" s="147" customFormat="1" ht="12.75"/>
    <row r="750" s="147" customFormat="1" ht="12.75"/>
    <row r="751" s="147" customFormat="1" ht="12.75"/>
    <row r="752" s="147" customFormat="1" ht="12.75"/>
    <row r="753" s="147" customFormat="1" ht="12.75"/>
    <row r="754" s="147" customFormat="1" ht="12.75"/>
    <row r="755" s="147" customFormat="1" ht="12.75"/>
    <row r="756" s="147" customFormat="1" ht="12.75"/>
    <row r="757" s="147" customFormat="1" ht="12.75"/>
    <row r="758" s="147" customFormat="1" ht="12.75"/>
    <row r="759" s="147" customFormat="1" ht="12.75"/>
    <row r="760" s="147" customFormat="1" ht="12.75"/>
    <row r="761" s="147" customFormat="1" ht="12.75"/>
    <row r="762" s="147" customFormat="1" ht="12.75"/>
    <row r="763" s="147" customFormat="1" ht="12.75"/>
    <row r="764" s="147" customFormat="1" ht="12.75"/>
    <row r="765" s="147" customFormat="1" ht="12.75"/>
    <row r="766" s="147" customFormat="1" ht="12.75"/>
    <row r="767" s="147" customFormat="1" ht="12.75"/>
    <row r="768" s="147" customFormat="1" ht="12.75"/>
    <row r="769" s="147" customFormat="1" ht="12.75"/>
    <row r="770" s="147" customFormat="1" ht="12.75"/>
    <row r="771" s="147" customFormat="1" ht="12.75"/>
    <row r="772" s="147" customFormat="1" ht="12.75"/>
    <row r="773" s="147" customFormat="1" ht="12.75"/>
    <row r="774" s="147" customFormat="1" ht="12.75"/>
    <row r="775" s="147" customFormat="1" ht="12.75"/>
    <row r="776" s="147" customFormat="1" ht="12.75"/>
    <row r="777" s="147" customFormat="1" ht="12.75"/>
    <row r="778" s="147" customFormat="1" ht="12.75"/>
    <row r="779" s="147" customFormat="1" ht="12.75"/>
    <row r="780" s="147" customFormat="1" ht="12.75"/>
    <row r="781" s="147" customFormat="1" ht="12.75"/>
    <row r="782" s="147" customFormat="1" ht="12.75"/>
    <row r="783" s="147" customFormat="1" ht="12.75"/>
    <row r="784" s="147" customFormat="1" ht="12.75"/>
    <row r="785" s="147" customFormat="1" ht="12.75"/>
    <row r="786" s="147" customFormat="1" ht="12.75"/>
    <row r="787" s="147" customFormat="1" ht="12.75"/>
    <row r="788" s="147" customFormat="1" ht="12.75"/>
    <row r="789" s="147" customFormat="1" ht="12.75"/>
    <row r="790" s="147" customFormat="1" ht="12.75"/>
    <row r="791" s="147" customFormat="1" ht="12.75"/>
    <row r="792" s="147" customFormat="1" ht="12.75"/>
    <row r="793" s="147" customFormat="1" ht="12.75"/>
    <row r="794" s="147" customFormat="1" ht="12.75"/>
    <row r="795" s="147" customFormat="1" ht="12.75"/>
    <row r="796" s="147" customFormat="1" ht="12.75"/>
    <row r="797" s="147" customFormat="1" ht="12.75"/>
    <row r="798" s="147" customFormat="1" ht="12.75"/>
    <row r="799" s="147" customFormat="1" ht="12.75"/>
    <row r="800" s="147" customFormat="1" ht="12.75"/>
    <row r="801" s="147" customFormat="1" ht="12.75"/>
    <row r="802" s="147" customFormat="1" ht="12.75"/>
    <row r="803" s="147" customFormat="1" ht="12.75"/>
    <row r="804" s="147" customFormat="1" ht="12.75"/>
    <row r="805" s="147" customFormat="1" ht="12.75"/>
    <row r="806" s="147" customFormat="1" ht="12.75"/>
    <row r="807" s="147" customFormat="1" ht="12.75"/>
    <row r="808" s="147" customFormat="1" ht="12.75"/>
    <row r="809" s="147" customFormat="1" ht="12.75"/>
    <row r="810" s="147" customFormat="1" ht="12.75"/>
    <row r="811" s="147" customFormat="1" ht="12.75"/>
    <row r="812" s="147" customFormat="1" ht="12.75"/>
    <row r="813" s="147" customFormat="1" ht="12.75"/>
    <row r="814" s="147" customFormat="1" ht="12.75"/>
    <row r="815" s="147" customFormat="1" ht="12.75"/>
    <row r="816" s="147" customFormat="1" ht="12.75"/>
    <row r="817" s="147" customFormat="1" ht="12.75"/>
    <row r="818" s="147" customFormat="1" ht="12.75"/>
    <row r="819" s="147" customFormat="1" ht="12.75"/>
    <row r="820" s="147" customFormat="1" ht="12.75"/>
    <row r="821" s="147" customFormat="1" ht="12.75"/>
    <row r="822" s="147" customFormat="1" ht="12.75"/>
    <row r="823" s="147" customFormat="1" ht="12.75"/>
    <row r="824" s="147" customFormat="1" ht="12.75"/>
    <row r="825" s="147" customFormat="1" ht="12.75"/>
    <row r="826" s="147" customFormat="1" ht="12.75"/>
    <row r="827" s="147" customFormat="1" ht="12.75"/>
    <row r="828" s="147" customFormat="1" ht="12.75"/>
    <row r="829" s="147" customFormat="1" ht="12.75"/>
    <row r="830" s="147" customFormat="1" ht="12.75"/>
    <row r="831" s="147" customFormat="1" ht="12.75"/>
    <row r="832" s="147" customFormat="1" ht="12.75"/>
    <row r="833" s="147" customFormat="1" ht="12.75"/>
    <row r="834" s="147" customFormat="1" ht="12.75"/>
    <row r="835" s="147" customFormat="1" ht="12.75"/>
    <row r="836" s="147" customFormat="1" ht="12.75"/>
    <row r="837" s="147" customFormat="1" ht="12.75"/>
    <row r="838" s="147" customFormat="1" ht="12.75"/>
    <row r="839" s="147" customFormat="1" ht="12.75"/>
    <row r="840" s="147" customFormat="1" ht="12.75"/>
    <row r="841" s="147" customFormat="1" ht="12.75"/>
    <row r="842" s="147" customFormat="1" ht="12.75"/>
    <row r="843" s="147" customFormat="1" ht="12.75"/>
    <row r="844" s="147" customFormat="1" ht="12.75"/>
    <row r="845" s="147" customFormat="1" ht="12.75"/>
    <row r="846" s="147" customFormat="1" ht="12.75"/>
    <row r="847" s="147" customFormat="1" ht="12.75"/>
    <row r="848" s="147" customFormat="1" ht="12.75"/>
    <row r="849" s="147" customFormat="1" ht="12.75"/>
    <row r="850" s="147" customFormat="1" ht="12.75"/>
    <row r="851" s="147" customFormat="1" ht="12.75"/>
    <row r="852" s="147" customFormat="1" ht="12.75"/>
    <row r="853" s="147" customFormat="1" ht="12.75"/>
    <row r="854" s="147" customFormat="1" ht="12.75"/>
    <row r="855" s="147" customFormat="1" ht="12.75"/>
    <row r="856" s="147" customFormat="1" ht="12.75"/>
    <row r="857" s="147" customFormat="1" ht="12.75"/>
    <row r="858" s="147" customFormat="1" ht="12.75"/>
    <row r="859" s="147" customFormat="1" ht="12.75"/>
    <row r="860" s="147" customFormat="1" ht="12.75"/>
    <row r="861" s="147" customFormat="1" ht="12.75"/>
    <row r="862" s="147" customFormat="1" ht="12.75"/>
    <row r="863" s="147" customFormat="1" ht="12.75"/>
    <row r="864" s="147" customFormat="1" ht="12.75"/>
    <row r="865" s="147" customFormat="1" ht="12.75"/>
    <row r="866" s="147" customFormat="1" ht="12.75"/>
    <row r="867" s="147" customFormat="1" ht="12.75"/>
    <row r="868" s="147" customFormat="1" ht="12.75"/>
    <row r="869" s="147" customFormat="1" ht="12.75"/>
    <row r="870" s="147" customFormat="1" ht="12.75"/>
    <row r="871" s="147" customFormat="1" ht="12.75"/>
    <row r="872" s="147" customFormat="1" ht="12.75"/>
    <row r="873" s="147" customFormat="1" ht="12.75"/>
    <row r="874" s="147" customFormat="1" ht="12.75"/>
    <row r="875" s="147" customFormat="1" ht="12.75"/>
    <row r="876" s="147" customFormat="1" ht="12.75"/>
    <row r="877" s="147" customFormat="1" ht="12.75"/>
    <row r="878" s="147" customFormat="1" ht="12.75"/>
    <row r="879" s="147" customFormat="1" ht="12.75"/>
    <row r="880" s="147" customFormat="1" ht="12.75"/>
    <row r="881" s="147" customFormat="1" ht="12.75"/>
    <row r="882" s="147" customFormat="1" ht="12.75"/>
    <row r="883" s="147" customFormat="1" ht="12.75"/>
    <row r="884" s="147" customFormat="1" ht="12.75"/>
    <row r="885" s="147" customFormat="1" ht="12.75"/>
    <row r="886" s="147" customFormat="1" ht="12.75"/>
    <row r="887" s="147" customFormat="1" ht="12.75"/>
    <row r="888" s="147" customFormat="1" ht="12.75"/>
    <row r="889" s="147" customFormat="1" ht="12.75"/>
    <row r="890" s="147" customFormat="1" ht="12.75"/>
    <row r="891" s="147" customFormat="1" ht="12.75"/>
    <row r="892" s="147" customFormat="1" ht="12.75"/>
    <row r="893" s="147" customFormat="1" ht="12.75"/>
    <row r="894" s="147" customFormat="1" ht="12.75"/>
    <row r="895" s="147" customFormat="1" ht="12.75"/>
    <row r="896" s="147" customFormat="1" ht="12.75"/>
    <row r="897" s="147" customFormat="1" ht="12.75"/>
    <row r="898" s="147" customFormat="1" ht="12.75"/>
    <row r="899" s="147" customFormat="1" ht="12.75"/>
    <row r="900" s="147" customFormat="1" ht="12.75"/>
    <row r="901" s="147" customFormat="1" ht="12.75"/>
    <row r="902" s="147" customFormat="1" ht="12.75"/>
    <row r="903" s="147" customFormat="1" ht="12.75"/>
    <row r="904" s="147" customFormat="1" ht="12.75"/>
    <row r="905" s="147" customFormat="1" ht="12.75"/>
    <row r="906" s="147" customFormat="1" ht="12.75"/>
    <row r="907" s="147" customFormat="1" ht="12.75"/>
    <row r="908" s="147" customFormat="1" ht="12.75"/>
    <row r="909" s="147" customFormat="1" ht="12.75"/>
    <row r="910" s="147" customFormat="1" ht="12.75"/>
    <row r="911" s="147" customFormat="1" ht="12.75"/>
    <row r="912" s="147" customFormat="1" ht="12.75"/>
    <row r="913" s="147" customFormat="1" ht="12.75"/>
    <row r="914" s="147" customFormat="1" ht="12.75"/>
    <row r="915" s="147" customFormat="1" ht="12.75"/>
    <row r="916" s="147" customFormat="1" ht="12.75"/>
    <row r="917" s="147" customFormat="1" ht="12.75"/>
    <row r="918" s="147" customFormat="1" ht="12.75"/>
    <row r="919" s="147" customFormat="1" ht="12.75"/>
    <row r="920" s="147" customFormat="1" ht="12.75"/>
    <row r="921" s="147" customFormat="1" ht="12.75"/>
    <row r="922" s="147" customFormat="1" ht="12.75"/>
    <row r="923" s="147" customFormat="1" ht="12.75"/>
    <row r="924" s="147" customFormat="1" ht="12.75"/>
    <row r="925" s="147" customFormat="1" ht="12.75"/>
    <row r="926" s="147" customFormat="1" ht="12.75"/>
    <row r="927" s="147" customFormat="1" ht="12.75"/>
    <row r="928" s="147" customFormat="1" ht="12.75"/>
    <row r="929" s="147" customFormat="1" ht="12.75"/>
    <row r="930" s="147" customFormat="1" ht="12.75"/>
    <row r="931" s="147" customFormat="1" ht="12.75"/>
    <row r="932" s="147" customFormat="1" ht="12.75"/>
    <row r="933" s="147" customFormat="1" ht="12.75"/>
    <row r="934" s="147" customFormat="1" ht="12.75"/>
    <row r="935" s="147" customFormat="1" ht="12.75"/>
    <row r="936" s="147" customFormat="1" ht="12.75"/>
    <row r="937" s="147" customFormat="1" ht="12.75"/>
    <row r="938" s="147" customFormat="1" ht="12.75"/>
    <row r="939" s="147" customFormat="1" ht="12.75"/>
    <row r="940" s="147" customFormat="1" ht="12.75"/>
    <row r="941" s="147" customFormat="1" ht="12.75"/>
    <row r="942" s="147" customFormat="1" ht="12.75"/>
    <row r="943" s="147" customFormat="1" ht="12.75"/>
    <row r="944" s="147" customFormat="1" ht="12.75"/>
    <row r="945" s="147" customFormat="1" ht="12.75"/>
    <row r="946" s="147" customFormat="1" ht="12.75"/>
    <row r="947" s="147" customFormat="1" ht="12.75"/>
    <row r="948" s="147" customFormat="1" ht="12.75"/>
    <row r="949" s="147" customFormat="1" ht="12.75"/>
    <row r="950" s="147" customFormat="1" ht="12.75"/>
    <row r="951" s="147" customFormat="1" ht="12.75"/>
    <row r="952" s="147" customFormat="1" ht="12.75"/>
    <row r="953" s="147" customFormat="1" ht="12.75"/>
    <row r="954" s="147" customFormat="1" ht="12.75"/>
    <row r="955" s="147" customFormat="1" ht="12.75"/>
    <row r="956" s="147" customFormat="1" ht="12.75"/>
    <row r="957" s="147" customFormat="1" ht="12.75"/>
    <row r="958" s="147" customFormat="1" ht="12.75"/>
    <row r="959" s="147" customFormat="1" ht="12.75"/>
    <row r="960" s="147" customFormat="1" ht="12.75"/>
    <row r="961" s="147" customFormat="1" ht="12.75"/>
    <row r="962" s="147" customFormat="1" ht="12.75"/>
    <row r="963" s="147" customFormat="1" ht="12.75"/>
    <row r="964" s="147" customFormat="1" ht="12.75"/>
    <row r="965" s="147" customFormat="1" ht="12.75"/>
    <row r="966" s="147" customFormat="1" ht="12.75"/>
    <row r="967" s="147" customFormat="1" ht="12.75"/>
    <row r="968" s="147" customFormat="1" ht="12.75"/>
    <row r="969" s="147" customFormat="1" ht="12.75"/>
    <row r="970" s="147" customFormat="1" ht="12.75"/>
    <row r="971" s="147" customFormat="1" ht="12.75"/>
    <row r="972" s="147" customFormat="1" ht="12.75"/>
    <row r="973" s="147" customFormat="1" ht="12.75"/>
    <row r="974" s="147" customFormat="1" ht="12.75"/>
    <row r="975" s="147" customFormat="1" ht="12.75"/>
    <row r="976" s="147" customFormat="1" ht="12.75"/>
    <row r="977" s="147" customFormat="1" ht="12.75"/>
    <row r="978" s="147" customFormat="1" ht="12.75"/>
    <row r="979" s="147" customFormat="1" ht="12.75"/>
    <row r="980" s="147" customFormat="1" ht="12.75"/>
    <row r="981" s="147" customFormat="1" ht="12.75"/>
    <row r="982" s="147" customFormat="1" ht="12.75"/>
    <row r="983" s="147" customFormat="1" ht="12.75"/>
    <row r="984" s="147" customFormat="1" ht="12.75"/>
    <row r="985" s="147" customFormat="1" ht="12.75"/>
    <row r="986" s="147" customFormat="1" ht="12.75"/>
    <row r="987" s="147" customFormat="1" ht="12.75"/>
    <row r="988" s="147" customFormat="1" ht="12.75"/>
    <row r="989" s="147" customFormat="1" ht="12.75"/>
    <row r="990" s="147" customFormat="1" ht="12.75"/>
    <row r="991" s="147" customFormat="1" ht="12.75"/>
    <row r="992" s="147" customFormat="1" ht="12.75"/>
    <row r="993" s="147" customFormat="1" ht="12.75"/>
    <row r="994" s="147" customFormat="1" ht="12.75"/>
    <row r="995" s="147" customFormat="1" ht="12.75"/>
    <row r="996" s="147" customFormat="1" ht="12.75"/>
    <row r="997" s="147" customFormat="1" ht="12.75"/>
    <row r="998" s="147" customFormat="1" ht="12.75"/>
    <row r="999" s="147" customFormat="1" ht="12.75"/>
    <row r="1000" s="147" customFormat="1" ht="12.75"/>
    <row r="1001" s="147" customFormat="1" ht="12.75"/>
    <row r="1002" s="147" customFormat="1" ht="12.75"/>
    <row r="1003" s="147" customFormat="1" ht="12.75"/>
    <row r="1004" s="147" customFormat="1" ht="12.75"/>
    <row r="1005" s="147" customFormat="1" ht="12.75"/>
    <row r="1006" s="147" customFormat="1" ht="12.75"/>
    <row r="1007" s="147" customFormat="1" ht="12.75"/>
    <row r="1008" s="147" customFormat="1" ht="12.75"/>
    <row r="1009" s="147" customFormat="1" ht="12.75"/>
    <row r="1010" s="147" customFormat="1" ht="12.75"/>
    <row r="1011" s="147" customFormat="1" ht="12.75"/>
    <row r="1012" s="147" customFormat="1" ht="12.75"/>
    <row r="1013" s="147" customFormat="1" ht="12.75"/>
    <row r="1014" s="147" customFormat="1" ht="12.75"/>
    <row r="1015" s="147" customFormat="1" ht="12.75"/>
    <row r="1016" s="147" customFormat="1" ht="12.75"/>
    <row r="1017" s="147" customFormat="1" ht="12.75"/>
    <row r="1018" s="147" customFormat="1" ht="12.75"/>
    <row r="1019" s="147" customFormat="1" ht="12.75"/>
    <row r="1020" s="147" customFormat="1" ht="12.75"/>
    <row r="1021" s="147" customFormat="1" ht="12.75"/>
    <row r="1022" s="147" customFormat="1" ht="12.75"/>
    <row r="1023" s="147" customFormat="1" ht="12.75"/>
    <row r="1024" s="147" customFormat="1" ht="12.75"/>
    <row r="1025" s="147" customFormat="1" ht="12.75"/>
    <row r="1026" s="147" customFormat="1" ht="12.75"/>
    <row r="1027" s="147" customFormat="1" ht="12.75"/>
    <row r="1028" s="147" customFormat="1" ht="12.75"/>
    <row r="1029" s="147" customFormat="1" ht="12.75"/>
    <row r="1030" s="147" customFormat="1" ht="12.75"/>
    <row r="1031" s="147" customFormat="1" ht="12.75"/>
    <row r="1032" s="147" customFormat="1" ht="12.75"/>
    <row r="1033" s="147" customFormat="1" ht="12.75"/>
    <row r="1034" s="147" customFormat="1" ht="12.75"/>
    <row r="1035" s="147" customFormat="1" ht="12.75"/>
    <row r="1036" s="147" customFormat="1" ht="12.75"/>
    <row r="1037" s="147" customFormat="1" ht="12.75"/>
    <row r="1038" s="147" customFormat="1" ht="12.75"/>
    <row r="1039" s="147" customFormat="1" ht="12.75"/>
    <row r="1040" s="147" customFormat="1" ht="12.75"/>
    <row r="1041" s="147" customFormat="1" ht="12.75"/>
    <row r="1042" s="147" customFormat="1" ht="12.75"/>
    <row r="1043" s="147" customFormat="1" ht="12.75"/>
    <row r="1044" s="147" customFormat="1" ht="12.75"/>
    <row r="1045" s="147" customFormat="1" ht="12.75"/>
    <row r="1046" s="147" customFormat="1" ht="12.75"/>
    <row r="1047" s="147" customFormat="1" ht="12.75"/>
    <row r="1048" s="147" customFormat="1" ht="12.75"/>
    <row r="1049" spans="8:14" s="147" customFormat="1" ht="12.75">
      <c r="H1049" s="148"/>
      <c r="I1049" s="148"/>
      <c r="J1049" s="148"/>
      <c r="K1049" s="148"/>
      <c r="L1049" s="148"/>
      <c r="M1049" s="148"/>
      <c r="N1049" s="148"/>
    </row>
  </sheetData>
  <mergeCells count="69">
    <mergeCell ref="Q55:R55"/>
    <mergeCell ref="Q51:R51"/>
    <mergeCell ref="Q52:R52"/>
    <mergeCell ref="Q53:R53"/>
    <mergeCell ref="Q54:R54"/>
    <mergeCell ref="Q48:S48"/>
    <mergeCell ref="Q49:S49"/>
    <mergeCell ref="A50:C50"/>
    <mergeCell ref="Q50:S50"/>
    <mergeCell ref="G6:I6"/>
    <mergeCell ref="J6:L6"/>
    <mergeCell ref="J15:L15"/>
    <mergeCell ref="N15:P15"/>
    <mergeCell ref="J13:L13"/>
    <mergeCell ref="N13:P13"/>
    <mergeCell ref="J14:L14"/>
    <mergeCell ref="N14:P14"/>
    <mergeCell ref="N6:P6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7:F7"/>
    <mergeCell ref="G7:I7"/>
    <mergeCell ref="J7:L7"/>
    <mergeCell ref="N7:P7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A56:I56"/>
    <mergeCell ref="K56:S56"/>
    <mergeCell ref="Q43:R43"/>
    <mergeCell ref="D16:F16"/>
    <mergeCell ref="J16:L16"/>
    <mergeCell ref="N16:P16"/>
    <mergeCell ref="D41:F41"/>
    <mergeCell ref="G41:I41"/>
    <mergeCell ref="N41:P41"/>
    <mergeCell ref="J41:L41"/>
    <mergeCell ref="P58:S58"/>
    <mergeCell ref="A59:C59"/>
    <mergeCell ref="F59:I59"/>
    <mergeCell ref="K59:N59"/>
    <mergeCell ref="A58:C58"/>
    <mergeCell ref="F58:I58"/>
    <mergeCell ref="K58:O58"/>
    <mergeCell ref="K63:S63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2004-11-25T06:48:47Z</cp:lastPrinted>
  <dcterms:created xsi:type="dcterms:W3CDTF">2004-05-24T14:00:47Z</dcterms:created>
  <dcterms:modified xsi:type="dcterms:W3CDTF">2004-11-25T06:49:16Z</dcterms:modified>
  <cp:category/>
  <cp:version/>
  <cp:contentType/>
  <cp:contentStatus/>
</cp:coreProperties>
</file>