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9875" windowHeight="7725"/>
  </bookViews>
  <sheets>
    <sheet name="SUMMARY" sheetId="1" r:id="rId1"/>
    <sheet name="APRIL" sheetId="7" r:id="rId2"/>
    <sheet name="MAY" sheetId="6" r:id="rId3"/>
    <sheet name="JUN" sheetId="5" r:id="rId4"/>
    <sheet name="JUL" sheetId="3" r:id="rId5"/>
    <sheet name="AUG" sheetId="2" r:id="rId6"/>
    <sheet name="SEP" sheetId="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calcPr calcId="145621"/>
</workbook>
</file>

<file path=xl/calcChain.xml><?xml version="1.0" encoding="utf-8"?>
<calcChain xmlns="http://schemas.openxmlformats.org/spreadsheetml/2006/main">
  <c r="G3" i="1" l="1"/>
  <c r="G4" i="1"/>
  <c r="G5" i="1"/>
  <c r="G6" i="1"/>
  <c r="G7" i="1"/>
  <c r="G8" i="1"/>
  <c r="G10" i="1"/>
  <c r="F8" i="1"/>
  <c r="F7" i="1"/>
  <c r="F6" i="1"/>
  <c r="F5" i="1"/>
  <c r="F4" i="1"/>
  <c r="F3" i="1"/>
  <c r="E7" i="1"/>
  <c r="E8" i="1"/>
  <c r="D8" i="1"/>
  <c r="D7" i="1"/>
  <c r="E6" i="1"/>
  <c r="D6" i="1"/>
  <c r="E5" i="1"/>
  <c r="D5" i="1"/>
  <c r="D3" i="1"/>
  <c r="E3" i="1"/>
  <c r="E4" i="1"/>
  <c r="D4" i="1"/>
  <c r="B29" i="4" l="1"/>
  <c r="B28" i="4"/>
  <c r="B27" i="4"/>
  <c r="B30" i="4"/>
  <c r="D23" i="4"/>
  <c r="D22" i="4"/>
  <c r="H22" i="4"/>
  <c r="I22" i="4"/>
  <c r="K22" i="4"/>
  <c r="J22" i="4"/>
  <c r="G28" i="2" l="1"/>
  <c r="H28" i="2"/>
  <c r="I28" i="2"/>
  <c r="J28" i="2"/>
  <c r="K28" i="2"/>
  <c r="B37" i="2"/>
  <c r="B36" i="2"/>
  <c r="B35" i="2"/>
  <c r="B34" i="2"/>
  <c r="D30" i="2"/>
  <c r="D29" i="2"/>
  <c r="H37" i="3" l="1"/>
  <c r="I37" i="3"/>
  <c r="J37" i="3"/>
  <c r="K37" i="3"/>
  <c r="B42" i="3"/>
  <c r="B41" i="3"/>
  <c r="B40" i="3"/>
  <c r="B39" i="3"/>
  <c r="E38" i="3"/>
  <c r="E37" i="3"/>
  <c r="B51" i="5" l="1"/>
  <c r="B50" i="5"/>
  <c r="B49" i="5"/>
  <c r="B48" i="5"/>
  <c r="I47" i="5"/>
  <c r="J47" i="5"/>
  <c r="K47" i="5"/>
  <c r="L47" i="5"/>
  <c r="N54" i="6" l="1"/>
  <c r="O54" i="6"/>
  <c r="P54" i="6"/>
  <c r="Q54" i="6"/>
  <c r="M54" i="6"/>
  <c r="M55" i="6"/>
  <c r="H27" i="7" l="1"/>
  <c r="I27" i="7"/>
  <c r="J27" i="7"/>
  <c r="K27" i="7"/>
  <c r="L27" i="7"/>
  <c r="M27" i="7"/>
  <c r="N27" i="7"/>
  <c r="B29" i="7" l="1"/>
  <c r="B30" i="7"/>
  <c r="B31" i="7"/>
  <c r="B32" i="7"/>
  <c r="B33" i="7"/>
  <c r="K8" i="1" l="1"/>
  <c r="K6" i="1"/>
  <c r="J6" i="1"/>
  <c r="K7" i="1"/>
  <c r="J7" i="1"/>
  <c r="E48" i="5"/>
  <c r="K5" i="1" s="1"/>
  <c r="E47" i="5"/>
  <c r="J5" i="1" s="1"/>
  <c r="K4" i="1"/>
  <c r="J4" i="1"/>
  <c r="J8" i="1"/>
  <c r="V47" i="2"/>
  <c r="W47" i="2"/>
  <c r="X47" i="2"/>
  <c r="Y47" i="2"/>
  <c r="Z47" i="2"/>
  <c r="AA47" i="2"/>
  <c r="AC47" i="2"/>
  <c r="AD47" i="2"/>
  <c r="AB47" i="2"/>
  <c r="C14" i="1"/>
  <c r="J57" i="6"/>
  <c r="J60" i="6"/>
  <c r="J58" i="6"/>
  <c r="J59" i="6"/>
  <c r="E28" i="7" l="1"/>
  <c r="K3" i="1" s="1"/>
  <c r="E27" i="7"/>
  <c r="J3" i="1" s="1"/>
  <c r="O27" i="7"/>
  <c r="E10" i="1"/>
  <c r="D10" i="1"/>
  <c r="F10" i="1" l="1"/>
  <c r="C15" i="1" l="1"/>
  <c r="C16" i="1"/>
  <c r="C17" i="1"/>
  <c r="C18" i="1" l="1"/>
</calcChain>
</file>

<file path=xl/sharedStrings.xml><?xml version="1.0" encoding="utf-8"?>
<sst xmlns="http://schemas.openxmlformats.org/spreadsheetml/2006/main" count="794" uniqueCount="64">
  <si>
    <t xml:space="preserve">Bread Brown </t>
  </si>
  <si>
    <t>Bread other</t>
  </si>
  <si>
    <t xml:space="preserve">Bread White </t>
  </si>
  <si>
    <t>APRIL</t>
  </si>
  <si>
    <t>MAY</t>
  </si>
  <si>
    <t>JUNE</t>
  </si>
  <si>
    <t>JULY</t>
  </si>
  <si>
    <t>AUG</t>
  </si>
  <si>
    <t>SEP</t>
  </si>
  <si>
    <t>Produce/day</t>
  </si>
  <si>
    <t>Units In Stock</t>
  </si>
  <si>
    <t>Cost to Industry/ units in stock</t>
  </si>
  <si>
    <t>Cost to Consumer/ units in stock</t>
  </si>
  <si>
    <t>Actual Cost to Industry of Batch</t>
  </si>
  <si>
    <t>Actual Cost to Consumer of batch</t>
  </si>
  <si>
    <t>Projected annual Cost to Industry</t>
  </si>
  <si>
    <t>Projected annual Cost to Consumer</t>
  </si>
  <si>
    <t>Commodity as per Annex E</t>
  </si>
  <si>
    <t>Common Product Name</t>
  </si>
  <si>
    <t>Declared in gram/mililiter/count</t>
  </si>
  <si>
    <t>unit g/ml/c</t>
  </si>
  <si>
    <t>Actual quantity ((If random divide total by number of packages weighed)</t>
  </si>
  <si>
    <t xml:space="preserve">Average shortage/ excess </t>
  </si>
  <si>
    <t>T1 Errors</t>
  </si>
  <si>
    <t xml:space="preserve">T2 Errors </t>
  </si>
  <si>
    <t>Scale Suitability? (YES = 1, NO = 0)</t>
  </si>
  <si>
    <t>Is Shortage if found as a result of taring? ( Yes = 1, No = 0)</t>
  </si>
  <si>
    <t>Price per kilogram</t>
  </si>
  <si>
    <t>Unit Price (not random products)</t>
  </si>
  <si>
    <t>Unit Price</t>
  </si>
  <si>
    <t>Days/week</t>
  </si>
  <si>
    <t>White bread</t>
  </si>
  <si>
    <t/>
  </si>
  <si>
    <t>g</t>
  </si>
  <si>
    <t>Bread</t>
  </si>
  <si>
    <t xml:space="preserve"> </t>
  </si>
  <si>
    <t>Brown Bread</t>
  </si>
  <si>
    <t>White Bread</t>
  </si>
  <si>
    <t>White Sandwich Loaves</t>
  </si>
  <si>
    <t>White Bread 700g</t>
  </si>
  <si>
    <t>Brown Bread 700g</t>
  </si>
  <si>
    <t>White Bread 600g</t>
  </si>
  <si>
    <t>Brown Bread 600g</t>
  </si>
  <si>
    <t>Brown Bread 600 g</t>
  </si>
  <si>
    <t>White Bread 600 g</t>
  </si>
  <si>
    <t>brown bread</t>
  </si>
  <si>
    <t>Bread Brown</t>
  </si>
  <si>
    <t>bread</t>
  </si>
  <si>
    <t>Brown Sandwich Loaves</t>
  </si>
  <si>
    <t>Maize Sandwich Loaves</t>
  </si>
  <si>
    <t>Number Batches tested:</t>
  </si>
  <si>
    <t>400 g</t>
  </si>
  <si>
    <t>500 g</t>
  </si>
  <si>
    <t>600 g</t>
  </si>
  <si>
    <t>700 g</t>
  </si>
  <si>
    <t>800 g</t>
  </si>
  <si>
    <t>Number Batches Tested:</t>
  </si>
  <si>
    <t>Number of Batches Tested:</t>
  </si>
  <si>
    <t>TOTAL</t>
  </si>
  <si>
    <t>MIN</t>
  </si>
  <si>
    <t>MAX</t>
  </si>
  <si>
    <t>Cost to Industry/ units in stock (excess)</t>
  </si>
  <si>
    <t>Cost to Consumer/ units in stock (shortage)</t>
  </si>
  <si>
    <t>SUMMARY OF BREAD INSPECTIONS CONDUCTED BY NRCS INSPECTORS 1ST SEMESTER:  2013/2014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</si>
</sst>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quot;R&quot;\ #,##0.00"/>
    <numFmt numFmtId="165" formatCode="&quot;R&quot;#,##0_);[Red]\(&quot;R&quot;#,##0\)"/>
    <numFmt numFmtId="166" formatCode="&quot;R&quot;#,##0.00_);[Red]\(&quot;R&quot;#,##0.00\)"/>
    <numFmt numFmtId="167" formatCode="_ * #,##0_ ;_ * \-#,##0_ ;_ * &quot;-&quot;??_ ;_ @_ "/>
    <numFmt numFmtId="168"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sz val="9"/>
      <color theme="1"/>
      <name val="Calibri"/>
      <family val="2"/>
      <scheme val="minor"/>
    </font>
    <font>
      <sz val="11"/>
      <name val="Calibri"/>
      <family val="2"/>
      <scheme val="minor"/>
    </font>
    <font>
      <sz val="9"/>
      <name val="Calibri"/>
      <family val="2"/>
      <scheme val="minor"/>
    </font>
    <font>
      <b/>
      <sz val="9"/>
      <name val="Calibri"/>
      <family val="2"/>
      <scheme val="minor"/>
    </font>
    <font>
      <sz val="9"/>
      <name val="Arial"/>
      <family val="2"/>
    </font>
    <font>
      <b/>
      <sz val="9"/>
      <name val="Arial"/>
      <family val="2"/>
    </font>
    <font>
      <b/>
      <sz val="10"/>
      <name val="Arial"/>
      <family val="2"/>
    </font>
    <font>
      <sz val="8"/>
      <name val="Arial"/>
      <family val="2"/>
    </font>
    <font>
      <sz val="8"/>
      <name val="Times New Roman"/>
      <family val="1"/>
    </font>
    <font>
      <sz val="10"/>
      <name val="Arial"/>
      <family val="2"/>
    </font>
    <font>
      <sz val="11"/>
      <name val="Calibri"/>
      <family val="2"/>
    </font>
    <font>
      <sz val="10"/>
      <color theme="1"/>
      <name val="Calibri"/>
      <family val="2"/>
      <scheme val="minor"/>
    </font>
    <font>
      <b/>
      <sz val="9"/>
      <color theme="1"/>
      <name val="Arial"/>
      <family val="2"/>
    </font>
    <font>
      <sz val="12"/>
      <name val="Arial"/>
      <family val="2"/>
    </font>
    <font>
      <sz val="11"/>
      <color indexed="10"/>
      <name val="Calibri"/>
      <family val="2"/>
    </font>
    <font>
      <sz val="9"/>
      <name val="Times New Roman"/>
      <family val="1"/>
    </font>
  </fonts>
  <fills count="8">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s>
  <borders count="2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2">
    <xf numFmtId="0" fontId="0" fillId="0" borderId="0" xfId="0"/>
    <xf numFmtId="0" fontId="4" fillId="0" borderId="0" xfId="0" applyFont="1"/>
    <xf numFmtId="44" fontId="0" fillId="0" borderId="0" xfId="2" applyFont="1"/>
    <xf numFmtId="0" fontId="5" fillId="0" borderId="0" xfId="0" applyFont="1"/>
    <xf numFmtId="0" fontId="0" fillId="0" borderId="0" xfId="0" applyFont="1"/>
    <xf numFmtId="0" fontId="4" fillId="0" borderId="0" xfId="0" applyFont="1" applyFill="1" applyBorder="1" applyAlignment="1">
      <alignment vertical="center"/>
    </xf>
    <xf numFmtId="0" fontId="4" fillId="0" borderId="0" xfId="0" applyFont="1" applyFill="1" applyBorder="1" applyAlignment="1"/>
    <xf numFmtId="0" fontId="8" fillId="0" borderId="8" xfId="0" applyFont="1" applyFill="1" applyBorder="1" applyAlignment="1" applyProtection="1">
      <alignment wrapText="1"/>
    </xf>
    <xf numFmtId="0" fontId="8" fillId="0" borderId="2" xfId="0" applyFont="1" applyFill="1" applyBorder="1" applyAlignment="1" applyProtection="1">
      <alignment wrapText="1"/>
    </xf>
    <xf numFmtId="0" fontId="8" fillId="0" borderId="8" xfId="0" applyFont="1" applyFill="1" applyBorder="1" applyAlignment="1" applyProtection="1">
      <alignment horizontal="center" wrapText="1"/>
    </xf>
    <xf numFmtId="0" fontId="8" fillId="0" borderId="2" xfId="0" applyFont="1" applyFill="1" applyBorder="1" applyAlignment="1" applyProtection="1">
      <alignment horizontal="center" wrapText="1"/>
    </xf>
    <xf numFmtId="2" fontId="8" fillId="0" borderId="2" xfId="0" applyNumberFormat="1" applyFont="1" applyFill="1" applyBorder="1" applyAlignment="1" applyProtection="1">
      <alignment horizontal="center"/>
    </xf>
    <xf numFmtId="4" fontId="8" fillId="3" borderId="2" xfId="0" applyNumberFormat="1" applyFont="1" applyFill="1" applyBorder="1" applyAlignment="1" applyProtection="1">
      <alignment horizontal="center"/>
    </xf>
    <xf numFmtId="2" fontId="8" fillId="3" borderId="2" xfId="0" applyNumberFormat="1" applyFont="1" applyFill="1" applyBorder="1" applyAlignment="1" applyProtection="1">
      <alignment horizontal="center"/>
    </xf>
    <xf numFmtId="2" fontId="11" fillId="0" borderId="2" xfId="0" applyNumberFormat="1" applyFont="1" applyFill="1" applyBorder="1" applyAlignment="1" applyProtection="1">
      <alignment horizontal="center"/>
    </xf>
    <xf numFmtId="0" fontId="12" fillId="0" borderId="2" xfId="0" applyFont="1" applyFill="1" applyBorder="1" applyAlignment="1" applyProtection="1">
      <alignment horizontal="center" wrapText="1"/>
    </xf>
    <xf numFmtId="0" fontId="12" fillId="0" borderId="10" xfId="0" applyFont="1" applyFill="1" applyBorder="1" applyAlignment="1" applyProtection="1">
      <alignment horizontal="center" wrapText="1"/>
    </xf>
    <xf numFmtId="0" fontId="13" fillId="2" borderId="3" xfId="0" applyFont="1" applyFill="1" applyBorder="1" applyAlignment="1">
      <alignment horizontal="center" textRotation="90" wrapText="1"/>
    </xf>
    <xf numFmtId="0" fontId="13" fillId="0" borderId="3" xfId="0" applyFont="1" applyBorder="1" applyAlignment="1">
      <alignment textRotation="90" wrapText="1"/>
    </xf>
    <xf numFmtId="0" fontId="8" fillId="0" borderId="8" xfId="0" applyFont="1" applyFill="1" applyBorder="1" applyAlignment="1" applyProtection="1"/>
    <xf numFmtId="0" fontId="13" fillId="2" borderId="13" xfId="0" applyFont="1" applyFill="1" applyBorder="1" applyAlignment="1">
      <alignment horizontal="left"/>
    </xf>
    <xf numFmtId="4" fontId="11" fillId="3" borderId="7" xfId="0" applyNumberFormat="1" applyFont="1" applyFill="1" applyBorder="1" applyAlignment="1" applyProtection="1">
      <alignment horizontal="center"/>
    </xf>
    <xf numFmtId="0" fontId="13" fillId="0" borderId="4" xfId="0" applyFont="1" applyBorder="1" applyAlignment="1">
      <alignment textRotation="90" wrapText="1"/>
    </xf>
    <xf numFmtId="0" fontId="13" fillId="0" borderId="5" xfId="0" applyFont="1" applyBorder="1" applyAlignment="1">
      <alignment textRotation="90" wrapText="1"/>
    </xf>
    <xf numFmtId="0" fontId="13" fillId="2" borderId="6" xfId="0" applyFont="1" applyFill="1" applyBorder="1" applyAlignment="1">
      <alignment horizontal="center" textRotation="90" wrapText="1"/>
    </xf>
    <xf numFmtId="0" fontId="13" fillId="2" borderId="4" xfId="0" applyFont="1" applyFill="1" applyBorder="1" applyAlignment="1">
      <alignment horizontal="center" textRotation="90" wrapText="1"/>
    </xf>
    <xf numFmtId="164" fontId="12" fillId="0" borderId="2" xfId="0" applyNumberFormat="1" applyFont="1" applyFill="1" applyBorder="1" applyAlignment="1" applyProtection="1">
      <alignment horizontal="center" wrapText="1"/>
    </xf>
    <xf numFmtId="2" fontId="11" fillId="0" borderId="8" xfId="0" applyNumberFormat="1" applyFont="1" applyFill="1" applyBorder="1" applyAlignment="1" applyProtection="1">
      <alignment horizontal="center"/>
    </xf>
    <xf numFmtId="0" fontId="8" fillId="2" borderId="2" xfId="0" applyFont="1" applyFill="1" applyBorder="1" applyAlignment="1">
      <alignment horizontal="left"/>
    </xf>
    <xf numFmtId="0" fontId="8" fillId="0" borderId="2" xfId="0" applyFont="1" applyBorder="1" applyAlignment="1">
      <alignment textRotation="90" wrapText="1"/>
    </xf>
    <xf numFmtId="164" fontId="8" fillId="0" borderId="2" xfId="0" applyNumberFormat="1" applyFont="1" applyFill="1" applyBorder="1" applyAlignment="1" applyProtection="1">
      <alignment horizontal="center" wrapText="1"/>
    </xf>
    <xf numFmtId="164" fontId="8" fillId="4" borderId="2" xfId="0" applyNumberFormat="1" applyFont="1" applyFill="1" applyBorder="1" applyAlignment="1" applyProtection="1">
      <alignment horizontal="center" wrapText="1"/>
    </xf>
    <xf numFmtId="0" fontId="9" fillId="5" borderId="0" xfId="0" applyFont="1" applyFill="1" applyBorder="1" applyAlignment="1">
      <alignment textRotation="90"/>
    </xf>
    <xf numFmtId="0" fontId="9" fillId="5" borderId="7" xfId="0" applyFont="1" applyFill="1" applyBorder="1" applyAlignment="1">
      <alignment textRotation="90"/>
    </xf>
    <xf numFmtId="4" fontId="11" fillId="0" borderId="2" xfId="0" applyNumberFormat="1" applyFont="1" applyFill="1" applyBorder="1" applyAlignment="1" applyProtection="1">
      <alignment horizontal="center"/>
    </xf>
    <xf numFmtId="164" fontId="12" fillId="0" borderId="0" xfId="0" applyNumberFormat="1" applyFont="1" applyFill="1" applyBorder="1" applyAlignment="1" applyProtection="1">
      <alignment horizontal="center" wrapText="1"/>
    </xf>
    <xf numFmtId="0" fontId="8" fillId="0" borderId="2" xfId="0" applyFont="1" applyFill="1" applyBorder="1" applyAlignment="1" applyProtection="1"/>
    <xf numFmtId="0" fontId="9" fillId="5" borderId="0" xfId="0" applyFont="1" applyFill="1" applyBorder="1" applyAlignment="1">
      <alignment horizontal="center" textRotation="90"/>
    </xf>
    <xf numFmtId="0" fontId="3" fillId="0" borderId="0" xfId="0" applyFont="1"/>
    <xf numFmtId="0" fontId="8" fillId="0" borderId="2" xfId="0" applyFont="1" applyFill="1" applyBorder="1" applyAlignment="1">
      <alignment wrapText="1"/>
    </xf>
    <xf numFmtId="0" fontId="8" fillId="0" borderId="2" xfId="0" applyFont="1" applyFill="1" applyBorder="1" applyAlignment="1">
      <alignment textRotation="90" wrapText="1"/>
    </xf>
    <xf numFmtId="0" fontId="3" fillId="0" borderId="0" xfId="0" applyFont="1" applyAlignment="1">
      <alignment wrapText="1"/>
    </xf>
    <xf numFmtId="0" fontId="9" fillId="0" borderId="2" xfId="0" applyFont="1" applyFill="1" applyBorder="1" applyAlignment="1">
      <alignment horizontal="center" wrapText="1"/>
    </xf>
    <xf numFmtId="4" fontId="8" fillId="0" borderId="2" xfId="0" applyNumberFormat="1" applyFont="1" applyFill="1" applyBorder="1" applyAlignment="1" applyProtection="1">
      <alignment horizontal="center"/>
    </xf>
    <xf numFmtId="0" fontId="8" fillId="0" borderId="2" xfId="0" applyFont="1" applyFill="1" applyBorder="1" applyAlignment="1"/>
    <xf numFmtId="0" fontId="3" fillId="0" borderId="0" xfId="0" applyFont="1" applyFill="1"/>
    <xf numFmtId="164" fontId="8" fillId="3" borderId="2" xfId="0" applyNumberFormat="1" applyFont="1" applyFill="1" applyBorder="1" applyAlignment="1" applyProtection="1">
      <alignment horizontal="center" wrapText="1"/>
    </xf>
    <xf numFmtId="167" fontId="0" fillId="0" borderId="0" xfId="0" applyNumberFormat="1"/>
    <xf numFmtId="0" fontId="6" fillId="2" borderId="2" xfId="0" applyFont="1" applyFill="1" applyBorder="1" applyAlignment="1"/>
    <xf numFmtId="0" fontId="6" fillId="0" borderId="2" xfId="0" applyFont="1" applyBorder="1" applyAlignment="1">
      <alignment textRotation="90" wrapText="1"/>
    </xf>
    <xf numFmtId="4" fontId="11" fillId="0" borderId="0" xfId="0" applyNumberFormat="1" applyFont="1" applyFill="1" applyBorder="1" applyAlignment="1" applyProtection="1">
      <alignment horizontal="center"/>
    </xf>
    <xf numFmtId="4" fontId="12" fillId="0" borderId="0" xfId="0" applyNumberFormat="1" applyFont="1" applyFill="1" applyBorder="1" applyAlignment="1" applyProtection="1">
      <alignment horizontal="center" wrapText="1"/>
    </xf>
    <xf numFmtId="43" fontId="9" fillId="5" borderId="0" xfId="1" applyFont="1" applyFill="1" applyBorder="1" applyAlignment="1">
      <alignment horizontal="center" textRotation="90"/>
    </xf>
    <xf numFmtId="43" fontId="8" fillId="0" borderId="2" xfId="1" applyFont="1" applyFill="1" applyBorder="1" applyAlignment="1" applyProtection="1">
      <alignment horizontal="center" wrapText="1"/>
    </xf>
    <xf numFmtId="43" fontId="3" fillId="0" borderId="0" xfId="1" applyFont="1"/>
    <xf numFmtId="43" fontId="8" fillId="0" borderId="2" xfId="1" applyFont="1" applyFill="1" applyBorder="1" applyAlignment="1" applyProtection="1">
      <alignment horizontal="center"/>
    </xf>
    <xf numFmtId="0" fontId="16" fillId="0" borderId="0" xfId="0" applyFont="1"/>
    <xf numFmtId="0" fontId="2" fillId="0" borderId="0" xfId="0" applyFont="1"/>
    <xf numFmtId="43" fontId="16" fillId="0" borderId="0" xfId="1" applyFont="1"/>
    <xf numFmtId="44" fontId="2" fillId="0" borderId="0" xfId="2" applyFont="1"/>
    <xf numFmtId="43" fontId="8" fillId="0" borderId="2" xfId="1" applyFont="1" applyBorder="1" applyAlignment="1">
      <alignment textRotation="90" wrapText="1"/>
    </xf>
    <xf numFmtId="43" fontId="0" fillId="0" borderId="2" xfId="0" applyNumberFormat="1" applyBorder="1"/>
    <xf numFmtId="2" fontId="0" fillId="0" borderId="2" xfId="0" applyNumberFormat="1" applyBorder="1"/>
    <xf numFmtId="0" fontId="0" fillId="0" borderId="0" xfId="0" applyBorder="1"/>
    <xf numFmtId="0" fontId="0" fillId="0" borderId="15" xfId="0" applyBorder="1"/>
    <xf numFmtId="0" fontId="0" fillId="0" borderId="16" xfId="0" applyBorder="1"/>
    <xf numFmtId="0" fontId="0" fillId="0" borderId="17" xfId="0" applyBorder="1"/>
    <xf numFmtId="0" fontId="2" fillId="0" borderId="0" xfId="0" applyFont="1" applyFill="1" applyBorder="1"/>
    <xf numFmtId="167" fontId="15" fillId="0" borderId="2" xfId="1" applyNumberFormat="1" applyFont="1" applyBorder="1"/>
    <xf numFmtId="44" fontId="15" fillId="0" borderId="2" xfId="2" applyFont="1" applyBorder="1"/>
    <xf numFmtId="167" fontId="2" fillId="0" borderId="0" xfId="0" applyNumberFormat="1" applyFont="1"/>
    <xf numFmtId="43" fontId="5" fillId="0" borderId="0" xfId="1" applyFont="1"/>
    <xf numFmtId="44" fontId="5" fillId="0" borderId="0" xfId="2" applyFont="1"/>
    <xf numFmtId="0" fontId="5" fillId="0" borderId="0" xfId="0" applyFont="1" applyFill="1"/>
    <xf numFmtId="0" fontId="8" fillId="0" borderId="0" xfId="0" applyFont="1" applyFill="1"/>
    <xf numFmtId="43" fontId="8" fillId="0" borderId="0" xfId="1" applyFont="1" applyFill="1"/>
    <xf numFmtId="43" fontId="5" fillId="0" borderId="0" xfId="1" applyFont="1" applyFill="1"/>
    <xf numFmtId="43" fontId="8" fillId="0" borderId="0" xfId="1" applyFont="1"/>
    <xf numFmtId="167" fontId="4" fillId="0" borderId="2" xfId="1" applyNumberFormat="1" applyFont="1" applyBorder="1" applyAlignment="1">
      <alignment horizontal="center" textRotation="90" wrapText="1"/>
    </xf>
    <xf numFmtId="44" fontId="4" fillId="0" borderId="2" xfId="2" applyFont="1" applyBorder="1" applyAlignment="1">
      <alignment horizontal="center" textRotation="90" wrapText="1"/>
    </xf>
    <xf numFmtId="0" fontId="0" fillId="0" borderId="0" xfId="0" applyAlignment="1">
      <alignment horizontal="center"/>
    </xf>
    <xf numFmtId="44" fontId="4" fillId="0" borderId="2" xfId="2" applyFont="1" applyFill="1" applyBorder="1" applyAlignment="1">
      <alignment horizontal="center" textRotation="90" wrapText="1"/>
    </xf>
    <xf numFmtId="2" fontId="11" fillId="3" borderId="2" xfId="0" applyNumberFormat="1" applyFont="1" applyFill="1" applyBorder="1" applyAlignment="1" applyProtection="1">
      <alignment horizontal="center"/>
    </xf>
    <xf numFmtId="164" fontId="12" fillId="3" borderId="0" xfId="0" applyNumberFormat="1" applyFont="1" applyFill="1" applyBorder="1" applyAlignment="1" applyProtection="1">
      <alignment horizontal="center" wrapText="1"/>
    </xf>
    <xf numFmtId="4" fontId="11" fillId="3" borderId="0" xfId="0" applyNumberFormat="1" applyFont="1" applyFill="1" applyBorder="1" applyAlignment="1" applyProtection="1">
      <alignment horizontal="center"/>
    </xf>
    <xf numFmtId="4" fontId="12" fillId="3" borderId="0" xfId="0" applyNumberFormat="1" applyFont="1" applyFill="1" applyBorder="1" applyAlignment="1" applyProtection="1">
      <alignment horizontal="center" wrapText="1"/>
    </xf>
    <xf numFmtId="0" fontId="8" fillId="0" borderId="11" xfId="0" applyFont="1" applyFill="1" applyBorder="1" applyAlignment="1" applyProtection="1">
      <alignment horizontal="center" wrapText="1"/>
    </xf>
    <xf numFmtId="2" fontId="11" fillId="4" borderId="2" xfId="0" applyNumberFormat="1" applyFont="1" applyFill="1" applyBorder="1" applyAlignment="1" applyProtection="1">
      <alignment horizontal="center"/>
    </xf>
    <xf numFmtId="0" fontId="11" fillId="0" borderId="8" xfId="0" applyFont="1" applyFill="1" applyBorder="1" applyAlignment="1" applyProtection="1">
      <alignment wrapText="1"/>
    </xf>
    <xf numFmtId="0" fontId="11" fillId="0" borderId="8" xfId="0" applyFont="1" applyFill="1" applyBorder="1" applyAlignment="1" applyProtection="1">
      <alignment horizontal="center" wrapText="1"/>
    </xf>
    <xf numFmtId="0" fontId="11" fillId="0" borderId="11" xfId="0" applyFont="1" applyFill="1" applyBorder="1" applyAlignment="1" applyProtection="1">
      <alignment horizontal="center" wrapText="1"/>
    </xf>
    <xf numFmtId="2" fontId="11" fillId="3" borderId="8" xfId="0" applyNumberFormat="1" applyFont="1" applyFill="1" applyBorder="1" applyAlignment="1" applyProtection="1">
      <alignment horizontal="center"/>
    </xf>
    <xf numFmtId="0" fontId="12" fillId="0" borderId="8" xfId="0" applyFont="1" applyFill="1" applyBorder="1" applyAlignment="1" applyProtection="1">
      <alignment horizontal="center" vertical="top" wrapText="1"/>
    </xf>
    <xf numFmtId="0" fontId="13" fillId="2" borderId="18" xfId="0" applyFont="1" applyFill="1" applyBorder="1" applyAlignment="1">
      <alignment wrapText="1"/>
    </xf>
    <xf numFmtId="0" fontId="13" fillId="0" borderId="19" xfId="0" applyFont="1" applyBorder="1" applyAlignment="1">
      <alignment textRotation="90" wrapText="1"/>
    </xf>
    <xf numFmtId="0" fontId="13" fillId="0" borderId="18" xfId="0" applyFont="1" applyBorder="1" applyAlignment="1">
      <alignment textRotation="90" wrapText="1"/>
    </xf>
    <xf numFmtId="0" fontId="13" fillId="0" borderId="20" xfId="0" applyFont="1" applyBorder="1" applyAlignment="1">
      <alignment textRotation="90" wrapText="1"/>
    </xf>
    <xf numFmtId="164" fontId="12" fillId="3" borderId="21" xfId="0" applyNumberFormat="1" applyFont="1" applyFill="1" applyBorder="1" applyAlignment="1" applyProtection="1">
      <alignment horizontal="center" wrapText="1"/>
    </xf>
    <xf numFmtId="4" fontId="11" fillId="3" borderId="21" xfId="0" applyNumberFormat="1" applyFont="1" applyFill="1" applyBorder="1" applyAlignment="1" applyProtection="1">
      <alignment horizontal="center"/>
    </xf>
    <xf numFmtId="4" fontId="12" fillId="3" borderId="21" xfId="0" applyNumberFormat="1" applyFont="1" applyFill="1" applyBorder="1" applyAlignment="1" applyProtection="1">
      <alignment horizontal="center" wrapText="1"/>
    </xf>
    <xf numFmtId="4" fontId="11" fillId="3" borderId="22" xfId="0" applyNumberFormat="1" applyFont="1" applyFill="1" applyBorder="1" applyAlignment="1" applyProtection="1">
      <alignment horizontal="center"/>
    </xf>
    <xf numFmtId="167" fontId="5" fillId="0" borderId="0" xfId="1" applyNumberFormat="1" applyFont="1" applyAlignment="1"/>
    <xf numFmtId="0" fontId="8" fillId="0" borderId="11" xfId="0" applyFont="1" applyFill="1" applyBorder="1" applyAlignment="1" applyProtection="1">
      <alignment wrapText="1"/>
    </xf>
    <xf numFmtId="2" fontId="11" fillId="4" borderId="2" xfId="0" applyNumberFormat="1" applyFont="1" applyFill="1" applyBorder="1" applyAlignment="1" applyProtection="1"/>
    <xf numFmtId="2" fontId="11" fillId="0" borderId="9" xfId="0" applyNumberFormat="1" applyFont="1" applyFill="1" applyBorder="1" applyAlignment="1" applyProtection="1"/>
    <xf numFmtId="2" fontId="11" fillId="0" borderId="2" xfId="0" applyNumberFormat="1" applyFont="1" applyFill="1" applyBorder="1" applyAlignment="1" applyProtection="1"/>
    <xf numFmtId="0" fontId="13" fillId="2" borderId="8" xfId="0" applyFont="1" applyFill="1" applyBorder="1" applyAlignment="1">
      <alignment wrapText="1"/>
    </xf>
    <xf numFmtId="164" fontId="12" fillId="4" borderId="0" xfId="0" applyNumberFormat="1" applyFont="1" applyFill="1" applyBorder="1" applyAlignment="1" applyProtection="1">
      <alignment wrapText="1"/>
    </xf>
    <xf numFmtId="0" fontId="12" fillId="0" borderId="2" xfId="0" applyFont="1" applyFill="1" applyBorder="1" applyAlignment="1" applyProtection="1">
      <alignment wrapText="1"/>
    </xf>
    <xf numFmtId="0" fontId="12" fillId="0" borderId="10" xfId="0" applyFont="1" applyFill="1" applyBorder="1" applyAlignment="1" applyProtection="1">
      <alignment wrapText="1"/>
    </xf>
    <xf numFmtId="4" fontId="11" fillId="4" borderId="2" xfId="0" applyNumberFormat="1" applyFont="1" applyFill="1" applyBorder="1" applyAlignment="1" applyProtection="1"/>
    <xf numFmtId="2" fontId="11" fillId="4" borderId="8" xfId="0" applyNumberFormat="1" applyFont="1" applyFill="1" applyBorder="1" applyAlignment="1" applyProtection="1"/>
    <xf numFmtId="2" fontId="11" fillId="0" borderId="12" xfId="0" applyNumberFormat="1" applyFont="1" applyFill="1" applyBorder="1" applyAlignment="1" applyProtection="1"/>
    <xf numFmtId="2" fontId="11" fillId="0" borderId="8" xfId="0" applyNumberFormat="1" applyFont="1" applyFill="1" applyBorder="1" applyAlignment="1" applyProtection="1"/>
    <xf numFmtId="0" fontId="12" fillId="0" borderId="8" xfId="0" applyFont="1" applyFill="1" applyBorder="1" applyAlignment="1" applyProtection="1">
      <alignment wrapText="1"/>
    </xf>
    <xf numFmtId="0" fontId="12" fillId="0" borderId="11" xfId="0" applyFont="1" applyFill="1" applyBorder="1" applyAlignment="1" applyProtection="1">
      <alignment wrapText="1"/>
    </xf>
    <xf numFmtId="0" fontId="18" fillId="0" borderId="1" xfId="0" applyFont="1" applyFill="1" applyBorder="1" applyAlignment="1"/>
    <xf numFmtId="8" fontId="13" fillId="2" borderId="8" xfId="0" applyNumberFormat="1" applyFont="1" applyFill="1" applyBorder="1" applyAlignment="1">
      <alignment wrapText="1"/>
    </xf>
    <xf numFmtId="6" fontId="13" fillId="2" borderId="8" xfId="0" applyNumberFormat="1" applyFont="1" applyFill="1" applyBorder="1" applyAlignment="1">
      <alignment wrapText="1"/>
    </xf>
    <xf numFmtId="0" fontId="13" fillId="0" borderId="23" xfId="0" applyFont="1" applyBorder="1" applyAlignment="1">
      <alignment textRotation="90" wrapText="1"/>
    </xf>
    <xf numFmtId="4" fontId="11" fillId="4" borderId="10" xfId="0" applyNumberFormat="1" applyFont="1" applyFill="1" applyBorder="1" applyAlignment="1" applyProtection="1"/>
    <xf numFmtId="0" fontId="9" fillId="0" borderId="10" xfId="0" applyFont="1" applyFill="1" applyBorder="1" applyAlignment="1">
      <alignment horizontal="center" wrapText="1"/>
    </xf>
    <xf numFmtId="0" fontId="8" fillId="0" borderId="0" xfId="0" applyFont="1" applyFill="1" applyBorder="1" applyAlignment="1">
      <alignment horizontal="center" textRotation="90" wrapText="1"/>
    </xf>
    <xf numFmtId="0" fontId="8" fillId="0" borderId="0" xfId="0" applyFont="1" applyFill="1" applyBorder="1" applyAlignment="1">
      <alignment textRotation="90" wrapText="1"/>
    </xf>
    <xf numFmtId="0" fontId="3" fillId="0" borderId="0" xfId="0" applyFont="1" applyBorder="1" applyAlignment="1">
      <alignment wrapText="1"/>
    </xf>
    <xf numFmtId="0" fontId="9" fillId="0" borderId="0" xfId="0" applyFont="1" applyFill="1" applyBorder="1" applyAlignment="1">
      <alignment horizontal="center" wrapText="1"/>
    </xf>
    <xf numFmtId="164" fontId="8" fillId="0" borderId="0" xfId="0" applyNumberFormat="1" applyFont="1" applyFill="1" applyBorder="1" applyAlignment="1" applyProtection="1">
      <alignment horizontal="center" wrapText="1"/>
    </xf>
    <xf numFmtId="2" fontId="8"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wrapText="1"/>
    </xf>
    <xf numFmtId="44" fontId="11" fillId="0" borderId="0" xfId="2" applyFont="1" applyFill="1" applyBorder="1" applyAlignment="1" applyProtection="1">
      <alignment horizontal="center"/>
    </xf>
    <xf numFmtId="44" fontId="12" fillId="0" borderId="0" xfId="2" applyFont="1" applyFill="1" applyBorder="1" applyAlignment="1" applyProtection="1">
      <alignment horizontal="center" wrapText="1"/>
    </xf>
    <xf numFmtId="0" fontId="3" fillId="0" borderId="0" xfId="0" applyFont="1" applyBorder="1"/>
    <xf numFmtId="8" fontId="9" fillId="0" borderId="0" xfId="0" applyNumberFormat="1" applyFont="1" applyFill="1" applyBorder="1" applyAlignment="1">
      <alignment horizontal="center" wrapText="1"/>
    </xf>
    <xf numFmtId="6" fontId="10" fillId="2" borderId="0" xfId="0" applyNumberFormat="1" applyFont="1" applyFill="1" applyBorder="1" applyAlignment="1">
      <alignment horizontal="center" wrapText="1"/>
    </xf>
    <xf numFmtId="8" fontId="10" fillId="2" borderId="0" xfId="0" applyNumberFormat="1" applyFont="1" applyFill="1" applyBorder="1" applyAlignment="1">
      <alignment horizontal="center" wrapText="1"/>
    </xf>
    <xf numFmtId="2" fontId="11"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wrapText="1"/>
    </xf>
    <xf numFmtId="0" fontId="10" fillId="2" borderId="0" xfId="0" applyFont="1" applyFill="1" applyBorder="1" applyAlignment="1">
      <alignment horizontal="center" wrapText="1"/>
    </xf>
    <xf numFmtId="6" fontId="9" fillId="0" borderId="0" xfId="0" applyNumberFormat="1" applyFont="1" applyFill="1" applyBorder="1" applyAlignment="1">
      <alignment horizontal="center" wrapText="1"/>
    </xf>
    <xf numFmtId="0" fontId="3" fillId="0" borderId="0" xfId="0" applyFont="1" applyFill="1" applyBorder="1"/>
    <xf numFmtId="0" fontId="8" fillId="0" borderId="0" xfId="0" applyFont="1" applyFill="1" applyBorder="1" applyAlignment="1" applyProtection="1">
      <alignment wrapText="1"/>
    </xf>
    <xf numFmtId="3" fontId="3" fillId="0" borderId="0" xfId="0" applyNumberFormat="1" applyFont="1" applyBorder="1"/>
    <xf numFmtId="44" fontId="3" fillId="0" borderId="0" xfId="2" applyFont="1" applyBorder="1"/>
    <xf numFmtId="0" fontId="13" fillId="0" borderId="0" xfId="0" applyFont="1" applyFill="1" applyBorder="1" applyAlignment="1">
      <alignment textRotation="90" wrapText="1"/>
    </xf>
    <xf numFmtId="0" fontId="5" fillId="0" borderId="0" xfId="0" applyFont="1" applyFill="1" applyBorder="1"/>
    <xf numFmtId="3" fontId="5" fillId="0" borderId="0" xfId="0" applyNumberFormat="1" applyFont="1" applyFill="1" applyBorder="1"/>
    <xf numFmtId="44" fontId="5" fillId="0" borderId="0" xfId="2" applyFont="1" applyFill="1" applyBorder="1"/>
    <xf numFmtId="0" fontId="13" fillId="2" borderId="2" xfId="0" applyFont="1" applyFill="1" applyBorder="1" applyAlignment="1">
      <alignment wrapText="1"/>
    </xf>
    <xf numFmtId="0" fontId="13" fillId="0" borderId="2" xfId="0" applyFont="1" applyBorder="1" applyAlignment="1">
      <alignment textRotation="90" wrapText="1"/>
    </xf>
    <xf numFmtId="164" fontId="12" fillId="4" borderId="2" xfId="0" applyNumberFormat="1" applyFont="1" applyFill="1" applyBorder="1" applyAlignment="1" applyProtection="1">
      <alignment horizontal="center" wrapText="1"/>
    </xf>
    <xf numFmtId="4" fontId="11" fillId="3" borderId="2" xfId="0" applyNumberFormat="1" applyFont="1" applyFill="1" applyBorder="1" applyAlignment="1" applyProtection="1">
      <alignment horizontal="center"/>
    </xf>
    <xf numFmtId="0" fontId="18" fillId="0" borderId="2" xfId="0" applyFont="1" applyFill="1" applyBorder="1" applyAlignment="1"/>
    <xf numFmtId="0" fontId="6" fillId="0" borderId="0" xfId="0" applyFont="1" applyBorder="1" applyAlignment="1">
      <alignment textRotation="90" wrapText="1"/>
    </xf>
    <xf numFmtId="0" fontId="6" fillId="2" borderId="0" xfId="0" applyFont="1" applyFill="1" applyBorder="1" applyAlignment="1">
      <alignment horizontal="center" textRotation="90" wrapText="1"/>
    </xf>
    <xf numFmtId="0" fontId="4" fillId="0" borderId="0" xfId="0" applyFont="1" applyBorder="1" applyAlignment="1">
      <alignment wrapText="1"/>
    </xf>
    <xf numFmtId="0" fontId="6" fillId="6" borderId="0" xfId="0" applyFont="1" applyFill="1" applyBorder="1" applyAlignment="1" applyProtection="1">
      <alignment horizontal="center" wrapText="1"/>
    </xf>
    <xf numFmtId="43" fontId="6" fillId="6" borderId="0" xfId="1" applyFont="1" applyFill="1" applyBorder="1" applyAlignment="1" applyProtection="1">
      <alignment horizontal="center" wrapText="1"/>
    </xf>
    <xf numFmtId="43" fontId="6" fillId="6" borderId="0" xfId="1" applyFont="1" applyFill="1" applyBorder="1" applyAlignment="1" applyProtection="1">
      <alignment horizontal="center"/>
    </xf>
    <xf numFmtId="2" fontId="6" fillId="6" borderId="0" xfId="0" applyNumberFormat="1" applyFont="1" applyFill="1" applyBorder="1" applyAlignment="1" applyProtection="1">
      <alignment horizontal="center"/>
    </xf>
    <xf numFmtId="0" fontId="7" fillId="6" borderId="0" xfId="0" applyFont="1" applyFill="1" applyBorder="1" applyAlignment="1">
      <alignment horizontal="center" wrapText="1"/>
    </xf>
    <xf numFmtId="164" fontId="6" fillId="6" borderId="0" xfId="0" applyNumberFormat="1" applyFont="1" applyFill="1" applyBorder="1" applyAlignment="1" applyProtection="1">
      <alignment horizontal="center" wrapText="1"/>
    </xf>
    <xf numFmtId="4" fontId="6" fillId="6" borderId="0" xfId="0" applyNumberFormat="1" applyFont="1" applyFill="1" applyBorder="1" applyAlignment="1" applyProtection="1">
      <alignment horizontal="center"/>
    </xf>
    <xf numFmtId="4" fontId="6" fillId="6" borderId="0" xfId="0" applyNumberFormat="1" applyFont="1" applyFill="1" applyBorder="1" applyAlignment="1" applyProtection="1">
      <alignment horizontal="center" vertical="top" wrapText="1"/>
    </xf>
    <xf numFmtId="0" fontId="4" fillId="0" borderId="0" xfId="0" applyFont="1" applyBorder="1"/>
    <xf numFmtId="2" fontId="7" fillId="6" borderId="0" xfId="0" applyNumberFormat="1" applyFont="1" applyFill="1" applyBorder="1" applyAlignment="1">
      <alignment horizontal="center" wrapText="1"/>
    </xf>
    <xf numFmtId="0" fontId="6" fillId="6" borderId="0" xfId="0" applyFont="1" applyFill="1" applyBorder="1" applyAlignment="1">
      <alignment horizontal="center" wrapText="1"/>
    </xf>
    <xf numFmtId="0" fontId="6" fillId="0" borderId="2" xfId="0" applyFont="1" applyFill="1" applyBorder="1" applyAlignment="1" applyProtection="1">
      <alignment horizontal="center" wrapText="1"/>
    </xf>
    <xf numFmtId="2" fontId="6" fillId="4" borderId="2" xfId="0" applyNumberFormat="1" applyFont="1" applyFill="1" applyBorder="1" applyAlignment="1" applyProtection="1">
      <alignment horizontal="center"/>
    </xf>
    <xf numFmtId="2" fontId="6" fillId="0" borderId="2" xfId="0" applyNumberFormat="1" applyFont="1" applyFill="1" applyBorder="1" applyAlignment="1" applyProtection="1">
      <alignment horizontal="center"/>
    </xf>
    <xf numFmtId="1" fontId="6" fillId="0" borderId="2" xfId="0" applyNumberFormat="1" applyFont="1" applyFill="1" applyBorder="1" applyAlignment="1" applyProtection="1">
      <alignment horizontal="left" wrapText="1"/>
      <protection locked="0"/>
    </xf>
    <xf numFmtId="164" fontId="6" fillId="3" borderId="2" xfId="0" applyNumberFormat="1" applyFont="1" applyFill="1" applyBorder="1" applyAlignment="1" applyProtection="1">
      <alignment horizontal="center" wrapText="1"/>
    </xf>
    <xf numFmtId="4" fontId="6" fillId="3" borderId="2" xfId="0" applyNumberFormat="1" applyFont="1" applyFill="1" applyBorder="1" applyAlignment="1" applyProtection="1">
      <alignment horizontal="center"/>
    </xf>
    <xf numFmtId="0" fontId="6" fillId="0" borderId="2" xfId="0" applyFont="1" applyFill="1" applyBorder="1" applyAlignment="1" applyProtection="1"/>
    <xf numFmtId="164" fontId="6" fillId="4" borderId="2" xfId="0" applyNumberFormat="1" applyFont="1" applyFill="1" applyBorder="1" applyAlignment="1" applyProtection="1">
      <alignment horizontal="center" wrapText="1"/>
    </xf>
    <xf numFmtId="168" fontId="6" fillId="0" borderId="2" xfId="0" applyNumberFormat="1" applyFont="1" applyFill="1" applyBorder="1" applyAlignment="1" applyProtection="1">
      <alignment horizontal="center" wrapText="1"/>
    </xf>
    <xf numFmtId="1" fontId="8" fillId="0" borderId="2" xfId="0" applyNumberFormat="1" applyFont="1" applyBorder="1" applyAlignment="1">
      <alignment textRotation="90" wrapText="1"/>
    </xf>
    <xf numFmtId="1" fontId="8" fillId="0" borderId="2" xfId="0" applyNumberFormat="1" applyFont="1" applyFill="1" applyBorder="1" applyAlignment="1" applyProtection="1">
      <alignment horizontal="center"/>
    </xf>
    <xf numFmtId="0" fontId="8" fillId="0" borderId="2" xfId="0" applyFont="1" applyFill="1" applyBorder="1" applyAlignment="1" applyProtection="1">
      <alignment horizontal="left"/>
    </xf>
    <xf numFmtId="0" fontId="8" fillId="0" borderId="2" xfId="0" applyFont="1" applyFill="1" applyBorder="1" applyAlignment="1" applyProtection="1">
      <alignment horizontal="left" wrapText="1"/>
    </xf>
    <xf numFmtId="0" fontId="3" fillId="0" borderId="2" xfId="0" applyFont="1" applyFill="1" applyBorder="1" applyAlignment="1">
      <alignment horizontal="left"/>
    </xf>
    <xf numFmtId="0" fontId="3" fillId="7" borderId="2" xfId="0" applyFont="1" applyFill="1" applyBorder="1" applyAlignment="1">
      <alignment horizontal="left"/>
    </xf>
    <xf numFmtId="0" fontId="8" fillId="7" borderId="2" xfId="0" applyFont="1" applyFill="1" applyBorder="1" applyAlignment="1" applyProtection="1">
      <alignment horizontal="center" wrapText="1"/>
    </xf>
    <xf numFmtId="43" fontId="8" fillId="7" borderId="2" xfId="1" applyFont="1" applyFill="1" applyBorder="1" applyAlignment="1" applyProtection="1">
      <alignment horizontal="center" wrapText="1"/>
    </xf>
    <xf numFmtId="1" fontId="8" fillId="7" borderId="2" xfId="0" applyNumberFormat="1" applyFont="1" applyFill="1" applyBorder="1" applyAlignment="1" applyProtection="1">
      <alignment horizontal="center"/>
    </xf>
    <xf numFmtId="43" fontId="8" fillId="0" borderId="0" xfId="1" applyFont="1" applyFill="1" applyBorder="1" applyAlignment="1">
      <alignment textRotation="90" wrapText="1"/>
    </xf>
    <xf numFmtId="44" fontId="8" fillId="0" borderId="0" xfId="2" applyFont="1" applyFill="1" applyBorder="1" applyAlignment="1">
      <alignment horizontal="center" textRotation="90" wrapText="1"/>
    </xf>
    <xf numFmtId="44" fontId="8" fillId="0" borderId="0" xfId="2" applyFont="1" applyFill="1" applyBorder="1" applyAlignment="1">
      <alignment textRotation="90" wrapText="1"/>
    </xf>
    <xf numFmtId="0" fontId="8" fillId="0" borderId="0" xfId="0" applyFont="1" applyFill="1" applyBorder="1"/>
    <xf numFmtId="1" fontId="8" fillId="0" borderId="2" xfId="0" applyNumberFormat="1" applyFont="1" applyFill="1" applyBorder="1" applyAlignment="1" applyProtection="1">
      <alignment horizontal="left" wrapText="1"/>
      <protection locked="0"/>
    </xf>
    <xf numFmtId="1" fontId="8" fillId="0" borderId="2" xfId="0" applyNumberFormat="1" applyFont="1" applyFill="1" applyBorder="1" applyAlignment="1" applyProtection="1">
      <alignment horizontal="center" wrapText="1"/>
      <protection locked="0"/>
    </xf>
    <xf numFmtId="43" fontId="8" fillId="0" borderId="2" xfId="1" applyFont="1" applyFill="1" applyBorder="1" applyAlignment="1" applyProtection="1">
      <alignment horizontal="center" wrapText="1"/>
      <protection locked="0"/>
    </xf>
    <xf numFmtId="43" fontId="8" fillId="0" borderId="0" xfId="1" applyFont="1" applyFill="1" applyBorder="1" applyAlignment="1" applyProtection="1">
      <alignment horizontal="center" wrapText="1"/>
    </xf>
    <xf numFmtId="43" fontId="8" fillId="0" borderId="0" xfId="1" applyFont="1" applyFill="1" applyBorder="1" applyAlignment="1" applyProtection="1">
      <alignment horizontal="center"/>
    </xf>
    <xf numFmtId="1" fontId="8" fillId="0" borderId="0" xfId="0" applyNumberFormat="1" applyFont="1" applyFill="1" applyBorder="1" applyAlignment="1" applyProtection="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wrapText="1"/>
    </xf>
    <xf numFmtId="44" fontId="8" fillId="0" borderId="0" xfId="2" applyFont="1" applyFill="1" applyBorder="1" applyAlignment="1">
      <alignment horizontal="center"/>
    </xf>
    <xf numFmtId="44" fontId="8" fillId="0" borderId="0" xfId="2" applyFont="1" applyFill="1" applyBorder="1" applyAlignment="1" applyProtection="1">
      <alignment horizontal="center"/>
    </xf>
    <xf numFmtId="44" fontId="8" fillId="0" borderId="0" xfId="2" applyFont="1" applyFill="1" applyBorder="1" applyAlignment="1" applyProtection="1">
      <alignment horizontal="center" wrapText="1"/>
    </xf>
    <xf numFmtId="43" fontId="8" fillId="0" borderId="0" xfId="1" applyFont="1" applyFill="1" applyBorder="1" applyAlignment="1" applyProtection="1">
      <alignment horizontal="center" wrapText="1"/>
      <protection locked="0"/>
    </xf>
    <xf numFmtId="1" fontId="8" fillId="0" borderId="0" xfId="0" applyNumberFormat="1" applyFont="1" applyFill="1" applyBorder="1" applyAlignment="1" applyProtection="1">
      <alignment horizontal="center" wrapText="1"/>
      <protection locked="0"/>
    </xf>
    <xf numFmtId="164" fontId="8" fillId="0" borderId="0" xfId="0" applyNumberFormat="1" applyFont="1" applyFill="1" applyBorder="1" applyAlignment="1" applyProtection="1">
      <alignment horizontal="center" wrapText="1"/>
      <protection locked="0"/>
    </xf>
    <xf numFmtId="44" fontId="8" fillId="0" borderId="0" xfId="2" applyFont="1" applyFill="1" applyBorder="1" applyAlignment="1" applyProtection="1">
      <alignment horizontal="center" wrapText="1"/>
      <protection locked="0"/>
    </xf>
    <xf numFmtId="44" fontId="8" fillId="0" borderId="0" xfId="2" applyFont="1" applyFill="1" applyBorder="1" applyAlignment="1" applyProtection="1">
      <alignment horizontal="center" vertical="top" wrapText="1"/>
    </xf>
    <xf numFmtId="44" fontId="8" fillId="0" borderId="0" xfId="2" applyFont="1" applyFill="1" applyBorder="1" applyAlignment="1">
      <alignment horizontal="center" wrapText="1"/>
    </xf>
    <xf numFmtId="2" fontId="8" fillId="0" borderId="0" xfId="0" applyNumberFormat="1" applyFont="1" applyFill="1" applyBorder="1" applyAlignment="1">
      <alignment horizontal="center" wrapText="1"/>
    </xf>
    <xf numFmtId="0" fontId="8" fillId="0" borderId="0" xfId="0" applyFont="1" applyFill="1" applyBorder="1" applyAlignment="1"/>
    <xf numFmtId="43" fontId="8" fillId="0" borderId="0" xfId="1" applyFont="1" applyFill="1" applyBorder="1" applyAlignment="1" applyProtection="1">
      <alignment wrapText="1"/>
    </xf>
    <xf numFmtId="1" fontId="8" fillId="0" borderId="0" xfId="0" applyNumberFormat="1" applyFont="1" applyFill="1" applyBorder="1" applyAlignment="1" applyProtection="1">
      <alignment wrapText="1"/>
    </xf>
    <xf numFmtId="166" fontId="8" fillId="0" borderId="0" xfId="0" applyNumberFormat="1" applyFont="1" applyFill="1" applyBorder="1" applyAlignment="1">
      <alignment horizontal="center" wrapText="1"/>
    </xf>
    <xf numFmtId="0" fontId="8" fillId="0" borderId="0" xfId="0" applyFont="1" applyFill="1" applyBorder="1" applyAlignment="1" applyProtection="1"/>
    <xf numFmtId="1" fontId="8" fillId="0" borderId="0" xfId="0" applyNumberFormat="1" applyFont="1" applyFill="1"/>
    <xf numFmtId="44" fontId="8" fillId="0" borderId="0" xfId="2" applyFont="1" applyFill="1"/>
    <xf numFmtId="4" fontId="8" fillId="0" borderId="0" xfId="0" applyNumberFormat="1" applyFont="1" applyFill="1"/>
    <xf numFmtId="3" fontId="8" fillId="0" borderId="0" xfId="0" applyNumberFormat="1" applyFont="1" applyFill="1"/>
    <xf numFmtId="0" fontId="19" fillId="0" borderId="2" xfId="0" applyFont="1" applyFill="1" applyBorder="1" applyAlignment="1" applyProtection="1">
      <alignment horizontal="center" wrapText="1"/>
    </xf>
    <xf numFmtId="164" fontId="19" fillId="0" borderId="2" xfId="0" applyNumberFormat="1" applyFont="1" applyFill="1" applyBorder="1" applyAlignment="1" applyProtection="1">
      <alignment horizontal="center" wrapText="1"/>
    </xf>
    <xf numFmtId="4" fontId="8" fillId="0" borderId="0" xfId="0" applyNumberFormat="1" applyFont="1" applyFill="1" applyBorder="1" applyAlignment="1" applyProtection="1">
      <alignment horizontal="center"/>
    </xf>
    <xf numFmtId="4" fontId="8" fillId="0" borderId="0" xfId="0" applyNumberFormat="1" applyFont="1" applyFill="1" applyBorder="1" applyAlignment="1" applyProtection="1">
      <alignment horizontal="center" wrapText="1"/>
    </xf>
    <xf numFmtId="165" fontId="8" fillId="0" borderId="0" xfId="0" applyNumberFormat="1" applyFont="1" applyFill="1" applyBorder="1" applyAlignment="1">
      <alignment horizontal="center" wrapText="1"/>
    </xf>
    <xf numFmtId="2" fontId="8" fillId="0" borderId="0" xfId="0" applyNumberFormat="1" applyFont="1" applyFill="1"/>
    <xf numFmtId="3" fontId="8" fillId="0" borderId="0" xfId="0" applyNumberFormat="1" applyFont="1" applyFill="1" applyBorder="1" applyAlignment="1" applyProtection="1">
      <alignment horizontal="center" wrapText="1"/>
    </xf>
    <xf numFmtId="0" fontId="14" fillId="0" borderId="2" xfId="0" applyFont="1" applyFill="1" applyBorder="1" applyAlignment="1">
      <alignment wrapText="1"/>
    </xf>
    <xf numFmtId="44" fontId="4" fillId="0" borderId="0" xfId="2" applyFont="1" applyBorder="1" applyAlignment="1">
      <alignment horizontal="center" textRotation="90" wrapText="1"/>
    </xf>
    <xf numFmtId="44" fontId="15" fillId="0" borderId="0" xfId="2" applyFont="1" applyBorder="1"/>
    <xf numFmtId="44" fontId="0" fillId="0" borderId="0" xfId="2" applyFont="1" applyBorder="1"/>
    <xf numFmtId="0" fontId="17" fillId="5" borderId="5" xfId="0" applyFont="1" applyFill="1" applyBorder="1" applyAlignment="1">
      <alignment horizontal="center" textRotation="90"/>
    </xf>
    <xf numFmtId="0" fontId="17" fillId="5" borderId="14" xfId="0" applyFont="1" applyFill="1" applyBorder="1" applyAlignment="1">
      <alignment horizontal="center" textRotation="90"/>
    </xf>
    <xf numFmtId="0" fontId="17" fillId="5" borderId="0" xfId="0" applyFont="1" applyFill="1" applyBorder="1" applyAlignment="1">
      <alignment horizontal="center" textRotation="90"/>
    </xf>
    <xf numFmtId="0" fontId="17" fillId="5" borderId="7" xfId="0" applyFont="1" applyFill="1" applyBorder="1" applyAlignment="1">
      <alignment horizontal="center" textRotation="90"/>
    </xf>
    <xf numFmtId="0" fontId="7" fillId="5" borderId="0" xfId="0" applyFont="1" applyFill="1" applyBorder="1" applyAlignment="1">
      <alignment horizontal="center" textRotation="90"/>
    </xf>
    <xf numFmtId="0" fontId="7" fillId="5" borderId="7" xfId="0" applyFont="1" applyFill="1" applyBorder="1" applyAlignment="1">
      <alignment horizontal="center" textRotation="9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1-APRIL%202013/LM%20CTC%20APRIL%2020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6-SEP%202013/GPC/CTC%20GPB%20SEPTEMBER%20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6-SEP%202013/KZN/KZN%20CTC%20SEPT%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2-MAY%202013/GPB/CTC%20May%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2-MAY%202013/GPB/Tumi%20%20May%20CT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2-MAY%202013/GPB/CTC%20Ma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2-MAY%202013/GPB/CTC%20May%20ZK%20Mahlang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3-JUNE%202013/LM%20JUNE%202013corrected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4-JULY%202013/LM%20CTC%20FOR%20JULY%2020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5-AUG%202013/FS/INSPECTOR%20REPORT%20(Aug%202013)%20R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uscilia/Documents/1-%20Leg%20Met%20Filing%20system/1111-1-1%20TM%20Act%20and%20Regs%20and%20Main%20Files/1-01-10%20Reports%20and%20Statistics/YEAR%202013-2014/06-SEP%202013/GPB/GPB%20SEPTEMBER%202013%20C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TC"/>
      <sheetName val="COMMODITY LIST"/>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
      <sheetName val="EC"/>
      <sheetName val="FS"/>
      <sheetName val="GPB"/>
      <sheetName val="GPC"/>
      <sheetName val="KZN"/>
      <sheetName val="KZNMAY"/>
      <sheetName val="WC"/>
      <sheetName val="Assessors"/>
      <sheetName val="Type Approval"/>
      <sheetName val="VLabsreported"/>
      <sheetName val="VLABDATA"/>
      <sheetName val="BPLANtargets"/>
      <sheetName val="HR"/>
      <sheetName val="CT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OR"/>
      <sheetName val="LISTS"/>
      <sheetName val="FORMULAS"/>
      <sheetName val="MONTH"/>
      <sheetName val="SUMMARY"/>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
      <sheetName val="COMMODITY LIST"/>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A2" sqref="A2"/>
    </sheetView>
  </sheetViews>
  <sheetFormatPr defaultRowHeight="15" x14ac:dyDescent="0.25"/>
  <cols>
    <col min="4" max="5" width="9.85546875" style="47" bestFit="1" customWidth="1"/>
    <col min="6" max="7" width="14" style="2" bestFit="1" customWidth="1"/>
    <col min="8" max="8" width="7.7109375" style="2" bestFit="1" customWidth="1"/>
    <col min="9" max="9" width="11.28515625" style="2" bestFit="1" customWidth="1"/>
    <col min="10" max="10" width="10.5703125" style="2" customWidth="1"/>
    <col min="11" max="11" width="11.7109375" style="2" customWidth="1"/>
    <col min="12" max="12" width="14" style="2" bestFit="1" customWidth="1"/>
    <col min="14" max="14" width="8.140625" bestFit="1" customWidth="1"/>
    <col min="15" max="15" width="7.42578125" bestFit="1" customWidth="1"/>
  </cols>
  <sheetData>
    <row r="1" spans="1:13" x14ac:dyDescent="0.25">
      <c r="A1" s="57" t="s">
        <v>63</v>
      </c>
      <c r="B1" s="57"/>
      <c r="C1" s="57"/>
      <c r="D1" s="70"/>
    </row>
    <row r="2" spans="1:13" ht="94.5" customHeight="1" x14ac:dyDescent="0.25">
      <c r="A2" s="1"/>
      <c r="B2" s="1"/>
      <c r="C2" s="1"/>
      <c r="D2" s="78" t="s">
        <v>9</v>
      </c>
      <c r="E2" s="78" t="s">
        <v>10</v>
      </c>
      <c r="F2" s="79" t="s">
        <v>61</v>
      </c>
      <c r="G2" s="79" t="s">
        <v>62</v>
      </c>
      <c r="H2" s="223"/>
      <c r="I2" s="223"/>
      <c r="J2" s="81" t="s">
        <v>59</v>
      </c>
      <c r="K2" s="81" t="s">
        <v>60</v>
      </c>
      <c r="L2" s="223"/>
      <c r="M2" s="80"/>
    </row>
    <row r="3" spans="1:13" x14ac:dyDescent="0.25">
      <c r="A3" t="s">
        <v>3</v>
      </c>
      <c r="B3" s="4"/>
      <c r="D3" s="68">
        <f>APRIL!H27</f>
        <v>24835</v>
      </c>
      <c r="E3" s="68">
        <f>APRIL!I27</f>
        <v>6208</v>
      </c>
      <c r="F3" s="69">
        <f>APRIL!N27</f>
        <v>5511071.1333723795</v>
      </c>
      <c r="G3" s="69">
        <f>APRIL!O27</f>
        <v>47623.897879999866</v>
      </c>
      <c r="H3" s="224"/>
      <c r="I3" s="224"/>
      <c r="J3" s="61">
        <f>APRIL!E27</f>
        <v>-14.669999999999959</v>
      </c>
      <c r="K3" s="61">
        <f>APRIL!E28</f>
        <v>108.51999999999998</v>
      </c>
      <c r="L3" s="224"/>
    </row>
    <row r="4" spans="1:13" x14ac:dyDescent="0.25">
      <c r="A4" t="s">
        <v>4</v>
      </c>
      <c r="B4" s="4"/>
      <c r="D4" s="68">
        <f>MAY!N54</f>
        <v>19300</v>
      </c>
      <c r="E4" s="68">
        <f>MAY!O54</f>
        <v>5710</v>
      </c>
      <c r="F4" s="69">
        <f>MAY!P54</f>
        <v>954297.40893513465</v>
      </c>
      <c r="G4" s="69">
        <f>MAY!Q54</f>
        <v>730028.20383999997</v>
      </c>
      <c r="H4" s="224"/>
      <c r="I4" s="224"/>
      <c r="J4" s="61">
        <f>MAY!M54</f>
        <v>6</v>
      </c>
      <c r="K4" s="61">
        <f>MAY!M55</f>
        <v>7</v>
      </c>
      <c r="L4" s="224"/>
    </row>
    <row r="5" spans="1:13" x14ac:dyDescent="0.25">
      <c r="A5" t="s">
        <v>5</v>
      </c>
      <c r="B5" s="4"/>
      <c r="D5" s="68">
        <f>JUN!I47</f>
        <v>13158</v>
      </c>
      <c r="E5" s="68">
        <f>JUN!J47</f>
        <v>10753</v>
      </c>
      <c r="F5" s="69">
        <f>JUN!K47</f>
        <v>569578.18051056645</v>
      </c>
      <c r="G5" s="69">
        <f>JUN!L47</f>
        <v>107792.93942857144</v>
      </c>
      <c r="H5" s="224"/>
      <c r="I5" s="224"/>
      <c r="J5" s="61">
        <f>JUN!E47</f>
        <v>509</v>
      </c>
      <c r="K5" s="61">
        <f>JUN!E48</f>
        <v>753</v>
      </c>
      <c r="L5" s="224"/>
    </row>
    <row r="6" spans="1:13" x14ac:dyDescent="0.25">
      <c r="A6" t="s">
        <v>6</v>
      </c>
      <c r="B6" s="6"/>
      <c r="C6" s="5"/>
      <c r="D6" s="68">
        <f>JUL!H37</f>
        <v>18227</v>
      </c>
      <c r="E6" s="68">
        <f>JUL!I37</f>
        <v>3406</v>
      </c>
      <c r="F6" s="69">
        <f>JUL!J37</f>
        <v>670245.22430666641</v>
      </c>
      <c r="G6" s="69">
        <f>JUL!K37</f>
        <v>126893.26</v>
      </c>
      <c r="H6" s="224"/>
      <c r="I6" s="224"/>
      <c r="J6" s="61">
        <f>JUL!E37</f>
        <v>-33</v>
      </c>
      <c r="K6" s="61">
        <f>JUL!E38</f>
        <v>64.299999999999955</v>
      </c>
      <c r="L6" s="224"/>
    </row>
    <row r="7" spans="1:13" x14ac:dyDescent="0.25">
      <c r="A7" t="s">
        <v>7</v>
      </c>
      <c r="B7" s="4"/>
      <c r="D7" s="68">
        <f>AUG!H28</f>
        <v>7430</v>
      </c>
      <c r="E7" s="68">
        <f>AUG!I28</f>
        <v>4853</v>
      </c>
      <c r="F7" s="69">
        <f>AUG!J28</f>
        <v>514258.7538372266</v>
      </c>
      <c r="G7" s="69">
        <f>AUG!K28</f>
        <v>463503.76893183996</v>
      </c>
      <c r="H7" s="224"/>
      <c r="I7" s="224"/>
      <c r="J7" s="61">
        <f>AUG!D29</f>
        <v>-222</v>
      </c>
      <c r="K7" s="61">
        <f>AUG!D30</f>
        <v>49</v>
      </c>
      <c r="L7" s="224"/>
    </row>
    <row r="8" spans="1:13" x14ac:dyDescent="0.25">
      <c r="A8" t="s">
        <v>8</v>
      </c>
      <c r="B8" s="4"/>
      <c r="D8" s="68">
        <f>SEP!H22</f>
        <v>6316</v>
      </c>
      <c r="E8" s="68">
        <f>SEP!I22</f>
        <v>2307</v>
      </c>
      <c r="F8" s="69">
        <f>SEP!J22</f>
        <v>407968.61872000003</v>
      </c>
      <c r="G8" s="69">
        <f>SEP!K22</f>
        <v>0</v>
      </c>
      <c r="H8" s="224"/>
      <c r="I8" s="224"/>
      <c r="J8" s="62">
        <f>SEP!D22</f>
        <v>3</v>
      </c>
      <c r="K8" s="62">
        <f>SEP!D23</f>
        <v>80</v>
      </c>
      <c r="L8" s="224"/>
    </row>
    <row r="9" spans="1:13" x14ac:dyDescent="0.25">
      <c r="H9" s="225"/>
      <c r="I9" s="225"/>
      <c r="J9" s="225"/>
      <c r="K9" s="225"/>
      <c r="L9" s="225"/>
    </row>
    <row r="10" spans="1:13" x14ac:dyDescent="0.25">
      <c r="A10" t="s">
        <v>58</v>
      </c>
      <c r="D10" s="47">
        <f t="shared" ref="D10:G10" si="0">SUM(D3:D8)</f>
        <v>89266</v>
      </c>
      <c r="E10" s="47">
        <f t="shared" si="0"/>
        <v>33237</v>
      </c>
      <c r="F10" s="2">
        <f t="shared" si="0"/>
        <v>8627419.3196819741</v>
      </c>
      <c r="G10" s="2">
        <f t="shared" si="0"/>
        <v>1475842.0700804112</v>
      </c>
      <c r="H10" s="225"/>
      <c r="I10" s="225"/>
      <c r="J10" s="225"/>
      <c r="K10" s="225"/>
      <c r="L10" s="225"/>
    </row>
    <row r="13" spans="1:13" ht="15.75" thickBot="1" x14ac:dyDescent="0.3">
      <c r="A13" t="s">
        <v>57</v>
      </c>
    </row>
    <row r="14" spans="1:13" x14ac:dyDescent="0.25">
      <c r="A14" s="64" t="s">
        <v>52</v>
      </c>
      <c r="B14" s="63"/>
      <c r="C14" s="64">
        <f>SUM(APRIL!B29,MAY!J57,JUN!B48,JUL!B39,AUG!B34,SEP!B27)</f>
        <v>12</v>
      </c>
    </row>
    <row r="15" spans="1:13" x14ac:dyDescent="0.25">
      <c r="A15" s="65" t="s">
        <v>53</v>
      </c>
      <c r="B15" s="63"/>
      <c r="C15" s="65">
        <f>SUM(APRIL!B30,MAY!J58,JUN!B49,JUL!B40,AUG!B35,SEP!B28)</f>
        <v>74</v>
      </c>
    </row>
    <row r="16" spans="1:13" x14ac:dyDescent="0.25">
      <c r="A16" s="65" t="s">
        <v>54</v>
      </c>
      <c r="B16" s="63"/>
      <c r="C16" s="65">
        <f>SUM(APRIL!B31,MAY!J59,JUN!B50,JUL!B41,AUG!B36,SEP!B29)</f>
        <v>59</v>
      </c>
    </row>
    <row r="17" spans="1:3" ht="15.75" thickBot="1" x14ac:dyDescent="0.3">
      <c r="A17" s="66" t="s">
        <v>55</v>
      </c>
      <c r="B17" s="63"/>
      <c r="C17" s="66">
        <f>SUM(APRIL!B32,MAY!J60,JUN!B51,JUL!B42,AUG!B37,SEP!B30)</f>
        <v>3</v>
      </c>
    </row>
    <row r="18" spans="1:3" x14ac:dyDescent="0.25">
      <c r="A18" s="67" t="s">
        <v>58</v>
      </c>
      <c r="C18">
        <f>SUM(C14:C17)</f>
        <v>148</v>
      </c>
    </row>
  </sheetData>
  <sheetProtection password="CA6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H31" sqref="H31"/>
    </sheetView>
  </sheetViews>
  <sheetFormatPr defaultColWidth="49.42578125" defaultRowHeight="15" x14ac:dyDescent="0.25"/>
  <cols>
    <col min="1" max="1" width="22.7109375" style="3" bestFit="1" customWidth="1"/>
    <col min="2" max="2" width="4" style="3" bestFit="1" customWidth="1"/>
    <col min="3" max="3" width="3.28515625" style="3" bestFit="1" customWidth="1"/>
    <col min="4" max="4" width="8.140625" style="71" bestFit="1" customWidth="1"/>
    <col min="5" max="5" width="7.42578125" style="71" bestFit="1" customWidth="1"/>
    <col min="6" max="6" width="5.42578125" style="3" bestFit="1" customWidth="1"/>
    <col min="7" max="7" width="4" style="3" bestFit="1" customWidth="1"/>
    <col min="8" max="8" width="11.42578125" style="3" bestFit="1" customWidth="1"/>
    <col min="9" max="9" width="10.42578125" style="3" bestFit="1" customWidth="1"/>
    <col min="10" max="10" width="10.42578125" style="3" hidden="1" customWidth="1"/>
    <col min="11" max="11" width="8.7109375" style="3" hidden="1" customWidth="1"/>
    <col min="12" max="12" width="11.42578125" style="3" hidden="1" customWidth="1"/>
    <col min="13" max="13" width="9.7109375" style="3" hidden="1" customWidth="1"/>
    <col min="14" max="14" width="14" style="3" bestFit="1" customWidth="1"/>
    <col min="15" max="15" width="11.42578125" style="3" bestFit="1" customWidth="1"/>
    <col min="16" max="16384" width="49.42578125" style="3"/>
  </cols>
  <sheetData>
    <row r="1" spans="1:16" x14ac:dyDescent="0.25">
      <c r="A1" s="226"/>
      <c r="B1" s="226"/>
      <c r="C1" s="226"/>
      <c r="D1" s="226"/>
      <c r="E1" s="226"/>
      <c r="F1" s="226"/>
      <c r="G1" s="226"/>
      <c r="H1" s="226"/>
      <c r="I1" s="226"/>
      <c r="J1" s="226"/>
      <c r="K1" s="226"/>
      <c r="L1" s="226"/>
      <c r="M1" s="226"/>
      <c r="N1" s="226"/>
      <c r="O1" s="226"/>
      <c r="P1" s="227"/>
    </row>
    <row r="2" spans="1:16" ht="15.75" thickBot="1" x14ac:dyDescent="0.3">
      <c r="A2" s="228"/>
      <c r="B2" s="228"/>
      <c r="C2" s="228"/>
      <c r="D2" s="228"/>
      <c r="E2" s="228"/>
      <c r="F2" s="228"/>
      <c r="G2" s="228"/>
      <c r="H2" s="228"/>
      <c r="I2" s="228"/>
      <c r="J2" s="228"/>
      <c r="K2" s="228"/>
      <c r="L2" s="228"/>
      <c r="M2" s="228"/>
      <c r="N2" s="228"/>
      <c r="O2" s="228"/>
      <c r="P2" s="229"/>
    </row>
    <row r="3" spans="1:16" ht="166.5" x14ac:dyDescent="0.25">
      <c r="A3" s="93" t="s">
        <v>18</v>
      </c>
      <c r="B3" s="94" t="s">
        <v>19</v>
      </c>
      <c r="C3" s="94" t="s">
        <v>20</v>
      </c>
      <c r="D3" s="94" t="s">
        <v>21</v>
      </c>
      <c r="E3" s="94" t="s">
        <v>22</v>
      </c>
      <c r="F3" s="95" t="s">
        <v>29</v>
      </c>
      <c r="G3" s="94" t="s">
        <v>30</v>
      </c>
      <c r="H3" s="94" t="s">
        <v>9</v>
      </c>
      <c r="I3" s="94" t="s">
        <v>10</v>
      </c>
      <c r="J3" s="94" t="s">
        <v>11</v>
      </c>
      <c r="K3" s="94" t="s">
        <v>12</v>
      </c>
      <c r="L3" s="94" t="s">
        <v>13</v>
      </c>
      <c r="M3" s="94" t="s">
        <v>14</v>
      </c>
      <c r="N3" s="94" t="s">
        <v>15</v>
      </c>
      <c r="O3" s="96" t="s">
        <v>16</v>
      </c>
    </row>
    <row r="4" spans="1:16" x14ac:dyDescent="0.25">
      <c r="A4" s="88" t="s">
        <v>36</v>
      </c>
      <c r="B4" s="89">
        <v>600</v>
      </c>
      <c r="C4" s="89" t="s">
        <v>33</v>
      </c>
      <c r="D4" s="90">
        <v>600.29999999999995</v>
      </c>
      <c r="E4" s="91">
        <v>0.29999999999995453</v>
      </c>
      <c r="F4" s="83">
        <v>5.4</v>
      </c>
      <c r="G4" s="27">
        <v>7</v>
      </c>
      <c r="H4" s="92">
        <v>100</v>
      </c>
      <c r="I4" s="92">
        <v>56</v>
      </c>
      <c r="J4" s="84">
        <v>0.1511999999999771</v>
      </c>
      <c r="K4" s="85" t="s">
        <v>32</v>
      </c>
      <c r="L4" s="85">
        <v>0.26999999999995911</v>
      </c>
      <c r="M4" s="84" t="s">
        <v>32</v>
      </c>
      <c r="N4" s="84">
        <v>98.279999999985108</v>
      </c>
      <c r="O4" s="21" t="s">
        <v>32</v>
      </c>
    </row>
    <row r="5" spans="1:16" x14ac:dyDescent="0.25">
      <c r="A5" s="8" t="s">
        <v>37</v>
      </c>
      <c r="B5" s="9">
        <v>500</v>
      </c>
      <c r="C5" s="10" t="s">
        <v>33</v>
      </c>
      <c r="D5" s="86">
        <v>527</v>
      </c>
      <c r="E5" s="82">
        <v>27</v>
      </c>
      <c r="F5" s="83">
        <v>5</v>
      </c>
      <c r="G5" s="14">
        <v>7</v>
      </c>
      <c r="H5" s="15">
        <v>1500</v>
      </c>
      <c r="I5" s="16">
        <v>1500</v>
      </c>
      <c r="J5" s="84">
        <v>405</v>
      </c>
      <c r="K5" s="85" t="s">
        <v>32</v>
      </c>
      <c r="L5" s="85">
        <v>405</v>
      </c>
      <c r="M5" s="84" t="s">
        <v>32</v>
      </c>
      <c r="N5" s="84">
        <v>147420</v>
      </c>
      <c r="O5" s="21" t="s">
        <v>32</v>
      </c>
    </row>
    <row r="6" spans="1:16" x14ac:dyDescent="0.25">
      <c r="A6" s="8" t="s">
        <v>37</v>
      </c>
      <c r="B6" s="9">
        <v>600</v>
      </c>
      <c r="C6" s="10" t="s">
        <v>33</v>
      </c>
      <c r="D6" s="86">
        <v>630</v>
      </c>
      <c r="E6" s="82">
        <v>30</v>
      </c>
      <c r="F6" s="83">
        <v>6</v>
      </c>
      <c r="G6" s="14">
        <v>7</v>
      </c>
      <c r="H6" s="15">
        <v>100</v>
      </c>
      <c r="I6" s="16">
        <v>8</v>
      </c>
      <c r="J6" s="84">
        <v>2.4</v>
      </c>
      <c r="K6" s="85" t="s">
        <v>32</v>
      </c>
      <c r="L6" s="85">
        <v>30</v>
      </c>
      <c r="M6" s="84" t="s">
        <v>32</v>
      </c>
      <c r="N6" s="84">
        <v>10920</v>
      </c>
      <c r="O6" s="21" t="s">
        <v>32</v>
      </c>
    </row>
    <row r="7" spans="1:16" x14ac:dyDescent="0.25">
      <c r="A7" s="8" t="s">
        <v>31</v>
      </c>
      <c r="B7" s="9">
        <v>700</v>
      </c>
      <c r="C7" s="10" t="s">
        <v>33</v>
      </c>
      <c r="D7" s="86">
        <v>712</v>
      </c>
      <c r="E7" s="82">
        <v>12</v>
      </c>
      <c r="F7" s="83">
        <v>6</v>
      </c>
      <c r="G7" s="14">
        <v>5</v>
      </c>
      <c r="H7" s="15">
        <v>40</v>
      </c>
      <c r="I7" s="16">
        <v>30</v>
      </c>
      <c r="J7" s="84">
        <v>3.0857142857142863</v>
      </c>
      <c r="K7" s="85" t="s">
        <v>32</v>
      </c>
      <c r="L7" s="85">
        <v>4.1142857142857148</v>
      </c>
      <c r="M7" s="84" t="s">
        <v>32</v>
      </c>
      <c r="N7" s="84">
        <v>1069.7142857142858</v>
      </c>
      <c r="O7" s="21" t="s">
        <v>32</v>
      </c>
    </row>
    <row r="8" spans="1:16" x14ac:dyDescent="0.25">
      <c r="A8" s="8" t="s">
        <v>31</v>
      </c>
      <c r="B8" s="9">
        <v>600</v>
      </c>
      <c r="C8" s="10" t="s">
        <v>33</v>
      </c>
      <c r="D8" s="86">
        <v>621</v>
      </c>
      <c r="E8" s="82">
        <v>21</v>
      </c>
      <c r="F8" s="83">
        <v>6</v>
      </c>
      <c r="G8" s="14">
        <v>5</v>
      </c>
      <c r="H8" s="15">
        <v>80</v>
      </c>
      <c r="I8" s="16">
        <v>37</v>
      </c>
      <c r="J8" s="84">
        <v>7.77</v>
      </c>
      <c r="K8" s="85" t="s">
        <v>32</v>
      </c>
      <c r="L8" s="85">
        <v>16.8</v>
      </c>
      <c r="M8" s="84" t="s">
        <v>32</v>
      </c>
      <c r="N8" s="84">
        <v>4368</v>
      </c>
      <c r="O8" s="21" t="s">
        <v>32</v>
      </c>
    </row>
    <row r="9" spans="1:16" x14ac:dyDescent="0.25">
      <c r="A9" s="8" t="s">
        <v>31</v>
      </c>
      <c r="B9" s="9">
        <v>600</v>
      </c>
      <c r="C9" s="10" t="s">
        <v>33</v>
      </c>
      <c r="D9" s="86">
        <v>630.55999999999995</v>
      </c>
      <c r="E9" s="82">
        <v>30.559999999999945</v>
      </c>
      <c r="F9" s="83">
        <v>6.3</v>
      </c>
      <c r="G9" s="14">
        <v>7</v>
      </c>
      <c r="H9" s="15">
        <v>240</v>
      </c>
      <c r="I9" s="16">
        <v>240</v>
      </c>
      <c r="J9" s="84">
        <v>77.01119999999986</v>
      </c>
      <c r="K9" s="85" t="s">
        <v>32</v>
      </c>
      <c r="L9" s="85">
        <v>77.01119999999986</v>
      </c>
      <c r="M9" s="84" t="s">
        <v>32</v>
      </c>
      <c r="N9" s="84">
        <v>28032.076799999944</v>
      </c>
      <c r="O9" s="21" t="s">
        <v>32</v>
      </c>
    </row>
    <row r="10" spans="1:16" x14ac:dyDescent="0.25">
      <c r="A10" s="8" t="s">
        <v>36</v>
      </c>
      <c r="B10" s="9">
        <v>600</v>
      </c>
      <c r="C10" s="10" t="s">
        <v>33</v>
      </c>
      <c r="D10" s="86">
        <v>631.28</v>
      </c>
      <c r="E10" s="82">
        <v>31.279999999999973</v>
      </c>
      <c r="F10" s="83">
        <v>6.1</v>
      </c>
      <c r="G10" s="14">
        <v>7</v>
      </c>
      <c r="H10" s="15">
        <v>240</v>
      </c>
      <c r="I10" s="16">
        <v>240</v>
      </c>
      <c r="J10" s="84">
        <v>76.323199999999929</v>
      </c>
      <c r="K10" s="85" t="s">
        <v>32</v>
      </c>
      <c r="L10" s="85">
        <v>76.323199999999929</v>
      </c>
      <c r="M10" s="84" t="s">
        <v>32</v>
      </c>
      <c r="N10" s="84">
        <v>27781.644799999973</v>
      </c>
      <c r="O10" s="21" t="s">
        <v>32</v>
      </c>
    </row>
    <row r="11" spans="1:16" x14ac:dyDescent="0.25">
      <c r="A11" s="8" t="s">
        <v>38</v>
      </c>
      <c r="B11" s="9">
        <v>600</v>
      </c>
      <c r="C11" s="10" t="s">
        <v>33</v>
      </c>
      <c r="D11" s="86">
        <v>629.5</v>
      </c>
      <c r="E11" s="82">
        <v>29.5</v>
      </c>
      <c r="F11" s="83">
        <v>5.59</v>
      </c>
      <c r="G11" s="14">
        <v>7</v>
      </c>
      <c r="H11" s="15">
        <v>40</v>
      </c>
      <c r="I11" s="16">
        <v>21</v>
      </c>
      <c r="J11" s="84">
        <v>5.7716750000000001</v>
      </c>
      <c r="K11" s="85" t="s">
        <v>32</v>
      </c>
      <c r="L11" s="85">
        <v>10.993666666666666</v>
      </c>
      <c r="M11" s="84" t="s">
        <v>32</v>
      </c>
      <c r="N11" s="84">
        <v>4001.6946666666663</v>
      </c>
      <c r="O11" s="21" t="s">
        <v>32</v>
      </c>
    </row>
    <row r="12" spans="1:16" x14ac:dyDescent="0.25">
      <c r="A12" s="8" t="s">
        <v>48</v>
      </c>
      <c r="B12" s="9">
        <v>600</v>
      </c>
      <c r="C12" s="10" t="s">
        <v>33</v>
      </c>
      <c r="D12" s="86">
        <v>604.9</v>
      </c>
      <c r="E12" s="82">
        <v>4.8999999999999773</v>
      </c>
      <c r="F12" s="83">
        <v>4.79</v>
      </c>
      <c r="G12" s="14">
        <v>7</v>
      </c>
      <c r="H12" s="15">
        <v>45</v>
      </c>
      <c r="I12" s="16">
        <v>28</v>
      </c>
      <c r="J12" s="84">
        <v>1.0953133333333283</v>
      </c>
      <c r="K12" s="85" t="s">
        <v>32</v>
      </c>
      <c r="L12" s="85">
        <v>1.7603249999999917</v>
      </c>
      <c r="M12" s="84" t="s">
        <v>32</v>
      </c>
      <c r="N12" s="84">
        <v>640.75829999999701</v>
      </c>
      <c r="O12" s="21" t="s">
        <v>32</v>
      </c>
    </row>
    <row r="13" spans="1:16" x14ac:dyDescent="0.25">
      <c r="A13" s="8" t="s">
        <v>49</v>
      </c>
      <c r="B13" s="9">
        <v>600</v>
      </c>
      <c r="C13" s="10" t="s">
        <v>33</v>
      </c>
      <c r="D13" s="86">
        <v>613.1</v>
      </c>
      <c r="E13" s="82">
        <v>13.100000000000023</v>
      </c>
      <c r="F13" s="83">
        <v>4.49</v>
      </c>
      <c r="G13" s="14">
        <v>7</v>
      </c>
      <c r="H13" s="15">
        <v>30</v>
      </c>
      <c r="I13" s="16">
        <v>17</v>
      </c>
      <c r="J13" s="84">
        <v>1.6665383333333366</v>
      </c>
      <c r="K13" s="85" t="s">
        <v>32</v>
      </c>
      <c r="L13" s="85">
        <v>2.9409500000000053</v>
      </c>
      <c r="M13" s="84" t="s">
        <v>32</v>
      </c>
      <c r="N13" s="84">
        <v>1070.505800000002</v>
      </c>
      <c r="O13" s="21" t="s">
        <v>32</v>
      </c>
    </row>
    <row r="14" spans="1:16" x14ac:dyDescent="0.25">
      <c r="A14" s="8" t="s">
        <v>38</v>
      </c>
      <c r="B14" s="9">
        <v>600</v>
      </c>
      <c r="C14" s="10" t="s">
        <v>33</v>
      </c>
      <c r="D14" s="86">
        <v>627.39</v>
      </c>
      <c r="E14" s="82">
        <v>27.389999999999986</v>
      </c>
      <c r="F14" s="83">
        <v>5.99</v>
      </c>
      <c r="G14" s="14">
        <v>7</v>
      </c>
      <c r="H14" s="15">
        <v>960</v>
      </c>
      <c r="I14" s="16">
        <v>240</v>
      </c>
      <c r="J14" s="84">
        <v>65.626439999999974</v>
      </c>
      <c r="K14" s="85" t="s">
        <v>32</v>
      </c>
      <c r="L14" s="85">
        <v>262.5057599999999</v>
      </c>
      <c r="M14" s="84" t="s">
        <v>32</v>
      </c>
      <c r="N14" s="84">
        <v>95552.09663999996</v>
      </c>
      <c r="O14" s="21" t="s">
        <v>32</v>
      </c>
    </row>
    <row r="15" spans="1:16" x14ac:dyDescent="0.25">
      <c r="A15" s="8" t="s">
        <v>48</v>
      </c>
      <c r="B15" s="9">
        <v>600</v>
      </c>
      <c r="C15" s="10" t="s">
        <v>33</v>
      </c>
      <c r="D15" s="86">
        <v>634.82000000000005</v>
      </c>
      <c r="E15" s="82">
        <v>34.82000000000005</v>
      </c>
      <c r="F15" s="83">
        <v>5.49</v>
      </c>
      <c r="G15" s="14">
        <v>7</v>
      </c>
      <c r="H15" s="15">
        <v>960</v>
      </c>
      <c r="I15" s="16">
        <v>240</v>
      </c>
      <c r="J15" s="84">
        <v>76.464720000000113</v>
      </c>
      <c r="K15" s="85" t="s">
        <v>32</v>
      </c>
      <c r="L15" s="85">
        <v>305.85888000000045</v>
      </c>
      <c r="M15" s="84" t="s">
        <v>32</v>
      </c>
      <c r="N15" s="84">
        <v>111332.63232000015</v>
      </c>
      <c r="O15" s="21" t="s">
        <v>32</v>
      </c>
    </row>
    <row r="16" spans="1:16" x14ac:dyDescent="0.25">
      <c r="A16" s="8" t="s">
        <v>38</v>
      </c>
      <c r="B16" s="9">
        <v>600</v>
      </c>
      <c r="C16" s="10" t="s">
        <v>33</v>
      </c>
      <c r="D16" s="86">
        <v>620.16</v>
      </c>
      <c r="E16" s="82">
        <v>20.159999999999968</v>
      </c>
      <c r="F16" s="83">
        <v>6.49</v>
      </c>
      <c r="G16" s="14">
        <v>7</v>
      </c>
      <c r="H16" s="15">
        <v>1440</v>
      </c>
      <c r="I16" s="16">
        <v>120</v>
      </c>
      <c r="J16" s="84">
        <v>26.167679999999962</v>
      </c>
      <c r="K16" s="85" t="s">
        <v>32</v>
      </c>
      <c r="L16" s="85">
        <v>314.01215999999954</v>
      </c>
      <c r="M16" s="84" t="s">
        <v>32</v>
      </c>
      <c r="N16" s="84">
        <v>114300.42623999984</v>
      </c>
      <c r="O16" s="21" t="s">
        <v>32</v>
      </c>
    </row>
    <row r="17" spans="1:15" x14ac:dyDescent="0.25">
      <c r="A17" s="8" t="s">
        <v>48</v>
      </c>
      <c r="B17" s="9">
        <v>600</v>
      </c>
      <c r="C17" s="10" t="s">
        <v>33</v>
      </c>
      <c r="D17" s="86">
        <v>627.04</v>
      </c>
      <c r="E17" s="82">
        <v>27.039999999999964</v>
      </c>
      <c r="F17" s="83">
        <v>5.99</v>
      </c>
      <c r="G17" s="14">
        <v>7</v>
      </c>
      <c r="H17" s="15">
        <v>1560</v>
      </c>
      <c r="I17" s="16">
        <v>120</v>
      </c>
      <c r="J17" s="84">
        <v>32.393919999999959</v>
      </c>
      <c r="K17" s="85" t="s">
        <v>32</v>
      </c>
      <c r="L17" s="85">
        <v>421.12095999999946</v>
      </c>
      <c r="M17" s="84" t="s">
        <v>32</v>
      </c>
      <c r="N17" s="84">
        <v>153288.02943999981</v>
      </c>
      <c r="O17" s="21" t="s">
        <v>32</v>
      </c>
    </row>
    <row r="18" spans="1:15" x14ac:dyDescent="0.25">
      <c r="A18" s="8" t="s">
        <v>38</v>
      </c>
      <c r="B18" s="9">
        <v>600</v>
      </c>
      <c r="C18" s="10" t="s">
        <v>33</v>
      </c>
      <c r="D18" s="86">
        <v>589.73900000000003</v>
      </c>
      <c r="E18" s="87">
        <v>-10.260999999999967</v>
      </c>
      <c r="F18" s="83">
        <v>5.99</v>
      </c>
      <c r="G18" s="14">
        <v>6</v>
      </c>
      <c r="H18" s="15">
        <v>100</v>
      </c>
      <c r="I18" s="16">
        <v>28</v>
      </c>
      <c r="J18" s="84" t="s">
        <v>32</v>
      </c>
      <c r="K18" s="85">
        <v>-2.8682915333333243</v>
      </c>
      <c r="L18" s="85" t="s">
        <v>32</v>
      </c>
      <c r="M18" s="84">
        <v>-10.243898333333302</v>
      </c>
      <c r="N18" s="84" t="s">
        <v>32</v>
      </c>
      <c r="O18" s="21">
        <v>3196.0962799999902</v>
      </c>
    </row>
    <row r="19" spans="1:15" x14ac:dyDescent="0.25">
      <c r="A19" s="8" t="s">
        <v>38</v>
      </c>
      <c r="B19" s="9">
        <v>600</v>
      </c>
      <c r="C19" s="10" t="s">
        <v>33</v>
      </c>
      <c r="D19" s="86">
        <v>585.33000000000004</v>
      </c>
      <c r="E19" s="87">
        <v>-14.669999999999959</v>
      </c>
      <c r="F19" s="83">
        <v>5.2</v>
      </c>
      <c r="G19" s="14">
        <v>7</v>
      </c>
      <c r="H19" s="15">
        <v>960</v>
      </c>
      <c r="I19" s="16">
        <v>240</v>
      </c>
      <c r="J19" s="84" t="s">
        <v>32</v>
      </c>
      <c r="K19" s="85">
        <v>-30.513599999999915</v>
      </c>
      <c r="L19" s="85" t="s">
        <v>32</v>
      </c>
      <c r="M19" s="84">
        <v>-122.05439999999966</v>
      </c>
      <c r="N19" s="84" t="s">
        <v>32</v>
      </c>
      <c r="O19" s="21">
        <v>44427.801599999875</v>
      </c>
    </row>
    <row r="20" spans="1:15" x14ac:dyDescent="0.25">
      <c r="A20" s="8" t="s">
        <v>48</v>
      </c>
      <c r="B20" s="9">
        <v>600</v>
      </c>
      <c r="C20" s="10" t="s">
        <v>33</v>
      </c>
      <c r="D20" s="86">
        <v>620.05399999999997</v>
      </c>
      <c r="E20" s="87">
        <v>20.053999999999974</v>
      </c>
      <c r="F20" s="83">
        <v>4.99</v>
      </c>
      <c r="G20" s="14">
        <v>7</v>
      </c>
      <c r="H20" s="15">
        <v>1200</v>
      </c>
      <c r="I20" s="16">
        <v>240</v>
      </c>
      <c r="J20" s="84">
        <v>40.027783999999947</v>
      </c>
      <c r="K20" s="85" t="s">
        <v>32</v>
      </c>
      <c r="L20" s="85">
        <v>200.13891999999973</v>
      </c>
      <c r="M20" s="84" t="s">
        <v>32</v>
      </c>
      <c r="N20" s="84">
        <v>72850.566879999911</v>
      </c>
      <c r="O20" s="21" t="s">
        <v>32</v>
      </c>
    </row>
    <row r="21" spans="1:15" x14ac:dyDescent="0.25">
      <c r="A21" s="8" t="s">
        <v>38</v>
      </c>
      <c r="B21" s="9">
        <v>600</v>
      </c>
      <c r="C21" s="10" t="s">
        <v>33</v>
      </c>
      <c r="D21" s="86">
        <v>615.1</v>
      </c>
      <c r="E21" s="87">
        <v>15.100000000000023</v>
      </c>
      <c r="F21" s="83">
        <v>5.59</v>
      </c>
      <c r="G21" s="14">
        <v>7</v>
      </c>
      <c r="H21" s="15">
        <v>180</v>
      </c>
      <c r="I21" s="16">
        <v>87</v>
      </c>
      <c r="J21" s="84">
        <v>12.239305000000018</v>
      </c>
      <c r="K21" s="85" t="s">
        <v>32</v>
      </c>
      <c r="L21" s="85">
        <v>25.322700000000037</v>
      </c>
      <c r="M21" s="84" t="s">
        <v>32</v>
      </c>
      <c r="N21" s="84">
        <v>9217.4628000000139</v>
      </c>
      <c r="O21" s="21" t="s">
        <v>32</v>
      </c>
    </row>
    <row r="22" spans="1:15" x14ac:dyDescent="0.25">
      <c r="A22" s="8" t="s">
        <v>48</v>
      </c>
      <c r="B22" s="9">
        <v>600</v>
      </c>
      <c r="C22" s="10" t="s">
        <v>33</v>
      </c>
      <c r="D22" s="86">
        <v>635.29999999999995</v>
      </c>
      <c r="E22" s="87">
        <v>35.299999999999955</v>
      </c>
      <c r="F22" s="83">
        <v>4.79</v>
      </c>
      <c r="G22" s="14">
        <v>7</v>
      </c>
      <c r="H22" s="15">
        <v>180</v>
      </c>
      <c r="I22" s="16">
        <v>86</v>
      </c>
      <c r="J22" s="84">
        <v>24.235803333333301</v>
      </c>
      <c r="K22" s="85" t="s">
        <v>32</v>
      </c>
      <c r="L22" s="85">
        <v>50.726099999999931</v>
      </c>
      <c r="M22" s="84" t="s">
        <v>32</v>
      </c>
      <c r="N22" s="84">
        <v>18464.300399999975</v>
      </c>
      <c r="O22" s="21" t="s">
        <v>32</v>
      </c>
    </row>
    <row r="23" spans="1:15" x14ac:dyDescent="0.25">
      <c r="A23" s="8" t="s">
        <v>38</v>
      </c>
      <c r="B23" s="9">
        <v>600</v>
      </c>
      <c r="C23" s="10" t="s">
        <v>33</v>
      </c>
      <c r="D23" s="86">
        <v>700.4</v>
      </c>
      <c r="E23" s="87">
        <v>100.39999999999998</v>
      </c>
      <c r="F23" s="83">
        <v>6.25</v>
      </c>
      <c r="G23" s="14">
        <v>7</v>
      </c>
      <c r="H23" s="15">
        <v>300</v>
      </c>
      <c r="I23" s="16">
        <v>193</v>
      </c>
      <c r="J23" s="84">
        <v>201.84583333333325</v>
      </c>
      <c r="K23" s="85" t="s">
        <v>32</v>
      </c>
      <c r="L23" s="85">
        <v>313.74999999999989</v>
      </c>
      <c r="M23" s="84" t="s">
        <v>32</v>
      </c>
      <c r="N23" s="84">
        <v>114204.99999999996</v>
      </c>
      <c r="O23" s="21" t="s">
        <v>32</v>
      </c>
    </row>
    <row r="24" spans="1:15" x14ac:dyDescent="0.25">
      <c r="A24" s="8" t="s">
        <v>48</v>
      </c>
      <c r="B24" s="9">
        <v>600</v>
      </c>
      <c r="C24" s="10" t="s">
        <v>33</v>
      </c>
      <c r="D24" s="86">
        <v>708.52</v>
      </c>
      <c r="E24" s="87">
        <v>108.51999999999998</v>
      </c>
      <c r="F24" s="83">
        <v>5.5</v>
      </c>
      <c r="G24" s="14">
        <v>7</v>
      </c>
      <c r="H24" s="15">
        <v>180</v>
      </c>
      <c r="I24" s="16">
        <v>122</v>
      </c>
      <c r="J24" s="84">
        <v>121.36153333333331</v>
      </c>
      <c r="K24" s="85" t="s">
        <v>32</v>
      </c>
      <c r="L24" s="85">
        <v>179.05799999999996</v>
      </c>
      <c r="M24" s="84" t="s">
        <v>32</v>
      </c>
      <c r="N24" s="84">
        <v>65177.111999999986</v>
      </c>
      <c r="O24" s="21" t="s">
        <v>32</v>
      </c>
    </row>
    <row r="25" spans="1:15" x14ac:dyDescent="0.25">
      <c r="A25" s="8" t="s">
        <v>38</v>
      </c>
      <c r="B25" s="9">
        <v>500</v>
      </c>
      <c r="C25" s="10" t="s">
        <v>33</v>
      </c>
      <c r="D25" s="86">
        <v>606.29999999999995</v>
      </c>
      <c r="E25" s="87">
        <v>106.29999999999995</v>
      </c>
      <c r="F25" s="83">
        <v>4.95</v>
      </c>
      <c r="G25" s="14">
        <v>6</v>
      </c>
      <c r="H25" s="15">
        <v>7200</v>
      </c>
      <c r="I25" s="16">
        <v>1193</v>
      </c>
      <c r="J25" s="84">
        <v>1255.4774099999995</v>
      </c>
      <c r="K25" s="85" t="s">
        <v>32</v>
      </c>
      <c r="L25" s="85">
        <v>7577.0639999999967</v>
      </c>
      <c r="M25" s="84" t="s">
        <v>32</v>
      </c>
      <c r="N25" s="84">
        <v>2364043.9679999989</v>
      </c>
      <c r="O25" s="21" t="s">
        <v>32</v>
      </c>
    </row>
    <row r="26" spans="1:15" x14ac:dyDescent="0.25">
      <c r="A26" s="8" t="s">
        <v>48</v>
      </c>
      <c r="B26" s="9">
        <v>500</v>
      </c>
      <c r="C26" s="10" t="s">
        <v>33</v>
      </c>
      <c r="D26" s="86">
        <v>608.4</v>
      </c>
      <c r="E26" s="87">
        <v>108.39999999999998</v>
      </c>
      <c r="F26" s="97">
        <v>4.45</v>
      </c>
      <c r="G26" s="14">
        <v>6</v>
      </c>
      <c r="H26" s="15">
        <v>7200</v>
      </c>
      <c r="I26" s="16">
        <v>1122</v>
      </c>
      <c r="J26" s="98">
        <v>1082.4607199999998</v>
      </c>
      <c r="K26" s="99" t="s">
        <v>32</v>
      </c>
      <c r="L26" s="99">
        <v>6946.271999999999</v>
      </c>
      <c r="M26" s="98" t="s">
        <v>32</v>
      </c>
      <c r="N26" s="98">
        <v>2167236.8640000001</v>
      </c>
      <c r="O26" s="100" t="s">
        <v>32</v>
      </c>
    </row>
    <row r="27" spans="1:15" x14ac:dyDescent="0.25">
      <c r="D27" s="71" t="s">
        <v>59</v>
      </c>
      <c r="E27" s="71">
        <f>MIN(E4:E26)</f>
        <v>-14.669999999999959</v>
      </c>
      <c r="H27" s="101">
        <f t="shared" ref="H27:N27" si="0">SUM(H4:H26)</f>
        <v>24835</v>
      </c>
      <c r="I27" s="101">
        <f t="shared" si="0"/>
        <v>6208</v>
      </c>
      <c r="J27" s="72">
        <f t="shared" si="0"/>
        <v>3518.57598995238</v>
      </c>
      <c r="K27" s="72">
        <f t="shared" si="0"/>
        <v>-33.381891533333238</v>
      </c>
      <c r="L27" s="72">
        <f t="shared" si="0"/>
        <v>17221.043107380945</v>
      </c>
      <c r="M27" s="72">
        <f t="shared" si="0"/>
        <v>-132.29829833333295</v>
      </c>
      <c r="N27" s="72">
        <f t="shared" si="0"/>
        <v>5511071.1333723795</v>
      </c>
      <c r="O27" s="72">
        <f t="shared" ref="O27" si="1">SUM(O4:O26)</f>
        <v>47623.897879999866</v>
      </c>
    </row>
    <row r="28" spans="1:15" x14ac:dyDescent="0.25">
      <c r="A28" s="3" t="s">
        <v>50</v>
      </c>
      <c r="D28" s="71" t="s">
        <v>60</v>
      </c>
      <c r="E28" s="71">
        <f>MAX(E4:E26)</f>
        <v>108.51999999999998</v>
      </c>
    </row>
    <row r="29" spans="1:15" x14ac:dyDescent="0.25">
      <c r="A29" s="3" t="s">
        <v>51</v>
      </c>
      <c r="B29" s="3">
        <f>COUNTIF($B$4:$B$26,"400")</f>
        <v>0</v>
      </c>
    </row>
    <row r="30" spans="1:15" x14ac:dyDescent="0.25">
      <c r="A30" s="3" t="s">
        <v>52</v>
      </c>
      <c r="B30" s="3">
        <f>COUNTIF($B$4:$B$26,"500")</f>
        <v>3</v>
      </c>
    </row>
    <row r="31" spans="1:15" x14ac:dyDescent="0.25">
      <c r="A31" s="3" t="s">
        <v>53</v>
      </c>
      <c r="B31" s="3">
        <f>COUNTIF($B$4:$B$26,"600")</f>
        <v>19</v>
      </c>
    </row>
    <row r="32" spans="1:15" x14ac:dyDescent="0.25">
      <c r="A32" s="3" t="s">
        <v>54</v>
      </c>
      <c r="B32" s="3">
        <f>COUNTIF($B$4:$B$26,"700")</f>
        <v>1</v>
      </c>
    </row>
    <row r="33" spans="1:2" x14ac:dyDescent="0.25">
      <c r="A33" s="3" t="s">
        <v>55</v>
      </c>
      <c r="B33" s="3">
        <f>COUNTIF($B$4:$B$26,"800")</f>
        <v>0</v>
      </c>
    </row>
  </sheetData>
  <sheetProtection password="CA60" sheet="1" objects="1" scenarios="1"/>
  <mergeCells count="2">
    <mergeCell ref="A1:P1"/>
    <mergeCell ref="A2:P2"/>
  </mergeCells>
  <dataValidations count="5">
    <dataValidation allowBlank="1" showInputMessage="1" showErrorMessage="1" promptTitle="DO NOT FORGET!!!!" prompt="Please DO NOT OMIT to fill in required information!!!!_x000a__x000a_How many days per week is product packed?" sqref="G5:G26"/>
    <dataValidation allowBlank="1" showInputMessage="1" showErrorMessage="1" promptTitle="DO NOT FORGET!!!!" prompt="Please DO NOT OMIT to fill in required information!!!!_x000a_What amount of product is produced per day?" sqref="H5:H26"/>
    <dataValidation allowBlank="1" showInputMessage="1" showErrorMessage="1" promptTitle="DO NOT FORGET!!!!" prompt="Please DO NOT OMIT to fill in required information!!!!_x000a__x000a_How many units were in stock on date of inspection?" sqref="I5:I26"/>
    <dataValidation allowBlank="1" showInputMessage="1" showErrorMessage="1" promptTitle="Declared Quantity" prompt="Insert quantity as stated on package or total quantity in case random packages have been measured" sqref="B5:B26"/>
    <dataValidation allowBlank="1" showInputMessage="1" showErrorMessage="1" promptTitle="Actual Quantity" prompt="Insert actual average quantity or actual total quantity in case of random packages" sqref="D5:D26"/>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'[1]COMMODITY LIST'!#REF!</xm:f>
          </x14:formula1>
          <xm:sqref>A1:A2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workbookViewId="0">
      <selection activeCell="F1" sqref="F1:K1048576"/>
    </sheetView>
  </sheetViews>
  <sheetFormatPr defaultColWidth="25.28515625" defaultRowHeight="12" x14ac:dyDescent="0.2"/>
  <cols>
    <col min="1" max="1" width="24.28515625" style="38" bestFit="1" customWidth="1"/>
    <col min="2" max="2" width="20.85546875" style="38" bestFit="1" customWidth="1"/>
    <col min="3" max="3" width="3.28515625" style="38" bestFit="1" customWidth="1"/>
    <col min="4" max="4" width="8.140625" style="38" bestFit="1" customWidth="1"/>
    <col min="5" max="5" width="6.28515625" style="38" bestFit="1" customWidth="1"/>
    <col min="6" max="7" width="3.28515625" style="38" hidden="1" customWidth="1"/>
    <col min="8" max="8" width="5.7109375" style="38" hidden="1" customWidth="1"/>
    <col min="9" max="9" width="8.140625" style="38" hidden="1" customWidth="1"/>
    <col min="10" max="10" width="3.28515625" style="38" hidden="1" customWidth="1"/>
    <col min="11" max="11" width="6.42578125" style="38" hidden="1" customWidth="1"/>
    <col min="12" max="12" width="6.28515625" style="54" bestFit="1" customWidth="1"/>
    <col min="13" max="13" width="5.28515625" style="54" bestFit="1" customWidth="1"/>
    <col min="14" max="14" width="6.42578125" style="38" bestFit="1" customWidth="1"/>
    <col min="15" max="15" width="5.42578125" style="38" bestFit="1" customWidth="1"/>
    <col min="16" max="17" width="12.42578125" style="38" bestFit="1" customWidth="1"/>
    <col min="18" max="18" width="4.7109375" style="131" bestFit="1" customWidth="1"/>
    <col min="19" max="19" width="6.5703125" style="131" bestFit="1" customWidth="1"/>
    <col min="20" max="20" width="7.42578125" style="131" bestFit="1" customWidth="1"/>
    <col min="21" max="21" width="4.5703125" style="131" bestFit="1" customWidth="1"/>
    <col min="22" max="23" width="2" style="131" bestFit="1" customWidth="1"/>
    <col min="24" max="30" width="6.140625" style="131" bestFit="1" customWidth="1"/>
    <col min="31" max="31" width="25.28515625" style="131"/>
    <col min="32" max="16384" width="25.28515625" style="38"/>
  </cols>
  <sheetData>
    <row r="1" spans="1:32" ht="12.75" thickBot="1" x14ac:dyDescent="0.25">
      <c r="A1" s="32"/>
      <c r="B1" s="32"/>
      <c r="C1" s="37"/>
      <c r="D1" s="37"/>
      <c r="E1" s="37"/>
      <c r="F1" s="37"/>
      <c r="G1" s="37"/>
      <c r="H1" s="37"/>
      <c r="I1" s="37"/>
      <c r="J1" s="37"/>
      <c r="K1" s="37"/>
      <c r="L1" s="52"/>
      <c r="M1" s="52"/>
      <c r="N1" s="37"/>
      <c r="O1" s="37"/>
      <c r="P1" s="37"/>
      <c r="Q1" s="37"/>
      <c r="R1" s="37"/>
      <c r="S1" s="37"/>
      <c r="T1" s="37"/>
      <c r="U1" s="37"/>
      <c r="V1" s="37"/>
      <c r="W1" s="37"/>
      <c r="X1" s="32"/>
      <c r="Y1" s="32"/>
      <c r="Z1" s="32"/>
      <c r="AA1" s="32"/>
      <c r="AB1" s="32"/>
      <c r="AC1" s="32"/>
      <c r="AD1" s="32"/>
      <c r="AE1" s="32"/>
      <c r="AF1" s="33"/>
    </row>
    <row r="2" spans="1:32" ht="136.5" customHeight="1" x14ac:dyDescent="0.2">
      <c r="A2" s="20" t="s">
        <v>17</v>
      </c>
      <c r="B2" s="18" t="s">
        <v>19</v>
      </c>
      <c r="C2" s="18" t="s">
        <v>20</v>
      </c>
      <c r="D2" s="18" t="s">
        <v>21</v>
      </c>
      <c r="E2" s="18" t="s">
        <v>22</v>
      </c>
      <c r="F2" s="22" t="s">
        <v>23</v>
      </c>
      <c r="G2" s="23" t="s">
        <v>24</v>
      </c>
      <c r="H2" s="24" t="s">
        <v>25</v>
      </c>
      <c r="I2" s="17" t="s">
        <v>26</v>
      </c>
      <c r="J2" s="17" t="s">
        <v>27</v>
      </c>
      <c r="K2" s="25" t="s">
        <v>28</v>
      </c>
      <c r="L2" s="22" t="s">
        <v>29</v>
      </c>
      <c r="M2" s="18" t="s">
        <v>30</v>
      </c>
      <c r="N2" s="18" t="s">
        <v>9</v>
      </c>
      <c r="O2" s="18" t="s">
        <v>10</v>
      </c>
      <c r="P2" s="18" t="s">
        <v>15</v>
      </c>
      <c r="Q2" s="119" t="s">
        <v>16</v>
      </c>
      <c r="R2" s="122"/>
      <c r="S2" s="122"/>
      <c r="T2" s="123"/>
      <c r="U2" s="123"/>
      <c r="V2" s="123"/>
      <c r="W2" s="123"/>
      <c r="X2" s="123"/>
      <c r="Y2" s="123"/>
      <c r="Z2" s="123"/>
      <c r="AA2" s="123"/>
      <c r="AB2" s="123"/>
      <c r="AC2" s="123"/>
      <c r="AD2" s="123"/>
      <c r="AE2" s="124"/>
      <c r="AF2" s="41"/>
    </row>
    <row r="3" spans="1:32" ht="12.75" x14ac:dyDescent="0.2">
      <c r="A3" s="19" t="s">
        <v>0</v>
      </c>
      <c r="B3" s="7">
        <v>700</v>
      </c>
      <c r="C3" s="8" t="s">
        <v>33</v>
      </c>
      <c r="D3" s="102">
        <v>696</v>
      </c>
      <c r="E3" s="103">
        <v>-4</v>
      </c>
      <c r="F3" s="104"/>
      <c r="G3" s="105"/>
      <c r="H3" s="106">
        <v>1</v>
      </c>
      <c r="I3" s="106"/>
      <c r="J3" s="106"/>
      <c r="K3" s="106">
        <v>6.99</v>
      </c>
      <c r="L3" s="107">
        <v>6.99</v>
      </c>
      <c r="M3" s="105">
        <v>7</v>
      </c>
      <c r="N3" s="108">
        <v>240</v>
      </c>
      <c r="O3" s="109">
        <v>120</v>
      </c>
      <c r="P3" s="110" t="s">
        <v>32</v>
      </c>
      <c r="Q3" s="120">
        <v>3489.4079999999999</v>
      </c>
      <c r="R3" s="125"/>
      <c r="S3" s="125"/>
      <c r="T3" s="126"/>
      <c r="U3" s="127"/>
      <c r="V3" s="128"/>
      <c r="W3" s="128"/>
      <c r="X3" s="129"/>
      <c r="Y3" s="130"/>
      <c r="Z3" s="130"/>
      <c r="AA3" s="129"/>
      <c r="AB3" s="129"/>
      <c r="AC3" s="129"/>
      <c r="AD3" s="129"/>
    </row>
    <row r="4" spans="1:32" ht="12.75" x14ac:dyDescent="0.2">
      <c r="A4" s="19" t="s">
        <v>2</v>
      </c>
      <c r="B4" s="7">
        <v>700</v>
      </c>
      <c r="C4" s="8" t="s">
        <v>33</v>
      </c>
      <c r="D4" s="102">
        <v>684.83</v>
      </c>
      <c r="E4" s="103">
        <v>-15.169999999999959</v>
      </c>
      <c r="F4" s="104"/>
      <c r="G4" s="105"/>
      <c r="H4" s="106">
        <v>1</v>
      </c>
      <c r="I4" s="106"/>
      <c r="J4" s="106"/>
      <c r="K4" s="106">
        <v>7.99</v>
      </c>
      <c r="L4" s="107">
        <v>7.99</v>
      </c>
      <c r="M4" s="105">
        <v>7</v>
      </c>
      <c r="N4" s="108">
        <v>240</v>
      </c>
      <c r="O4" s="109">
        <v>120</v>
      </c>
      <c r="P4" s="110" t="s">
        <v>32</v>
      </c>
      <c r="Q4" s="120">
        <v>15126.795839999959</v>
      </c>
      <c r="R4" s="125"/>
      <c r="S4" s="125"/>
      <c r="T4" s="126"/>
      <c r="U4" s="127"/>
      <c r="V4" s="128"/>
      <c r="W4" s="128"/>
      <c r="X4" s="129"/>
      <c r="Y4" s="130"/>
      <c r="Z4" s="130"/>
      <c r="AA4" s="129"/>
      <c r="AB4" s="129"/>
      <c r="AC4" s="129"/>
      <c r="AD4" s="129"/>
    </row>
    <row r="5" spans="1:32" ht="12.75" x14ac:dyDescent="0.2">
      <c r="A5" s="19" t="s">
        <v>0</v>
      </c>
      <c r="B5" s="7">
        <v>700</v>
      </c>
      <c r="C5" s="8" t="s">
        <v>33</v>
      </c>
      <c r="D5" s="102">
        <v>685</v>
      </c>
      <c r="E5" s="103">
        <v>-15</v>
      </c>
      <c r="F5" s="104"/>
      <c r="G5" s="105"/>
      <c r="H5" s="106">
        <v>1</v>
      </c>
      <c r="I5" s="106"/>
      <c r="J5" s="106"/>
      <c r="K5" s="106">
        <v>5.2</v>
      </c>
      <c r="L5" s="107">
        <v>5.2</v>
      </c>
      <c r="M5" s="105">
        <v>7</v>
      </c>
      <c r="N5" s="108">
        <v>400</v>
      </c>
      <c r="O5" s="109">
        <v>10</v>
      </c>
      <c r="P5" s="110" t="s">
        <v>32</v>
      </c>
      <c r="Q5" s="120">
        <v>16224</v>
      </c>
      <c r="R5" s="125"/>
      <c r="S5" s="125"/>
      <c r="T5" s="126"/>
      <c r="U5" s="127"/>
      <c r="V5" s="128"/>
      <c r="W5" s="128"/>
      <c r="X5" s="129"/>
      <c r="Y5" s="130"/>
      <c r="Z5" s="130"/>
      <c r="AA5" s="129"/>
      <c r="AB5" s="129"/>
      <c r="AC5" s="129"/>
      <c r="AD5" s="129"/>
    </row>
    <row r="6" spans="1:32" ht="12.75" x14ac:dyDescent="0.2">
      <c r="A6" s="19" t="s">
        <v>2</v>
      </c>
      <c r="B6" s="7">
        <v>700</v>
      </c>
      <c r="C6" s="8" t="s">
        <v>33</v>
      </c>
      <c r="D6" s="102">
        <v>684</v>
      </c>
      <c r="E6" s="103">
        <v>-16</v>
      </c>
      <c r="F6" s="104"/>
      <c r="G6" s="105"/>
      <c r="H6" s="106">
        <v>1</v>
      </c>
      <c r="I6" s="106"/>
      <c r="J6" s="106"/>
      <c r="K6" s="106">
        <v>6</v>
      </c>
      <c r="L6" s="107">
        <v>6</v>
      </c>
      <c r="M6" s="105">
        <v>7</v>
      </c>
      <c r="N6" s="108">
        <v>400</v>
      </c>
      <c r="O6" s="109">
        <v>7</v>
      </c>
      <c r="P6" s="110" t="s">
        <v>32</v>
      </c>
      <c r="Q6" s="120">
        <v>19968</v>
      </c>
      <c r="R6" s="125"/>
      <c r="S6" s="125"/>
      <c r="T6" s="126"/>
      <c r="U6" s="127"/>
      <c r="V6" s="128"/>
      <c r="W6" s="128"/>
      <c r="X6" s="129"/>
      <c r="Y6" s="130"/>
      <c r="Z6" s="130"/>
      <c r="AA6" s="129"/>
      <c r="AB6" s="129"/>
      <c r="AC6" s="129"/>
      <c r="AD6" s="129"/>
    </row>
    <row r="7" spans="1:32" ht="12.75" x14ac:dyDescent="0.2">
      <c r="A7" s="19" t="s">
        <v>0</v>
      </c>
      <c r="B7" s="7">
        <v>7006</v>
      </c>
      <c r="C7" s="8" t="s">
        <v>33</v>
      </c>
      <c r="D7" s="102">
        <v>7008</v>
      </c>
      <c r="E7" s="103">
        <v>2</v>
      </c>
      <c r="F7" s="104"/>
      <c r="G7" s="105"/>
      <c r="H7" s="106"/>
      <c r="I7" s="106"/>
      <c r="J7" s="106"/>
      <c r="K7" s="106">
        <v>56.7</v>
      </c>
      <c r="L7" s="107">
        <v>56.7</v>
      </c>
      <c r="M7" s="105">
        <v>6</v>
      </c>
      <c r="N7" s="108">
        <v>120</v>
      </c>
      <c r="O7" s="109">
        <v>21</v>
      </c>
      <c r="P7" s="110">
        <v>606.0085640879247</v>
      </c>
      <c r="Q7" s="120" t="s">
        <v>32</v>
      </c>
      <c r="R7" s="125"/>
      <c r="S7" s="125"/>
      <c r="T7" s="126"/>
      <c r="U7" s="127"/>
      <c r="V7" s="128"/>
      <c r="W7" s="128"/>
      <c r="X7" s="129"/>
      <c r="Y7" s="130"/>
      <c r="Z7" s="130"/>
      <c r="AA7" s="129"/>
      <c r="AB7" s="129"/>
      <c r="AC7" s="129"/>
      <c r="AD7" s="129"/>
    </row>
    <row r="8" spans="1:32" ht="12.75" x14ac:dyDescent="0.2">
      <c r="A8" s="19" t="s">
        <v>2</v>
      </c>
      <c r="B8" s="7">
        <v>700</v>
      </c>
      <c r="C8" s="8" t="s">
        <v>33</v>
      </c>
      <c r="D8" s="102">
        <v>709.14</v>
      </c>
      <c r="E8" s="103">
        <v>9.1399999999999864</v>
      </c>
      <c r="F8" s="104"/>
      <c r="G8" s="105"/>
      <c r="H8" s="106"/>
      <c r="I8" s="106"/>
      <c r="J8" s="106"/>
      <c r="K8" s="106">
        <v>8.9</v>
      </c>
      <c r="L8" s="107">
        <v>8.9</v>
      </c>
      <c r="M8" s="105">
        <v>6</v>
      </c>
      <c r="N8" s="108">
        <v>4600</v>
      </c>
      <c r="O8" s="109">
        <v>430</v>
      </c>
      <c r="P8" s="110">
        <v>166782.54171428547</v>
      </c>
      <c r="Q8" s="120" t="s">
        <v>32</v>
      </c>
      <c r="R8" s="125"/>
      <c r="S8" s="125"/>
      <c r="T8" s="126"/>
      <c r="U8" s="127"/>
      <c r="V8" s="128"/>
      <c r="W8" s="128"/>
      <c r="X8" s="129"/>
      <c r="Y8" s="130"/>
      <c r="Z8" s="130"/>
      <c r="AA8" s="129"/>
      <c r="AB8" s="129"/>
      <c r="AC8" s="129"/>
      <c r="AD8" s="129"/>
    </row>
    <row r="9" spans="1:32" ht="12.75" x14ac:dyDescent="0.2">
      <c r="A9" s="19" t="s">
        <v>0</v>
      </c>
      <c r="B9" s="7">
        <v>700</v>
      </c>
      <c r="C9" s="8" t="s">
        <v>33</v>
      </c>
      <c r="D9" s="102">
        <v>708.42</v>
      </c>
      <c r="E9" s="103">
        <v>8.4199999999999591</v>
      </c>
      <c r="F9" s="104"/>
      <c r="G9" s="105"/>
      <c r="H9" s="106"/>
      <c r="I9" s="106"/>
      <c r="J9" s="106"/>
      <c r="K9" s="106">
        <v>10.25</v>
      </c>
      <c r="L9" s="107">
        <v>10.25</v>
      </c>
      <c r="M9" s="105">
        <v>6</v>
      </c>
      <c r="N9" s="108">
        <v>4600</v>
      </c>
      <c r="O9" s="109">
        <v>430</v>
      </c>
      <c r="P9" s="110">
        <v>176949.90857142772</v>
      </c>
      <c r="Q9" s="120" t="s">
        <v>32</v>
      </c>
      <c r="R9" s="125"/>
      <c r="S9" s="125"/>
      <c r="T9" s="126"/>
      <c r="U9" s="127"/>
      <c r="V9" s="128"/>
      <c r="W9" s="128"/>
      <c r="X9" s="129"/>
      <c r="Y9" s="130"/>
      <c r="Z9" s="130"/>
      <c r="AA9" s="129"/>
      <c r="AB9" s="129"/>
      <c r="AC9" s="129"/>
      <c r="AD9" s="129"/>
    </row>
    <row r="10" spans="1:32" ht="12.75" x14ac:dyDescent="0.2">
      <c r="A10" s="19" t="s">
        <v>0</v>
      </c>
      <c r="B10" s="7">
        <v>600</v>
      </c>
      <c r="C10" s="8" t="s">
        <v>33</v>
      </c>
      <c r="D10" s="102">
        <v>608.04</v>
      </c>
      <c r="E10" s="103">
        <v>8.0399999999999636</v>
      </c>
      <c r="F10" s="104"/>
      <c r="G10" s="105"/>
      <c r="H10" s="106"/>
      <c r="I10" s="106"/>
      <c r="J10" s="106"/>
      <c r="K10" s="106">
        <v>6.3</v>
      </c>
      <c r="L10" s="107">
        <v>6.3</v>
      </c>
      <c r="M10" s="105">
        <v>6</v>
      </c>
      <c r="N10" s="108">
        <v>500</v>
      </c>
      <c r="O10" s="109">
        <v>256</v>
      </c>
      <c r="P10" s="110">
        <v>13169.519999999937</v>
      </c>
      <c r="Q10" s="120" t="s">
        <v>32</v>
      </c>
      <c r="R10" s="125"/>
      <c r="S10" s="125"/>
      <c r="T10" s="126"/>
      <c r="U10" s="127"/>
      <c r="V10" s="128"/>
      <c r="W10" s="128"/>
      <c r="X10" s="129"/>
      <c r="Y10" s="130"/>
      <c r="Z10" s="130"/>
      <c r="AA10" s="129"/>
      <c r="AB10" s="129"/>
      <c r="AC10" s="129"/>
      <c r="AD10" s="129"/>
    </row>
    <row r="11" spans="1:32" ht="12.75" x14ac:dyDescent="0.2">
      <c r="A11" s="19" t="s">
        <v>2</v>
      </c>
      <c r="B11" s="7">
        <v>600</v>
      </c>
      <c r="C11" s="8" t="s">
        <v>33</v>
      </c>
      <c r="D11" s="102">
        <v>607.58000000000004</v>
      </c>
      <c r="E11" s="103">
        <v>7.5800000000000409</v>
      </c>
      <c r="F11" s="104"/>
      <c r="G11" s="105"/>
      <c r="H11" s="106"/>
      <c r="I11" s="106"/>
      <c r="J11" s="106"/>
      <c r="K11" s="106">
        <v>6.5</v>
      </c>
      <c r="L11" s="107">
        <v>6.5</v>
      </c>
      <c r="M11" s="105">
        <v>6</v>
      </c>
      <c r="N11" s="108">
        <v>500</v>
      </c>
      <c r="O11" s="109">
        <v>260</v>
      </c>
      <c r="P11" s="110">
        <v>12810.20000000007</v>
      </c>
      <c r="Q11" s="120" t="s">
        <v>32</v>
      </c>
      <c r="R11" s="125"/>
      <c r="S11" s="125"/>
      <c r="T11" s="126"/>
      <c r="U11" s="127"/>
      <c r="V11" s="128"/>
      <c r="W11" s="128"/>
      <c r="X11" s="129"/>
      <c r="Y11" s="130"/>
      <c r="Z11" s="130"/>
      <c r="AA11" s="129"/>
      <c r="AB11" s="129"/>
      <c r="AC11" s="129"/>
      <c r="AD11" s="129"/>
    </row>
    <row r="12" spans="1:32" ht="12.75" x14ac:dyDescent="0.2">
      <c r="A12" s="19" t="s">
        <v>0</v>
      </c>
      <c r="B12" s="7">
        <v>600</v>
      </c>
      <c r="C12" s="7" t="s">
        <v>33</v>
      </c>
      <c r="D12" s="102">
        <v>620.6</v>
      </c>
      <c r="E12" s="111">
        <v>20.600000000000023</v>
      </c>
      <c r="F12" s="112"/>
      <c r="G12" s="113"/>
      <c r="H12" s="106">
        <v>1</v>
      </c>
      <c r="I12" s="106"/>
      <c r="J12" s="106"/>
      <c r="K12" s="106">
        <v>5.99</v>
      </c>
      <c r="L12" s="107">
        <v>5.99</v>
      </c>
      <c r="M12" s="113">
        <v>7</v>
      </c>
      <c r="N12" s="114">
        <v>180</v>
      </c>
      <c r="O12" s="115">
        <v>38</v>
      </c>
      <c r="P12" s="110">
        <v>13474.624800000016</v>
      </c>
      <c r="Q12" s="120" t="s">
        <v>32</v>
      </c>
      <c r="R12" s="125"/>
      <c r="S12" s="125"/>
      <c r="T12" s="126"/>
      <c r="U12" s="127"/>
      <c r="V12" s="128"/>
      <c r="W12" s="128"/>
      <c r="X12" s="129"/>
      <c r="Y12" s="130"/>
      <c r="Z12" s="130"/>
      <c r="AA12" s="129"/>
      <c r="AB12" s="129"/>
      <c r="AC12" s="129"/>
      <c r="AD12" s="129"/>
    </row>
    <row r="13" spans="1:32" ht="12.75" x14ac:dyDescent="0.2">
      <c r="A13" s="19" t="s">
        <v>2</v>
      </c>
      <c r="B13" s="7">
        <v>600</v>
      </c>
      <c r="C13" s="8" t="s">
        <v>33</v>
      </c>
      <c r="D13" s="102">
        <v>618.29999999999995</v>
      </c>
      <c r="E13" s="103">
        <v>18.299999999999955</v>
      </c>
      <c r="F13" s="104"/>
      <c r="G13" s="105"/>
      <c r="H13" s="106">
        <v>1</v>
      </c>
      <c r="I13" s="106"/>
      <c r="J13" s="106"/>
      <c r="K13" s="106">
        <v>6.99</v>
      </c>
      <c r="L13" s="107">
        <v>6.99</v>
      </c>
      <c r="M13" s="105">
        <v>7</v>
      </c>
      <c r="N13" s="108">
        <v>180</v>
      </c>
      <c r="O13" s="109">
        <v>22</v>
      </c>
      <c r="P13" s="110">
        <v>13968.536399999964</v>
      </c>
      <c r="Q13" s="120" t="s">
        <v>32</v>
      </c>
      <c r="R13" s="125"/>
      <c r="S13" s="125"/>
      <c r="T13" s="126"/>
      <c r="U13" s="127"/>
      <c r="V13" s="128"/>
      <c r="W13" s="128"/>
      <c r="X13" s="129"/>
      <c r="Y13" s="130"/>
      <c r="Z13" s="130"/>
      <c r="AA13" s="129"/>
      <c r="AB13" s="129"/>
      <c r="AC13" s="129"/>
      <c r="AD13" s="129"/>
    </row>
    <row r="14" spans="1:32" ht="12.75" x14ac:dyDescent="0.2">
      <c r="A14" s="19" t="s">
        <v>0</v>
      </c>
      <c r="B14" s="7">
        <v>600</v>
      </c>
      <c r="C14" s="8" t="s">
        <v>33</v>
      </c>
      <c r="D14" s="102">
        <v>617.04</v>
      </c>
      <c r="E14" s="103">
        <v>17.039999999999964</v>
      </c>
      <c r="F14" s="104"/>
      <c r="G14" s="105"/>
      <c r="H14" s="106">
        <v>1</v>
      </c>
      <c r="I14" s="106"/>
      <c r="J14" s="106"/>
      <c r="K14" s="106">
        <v>5.99</v>
      </c>
      <c r="L14" s="107">
        <v>5.99</v>
      </c>
      <c r="M14" s="105">
        <v>7</v>
      </c>
      <c r="N14" s="108">
        <v>180</v>
      </c>
      <c r="O14" s="109">
        <v>118</v>
      </c>
      <c r="P14" s="110">
        <v>11146.000319999976</v>
      </c>
      <c r="Q14" s="120" t="s">
        <v>32</v>
      </c>
      <c r="R14" s="125"/>
      <c r="S14" s="125"/>
      <c r="T14" s="126"/>
      <c r="U14" s="127"/>
      <c r="V14" s="128"/>
      <c r="W14" s="128"/>
      <c r="X14" s="129"/>
      <c r="Y14" s="130"/>
      <c r="Z14" s="130"/>
      <c r="AA14" s="129"/>
      <c r="AB14" s="129"/>
      <c r="AC14" s="129"/>
      <c r="AD14" s="129"/>
    </row>
    <row r="15" spans="1:32" ht="12.75" x14ac:dyDescent="0.2">
      <c r="A15" s="19" t="s">
        <v>2</v>
      </c>
      <c r="B15" s="7">
        <v>600</v>
      </c>
      <c r="C15" s="8" t="s">
        <v>33</v>
      </c>
      <c r="D15" s="102">
        <v>617.94000000000005</v>
      </c>
      <c r="E15" s="103">
        <v>17.940000000000055</v>
      </c>
      <c r="F15" s="104"/>
      <c r="G15" s="105"/>
      <c r="H15" s="106">
        <v>1</v>
      </c>
      <c r="I15" s="106"/>
      <c r="J15" s="106"/>
      <c r="K15" s="106">
        <v>5.99</v>
      </c>
      <c r="L15" s="107">
        <v>5.99</v>
      </c>
      <c r="M15" s="105">
        <v>7</v>
      </c>
      <c r="N15" s="108">
        <v>160</v>
      </c>
      <c r="O15" s="109">
        <v>36</v>
      </c>
      <c r="P15" s="110">
        <v>10430.842240000031</v>
      </c>
      <c r="Q15" s="120" t="s">
        <v>32</v>
      </c>
      <c r="R15" s="125"/>
      <c r="S15" s="125"/>
      <c r="T15" s="126"/>
      <c r="U15" s="127"/>
      <c r="V15" s="128"/>
      <c r="W15" s="128"/>
      <c r="X15" s="129"/>
      <c r="Y15" s="130"/>
      <c r="Z15" s="130"/>
      <c r="AA15" s="129"/>
      <c r="AB15" s="129"/>
      <c r="AC15" s="129"/>
      <c r="AD15" s="129"/>
    </row>
    <row r="16" spans="1:32" ht="12.75" x14ac:dyDescent="0.2">
      <c r="A16" s="19" t="s">
        <v>0</v>
      </c>
      <c r="B16" s="7">
        <v>600</v>
      </c>
      <c r="C16" s="8" t="s">
        <v>33</v>
      </c>
      <c r="D16" s="102">
        <v>615.84</v>
      </c>
      <c r="E16" s="103">
        <v>15.840000000000032</v>
      </c>
      <c r="F16" s="104"/>
      <c r="G16" s="105"/>
      <c r="H16" s="106">
        <v>1</v>
      </c>
      <c r="I16" s="106"/>
      <c r="J16" s="106"/>
      <c r="K16" s="106">
        <v>5.49</v>
      </c>
      <c r="L16" s="107">
        <v>5.49</v>
      </c>
      <c r="M16" s="105">
        <v>7</v>
      </c>
      <c r="N16" s="108">
        <v>160</v>
      </c>
      <c r="O16" s="109">
        <v>131</v>
      </c>
      <c r="P16" s="110">
        <v>8441.0726400000167</v>
      </c>
      <c r="Q16" s="120" t="s">
        <v>32</v>
      </c>
      <c r="R16" s="125"/>
      <c r="S16" s="125"/>
      <c r="T16" s="126"/>
      <c r="U16" s="127"/>
      <c r="V16" s="128"/>
      <c r="W16" s="128"/>
      <c r="X16" s="129"/>
      <c r="Y16" s="130"/>
      <c r="Z16" s="130"/>
      <c r="AA16" s="129"/>
      <c r="AB16" s="129"/>
      <c r="AC16" s="129"/>
      <c r="AD16" s="129"/>
    </row>
    <row r="17" spans="1:30" ht="12.75" x14ac:dyDescent="0.2">
      <c r="A17" s="19" t="s">
        <v>2</v>
      </c>
      <c r="B17" s="7">
        <v>600</v>
      </c>
      <c r="C17" s="8" t="s">
        <v>33</v>
      </c>
      <c r="D17" s="102">
        <v>616.4</v>
      </c>
      <c r="E17" s="103">
        <v>16.399999999999977</v>
      </c>
      <c r="F17" s="104"/>
      <c r="G17" s="105"/>
      <c r="H17" s="106">
        <v>1</v>
      </c>
      <c r="I17" s="106"/>
      <c r="J17" s="106"/>
      <c r="K17" s="106">
        <v>5.49</v>
      </c>
      <c r="L17" s="107">
        <v>5.49</v>
      </c>
      <c r="M17" s="105">
        <v>7</v>
      </c>
      <c r="N17" s="108">
        <v>150</v>
      </c>
      <c r="O17" s="109">
        <v>42</v>
      </c>
      <c r="P17" s="110">
        <v>8193.2759999999907</v>
      </c>
      <c r="Q17" s="120" t="s">
        <v>32</v>
      </c>
      <c r="R17" s="125"/>
      <c r="S17" s="125"/>
      <c r="T17" s="126"/>
      <c r="U17" s="127"/>
      <c r="V17" s="128"/>
      <c r="W17" s="128"/>
      <c r="X17" s="129"/>
      <c r="Y17" s="130"/>
      <c r="Z17" s="130"/>
      <c r="AA17" s="129"/>
      <c r="AB17" s="129"/>
      <c r="AC17" s="129"/>
      <c r="AD17" s="129"/>
    </row>
    <row r="18" spans="1:30" ht="12.75" x14ac:dyDescent="0.2">
      <c r="A18" s="19" t="s">
        <v>0</v>
      </c>
      <c r="B18" s="7">
        <v>600</v>
      </c>
      <c r="C18" s="8" t="s">
        <v>33</v>
      </c>
      <c r="D18" s="102">
        <v>611.52</v>
      </c>
      <c r="E18" s="103">
        <v>11.519999999999982</v>
      </c>
      <c r="F18" s="104"/>
      <c r="G18" s="105"/>
      <c r="H18" s="106">
        <v>1</v>
      </c>
      <c r="I18" s="106"/>
      <c r="J18" s="106"/>
      <c r="K18" s="106">
        <v>5.99</v>
      </c>
      <c r="L18" s="107">
        <v>5.99</v>
      </c>
      <c r="M18" s="105">
        <v>7</v>
      </c>
      <c r="N18" s="108">
        <v>150</v>
      </c>
      <c r="O18" s="109">
        <v>39</v>
      </c>
      <c r="P18" s="110">
        <v>6279.4367999999904</v>
      </c>
      <c r="Q18" s="120" t="s">
        <v>32</v>
      </c>
      <c r="R18" s="125"/>
      <c r="S18" s="125"/>
      <c r="T18" s="126"/>
      <c r="U18" s="127"/>
      <c r="V18" s="128"/>
      <c r="W18" s="128"/>
      <c r="X18" s="129"/>
      <c r="Y18" s="130"/>
      <c r="Z18" s="130"/>
      <c r="AA18" s="129"/>
      <c r="AB18" s="129"/>
      <c r="AC18" s="129"/>
      <c r="AD18" s="129"/>
    </row>
    <row r="19" spans="1:30" ht="12.75" x14ac:dyDescent="0.2">
      <c r="A19" s="19" t="s">
        <v>0</v>
      </c>
      <c r="B19" s="7">
        <v>600</v>
      </c>
      <c r="C19" s="8" t="s">
        <v>33</v>
      </c>
      <c r="D19" s="102">
        <v>618.29999999999995</v>
      </c>
      <c r="E19" s="103">
        <v>18.299999999999955</v>
      </c>
      <c r="F19" s="104"/>
      <c r="G19" s="105"/>
      <c r="H19" s="106">
        <v>1</v>
      </c>
      <c r="I19" s="106"/>
      <c r="J19" s="106"/>
      <c r="K19" s="106">
        <v>5.99</v>
      </c>
      <c r="L19" s="107">
        <v>5.99</v>
      </c>
      <c r="M19" s="105">
        <v>7</v>
      </c>
      <c r="N19" s="108">
        <v>160</v>
      </c>
      <c r="O19" s="109">
        <v>33</v>
      </c>
      <c r="P19" s="110">
        <v>10640.156799999973</v>
      </c>
      <c r="Q19" s="120" t="s">
        <v>32</v>
      </c>
      <c r="R19" s="125"/>
      <c r="S19" s="125"/>
      <c r="T19" s="126"/>
      <c r="U19" s="127"/>
      <c r="V19" s="128"/>
      <c r="W19" s="128"/>
      <c r="X19" s="129"/>
      <c r="Y19" s="130"/>
      <c r="Z19" s="130"/>
      <c r="AA19" s="129"/>
      <c r="AB19" s="129"/>
      <c r="AC19" s="129"/>
      <c r="AD19" s="129"/>
    </row>
    <row r="20" spans="1:30" ht="12.75" x14ac:dyDescent="0.2">
      <c r="A20" s="19" t="s">
        <v>2</v>
      </c>
      <c r="B20" s="7">
        <v>600</v>
      </c>
      <c r="C20" s="8" t="s">
        <v>33</v>
      </c>
      <c r="D20" s="102">
        <v>615.625</v>
      </c>
      <c r="E20" s="103">
        <v>15.625</v>
      </c>
      <c r="F20" s="104"/>
      <c r="G20" s="105"/>
      <c r="H20" s="106">
        <v>1</v>
      </c>
      <c r="I20" s="106"/>
      <c r="J20" s="106"/>
      <c r="K20" s="106">
        <v>6.49</v>
      </c>
      <c r="L20" s="107">
        <v>6.49</v>
      </c>
      <c r="M20" s="105">
        <v>7</v>
      </c>
      <c r="N20" s="108">
        <v>160</v>
      </c>
      <c r="O20" s="109">
        <v>48</v>
      </c>
      <c r="P20" s="110">
        <v>9843.1666666666661</v>
      </c>
      <c r="Q20" s="120" t="s">
        <v>32</v>
      </c>
      <c r="R20" s="125"/>
      <c r="S20" s="125"/>
      <c r="T20" s="126"/>
      <c r="U20" s="127"/>
      <c r="V20" s="128"/>
      <c r="W20" s="128"/>
      <c r="X20" s="129"/>
      <c r="Y20" s="130"/>
      <c r="Z20" s="130"/>
      <c r="AA20" s="129"/>
      <c r="AB20" s="129"/>
      <c r="AC20" s="129"/>
      <c r="AD20" s="129"/>
    </row>
    <row r="21" spans="1:30" ht="12.75" x14ac:dyDescent="0.2">
      <c r="A21" s="19" t="s">
        <v>0</v>
      </c>
      <c r="B21" s="7">
        <v>700</v>
      </c>
      <c r="C21" s="8" t="s">
        <v>33</v>
      </c>
      <c r="D21" s="102">
        <v>715.4</v>
      </c>
      <c r="E21" s="103">
        <v>15.399999999999977</v>
      </c>
      <c r="F21" s="104"/>
      <c r="G21" s="105"/>
      <c r="H21" s="106">
        <v>1</v>
      </c>
      <c r="I21" s="106"/>
      <c r="J21" s="106"/>
      <c r="K21" s="106">
        <v>6.49</v>
      </c>
      <c r="L21" s="107">
        <v>6.49</v>
      </c>
      <c r="M21" s="105">
        <v>7</v>
      </c>
      <c r="N21" s="108">
        <v>160</v>
      </c>
      <c r="O21" s="109">
        <v>33</v>
      </c>
      <c r="P21" s="110">
        <v>8315.5071999999891</v>
      </c>
      <c r="Q21" s="120" t="s">
        <v>32</v>
      </c>
      <c r="R21" s="125"/>
      <c r="S21" s="125"/>
      <c r="T21" s="126"/>
      <c r="U21" s="127"/>
      <c r="V21" s="128"/>
      <c r="W21" s="128"/>
      <c r="X21" s="129"/>
      <c r="Y21" s="130"/>
      <c r="Z21" s="130"/>
      <c r="AA21" s="129"/>
      <c r="AB21" s="129"/>
      <c r="AC21" s="129"/>
      <c r="AD21" s="129"/>
    </row>
    <row r="22" spans="1:30" ht="12.75" x14ac:dyDescent="0.2">
      <c r="A22" s="19" t="s">
        <v>2</v>
      </c>
      <c r="B22" s="7">
        <v>700</v>
      </c>
      <c r="C22" s="8" t="s">
        <v>33</v>
      </c>
      <c r="D22" s="102">
        <v>713.76900000000001</v>
      </c>
      <c r="E22" s="103">
        <v>13.769000000000005</v>
      </c>
      <c r="F22" s="104"/>
      <c r="G22" s="105"/>
      <c r="H22" s="106">
        <v>1</v>
      </c>
      <c r="I22" s="106"/>
      <c r="J22" s="106"/>
      <c r="K22" s="106">
        <v>7.99</v>
      </c>
      <c r="L22" s="107">
        <v>7.99</v>
      </c>
      <c r="M22" s="105">
        <v>7</v>
      </c>
      <c r="N22" s="108">
        <v>160</v>
      </c>
      <c r="O22" s="109">
        <v>26</v>
      </c>
      <c r="P22" s="110">
        <v>9153.1905920000063</v>
      </c>
      <c r="Q22" s="120" t="s">
        <v>32</v>
      </c>
      <c r="R22" s="125"/>
      <c r="S22" s="125"/>
      <c r="T22" s="126"/>
      <c r="U22" s="127"/>
      <c r="V22" s="128"/>
      <c r="W22" s="128"/>
      <c r="X22" s="129"/>
      <c r="Y22" s="130"/>
      <c r="Z22" s="130"/>
      <c r="AA22" s="129"/>
      <c r="AB22" s="129"/>
      <c r="AC22" s="129"/>
      <c r="AD22" s="129"/>
    </row>
    <row r="23" spans="1:30" ht="12.75" x14ac:dyDescent="0.2">
      <c r="A23" s="19" t="s">
        <v>0</v>
      </c>
      <c r="B23" s="7">
        <v>600</v>
      </c>
      <c r="C23" s="8" t="s">
        <v>33</v>
      </c>
      <c r="D23" s="102">
        <v>615.5</v>
      </c>
      <c r="E23" s="103">
        <v>15.5</v>
      </c>
      <c r="F23" s="104"/>
      <c r="G23" s="105"/>
      <c r="H23" s="106">
        <v>1</v>
      </c>
      <c r="I23" s="106"/>
      <c r="J23" s="106"/>
      <c r="K23" s="106">
        <v>5.49</v>
      </c>
      <c r="L23" s="107">
        <v>5.49</v>
      </c>
      <c r="M23" s="105">
        <v>7</v>
      </c>
      <c r="N23" s="108">
        <v>150</v>
      </c>
      <c r="O23" s="109">
        <v>47</v>
      </c>
      <c r="P23" s="110">
        <v>7743.6449999999995</v>
      </c>
      <c r="Q23" s="120" t="s">
        <v>32</v>
      </c>
      <c r="R23" s="125"/>
      <c r="S23" s="125"/>
      <c r="T23" s="126"/>
      <c r="U23" s="127"/>
      <c r="V23" s="128"/>
      <c r="W23" s="128"/>
      <c r="X23" s="129"/>
      <c r="Y23" s="130"/>
      <c r="Z23" s="130"/>
      <c r="AA23" s="129"/>
      <c r="AB23" s="129"/>
      <c r="AC23" s="129"/>
      <c r="AD23" s="129"/>
    </row>
    <row r="24" spans="1:30" ht="12.75" x14ac:dyDescent="0.2">
      <c r="A24" s="19" t="s">
        <v>2</v>
      </c>
      <c r="B24" s="7">
        <v>600</v>
      </c>
      <c r="C24" s="8" t="s">
        <v>33</v>
      </c>
      <c r="D24" s="102">
        <v>610.60400000000004</v>
      </c>
      <c r="E24" s="103">
        <v>10.604000000000042</v>
      </c>
      <c r="F24" s="104"/>
      <c r="G24" s="105"/>
      <c r="H24" s="106">
        <v>1</v>
      </c>
      <c r="I24" s="106"/>
      <c r="J24" s="106"/>
      <c r="K24" s="106">
        <v>5.99</v>
      </c>
      <c r="L24" s="107">
        <v>5.99</v>
      </c>
      <c r="M24" s="105">
        <v>7</v>
      </c>
      <c r="N24" s="108">
        <v>150</v>
      </c>
      <c r="O24" s="109">
        <v>43</v>
      </c>
      <c r="P24" s="110">
        <v>5780.1343600000237</v>
      </c>
      <c r="Q24" s="120" t="s">
        <v>32</v>
      </c>
      <c r="R24" s="132"/>
      <c r="S24" s="132"/>
      <c r="T24" s="126"/>
      <c r="U24" s="127"/>
      <c r="V24" s="128"/>
      <c r="W24" s="128"/>
      <c r="X24" s="129"/>
      <c r="Y24" s="130"/>
      <c r="Z24" s="130"/>
      <c r="AA24" s="129"/>
      <c r="AB24" s="129"/>
      <c r="AC24" s="129"/>
      <c r="AD24" s="129"/>
    </row>
    <row r="25" spans="1:30" ht="15" x14ac:dyDescent="0.25">
      <c r="A25" s="116" t="s">
        <v>2</v>
      </c>
      <c r="B25" s="7">
        <v>500</v>
      </c>
      <c r="C25" s="8" t="s">
        <v>33</v>
      </c>
      <c r="D25" s="102">
        <v>567</v>
      </c>
      <c r="E25" s="103">
        <v>67</v>
      </c>
      <c r="F25" s="104"/>
      <c r="G25" s="105"/>
      <c r="H25" s="106">
        <v>1</v>
      </c>
      <c r="I25" s="106">
        <v>0</v>
      </c>
      <c r="J25" s="117"/>
      <c r="K25" s="117">
        <v>5</v>
      </c>
      <c r="L25" s="107">
        <v>5</v>
      </c>
      <c r="M25" s="105">
        <v>7</v>
      </c>
      <c r="N25" s="108">
        <v>450</v>
      </c>
      <c r="O25" s="109">
        <v>360</v>
      </c>
      <c r="P25" s="110">
        <v>109746</v>
      </c>
      <c r="Q25" s="120" t="s">
        <v>32</v>
      </c>
      <c r="R25" s="132"/>
      <c r="S25" s="132"/>
      <c r="T25" s="126"/>
      <c r="U25" s="127"/>
      <c r="V25" s="128"/>
      <c r="W25" s="128"/>
      <c r="X25" s="129"/>
      <c r="Y25" s="130"/>
      <c r="Z25" s="130"/>
      <c r="AA25" s="129"/>
      <c r="AB25" s="129"/>
      <c r="AC25" s="129"/>
      <c r="AD25" s="129"/>
    </row>
    <row r="26" spans="1:30" ht="15" x14ac:dyDescent="0.25">
      <c r="A26" s="116" t="s">
        <v>0</v>
      </c>
      <c r="B26" s="7">
        <v>500</v>
      </c>
      <c r="C26" s="8" t="s">
        <v>33</v>
      </c>
      <c r="D26" s="102">
        <v>583</v>
      </c>
      <c r="E26" s="103">
        <v>83</v>
      </c>
      <c r="F26" s="104"/>
      <c r="G26" s="105"/>
      <c r="H26" s="106">
        <v>1</v>
      </c>
      <c r="I26" s="106">
        <v>0</v>
      </c>
      <c r="J26" s="117"/>
      <c r="K26" s="117">
        <v>5</v>
      </c>
      <c r="L26" s="107">
        <v>5</v>
      </c>
      <c r="M26" s="105">
        <v>7</v>
      </c>
      <c r="N26" s="108">
        <v>250</v>
      </c>
      <c r="O26" s="109">
        <v>22</v>
      </c>
      <c r="P26" s="110">
        <v>75530.000000000015</v>
      </c>
      <c r="Q26" s="120" t="s">
        <v>32</v>
      </c>
      <c r="R26" s="133"/>
      <c r="S26" s="134"/>
      <c r="T26" s="35"/>
      <c r="U26" s="135"/>
      <c r="V26" s="136"/>
      <c r="W26" s="136"/>
      <c r="X26" s="129"/>
      <c r="Y26" s="130"/>
      <c r="Z26" s="130"/>
      <c r="AA26" s="129"/>
      <c r="AB26" s="129"/>
      <c r="AC26" s="129"/>
      <c r="AD26" s="129"/>
    </row>
    <row r="27" spans="1:30" ht="15" x14ac:dyDescent="0.25">
      <c r="A27" s="116" t="s">
        <v>2</v>
      </c>
      <c r="B27" s="7">
        <v>600</v>
      </c>
      <c r="C27" s="8" t="s">
        <v>33</v>
      </c>
      <c r="D27" s="102"/>
      <c r="E27" s="103">
        <v>-600</v>
      </c>
      <c r="F27" s="104"/>
      <c r="G27" s="105"/>
      <c r="H27" s="106">
        <v>1</v>
      </c>
      <c r="I27" s="106">
        <v>0</v>
      </c>
      <c r="J27" s="118"/>
      <c r="K27" s="117">
        <v>7.5</v>
      </c>
      <c r="L27" s="107">
        <v>7.5</v>
      </c>
      <c r="M27" s="105">
        <v>7</v>
      </c>
      <c r="N27" s="108">
        <v>150</v>
      </c>
      <c r="O27" s="109">
        <v>42</v>
      </c>
      <c r="P27" s="110" t="s">
        <v>32</v>
      </c>
      <c r="Q27" s="120">
        <v>409500</v>
      </c>
      <c r="R27" s="137"/>
      <c r="S27" s="134"/>
      <c r="T27" s="35"/>
      <c r="U27" s="135"/>
      <c r="V27" s="136"/>
      <c r="W27" s="136"/>
      <c r="X27" s="129"/>
      <c r="Y27" s="130"/>
      <c r="Z27" s="130"/>
      <c r="AA27" s="129"/>
      <c r="AB27" s="129"/>
      <c r="AC27" s="129"/>
      <c r="AD27" s="129"/>
    </row>
    <row r="28" spans="1:30" ht="15" x14ac:dyDescent="0.25">
      <c r="A28" s="116" t="s">
        <v>0</v>
      </c>
      <c r="B28" s="7">
        <v>600</v>
      </c>
      <c r="C28" s="8" t="s">
        <v>33</v>
      </c>
      <c r="D28" s="102"/>
      <c r="E28" s="103">
        <v>-600</v>
      </c>
      <c r="F28" s="104"/>
      <c r="G28" s="105"/>
      <c r="H28" s="106">
        <v>1</v>
      </c>
      <c r="I28" s="106">
        <v>0</v>
      </c>
      <c r="J28" s="106"/>
      <c r="K28" s="117">
        <v>7.3</v>
      </c>
      <c r="L28" s="107">
        <v>7.3</v>
      </c>
      <c r="M28" s="105">
        <v>7</v>
      </c>
      <c r="N28" s="108">
        <v>100</v>
      </c>
      <c r="O28" s="109">
        <v>30</v>
      </c>
      <c r="P28" s="110" t="s">
        <v>32</v>
      </c>
      <c r="Q28" s="120">
        <v>265720</v>
      </c>
      <c r="R28" s="132"/>
      <c r="S28" s="138"/>
      <c r="T28" s="126"/>
      <c r="U28" s="127"/>
      <c r="V28" s="128"/>
      <c r="W28" s="128"/>
      <c r="X28" s="129"/>
      <c r="Y28" s="130"/>
      <c r="Z28" s="130"/>
      <c r="AA28" s="129"/>
      <c r="AB28" s="129"/>
      <c r="AC28" s="129"/>
      <c r="AD28" s="129"/>
    </row>
    <row r="29" spans="1:30" ht="15" x14ac:dyDescent="0.25">
      <c r="A29" s="116" t="s">
        <v>2</v>
      </c>
      <c r="B29" s="7">
        <v>700</v>
      </c>
      <c r="C29" s="8" t="s">
        <v>33</v>
      </c>
      <c r="D29" s="102">
        <v>708</v>
      </c>
      <c r="E29" s="103">
        <v>8</v>
      </c>
      <c r="F29" s="104"/>
      <c r="G29" s="105"/>
      <c r="H29" s="106">
        <v>1</v>
      </c>
      <c r="I29" s="106">
        <v>0</v>
      </c>
      <c r="J29" s="117"/>
      <c r="K29" s="118">
        <v>6.89</v>
      </c>
      <c r="L29" s="107">
        <v>6.89</v>
      </c>
      <c r="M29" s="105">
        <v>7</v>
      </c>
      <c r="N29" s="108">
        <v>500</v>
      </c>
      <c r="O29" s="109">
        <v>500</v>
      </c>
      <c r="P29" s="110">
        <v>14331.2</v>
      </c>
      <c r="Q29" s="120" t="s">
        <v>32</v>
      </c>
      <c r="R29" s="125"/>
      <c r="S29" s="132"/>
      <c r="T29" s="126"/>
      <c r="U29" s="127"/>
      <c r="V29" s="128"/>
      <c r="W29" s="128"/>
      <c r="X29" s="129"/>
      <c r="Y29" s="130"/>
      <c r="Z29" s="130"/>
      <c r="AA29" s="129"/>
      <c r="AB29" s="129"/>
      <c r="AC29" s="129"/>
      <c r="AD29" s="129"/>
    </row>
    <row r="30" spans="1:30" ht="15" x14ac:dyDescent="0.25">
      <c r="A30" s="116" t="s">
        <v>0</v>
      </c>
      <c r="B30" s="7">
        <v>700</v>
      </c>
      <c r="C30" s="8" t="s">
        <v>33</v>
      </c>
      <c r="D30" s="102">
        <v>714</v>
      </c>
      <c r="E30" s="103">
        <v>14</v>
      </c>
      <c r="F30" s="104"/>
      <c r="G30" s="105"/>
      <c r="H30" s="106">
        <v>1</v>
      </c>
      <c r="I30" s="106">
        <v>0</v>
      </c>
      <c r="J30" s="106"/>
      <c r="K30" s="117">
        <v>4.99</v>
      </c>
      <c r="L30" s="107">
        <v>4.99</v>
      </c>
      <c r="M30" s="105">
        <v>7</v>
      </c>
      <c r="N30" s="108">
        <v>450</v>
      </c>
      <c r="O30" s="109">
        <v>450</v>
      </c>
      <c r="P30" s="110">
        <v>16347.24</v>
      </c>
      <c r="Q30" s="120" t="s">
        <v>32</v>
      </c>
      <c r="R30" s="132"/>
      <c r="S30" s="132"/>
      <c r="T30" s="126"/>
      <c r="U30" s="127"/>
      <c r="V30" s="128"/>
      <c r="W30" s="128"/>
      <c r="X30" s="129"/>
      <c r="Y30" s="130"/>
      <c r="Z30" s="130"/>
      <c r="AA30" s="129"/>
      <c r="AB30" s="129"/>
      <c r="AC30" s="129"/>
      <c r="AD30" s="129"/>
    </row>
    <row r="31" spans="1:30" ht="15" x14ac:dyDescent="0.25">
      <c r="A31" s="116" t="s">
        <v>2</v>
      </c>
      <c r="B31" s="7">
        <v>600</v>
      </c>
      <c r="C31" s="8" t="s">
        <v>33</v>
      </c>
      <c r="D31" s="102">
        <v>601.20000000000005</v>
      </c>
      <c r="E31" s="103">
        <v>1.2000000000000455</v>
      </c>
      <c r="F31" s="104"/>
      <c r="G31" s="105"/>
      <c r="H31" s="106">
        <v>1</v>
      </c>
      <c r="I31" s="106">
        <v>1</v>
      </c>
      <c r="J31" s="117"/>
      <c r="K31" s="117">
        <v>7.1</v>
      </c>
      <c r="L31" s="107">
        <v>7.1</v>
      </c>
      <c r="M31" s="105">
        <v>7</v>
      </c>
      <c r="N31" s="108">
        <v>450</v>
      </c>
      <c r="O31" s="109">
        <v>450</v>
      </c>
      <c r="P31" s="110">
        <v>2325.9600000000878</v>
      </c>
      <c r="Q31" s="120" t="s">
        <v>32</v>
      </c>
      <c r="R31" s="132"/>
      <c r="S31" s="132"/>
      <c r="T31" s="126"/>
      <c r="U31" s="127"/>
      <c r="V31" s="128"/>
      <c r="W31" s="128"/>
      <c r="X31" s="129"/>
      <c r="Y31" s="130"/>
      <c r="Z31" s="130"/>
      <c r="AA31" s="129"/>
      <c r="AB31" s="129"/>
      <c r="AC31" s="129"/>
      <c r="AD31" s="129"/>
    </row>
    <row r="32" spans="1:30" ht="15" x14ac:dyDescent="0.25">
      <c r="A32" s="116" t="s">
        <v>0</v>
      </c>
      <c r="B32" s="7">
        <v>600</v>
      </c>
      <c r="C32" s="8" t="s">
        <v>33</v>
      </c>
      <c r="D32" s="102">
        <v>612</v>
      </c>
      <c r="E32" s="103">
        <v>12</v>
      </c>
      <c r="F32" s="104"/>
      <c r="G32" s="105"/>
      <c r="H32" s="106">
        <v>1</v>
      </c>
      <c r="I32" s="106">
        <v>1</v>
      </c>
      <c r="J32" s="117"/>
      <c r="K32" s="117">
        <v>6.8</v>
      </c>
      <c r="L32" s="107">
        <v>6.8</v>
      </c>
      <c r="M32" s="105">
        <v>7</v>
      </c>
      <c r="N32" s="108">
        <v>400</v>
      </c>
      <c r="O32" s="109">
        <v>400</v>
      </c>
      <c r="P32" s="110">
        <v>19801.599999999999</v>
      </c>
      <c r="Q32" s="120" t="s">
        <v>32</v>
      </c>
      <c r="R32" s="125"/>
      <c r="S32" s="132"/>
      <c r="T32" s="126"/>
      <c r="U32" s="127"/>
      <c r="V32" s="128"/>
      <c r="W32" s="128"/>
      <c r="X32" s="129"/>
      <c r="Y32" s="130"/>
      <c r="Z32" s="130"/>
      <c r="AA32" s="129"/>
      <c r="AB32" s="129"/>
      <c r="AC32" s="129"/>
      <c r="AD32" s="129"/>
    </row>
    <row r="33" spans="1:32" ht="15" x14ac:dyDescent="0.25">
      <c r="A33" s="116" t="s">
        <v>2</v>
      </c>
      <c r="B33" s="7">
        <v>700</v>
      </c>
      <c r="C33" s="8" t="s">
        <v>33</v>
      </c>
      <c r="D33" s="102">
        <v>719</v>
      </c>
      <c r="E33" s="103">
        <v>19</v>
      </c>
      <c r="F33" s="104"/>
      <c r="G33" s="105"/>
      <c r="H33" s="106">
        <v>1</v>
      </c>
      <c r="I33" s="106">
        <v>0</v>
      </c>
      <c r="J33" s="106"/>
      <c r="K33" s="117">
        <v>6.5</v>
      </c>
      <c r="L33" s="107">
        <v>6.5</v>
      </c>
      <c r="M33" s="105">
        <v>7</v>
      </c>
      <c r="N33" s="108">
        <v>250</v>
      </c>
      <c r="O33" s="109">
        <v>60</v>
      </c>
      <c r="P33" s="110">
        <v>16055</v>
      </c>
      <c r="Q33" s="120" t="s">
        <v>32</v>
      </c>
      <c r="R33" s="125"/>
      <c r="S33" s="132"/>
      <c r="T33" s="126"/>
      <c r="U33" s="127"/>
      <c r="V33" s="128"/>
      <c r="W33" s="128"/>
      <c r="X33" s="129"/>
      <c r="Y33" s="130"/>
      <c r="Z33" s="130"/>
      <c r="AA33" s="129"/>
      <c r="AB33" s="129"/>
      <c r="AC33" s="129"/>
      <c r="AD33" s="129"/>
    </row>
    <row r="34" spans="1:32" ht="15" x14ac:dyDescent="0.25">
      <c r="A34" s="116" t="s">
        <v>0</v>
      </c>
      <c r="B34" s="7">
        <v>700</v>
      </c>
      <c r="C34" s="8" t="s">
        <v>33</v>
      </c>
      <c r="D34" s="102">
        <v>724</v>
      </c>
      <c r="E34" s="103">
        <v>24</v>
      </c>
      <c r="F34" s="104"/>
      <c r="G34" s="105"/>
      <c r="H34" s="106">
        <v>1</v>
      </c>
      <c r="I34" s="106">
        <v>0</v>
      </c>
      <c r="J34" s="106"/>
      <c r="K34" s="117">
        <v>6</v>
      </c>
      <c r="L34" s="107">
        <v>6</v>
      </c>
      <c r="M34" s="105">
        <v>7</v>
      </c>
      <c r="N34" s="108">
        <v>250</v>
      </c>
      <c r="O34" s="109">
        <v>65</v>
      </c>
      <c r="P34" s="110">
        <v>18720.000000000004</v>
      </c>
      <c r="Q34" s="120" t="s">
        <v>32</v>
      </c>
      <c r="R34" s="125"/>
      <c r="S34" s="132"/>
      <c r="T34" s="126"/>
      <c r="U34" s="127"/>
      <c r="V34" s="128"/>
      <c r="W34" s="128"/>
      <c r="X34" s="129"/>
      <c r="Y34" s="130"/>
      <c r="Z34" s="130"/>
      <c r="AA34" s="129"/>
      <c r="AB34" s="129"/>
      <c r="AC34" s="129"/>
      <c r="AD34" s="129"/>
    </row>
    <row r="35" spans="1:32" ht="15" x14ac:dyDescent="0.25">
      <c r="A35" s="116" t="s">
        <v>0</v>
      </c>
      <c r="B35" s="7">
        <v>300</v>
      </c>
      <c r="C35" s="8" t="s">
        <v>33</v>
      </c>
      <c r="D35" s="102">
        <v>305</v>
      </c>
      <c r="E35" s="103">
        <v>5</v>
      </c>
      <c r="F35" s="104"/>
      <c r="G35" s="105"/>
      <c r="H35" s="106">
        <v>1</v>
      </c>
      <c r="I35" s="106">
        <v>0</v>
      </c>
      <c r="J35" s="106"/>
      <c r="K35" s="117">
        <v>2.79</v>
      </c>
      <c r="L35" s="107">
        <v>2.79</v>
      </c>
      <c r="M35" s="105">
        <v>7</v>
      </c>
      <c r="N35" s="108">
        <v>50</v>
      </c>
      <c r="O35" s="109">
        <v>19</v>
      </c>
      <c r="P35" s="110">
        <v>846.30000000000007</v>
      </c>
      <c r="Q35" s="120" t="s">
        <v>32</v>
      </c>
      <c r="R35" s="125"/>
      <c r="S35" s="132"/>
      <c r="T35" s="126"/>
      <c r="U35" s="127"/>
      <c r="V35" s="128"/>
      <c r="W35" s="128"/>
      <c r="X35" s="129"/>
      <c r="Y35" s="130"/>
      <c r="Z35" s="130"/>
      <c r="AA35" s="129"/>
      <c r="AB35" s="129"/>
      <c r="AC35" s="129"/>
      <c r="AD35" s="129"/>
    </row>
    <row r="36" spans="1:32" ht="15" x14ac:dyDescent="0.25">
      <c r="A36" s="116" t="s">
        <v>2</v>
      </c>
      <c r="B36" s="7">
        <v>600</v>
      </c>
      <c r="C36" s="8" t="s">
        <v>33</v>
      </c>
      <c r="D36" s="102">
        <v>638</v>
      </c>
      <c r="E36" s="103">
        <v>38</v>
      </c>
      <c r="F36" s="104"/>
      <c r="G36" s="105"/>
      <c r="H36" s="106">
        <v>1</v>
      </c>
      <c r="I36" s="106">
        <v>0</v>
      </c>
      <c r="J36" s="106"/>
      <c r="K36" s="117">
        <v>5.99</v>
      </c>
      <c r="L36" s="107">
        <v>5.99</v>
      </c>
      <c r="M36" s="105">
        <v>7</v>
      </c>
      <c r="N36" s="108">
        <v>100</v>
      </c>
      <c r="O36" s="109">
        <v>21</v>
      </c>
      <c r="P36" s="110">
        <v>13808.946666666667</v>
      </c>
      <c r="Q36" s="120" t="s">
        <v>32</v>
      </c>
      <c r="R36" s="125"/>
      <c r="S36" s="132"/>
      <c r="T36" s="126"/>
      <c r="U36" s="127"/>
      <c r="V36" s="128"/>
      <c r="W36" s="128"/>
      <c r="X36" s="129"/>
      <c r="Y36" s="130"/>
      <c r="Z36" s="130"/>
      <c r="AA36" s="129"/>
      <c r="AB36" s="129"/>
      <c r="AC36" s="129"/>
      <c r="AD36" s="129"/>
      <c r="AE36" s="139"/>
      <c r="AF36" s="45"/>
    </row>
    <row r="37" spans="1:32" ht="15" x14ac:dyDescent="0.25">
      <c r="A37" s="116" t="s">
        <v>2</v>
      </c>
      <c r="B37" s="7">
        <v>700</v>
      </c>
      <c r="C37" s="8" t="s">
        <v>33</v>
      </c>
      <c r="D37" s="102">
        <v>724</v>
      </c>
      <c r="E37" s="103">
        <v>24</v>
      </c>
      <c r="F37" s="104"/>
      <c r="G37" s="105"/>
      <c r="H37" s="106">
        <v>1</v>
      </c>
      <c r="I37" s="106">
        <v>0</v>
      </c>
      <c r="J37" s="106"/>
      <c r="K37" s="117">
        <v>6.49</v>
      </c>
      <c r="L37" s="107">
        <v>6.49</v>
      </c>
      <c r="M37" s="105">
        <v>7</v>
      </c>
      <c r="N37" s="108">
        <v>200</v>
      </c>
      <c r="O37" s="109">
        <v>40</v>
      </c>
      <c r="P37" s="110">
        <v>16199.040000000003</v>
      </c>
      <c r="Q37" s="120" t="s">
        <v>32</v>
      </c>
      <c r="R37" s="125"/>
      <c r="S37" s="132"/>
      <c r="T37" s="126"/>
      <c r="U37" s="127"/>
      <c r="V37" s="128"/>
      <c r="W37" s="128"/>
      <c r="X37" s="129"/>
      <c r="Y37" s="130"/>
      <c r="Z37" s="130"/>
      <c r="AA37" s="129"/>
      <c r="AB37" s="129"/>
      <c r="AC37" s="129"/>
      <c r="AD37" s="129"/>
      <c r="AE37" s="139"/>
      <c r="AF37" s="45"/>
    </row>
    <row r="38" spans="1:32" ht="15" x14ac:dyDescent="0.25">
      <c r="A38" s="116" t="s">
        <v>0</v>
      </c>
      <c r="B38" s="7">
        <v>700</v>
      </c>
      <c r="C38" s="8" t="s">
        <v>33</v>
      </c>
      <c r="D38" s="102">
        <v>731</v>
      </c>
      <c r="E38" s="103">
        <v>31</v>
      </c>
      <c r="F38" s="104"/>
      <c r="G38" s="105"/>
      <c r="H38" s="106">
        <v>1</v>
      </c>
      <c r="I38" s="106">
        <v>0</v>
      </c>
      <c r="J38" s="106"/>
      <c r="K38" s="117">
        <v>5.99</v>
      </c>
      <c r="L38" s="107">
        <v>5.99</v>
      </c>
      <c r="M38" s="105">
        <v>7</v>
      </c>
      <c r="N38" s="108">
        <v>100</v>
      </c>
      <c r="O38" s="109">
        <v>37</v>
      </c>
      <c r="P38" s="110">
        <v>9655.8799999999992</v>
      </c>
      <c r="Q38" s="120" t="s">
        <v>32</v>
      </c>
      <c r="R38" s="125"/>
      <c r="S38" s="132"/>
      <c r="T38" s="126"/>
      <c r="U38" s="127"/>
      <c r="V38" s="128"/>
      <c r="W38" s="128"/>
      <c r="X38" s="129"/>
      <c r="Y38" s="130"/>
      <c r="Z38" s="130"/>
      <c r="AA38" s="129"/>
      <c r="AB38" s="129"/>
      <c r="AC38" s="129"/>
      <c r="AD38" s="129"/>
      <c r="AE38" s="139"/>
      <c r="AF38" s="45"/>
    </row>
    <row r="39" spans="1:32" ht="15" x14ac:dyDescent="0.25">
      <c r="A39" s="116" t="s">
        <v>2</v>
      </c>
      <c r="B39" s="7">
        <v>600</v>
      </c>
      <c r="C39" s="8" t="s">
        <v>33</v>
      </c>
      <c r="D39" s="102">
        <v>675</v>
      </c>
      <c r="E39" s="103">
        <v>75</v>
      </c>
      <c r="F39" s="104"/>
      <c r="G39" s="105"/>
      <c r="H39" s="106">
        <v>1</v>
      </c>
      <c r="I39" s="106">
        <v>0</v>
      </c>
      <c r="J39" s="117"/>
      <c r="K39" s="117">
        <v>5.7</v>
      </c>
      <c r="L39" s="107">
        <v>5.7</v>
      </c>
      <c r="M39" s="105">
        <v>7</v>
      </c>
      <c r="N39" s="108">
        <v>200</v>
      </c>
      <c r="O39" s="109">
        <v>60</v>
      </c>
      <c r="P39" s="110">
        <v>51870</v>
      </c>
      <c r="Q39" s="120" t="s">
        <v>32</v>
      </c>
      <c r="R39" s="125"/>
      <c r="S39" s="132"/>
      <c r="T39" s="126"/>
      <c r="U39" s="127"/>
      <c r="V39" s="128"/>
      <c r="W39" s="128"/>
      <c r="X39" s="129"/>
      <c r="Y39" s="130"/>
      <c r="Z39" s="130"/>
      <c r="AA39" s="129"/>
      <c r="AB39" s="129"/>
      <c r="AC39" s="129"/>
      <c r="AD39" s="129"/>
      <c r="AE39" s="139"/>
      <c r="AF39" s="45"/>
    </row>
    <row r="40" spans="1:32" ht="15" x14ac:dyDescent="0.25">
      <c r="A40" s="116" t="s">
        <v>0</v>
      </c>
      <c r="B40" s="7">
        <v>600</v>
      </c>
      <c r="C40" s="8" t="s">
        <v>33</v>
      </c>
      <c r="D40" s="102">
        <v>631</v>
      </c>
      <c r="E40" s="103">
        <v>31</v>
      </c>
      <c r="F40" s="104"/>
      <c r="G40" s="105"/>
      <c r="H40" s="106">
        <v>1</v>
      </c>
      <c r="I40" s="106">
        <v>0</v>
      </c>
      <c r="J40" s="117"/>
      <c r="K40" s="117">
        <v>5.7</v>
      </c>
      <c r="L40" s="107">
        <v>5.7</v>
      </c>
      <c r="M40" s="105">
        <v>7</v>
      </c>
      <c r="N40" s="108">
        <v>100</v>
      </c>
      <c r="O40" s="109">
        <v>64</v>
      </c>
      <c r="P40" s="110">
        <v>10719.800000000001</v>
      </c>
      <c r="Q40" s="120" t="s">
        <v>32</v>
      </c>
      <c r="R40" s="125"/>
      <c r="S40" s="132"/>
      <c r="T40" s="126"/>
      <c r="U40" s="127"/>
      <c r="V40" s="128"/>
      <c r="W40" s="128"/>
      <c r="X40" s="129"/>
      <c r="Y40" s="130"/>
      <c r="Z40" s="130"/>
      <c r="AA40" s="129"/>
      <c r="AB40" s="129"/>
      <c r="AC40" s="129"/>
      <c r="AD40" s="129"/>
      <c r="AE40" s="139"/>
      <c r="AF40" s="45"/>
    </row>
    <row r="41" spans="1:32" ht="15" x14ac:dyDescent="0.25">
      <c r="A41" s="116" t="s">
        <v>2</v>
      </c>
      <c r="B41" s="7">
        <v>700</v>
      </c>
      <c r="C41" s="8" t="s">
        <v>33</v>
      </c>
      <c r="D41" s="102">
        <v>731</v>
      </c>
      <c r="E41" s="103">
        <v>31</v>
      </c>
      <c r="F41" s="104"/>
      <c r="G41" s="105"/>
      <c r="H41" s="106">
        <v>1</v>
      </c>
      <c r="I41" s="106">
        <v>0</v>
      </c>
      <c r="J41" s="117"/>
      <c r="K41" s="117">
        <v>5.5</v>
      </c>
      <c r="L41" s="107">
        <v>5.5</v>
      </c>
      <c r="M41" s="105">
        <v>7</v>
      </c>
      <c r="N41" s="108">
        <v>150</v>
      </c>
      <c r="O41" s="109">
        <v>60</v>
      </c>
      <c r="P41" s="110">
        <v>13299</v>
      </c>
      <c r="Q41" s="120" t="s">
        <v>32</v>
      </c>
      <c r="R41" s="125"/>
      <c r="S41" s="132"/>
      <c r="T41" s="126"/>
      <c r="U41" s="127"/>
      <c r="V41" s="128"/>
      <c r="W41" s="128"/>
      <c r="X41" s="129"/>
      <c r="Y41" s="130"/>
      <c r="Z41" s="130"/>
      <c r="AA41" s="129"/>
      <c r="AB41" s="129"/>
      <c r="AC41" s="129"/>
      <c r="AD41" s="129"/>
      <c r="AE41" s="139"/>
      <c r="AF41" s="45"/>
    </row>
    <row r="42" spans="1:32" ht="12.75" x14ac:dyDescent="0.2">
      <c r="A42" s="19" t="s">
        <v>2</v>
      </c>
      <c r="B42" s="7">
        <v>600</v>
      </c>
      <c r="C42" s="8" t="s">
        <v>33</v>
      </c>
      <c r="D42" s="102">
        <v>606</v>
      </c>
      <c r="E42" s="103">
        <v>6</v>
      </c>
      <c r="F42" s="104"/>
      <c r="G42" s="105"/>
      <c r="H42" s="106">
        <v>1</v>
      </c>
      <c r="I42" s="106"/>
      <c r="J42" s="106"/>
      <c r="K42" s="106">
        <v>7.99</v>
      </c>
      <c r="L42" s="107">
        <v>7.99</v>
      </c>
      <c r="M42" s="105">
        <v>7</v>
      </c>
      <c r="N42" s="108">
        <v>500</v>
      </c>
      <c r="O42" s="109">
        <v>200</v>
      </c>
      <c r="P42" s="110">
        <v>14541.800000000001</v>
      </c>
      <c r="Q42" s="120" t="s">
        <v>32</v>
      </c>
      <c r="R42" s="125"/>
      <c r="S42" s="132"/>
      <c r="T42" s="126"/>
      <c r="U42" s="127"/>
      <c r="V42" s="128"/>
      <c r="W42" s="128"/>
      <c r="X42" s="129"/>
      <c r="Y42" s="130"/>
      <c r="Z42" s="130"/>
      <c r="AA42" s="129"/>
      <c r="AB42" s="129"/>
      <c r="AC42" s="129"/>
      <c r="AD42" s="129"/>
      <c r="AE42" s="139"/>
      <c r="AF42" s="45"/>
    </row>
    <row r="43" spans="1:32" ht="12.75" x14ac:dyDescent="0.2">
      <c r="A43" s="19" t="s">
        <v>0</v>
      </c>
      <c r="B43" s="7">
        <v>600</v>
      </c>
      <c r="C43" s="8" t="s">
        <v>33</v>
      </c>
      <c r="D43" s="102">
        <v>610</v>
      </c>
      <c r="E43" s="103">
        <v>10</v>
      </c>
      <c r="F43" s="104"/>
      <c r="G43" s="105"/>
      <c r="H43" s="106">
        <v>1</v>
      </c>
      <c r="I43" s="106"/>
      <c r="J43" s="106"/>
      <c r="K43" s="106">
        <v>5.99</v>
      </c>
      <c r="L43" s="107">
        <v>5.99</v>
      </c>
      <c r="M43" s="105">
        <v>7</v>
      </c>
      <c r="N43" s="108">
        <v>600</v>
      </c>
      <c r="O43" s="109">
        <v>300</v>
      </c>
      <c r="P43" s="110">
        <v>21803.600000000002</v>
      </c>
      <c r="Q43" s="120" t="s">
        <v>32</v>
      </c>
      <c r="R43" s="125"/>
      <c r="S43" s="132"/>
      <c r="T43" s="126"/>
      <c r="U43" s="127"/>
      <c r="V43" s="128"/>
      <c r="W43" s="128"/>
      <c r="X43" s="129"/>
      <c r="Y43" s="130"/>
      <c r="Z43" s="130"/>
      <c r="AA43" s="129"/>
      <c r="AB43" s="129"/>
      <c r="AC43" s="129"/>
      <c r="AD43" s="129"/>
      <c r="AE43" s="139"/>
      <c r="AF43" s="45"/>
    </row>
    <row r="44" spans="1:32" ht="15" x14ac:dyDescent="0.25">
      <c r="A44" s="116" t="s">
        <v>2</v>
      </c>
      <c r="B44" s="7">
        <v>600</v>
      </c>
      <c r="C44" s="8" t="s">
        <v>33</v>
      </c>
      <c r="D44" s="102">
        <v>648.6</v>
      </c>
      <c r="E44" s="103">
        <v>48.600000000000023</v>
      </c>
      <c r="F44" s="104"/>
      <c r="G44" s="105"/>
      <c r="H44" s="106">
        <v>1</v>
      </c>
      <c r="I44" s="106">
        <v>0</v>
      </c>
      <c r="J44" s="106" t="s">
        <v>35</v>
      </c>
      <c r="K44" s="106">
        <v>5</v>
      </c>
      <c r="L44" s="107">
        <v>5</v>
      </c>
      <c r="M44" s="105">
        <v>7</v>
      </c>
      <c r="N44" s="108">
        <v>80</v>
      </c>
      <c r="O44" s="109">
        <v>39</v>
      </c>
      <c r="P44" s="110">
        <v>11793.600000000006</v>
      </c>
      <c r="Q44" s="120" t="s">
        <v>32</v>
      </c>
      <c r="R44" s="125"/>
      <c r="S44" s="132"/>
      <c r="T44" s="126"/>
      <c r="U44" s="127"/>
      <c r="V44" s="128"/>
      <c r="W44" s="128"/>
      <c r="X44" s="129"/>
      <c r="Y44" s="130"/>
      <c r="Z44" s="130"/>
      <c r="AA44" s="129"/>
      <c r="AB44" s="129"/>
      <c r="AC44" s="129"/>
      <c r="AD44" s="129"/>
      <c r="AE44" s="139"/>
      <c r="AF44" s="45"/>
    </row>
    <row r="45" spans="1:32" ht="15" x14ac:dyDescent="0.25">
      <c r="A45" s="116" t="s">
        <v>2</v>
      </c>
      <c r="B45" s="7">
        <v>700</v>
      </c>
      <c r="C45" s="8" t="s">
        <v>33</v>
      </c>
      <c r="D45" s="102">
        <v>711.04</v>
      </c>
      <c r="E45" s="103">
        <v>11.039999999999964</v>
      </c>
      <c r="F45" s="104"/>
      <c r="G45" s="105"/>
      <c r="H45" s="106">
        <v>1</v>
      </c>
      <c r="I45" s="106">
        <v>0</v>
      </c>
      <c r="J45" s="106"/>
      <c r="K45" s="106">
        <v>5.99</v>
      </c>
      <c r="L45" s="107">
        <v>5.99</v>
      </c>
      <c r="M45" s="105">
        <v>7</v>
      </c>
      <c r="N45" s="108">
        <v>50</v>
      </c>
      <c r="O45" s="109">
        <v>21</v>
      </c>
      <c r="P45" s="110">
        <v>1719.3695999999943</v>
      </c>
      <c r="Q45" s="120" t="s">
        <v>32</v>
      </c>
      <c r="R45" s="125"/>
      <c r="S45" s="132"/>
      <c r="T45" s="126"/>
      <c r="U45" s="127"/>
      <c r="V45" s="128"/>
      <c r="W45" s="128"/>
      <c r="X45" s="129"/>
      <c r="Y45" s="130"/>
      <c r="Z45" s="130"/>
      <c r="AA45" s="129"/>
      <c r="AB45" s="129"/>
      <c r="AC45" s="129"/>
      <c r="AD45" s="129"/>
      <c r="AE45" s="139"/>
      <c r="AF45" s="45"/>
    </row>
    <row r="46" spans="1:32" ht="15" x14ac:dyDescent="0.25">
      <c r="A46" s="116" t="s">
        <v>2</v>
      </c>
      <c r="B46" s="7">
        <v>600</v>
      </c>
      <c r="C46" s="8" t="s">
        <v>33</v>
      </c>
      <c r="D46" s="7">
        <v>627.70000000000005</v>
      </c>
      <c r="E46" s="103">
        <v>27.700000000000045</v>
      </c>
      <c r="F46" s="104"/>
      <c r="G46" s="105"/>
      <c r="H46" s="106">
        <v>0</v>
      </c>
      <c r="I46" s="106">
        <v>0</v>
      </c>
      <c r="J46" s="106"/>
      <c r="K46" s="106">
        <v>6.5</v>
      </c>
      <c r="L46" s="107">
        <v>6.5</v>
      </c>
      <c r="M46" s="105">
        <v>7</v>
      </c>
      <c r="N46" s="108">
        <v>120</v>
      </c>
      <c r="O46" s="7">
        <v>80</v>
      </c>
      <c r="P46" s="110">
        <v>13107.640000000021</v>
      </c>
      <c r="Q46" s="120" t="s">
        <v>32</v>
      </c>
      <c r="R46" s="132"/>
      <c r="S46" s="132"/>
      <c r="T46" s="126"/>
      <c r="U46" s="127"/>
      <c r="V46" s="128"/>
      <c r="W46" s="128"/>
      <c r="X46" s="129"/>
      <c r="Y46" s="130"/>
      <c r="Z46" s="130"/>
      <c r="AA46" s="129"/>
      <c r="AB46" s="129"/>
      <c r="AC46" s="129"/>
      <c r="AD46" s="129"/>
      <c r="AE46" s="139"/>
      <c r="AF46" s="45"/>
    </row>
    <row r="47" spans="1:32" ht="15" x14ac:dyDescent="0.25">
      <c r="A47" s="116" t="s">
        <v>2</v>
      </c>
      <c r="B47" s="7">
        <v>700</v>
      </c>
      <c r="C47" s="8" t="s">
        <v>33</v>
      </c>
      <c r="D47" s="7">
        <v>726.8</v>
      </c>
      <c r="E47" s="103">
        <v>26.799999999999955</v>
      </c>
      <c r="F47" s="104"/>
      <c r="G47" s="105"/>
      <c r="H47" s="106">
        <v>1</v>
      </c>
      <c r="I47" s="106">
        <v>0</v>
      </c>
      <c r="J47" s="106"/>
      <c r="K47" s="106">
        <v>5.99</v>
      </c>
      <c r="L47" s="107">
        <v>5.99</v>
      </c>
      <c r="M47" s="105">
        <v>7</v>
      </c>
      <c r="N47" s="108">
        <v>100</v>
      </c>
      <c r="O47" s="109">
        <v>80</v>
      </c>
      <c r="P47" s="110">
        <v>8347.6639999999861</v>
      </c>
      <c r="Q47" s="120" t="s">
        <v>32</v>
      </c>
      <c r="R47" s="132"/>
      <c r="S47" s="132"/>
      <c r="T47" s="126"/>
      <c r="U47" s="127"/>
      <c r="V47" s="128"/>
      <c r="W47" s="128"/>
      <c r="X47" s="129"/>
      <c r="Y47" s="130"/>
      <c r="Z47" s="130"/>
      <c r="AA47" s="129"/>
      <c r="AB47" s="129"/>
      <c r="AC47" s="129"/>
      <c r="AD47" s="129"/>
      <c r="AE47" s="139"/>
      <c r="AF47" s="45"/>
    </row>
    <row r="48" spans="1:32" x14ac:dyDescent="0.2">
      <c r="A48" s="44"/>
      <c r="B48" s="8"/>
      <c r="C48" s="8"/>
      <c r="D48" s="8"/>
      <c r="E48" s="8"/>
      <c r="F48" s="8"/>
      <c r="G48" s="8"/>
      <c r="H48" s="8"/>
      <c r="I48" s="8"/>
      <c r="J48" s="10"/>
      <c r="K48" s="10"/>
      <c r="L48" s="53"/>
      <c r="M48" s="55"/>
      <c r="N48" s="11"/>
      <c r="O48" s="11"/>
      <c r="P48" s="42"/>
      <c r="Q48" s="121"/>
      <c r="R48" s="132"/>
      <c r="S48" s="132"/>
      <c r="T48" s="126"/>
      <c r="U48" s="127"/>
      <c r="V48" s="128"/>
      <c r="W48" s="128"/>
      <c r="X48" s="129"/>
      <c r="Y48" s="130"/>
      <c r="Z48" s="130"/>
      <c r="AA48" s="129"/>
      <c r="AB48" s="129"/>
      <c r="AC48" s="129"/>
      <c r="AD48" s="129"/>
      <c r="AE48" s="139"/>
      <c r="AF48" s="45"/>
    </row>
    <row r="49" spans="1:30" x14ac:dyDescent="0.2">
      <c r="A49" s="36"/>
      <c r="B49" s="8"/>
      <c r="C49" s="8"/>
      <c r="D49" s="8"/>
      <c r="E49" s="8"/>
      <c r="F49" s="8"/>
      <c r="G49" s="8"/>
      <c r="H49" s="8"/>
      <c r="I49" s="8"/>
      <c r="J49" s="10"/>
      <c r="K49" s="10"/>
      <c r="L49" s="53"/>
      <c r="M49" s="55"/>
      <c r="N49" s="11"/>
      <c r="O49" s="11"/>
      <c r="P49" s="42"/>
      <c r="Q49" s="121"/>
      <c r="R49" s="125"/>
      <c r="S49" s="125"/>
      <c r="T49" s="126"/>
      <c r="U49" s="127"/>
      <c r="V49" s="128"/>
      <c r="W49" s="128"/>
      <c r="X49" s="129"/>
      <c r="Y49" s="130"/>
      <c r="Z49" s="130"/>
      <c r="AA49" s="129"/>
      <c r="AB49" s="129"/>
      <c r="AC49" s="129"/>
      <c r="AD49" s="129"/>
    </row>
    <row r="50" spans="1:30" x14ac:dyDescent="0.2">
      <c r="A50" s="36"/>
      <c r="B50" s="8"/>
      <c r="C50" s="8"/>
      <c r="D50" s="8"/>
      <c r="E50" s="8"/>
      <c r="F50" s="8"/>
      <c r="G50" s="8"/>
      <c r="H50" s="8"/>
      <c r="I50" s="8"/>
      <c r="J50" s="10"/>
      <c r="K50" s="10"/>
      <c r="L50" s="53"/>
      <c r="M50" s="55"/>
      <c r="N50" s="11"/>
      <c r="O50" s="11"/>
      <c r="P50" s="42"/>
      <c r="Q50" s="121"/>
      <c r="R50" s="125"/>
      <c r="S50" s="125"/>
      <c r="T50" s="126"/>
      <c r="U50" s="127"/>
      <c r="V50" s="128"/>
      <c r="W50" s="128"/>
      <c r="X50" s="129"/>
      <c r="Y50" s="130"/>
      <c r="Z50" s="130"/>
      <c r="AA50" s="129"/>
      <c r="AB50" s="129"/>
      <c r="AC50" s="129"/>
      <c r="AD50" s="129"/>
    </row>
    <row r="51" spans="1:30" x14ac:dyDescent="0.2">
      <c r="A51" s="44"/>
      <c r="B51" s="8"/>
      <c r="C51" s="8"/>
      <c r="D51" s="8"/>
      <c r="E51" s="8"/>
      <c r="F51" s="8"/>
      <c r="G51" s="8"/>
      <c r="H51" s="8"/>
      <c r="I51" s="8"/>
      <c r="J51" s="10"/>
      <c r="K51" s="10"/>
      <c r="L51" s="53"/>
      <c r="M51" s="55"/>
      <c r="N51" s="11"/>
      <c r="O51" s="11"/>
      <c r="P51" s="42"/>
      <c r="Q51" s="121"/>
      <c r="R51" s="125"/>
      <c r="S51" s="125"/>
      <c r="T51" s="126"/>
      <c r="U51" s="127"/>
      <c r="V51" s="128"/>
      <c r="W51" s="128"/>
      <c r="X51" s="129"/>
      <c r="Y51" s="130"/>
      <c r="Z51" s="130"/>
      <c r="AA51" s="129"/>
      <c r="AB51" s="129"/>
      <c r="AC51" s="129"/>
      <c r="AD51" s="129"/>
    </row>
    <row r="52" spans="1:30" x14ac:dyDescent="0.2">
      <c r="A52" s="44"/>
      <c r="B52" s="8"/>
      <c r="C52" s="8"/>
      <c r="D52" s="8"/>
      <c r="E52" s="8"/>
      <c r="F52" s="8"/>
      <c r="G52" s="8"/>
      <c r="H52" s="8"/>
      <c r="I52" s="8"/>
      <c r="J52" s="10"/>
      <c r="K52" s="10"/>
      <c r="L52" s="53"/>
      <c r="M52" s="55"/>
      <c r="N52" s="11"/>
      <c r="O52" s="11"/>
      <c r="P52" s="42"/>
      <c r="Q52" s="121"/>
      <c r="R52" s="125"/>
      <c r="S52" s="125"/>
      <c r="T52" s="126"/>
      <c r="U52" s="127"/>
      <c r="V52" s="128"/>
      <c r="W52" s="140"/>
      <c r="X52" s="129"/>
      <c r="Y52" s="130"/>
      <c r="Z52" s="130"/>
      <c r="AA52" s="129"/>
      <c r="AB52" s="129"/>
      <c r="AC52" s="129"/>
      <c r="AD52" s="129"/>
    </row>
    <row r="53" spans="1:30" x14ac:dyDescent="0.2">
      <c r="A53" s="44"/>
      <c r="B53" s="8"/>
      <c r="C53" s="8"/>
      <c r="D53" s="8"/>
      <c r="E53" s="8"/>
      <c r="F53" s="8"/>
      <c r="G53" s="8"/>
      <c r="H53" s="8"/>
      <c r="I53" s="8"/>
      <c r="J53" s="10"/>
      <c r="K53" s="10"/>
      <c r="L53" s="53"/>
      <c r="M53" s="55"/>
      <c r="N53" s="11"/>
      <c r="O53" s="11"/>
      <c r="P53" s="42"/>
      <c r="Q53" s="121"/>
      <c r="R53" s="125"/>
      <c r="S53" s="125"/>
      <c r="T53" s="126"/>
      <c r="U53" s="127"/>
      <c r="V53" s="128"/>
      <c r="W53" s="128"/>
      <c r="X53" s="129"/>
      <c r="Y53" s="130"/>
      <c r="Z53" s="130"/>
      <c r="AA53" s="129"/>
      <c r="AB53" s="129"/>
      <c r="AC53" s="129"/>
      <c r="AD53" s="129"/>
    </row>
    <row r="54" spans="1:30" x14ac:dyDescent="0.2">
      <c r="L54" s="54" t="s">
        <v>59</v>
      </c>
      <c r="M54" s="54">
        <f>MIN(M3:M53)</f>
        <v>6</v>
      </c>
      <c r="N54" s="141">
        <f t="shared" ref="N54:Q54" si="0">SUM(N3:N53)</f>
        <v>19300</v>
      </c>
      <c r="O54" s="141">
        <f t="shared" si="0"/>
        <v>5710</v>
      </c>
      <c r="P54" s="142">
        <f t="shared" si="0"/>
        <v>954297.40893513465</v>
      </c>
      <c r="Q54" s="142">
        <f t="shared" si="0"/>
        <v>730028.20383999997</v>
      </c>
      <c r="R54" s="141"/>
      <c r="S54" s="141"/>
      <c r="T54" s="141"/>
      <c r="U54" s="141"/>
      <c r="V54" s="141"/>
      <c r="W54" s="141"/>
      <c r="X54" s="142"/>
      <c r="Y54" s="142"/>
      <c r="Z54" s="142"/>
      <c r="AA54" s="142"/>
      <c r="AB54" s="142"/>
      <c r="AC54" s="142"/>
      <c r="AD54" s="142"/>
    </row>
    <row r="55" spans="1:30" x14ac:dyDescent="0.2">
      <c r="L55" s="54" t="s">
        <v>60</v>
      </c>
      <c r="M55" s="54">
        <f>MAX(M3:M53)</f>
        <v>7</v>
      </c>
    </row>
    <row r="56" spans="1:30" x14ac:dyDescent="0.2">
      <c r="B56" s="38" t="s">
        <v>56</v>
      </c>
    </row>
    <row r="57" spans="1:30" x14ac:dyDescent="0.2">
      <c r="B57" s="38" t="s">
        <v>52</v>
      </c>
      <c r="J57" s="38">
        <f>COUNTIF($J$3:$J$53, 500)</f>
        <v>0</v>
      </c>
    </row>
    <row r="58" spans="1:30" x14ac:dyDescent="0.2">
      <c r="B58" s="38" t="s">
        <v>53</v>
      </c>
      <c r="J58" s="38">
        <f>COUNTIF($J$3:$J$53, 600)</f>
        <v>0</v>
      </c>
    </row>
    <row r="59" spans="1:30" x14ac:dyDescent="0.2">
      <c r="B59" s="38" t="s">
        <v>54</v>
      </c>
      <c r="J59" s="38">
        <f t="shared" ref="J59" si="1">COUNTIF($J$3:$J$53, 700)</f>
        <v>0</v>
      </c>
    </row>
    <row r="60" spans="1:30" x14ac:dyDescent="0.2">
      <c r="B60" s="38" t="s">
        <v>55</v>
      </c>
      <c r="J60" s="38">
        <f>COUNTIF($J$3:$J$53, 800)</f>
        <v>0</v>
      </c>
    </row>
  </sheetData>
  <sheetProtection password="CA60" sheet="1" objects="1" scenarios="1"/>
  <dataValidations count="13">
    <dataValidation allowBlank="1" showInputMessage="1" showErrorMessage="1" promptTitle="Random packets weighed at retail" prompt="Indicate the total number of packets weighed in cases where random packages have been checked. Indicate total weight of all packets measured." sqref="W52 O46 I48:I53"/>
    <dataValidation allowBlank="1" showInputMessage="1" showErrorMessage="1" promptTitle="Declared Quantity" prompt="Insert quantity as stated on package or total quantity in case random packages have been measured" sqref="L52:L53 B3:B47 D46:D47 J48:J53"/>
    <dataValidation allowBlank="1" showInputMessage="1" showErrorMessage="1" promptTitle="DO NOT FORGET!!!!" prompt="Please DO NOT OMIT to fill in required information!!!!_x000a__x000a_How many units were in stock on date of inspection?" sqref="W53 W3:W51 O3:O45 O47"/>
    <dataValidation allowBlank="1" showInputMessage="1" showErrorMessage="1" promptTitle="Unit Price (not random goods)" prompt="What was the price per unit of the products tested? " sqref="S3:S53 K3:K47"/>
    <dataValidation allowBlank="1" showInputMessage="1" showErrorMessage="1" promptTitle="Calulate automatically" prompt="Please do not change the calculation!!!!!" sqref="T3:T53 L3:L47"/>
    <dataValidation allowBlank="1" showInputMessage="1" showErrorMessage="1" promptTitle="Inspection lot less than 100" prompt="Only indicate number of items tested here if evaluation was done based on the average, but the total sample size was less than 100 units where the total number of samples were weighed i.e bread when tested at retail level." sqref="D48:D53"/>
    <dataValidation allowBlank="1" showInputMessage="1" showErrorMessage="1" promptTitle="Actual Quantity" prompt="Insert actual average quantity or actual total quantity in case of random packages" sqref="D3:D45 L48:L51"/>
    <dataValidation allowBlank="1" showInputMessage="1" showErrorMessage="1" promptTitle="Price per kilogram" prompt="Random packages - What was price per kilogram?" sqref="R3:R53 J3:J47"/>
    <dataValidation allowBlank="1" showInputMessage="1" showErrorMessage="1" promptTitle="4.3(Random) or 4.5(Average)?" prompt="Based on what requirement was evaluation done?" sqref="C48:C53"/>
    <dataValidation allowBlank="1" showInputMessage="1" showErrorMessage="1" promptTitle="Scale(s) at business suitable?" prompt="Was the scales used to measure goods suitable? Yes = 1; No = 0" sqref="H3:H47 P48:P53"/>
    <dataValidation allowBlank="1" showInputMessage="1" showErrorMessage="1" promptTitle="Taring" prompt="Is Shortage if found as a result of taring? ( Yes = 1, No = 0)" sqref="I3:I47 Q48:Q53"/>
    <dataValidation allowBlank="1" showInputMessage="1" showErrorMessage="1" promptTitle="DO NOT FORGET!!!!" prompt="Please DO NOT OMIT to fill in required information!!!!_x000a_What amount of product is produced per day?" sqref="V3:V53 N3:N47"/>
    <dataValidation allowBlank="1" showInputMessage="1" showErrorMessage="1" promptTitle="DO NOT FORGET!!!!" prompt="Please DO NOT OMIT to fill in required information!!!!_x000a__x000a_How many days per week is product packed?" sqref="U3:U53 M3:M47"/>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'[1]COMMODITY LIST'!#REF!</xm:f>
          </x14:formula1>
          <xm:sqref>A1:A2</xm:sqref>
        </x14:dataValidation>
        <x14:dataValidation type="list" allowBlank="1" showInputMessage="1" showErrorMessage="1">
          <x14:formula1>
            <xm:f>'[2]COMMODITY LIST'!#REF!</xm:f>
          </x14:formula1>
          <xm:sqref>A3:A4</xm:sqref>
        </x14:dataValidation>
        <x14:dataValidation type="list" allowBlank="1" showInputMessage="1" showErrorMessage="1">
          <x14:formula1>
            <xm:f>'[3]COMMODITY LIST'!#REF!</xm:f>
          </x14:formula1>
          <xm:sqref>A5:A6</xm:sqref>
        </x14:dataValidation>
        <x14:dataValidation type="list" allowBlank="1" showInputMessage="1" showErrorMessage="1">
          <x14:formula1>
            <xm:f>'[4]COMMODITY LIST'!#REF!</xm:f>
          </x14:formula1>
          <xm:sqref>A12:A24</xm:sqref>
        </x14:dataValidation>
        <x14:dataValidation type="list" allowBlank="1" showInputMessage="1" showErrorMessage="1">
          <x14:formula1>
            <xm:f>'[5]COMMODITY LIST'!#REF!</xm:f>
          </x14:formula1>
          <xm:sqref>A7:A11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B52" sqref="B52"/>
    </sheetView>
  </sheetViews>
  <sheetFormatPr defaultColWidth="27.140625" defaultRowHeight="15" x14ac:dyDescent="0.25"/>
  <cols>
    <col min="1" max="1" width="22.5703125" style="73" bestFit="1" customWidth="1"/>
    <col min="2" max="2" width="21.140625" style="73" bestFit="1" customWidth="1"/>
    <col min="3" max="3" width="5.7109375" style="73" bestFit="1" customWidth="1"/>
    <col min="4" max="4" width="5.140625" style="76" bestFit="1" customWidth="1"/>
    <col min="5" max="5" width="11.42578125" style="76" bestFit="1" customWidth="1"/>
    <col min="6" max="6" width="5.7109375" style="73" bestFit="1" customWidth="1"/>
    <col min="7" max="7" width="5.42578125" style="73" bestFit="1" customWidth="1"/>
    <col min="8" max="8" width="4" style="73" bestFit="1" customWidth="1"/>
    <col min="9" max="10" width="6.42578125" style="73" bestFit="1" customWidth="1"/>
    <col min="11" max="12" width="12.42578125" style="73" bestFit="1" customWidth="1"/>
    <col min="13" max="13" width="27.140625" style="144"/>
    <col min="14" max="15" width="2" style="144" bestFit="1" customWidth="1"/>
    <col min="16" max="23" width="6.140625" style="144" bestFit="1" customWidth="1"/>
    <col min="24" max="24" width="27.140625" style="144"/>
    <col min="25" max="16384" width="27.140625" style="73"/>
  </cols>
  <sheetData>
    <row r="1" spans="1:23" ht="89.25" x14ac:dyDescent="0.25">
      <c r="A1" s="28" t="s">
        <v>17</v>
      </c>
      <c r="B1" s="147" t="s">
        <v>18</v>
      </c>
      <c r="C1" s="148" t="s">
        <v>19</v>
      </c>
      <c r="D1" s="148" t="s">
        <v>20</v>
      </c>
      <c r="E1" s="148" t="s">
        <v>21</v>
      </c>
      <c r="F1" s="148" t="s">
        <v>22</v>
      </c>
      <c r="G1" s="148" t="s">
        <v>29</v>
      </c>
      <c r="H1" s="148" t="s">
        <v>30</v>
      </c>
      <c r="I1" s="148" t="s">
        <v>9</v>
      </c>
      <c r="J1" s="148" t="s">
        <v>10</v>
      </c>
      <c r="K1" s="148" t="s">
        <v>15</v>
      </c>
      <c r="L1" s="148" t="s">
        <v>16</v>
      </c>
      <c r="M1" s="143"/>
      <c r="N1" s="143"/>
      <c r="O1" s="143"/>
      <c r="P1" s="143"/>
      <c r="Q1" s="143"/>
      <c r="R1" s="143"/>
      <c r="S1" s="143"/>
      <c r="T1" s="143"/>
      <c r="U1" s="143"/>
      <c r="V1" s="143"/>
      <c r="W1" s="143"/>
    </row>
    <row r="2" spans="1:23" x14ac:dyDescent="0.25">
      <c r="A2" s="36" t="s">
        <v>2</v>
      </c>
      <c r="B2" s="8" t="s">
        <v>38</v>
      </c>
      <c r="C2" s="10">
        <v>600</v>
      </c>
      <c r="D2" s="10" t="s">
        <v>33</v>
      </c>
      <c r="E2" s="10">
        <v>608.75800000000004</v>
      </c>
      <c r="F2" s="82">
        <v>8.7580000000000382</v>
      </c>
      <c r="G2" s="149">
        <v>5.2</v>
      </c>
      <c r="H2" s="14">
        <v>7</v>
      </c>
      <c r="I2" s="15">
        <v>1200</v>
      </c>
      <c r="J2" s="15">
        <v>240</v>
      </c>
      <c r="K2" s="150">
        <v>33154.28480000014</v>
      </c>
      <c r="L2" s="150" t="s">
        <v>32</v>
      </c>
      <c r="M2" s="135"/>
      <c r="N2" s="136"/>
      <c r="O2" s="136"/>
      <c r="P2" s="50"/>
      <c r="Q2" s="51"/>
      <c r="R2" s="51"/>
      <c r="S2" s="50"/>
      <c r="T2" s="50"/>
      <c r="U2" s="50"/>
      <c r="V2" s="50"/>
      <c r="W2" s="50"/>
    </row>
    <row r="3" spans="1:23" x14ac:dyDescent="0.25">
      <c r="A3" s="36" t="s">
        <v>2</v>
      </c>
      <c r="B3" s="8" t="s">
        <v>37</v>
      </c>
      <c r="C3" s="10">
        <v>600</v>
      </c>
      <c r="D3" s="10" t="s">
        <v>33</v>
      </c>
      <c r="E3" s="10">
        <v>617.70000000000005</v>
      </c>
      <c r="F3" s="82">
        <v>17.700000000000045</v>
      </c>
      <c r="G3" s="149">
        <v>5.59</v>
      </c>
      <c r="H3" s="14">
        <v>7</v>
      </c>
      <c r="I3" s="15">
        <v>60</v>
      </c>
      <c r="J3" s="15">
        <v>60</v>
      </c>
      <c r="K3" s="150">
        <v>3601.5252000000087</v>
      </c>
      <c r="L3" s="150" t="s">
        <v>32</v>
      </c>
      <c r="M3" s="135"/>
      <c r="N3" s="136"/>
      <c r="O3" s="136"/>
      <c r="P3" s="50"/>
      <c r="Q3" s="51"/>
      <c r="R3" s="51"/>
      <c r="S3" s="50"/>
      <c r="T3" s="50"/>
      <c r="U3" s="50"/>
      <c r="V3" s="50"/>
      <c r="W3" s="50"/>
    </row>
    <row r="4" spans="1:23" x14ac:dyDescent="0.25">
      <c r="A4" s="36" t="s">
        <v>2</v>
      </c>
      <c r="B4" s="8" t="s">
        <v>39</v>
      </c>
      <c r="C4" s="10">
        <v>700</v>
      </c>
      <c r="D4" s="10" t="s">
        <v>33</v>
      </c>
      <c r="E4" s="10">
        <v>712</v>
      </c>
      <c r="F4" s="82">
        <v>12</v>
      </c>
      <c r="G4" s="149">
        <v>5.66</v>
      </c>
      <c r="H4" s="14">
        <v>4</v>
      </c>
      <c r="I4" s="15">
        <v>35</v>
      </c>
      <c r="J4" s="15">
        <v>22</v>
      </c>
      <c r="K4" s="150">
        <v>706.36800000000005</v>
      </c>
      <c r="L4" s="150" t="s">
        <v>32</v>
      </c>
      <c r="M4" s="135"/>
      <c r="N4" s="136"/>
      <c r="O4" s="136"/>
      <c r="P4" s="50"/>
      <c r="Q4" s="51"/>
      <c r="R4" s="51"/>
      <c r="S4" s="50"/>
      <c r="T4" s="50"/>
      <c r="U4" s="50"/>
      <c r="V4" s="50"/>
      <c r="W4" s="50"/>
    </row>
    <row r="5" spans="1:23" x14ac:dyDescent="0.25">
      <c r="A5" s="36" t="s">
        <v>0</v>
      </c>
      <c r="B5" s="8" t="s">
        <v>40</v>
      </c>
      <c r="C5" s="10">
        <v>700</v>
      </c>
      <c r="D5" s="10" t="s">
        <v>33</v>
      </c>
      <c r="E5" s="10">
        <v>727</v>
      </c>
      <c r="F5" s="82">
        <v>27</v>
      </c>
      <c r="G5" s="149">
        <v>5</v>
      </c>
      <c r="H5" s="14">
        <v>4</v>
      </c>
      <c r="I5" s="15">
        <v>25</v>
      </c>
      <c r="J5" s="15">
        <v>15</v>
      </c>
      <c r="K5" s="150">
        <v>1002.8571428571428</v>
      </c>
      <c r="L5" s="150" t="s">
        <v>32</v>
      </c>
      <c r="M5" s="135"/>
      <c r="N5" s="136"/>
      <c r="O5" s="136"/>
      <c r="P5" s="50"/>
      <c r="Q5" s="51"/>
      <c r="R5" s="51"/>
      <c r="S5" s="50"/>
      <c r="T5" s="50"/>
      <c r="U5" s="50"/>
      <c r="V5" s="50"/>
      <c r="W5" s="50"/>
    </row>
    <row r="6" spans="1:23" x14ac:dyDescent="0.25">
      <c r="A6" s="36" t="s">
        <v>2</v>
      </c>
      <c r="B6" s="8" t="s">
        <v>41</v>
      </c>
      <c r="C6" s="10">
        <v>600</v>
      </c>
      <c r="D6" s="10" t="s">
        <v>33</v>
      </c>
      <c r="E6" s="10">
        <v>611</v>
      </c>
      <c r="F6" s="82">
        <v>11</v>
      </c>
      <c r="G6" s="149">
        <v>5.69</v>
      </c>
      <c r="H6" s="14">
        <v>7</v>
      </c>
      <c r="I6" s="15">
        <v>1600</v>
      </c>
      <c r="J6" s="15">
        <v>2300</v>
      </c>
      <c r="K6" s="150">
        <v>60754.026666666665</v>
      </c>
      <c r="L6" s="150" t="s">
        <v>32</v>
      </c>
      <c r="M6" s="135"/>
      <c r="N6" s="136"/>
      <c r="O6" s="136"/>
      <c r="P6" s="50"/>
      <c r="Q6" s="51"/>
      <c r="R6" s="51"/>
      <c r="S6" s="50"/>
      <c r="T6" s="50"/>
      <c r="U6" s="50"/>
      <c r="V6" s="50"/>
      <c r="W6" s="50"/>
    </row>
    <row r="7" spans="1:23" x14ac:dyDescent="0.25">
      <c r="A7" s="36" t="s">
        <v>0</v>
      </c>
      <c r="B7" s="8" t="s">
        <v>42</v>
      </c>
      <c r="C7" s="10">
        <v>600</v>
      </c>
      <c r="D7" s="10" t="s">
        <v>33</v>
      </c>
      <c r="E7" s="10">
        <v>610</v>
      </c>
      <c r="F7" s="82">
        <v>10</v>
      </c>
      <c r="G7" s="149">
        <v>4.8899999999999997</v>
      </c>
      <c r="H7" s="14">
        <v>7</v>
      </c>
      <c r="I7" s="15">
        <v>1200</v>
      </c>
      <c r="J7" s="15">
        <v>3100</v>
      </c>
      <c r="K7" s="150">
        <v>35599.199999999997</v>
      </c>
      <c r="L7" s="150" t="s">
        <v>32</v>
      </c>
      <c r="M7" s="135"/>
      <c r="N7" s="136"/>
      <c r="O7" s="136"/>
      <c r="P7" s="50"/>
      <c r="Q7" s="51"/>
      <c r="R7" s="51"/>
      <c r="S7" s="50"/>
      <c r="T7" s="50"/>
      <c r="U7" s="50"/>
      <c r="V7" s="50"/>
      <c r="W7" s="50"/>
    </row>
    <row r="8" spans="1:23" x14ac:dyDescent="0.25">
      <c r="A8" s="36" t="s">
        <v>0</v>
      </c>
      <c r="B8" s="8" t="s">
        <v>42</v>
      </c>
      <c r="C8" s="10">
        <v>600</v>
      </c>
      <c r="D8" s="10" t="s">
        <v>33</v>
      </c>
      <c r="E8" s="10">
        <v>609</v>
      </c>
      <c r="F8" s="82">
        <v>9</v>
      </c>
      <c r="G8" s="149">
        <v>5.45</v>
      </c>
      <c r="H8" s="14">
        <v>6</v>
      </c>
      <c r="I8" s="15">
        <v>50</v>
      </c>
      <c r="J8" s="15">
        <v>35</v>
      </c>
      <c r="K8" s="150">
        <v>1275.3000000000002</v>
      </c>
      <c r="L8" s="150" t="s">
        <v>32</v>
      </c>
      <c r="M8" s="135"/>
      <c r="N8" s="136"/>
      <c r="O8" s="136"/>
      <c r="P8" s="50"/>
      <c r="Q8" s="51"/>
      <c r="R8" s="51"/>
      <c r="S8" s="50"/>
      <c r="T8" s="50"/>
      <c r="U8" s="50"/>
      <c r="V8" s="50"/>
      <c r="W8" s="50"/>
    </row>
    <row r="9" spans="1:23" x14ac:dyDescent="0.25">
      <c r="A9" s="36" t="s">
        <v>0</v>
      </c>
      <c r="B9" s="8" t="s">
        <v>43</v>
      </c>
      <c r="C9" s="10">
        <v>600</v>
      </c>
      <c r="D9" s="10" t="s">
        <v>33</v>
      </c>
      <c r="E9" s="10">
        <v>620</v>
      </c>
      <c r="F9" s="82">
        <v>20</v>
      </c>
      <c r="G9" s="149">
        <v>5.67</v>
      </c>
      <c r="H9" s="14">
        <v>6</v>
      </c>
      <c r="I9" s="15">
        <v>37</v>
      </c>
      <c r="J9" s="15">
        <v>19</v>
      </c>
      <c r="K9" s="150">
        <v>2181.8159999999998</v>
      </c>
      <c r="L9" s="150" t="s">
        <v>32</v>
      </c>
      <c r="M9" s="135"/>
      <c r="N9" s="136"/>
      <c r="O9" s="136"/>
      <c r="P9" s="50"/>
      <c r="Q9" s="51"/>
      <c r="R9" s="51"/>
      <c r="S9" s="50"/>
      <c r="T9" s="50"/>
      <c r="U9" s="50"/>
      <c r="V9" s="50"/>
      <c r="W9" s="50"/>
    </row>
    <row r="10" spans="1:23" x14ac:dyDescent="0.25">
      <c r="A10" s="36" t="s">
        <v>2</v>
      </c>
      <c r="B10" s="8" t="s">
        <v>44</v>
      </c>
      <c r="C10" s="10">
        <v>600</v>
      </c>
      <c r="D10" s="10" t="s">
        <v>33</v>
      </c>
      <c r="E10" s="10">
        <v>610</v>
      </c>
      <c r="F10" s="82">
        <v>10</v>
      </c>
      <c r="G10" s="149">
        <v>5.5</v>
      </c>
      <c r="H10" s="14">
        <v>7</v>
      </c>
      <c r="I10" s="15">
        <v>35</v>
      </c>
      <c r="J10" s="15">
        <v>27</v>
      </c>
      <c r="K10" s="150">
        <v>1167.8333333333335</v>
      </c>
      <c r="L10" s="150" t="s">
        <v>32</v>
      </c>
      <c r="M10" s="135"/>
      <c r="N10" s="136"/>
      <c r="O10" s="136"/>
      <c r="P10" s="50"/>
      <c r="Q10" s="51"/>
      <c r="R10" s="51"/>
      <c r="S10" s="50"/>
      <c r="T10" s="50"/>
      <c r="U10" s="50"/>
      <c r="V10" s="50"/>
      <c r="W10" s="50"/>
    </row>
    <row r="11" spans="1:23" x14ac:dyDescent="0.25">
      <c r="A11" s="36" t="s">
        <v>2</v>
      </c>
      <c r="B11" s="8" t="s">
        <v>31</v>
      </c>
      <c r="C11" s="10">
        <v>600</v>
      </c>
      <c r="D11" s="10" t="s">
        <v>33</v>
      </c>
      <c r="E11" s="10">
        <v>591</v>
      </c>
      <c r="F11" s="82">
        <v>-9</v>
      </c>
      <c r="G11" s="149">
        <v>7</v>
      </c>
      <c r="H11" s="14">
        <v>6</v>
      </c>
      <c r="I11" s="15">
        <v>80</v>
      </c>
      <c r="J11" s="15">
        <v>48</v>
      </c>
      <c r="K11" s="150" t="s">
        <v>32</v>
      </c>
      <c r="L11" s="150">
        <v>2620.8000000000002</v>
      </c>
      <c r="M11" s="135"/>
      <c r="N11" s="136"/>
      <c r="O11" s="136"/>
      <c r="P11" s="50"/>
      <c r="Q11" s="51"/>
      <c r="R11" s="51"/>
      <c r="S11" s="50"/>
      <c r="T11" s="50"/>
      <c r="U11" s="50"/>
      <c r="V11" s="50"/>
      <c r="W11" s="50"/>
    </row>
    <row r="12" spans="1:23" x14ac:dyDescent="0.25">
      <c r="A12" s="36" t="s">
        <v>0</v>
      </c>
      <c r="B12" s="8" t="s">
        <v>45</v>
      </c>
      <c r="C12" s="10">
        <v>600</v>
      </c>
      <c r="D12" s="10" t="s">
        <v>33</v>
      </c>
      <c r="E12" s="10">
        <v>586</v>
      </c>
      <c r="F12" s="82">
        <v>-14</v>
      </c>
      <c r="G12" s="149">
        <v>7</v>
      </c>
      <c r="H12" s="14">
        <v>6</v>
      </c>
      <c r="I12" s="15">
        <v>80</v>
      </c>
      <c r="J12" s="15">
        <v>41</v>
      </c>
      <c r="K12" s="150" t="s">
        <v>32</v>
      </c>
      <c r="L12" s="150">
        <v>4076.8</v>
      </c>
      <c r="M12" s="135"/>
      <c r="N12" s="136"/>
      <c r="O12" s="136"/>
      <c r="P12" s="50"/>
      <c r="Q12" s="51"/>
      <c r="R12" s="51"/>
      <c r="S12" s="50"/>
      <c r="T12" s="50"/>
      <c r="U12" s="50"/>
      <c r="V12" s="50"/>
      <c r="W12" s="50"/>
    </row>
    <row r="13" spans="1:23" x14ac:dyDescent="0.25">
      <c r="A13" s="36" t="s">
        <v>0</v>
      </c>
      <c r="B13" s="8" t="s">
        <v>45</v>
      </c>
      <c r="C13" s="10">
        <v>600</v>
      </c>
      <c r="D13" s="10" t="s">
        <v>33</v>
      </c>
      <c r="E13" s="10">
        <v>608</v>
      </c>
      <c r="F13" s="82">
        <v>8</v>
      </c>
      <c r="G13" s="149">
        <v>5.99</v>
      </c>
      <c r="H13" s="14">
        <v>6</v>
      </c>
      <c r="I13" s="15">
        <v>120</v>
      </c>
      <c r="J13" s="15">
        <v>120</v>
      </c>
      <c r="K13" s="150">
        <v>2990.2080000000001</v>
      </c>
      <c r="L13" s="150" t="s">
        <v>32</v>
      </c>
      <c r="M13" s="135"/>
      <c r="N13" s="136"/>
      <c r="O13" s="136"/>
      <c r="P13" s="50"/>
      <c r="Q13" s="51"/>
      <c r="R13" s="51"/>
      <c r="S13" s="50"/>
      <c r="T13" s="50"/>
      <c r="U13" s="50"/>
      <c r="V13" s="50"/>
      <c r="W13" s="50"/>
    </row>
    <row r="14" spans="1:23" x14ac:dyDescent="0.25">
      <c r="A14" s="36" t="s">
        <v>2</v>
      </c>
      <c r="B14" s="8" t="s">
        <v>31</v>
      </c>
      <c r="C14" s="10">
        <v>600</v>
      </c>
      <c r="D14" s="10" t="s">
        <v>33</v>
      </c>
      <c r="E14" s="10">
        <v>615</v>
      </c>
      <c r="F14" s="82">
        <v>15</v>
      </c>
      <c r="G14" s="149">
        <v>5.99</v>
      </c>
      <c r="H14" s="14">
        <v>6</v>
      </c>
      <c r="I14" s="15">
        <v>60</v>
      </c>
      <c r="J14" s="15">
        <v>60</v>
      </c>
      <c r="K14" s="150">
        <v>2803.3199999999997</v>
      </c>
      <c r="L14" s="150" t="s">
        <v>32</v>
      </c>
      <c r="M14" s="135"/>
      <c r="N14" s="136"/>
      <c r="O14" s="136"/>
      <c r="P14" s="50"/>
      <c r="Q14" s="51"/>
      <c r="R14" s="51"/>
      <c r="S14" s="50"/>
      <c r="T14" s="50"/>
      <c r="U14" s="50"/>
      <c r="V14" s="50"/>
      <c r="W14" s="50"/>
    </row>
    <row r="15" spans="1:23" x14ac:dyDescent="0.25">
      <c r="A15" s="36" t="s">
        <v>2</v>
      </c>
      <c r="B15" s="8" t="s">
        <v>31</v>
      </c>
      <c r="C15" s="10">
        <v>600</v>
      </c>
      <c r="D15" s="10" t="s">
        <v>33</v>
      </c>
      <c r="E15" s="10">
        <v>603</v>
      </c>
      <c r="F15" s="82">
        <v>3</v>
      </c>
      <c r="G15" s="149">
        <v>5.99</v>
      </c>
      <c r="H15" s="14">
        <v>6</v>
      </c>
      <c r="I15" s="15">
        <v>200</v>
      </c>
      <c r="J15" s="15">
        <v>200</v>
      </c>
      <c r="K15" s="150">
        <v>1868.8799999999999</v>
      </c>
      <c r="L15" s="150" t="s">
        <v>32</v>
      </c>
      <c r="M15" s="135"/>
      <c r="N15" s="136"/>
      <c r="O15" s="136"/>
      <c r="P15" s="50"/>
      <c r="Q15" s="51"/>
      <c r="R15" s="51"/>
      <c r="S15" s="50"/>
      <c r="T15" s="50"/>
      <c r="U15" s="50"/>
      <c r="V15" s="50"/>
      <c r="W15" s="50"/>
    </row>
    <row r="16" spans="1:23" x14ac:dyDescent="0.25">
      <c r="A16" s="36" t="s">
        <v>0</v>
      </c>
      <c r="B16" s="8" t="s">
        <v>36</v>
      </c>
      <c r="C16" s="10">
        <v>600</v>
      </c>
      <c r="D16" s="10" t="s">
        <v>33</v>
      </c>
      <c r="E16" s="10">
        <v>605</v>
      </c>
      <c r="F16" s="82">
        <v>5</v>
      </c>
      <c r="G16" s="149">
        <v>4.29</v>
      </c>
      <c r="H16" s="14">
        <v>7</v>
      </c>
      <c r="I16" s="15">
        <v>100</v>
      </c>
      <c r="J16" s="15">
        <v>27</v>
      </c>
      <c r="K16" s="150">
        <v>1301.3000000000002</v>
      </c>
      <c r="L16" s="150" t="s">
        <v>32</v>
      </c>
      <c r="M16" s="135"/>
      <c r="N16" s="136"/>
      <c r="O16" s="136"/>
      <c r="P16" s="50"/>
      <c r="Q16" s="51"/>
      <c r="R16" s="51"/>
      <c r="S16" s="50"/>
      <c r="T16" s="50"/>
      <c r="U16" s="50"/>
      <c r="V16" s="50"/>
      <c r="W16" s="50"/>
    </row>
    <row r="17" spans="1:23" x14ac:dyDescent="0.25">
      <c r="A17" s="36" t="s">
        <v>2</v>
      </c>
      <c r="B17" s="8" t="s">
        <v>31</v>
      </c>
      <c r="C17" s="10">
        <v>600</v>
      </c>
      <c r="D17" s="10" t="s">
        <v>33</v>
      </c>
      <c r="E17" s="10">
        <v>600</v>
      </c>
      <c r="F17" s="82">
        <v>0</v>
      </c>
      <c r="G17" s="149">
        <v>4.99</v>
      </c>
      <c r="H17" s="14">
        <v>7</v>
      </c>
      <c r="I17" s="15">
        <v>150</v>
      </c>
      <c r="J17" s="15">
        <v>27</v>
      </c>
      <c r="K17" s="150">
        <v>0</v>
      </c>
      <c r="L17" s="150">
        <v>0</v>
      </c>
      <c r="M17" s="135"/>
      <c r="N17" s="136"/>
      <c r="O17" s="136"/>
      <c r="P17" s="50"/>
      <c r="Q17" s="51"/>
      <c r="R17" s="51"/>
      <c r="S17" s="50"/>
      <c r="T17" s="50"/>
      <c r="U17" s="50"/>
      <c r="V17" s="50"/>
      <c r="W17" s="50"/>
    </row>
    <row r="18" spans="1:23" x14ac:dyDescent="0.25">
      <c r="A18" s="44" t="s">
        <v>2</v>
      </c>
      <c r="B18" s="151" t="s">
        <v>31</v>
      </c>
      <c r="C18" s="10">
        <v>600</v>
      </c>
      <c r="D18" s="10" t="s">
        <v>33</v>
      </c>
      <c r="E18" s="10">
        <v>602</v>
      </c>
      <c r="F18" s="82">
        <v>2</v>
      </c>
      <c r="G18" s="149">
        <v>5</v>
      </c>
      <c r="H18" s="14">
        <v>7</v>
      </c>
      <c r="I18" s="15">
        <v>250</v>
      </c>
      <c r="J18" s="15">
        <v>48</v>
      </c>
      <c r="K18" s="150">
        <v>1516.6666666666667</v>
      </c>
      <c r="L18" s="150" t="s">
        <v>32</v>
      </c>
      <c r="M18" s="135"/>
      <c r="N18" s="136"/>
      <c r="O18" s="136"/>
      <c r="P18" s="50"/>
      <c r="Q18" s="51"/>
      <c r="R18" s="51"/>
      <c r="S18" s="50"/>
      <c r="T18" s="50"/>
      <c r="U18" s="50"/>
      <c r="V18" s="50"/>
      <c r="W18" s="50"/>
    </row>
    <row r="19" spans="1:23" x14ac:dyDescent="0.25">
      <c r="A19" s="44" t="s">
        <v>0</v>
      </c>
      <c r="B19" s="151" t="s">
        <v>36</v>
      </c>
      <c r="C19" s="10">
        <v>600</v>
      </c>
      <c r="D19" s="10" t="s">
        <v>33</v>
      </c>
      <c r="E19" s="10">
        <v>603</v>
      </c>
      <c r="F19" s="82">
        <v>3</v>
      </c>
      <c r="G19" s="149">
        <v>4.5</v>
      </c>
      <c r="H19" s="14">
        <v>7</v>
      </c>
      <c r="I19" s="15">
        <v>100</v>
      </c>
      <c r="J19" s="15">
        <v>19</v>
      </c>
      <c r="K19" s="150">
        <v>819</v>
      </c>
      <c r="L19" s="150" t="s">
        <v>32</v>
      </c>
      <c r="M19" s="135"/>
      <c r="N19" s="136"/>
      <c r="O19" s="136"/>
      <c r="P19" s="50"/>
      <c r="Q19" s="51"/>
      <c r="R19" s="51"/>
      <c r="S19" s="50"/>
      <c r="T19" s="50"/>
      <c r="U19" s="50"/>
      <c r="V19" s="50"/>
      <c r="W19" s="50"/>
    </row>
    <row r="20" spans="1:23" x14ac:dyDescent="0.25">
      <c r="A20" s="44" t="s">
        <v>2</v>
      </c>
      <c r="B20" s="8" t="s">
        <v>37</v>
      </c>
      <c r="C20" s="10">
        <v>500</v>
      </c>
      <c r="D20" s="10" t="s">
        <v>33</v>
      </c>
      <c r="E20" s="10">
        <v>524</v>
      </c>
      <c r="F20" s="82">
        <v>24</v>
      </c>
      <c r="G20" s="149">
        <v>5.5</v>
      </c>
      <c r="H20" s="14">
        <v>7</v>
      </c>
      <c r="I20" s="15">
        <v>150</v>
      </c>
      <c r="J20" s="15">
        <v>80</v>
      </c>
      <c r="K20" s="150">
        <v>14414.4</v>
      </c>
      <c r="L20" s="150" t="s">
        <v>32</v>
      </c>
      <c r="M20" s="135"/>
      <c r="N20" s="136"/>
      <c r="O20" s="136"/>
      <c r="P20" s="50"/>
      <c r="Q20" s="51"/>
      <c r="R20" s="51"/>
      <c r="S20" s="50"/>
      <c r="T20" s="50"/>
      <c r="U20" s="50"/>
      <c r="V20" s="50"/>
      <c r="W20" s="50"/>
    </row>
    <row r="21" spans="1:23" x14ac:dyDescent="0.25">
      <c r="A21" s="44" t="s">
        <v>2</v>
      </c>
      <c r="B21" s="8" t="s">
        <v>37</v>
      </c>
      <c r="C21" s="10">
        <v>700</v>
      </c>
      <c r="D21" s="10" t="s">
        <v>33</v>
      </c>
      <c r="E21" s="10">
        <v>734</v>
      </c>
      <c r="F21" s="82">
        <v>34</v>
      </c>
      <c r="G21" s="149">
        <v>6.5</v>
      </c>
      <c r="H21" s="14">
        <v>7</v>
      </c>
      <c r="I21" s="15">
        <v>150</v>
      </c>
      <c r="J21" s="15">
        <v>47</v>
      </c>
      <c r="K21" s="150">
        <v>17238</v>
      </c>
      <c r="L21" s="150" t="s">
        <v>32</v>
      </c>
      <c r="M21" s="135"/>
      <c r="N21" s="136"/>
      <c r="O21" s="136"/>
      <c r="P21" s="50"/>
      <c r="Q21" s="51"/>
      <c r="R21" s="51"/>
      <c r="S21" s="50"/>
      <c r="T21" s="50"/>
      <c r="U21" s="50"/>
      <c r="V21" s="50"/>
      <c r="W21" s="50"/>
    </row>
    <row r="22" spans="1:23" x14ac:dyDescent="0.25">
      <c r="A22" s="44" t="s">
        <v>0</v>
      </c>
      <c r="B22" s="8" t="s">
        <v>36</v>
      </c>
      <c r="C22" s="10">
        <v>700</v>
      </c>
      <c r="D22" s="10" t="s">
        <v>33</v>
      </c>
      <c r="E22" s="10">
        <v>753</v>
      </c>
      <c r="F22" s="82">
        <v>53</v>
      </c>
      <c r="G22" s="149">
        <v>6.49</v>
      </c>
      <c r="H22" s="14">
        <v>7</v>
      </c>
      <c r="I22" s="15">
        <v>100</v>
      </c>
      <c r="J22" s="15">
        <v>45</v>
      </c>
      <c r="K22" s="150">
        <v>17886.439999999999</v>
      </c>
      <c r="L22" s="150" t="s">
        <v>32</v>
      </c>
      <c r="M22" s="135"/>
      <c r="N22" s="136"/>
      <c r="O22" s="136"/>
      <c r="P22" s="50"/>
      <c r="Q22" s="51"/>
      <c r="R22" s="51"/>
      <c r="S22" s="50"/>
      <c r="T22" s="50"/>
      <c r="U22" s="50"/>
      <c r="V22" s="50"/>
      <c r="W22" s="50"/>
    </row>
    <row r="23" spans="1:23" x14ac:dyDescent="0.25">
      <c r="A23" s="44" t="s">
        <v>2</v>
      </c>
      <c r="B23" s="8" t="s">
        <v>37</v>
      </c>
      <c r="C23" s="10">
        <v>500</v>
      </c>
      <c r="D23" s="10" t="s">
        <v>33</v>
      </c>
      <c r="E23" s="10">
        <v>509</v>
      </c>
      <c r="F23" s="82">
        <v>9</v>
      </c>
      <c r="G23" s="149">
        <v>5.5</v>
      </c>
      <c r="H23" s="14">
        <v>6</v>
      </c>
      <c r="I23" s="15">
        <v>100</v>
      </c>
      <c r="J23" s="15">
        <v>26</v>
      </c>
      <c r="K23" s="150">
        <v>3088.7999999999997</v>
      </c>
      <c r="L23" s="150" t="s">
        <v>32</v>
      </c>
      <c r="M23" s="135"/>
      <c r="N23" s="136"/>
      <c r="O23" s="136"/>
      <c r="P23" s="50"/>
      <c r="Q23" s="51"/>
      <c r="R23" s="51"/>
      <c r="S23" s="50"/>
      <c r="T23" s="50"/>
      <c r="U23" s="50"/>
      <c r="V23" s="50"/>
      <c r="W23" s="50"/>
    </row>
    <row r="24" spans="1:23" x14ac:dyDescent="0.25">
      <c r="A24" s="44" t="s">
        <v>2</v>
      </c>
      <c r="B24" s="8" t="s">
        <v>37</v>
      </c>
      <c r="C24" s="10">
        <v>500</v>
      </c>
      <c r="D24" s="10" t="s">
        <v>33</v>
      </c>
      <c r="E24" s="10">
        <v>524</v>
      </c>
      <c r="F24" s="82">
        <v>24</v>
      </c>
      <c r="G24" s="149">
        <v>5</v>
      </c>
      <c r="H24" s="14">
        <v>6</v>
      </c>
      <c r="I24" s="15">
        <v>3000</v>
      </c>
      <c r="J24" s="15">
        <v>3000</v>
      </c>
      <c r="K24" s="150">
        <v>224640</v>
      </c>
      <c r="L24" s="150" t="s">
        <v>32</v>
      </c>
      <c r="M24" s="135"/>
      <c r="N24" s="136"/>
      <c r="O24" s="136"/>
      <c r="P24" s="50"/>
      <c r="Q24" s="51"/>
      <c r="R24" s="51"/>
      <c r="S24" s="50"/>
      <c r="T24" s="50"/>
      <c r="U24" s="50"/>
      <c r="V24" s="50"/>
      <c r="W24" s="50"/>
    </row>
    <row r="25" spans="1:23" x14ac:dyDescent="0.25">
      <c r="A25" s="44" t="s">
        <v>2</v>
      </c>
      <c r="B25" s="8" t="s">
        <v>31</v>
      </c>
      <c r="C25" s="10">
        <v>600</v>
      </c>
      <c r="D25" s="10" t="s">
        <v>33</v>
      </c>
      <c r="E25" s="10">
        <v>615</v>
      </c>
      <c r="F25" s="82">
        <v>15</v>
      </c>
      <c r="G25" s="149">
        <v>8.5</v>
      </c>
      <c r="H25" s="14">
        <v>7</v>
      </c>
      <c r="I25" s="15">
        <v>14</v>
      </c>
      <c r="J25" s="15">
        <v>120</v>
      </c>
      <c r="K25" s="150">
        <v>1082.8999999999999</v>
      </c>
      <c r="L25" s="150" t="s">
        <v>32</v>
      </c>
      <c r="M25" s="135"/>
      <c r="N25" s="136"/>
      <c r="O25" s="136"/>
      <c r="P25" s="50"/>
      <c r="Q25" s="51"/>
      <c r="R25" s="51"/>
      <c r="S25" s="50"/>
      <c r="T25" s="50"/>
      <c r="U25" s="50"/>
      <c r="V25" s="50"/>
      <c r="W25" s="50"/>
    </row>
    <row r="26" spans="1:23" x14ac:dyDescent="0.25">
      <c r="A26" s="44" t="s">
        <v>0</v>
      </c>
      <c r="B26" s="8" t="s">
        <v>46</v>
      </c>
      <c r="C26" s="10">
        <v>600</v>
      </c>
      <c r="D26" s="10" t="s">
        <v>33</v>
      </c>
      <c r="E26" s="10">
        <v>640</v>
      </c>
      <c r="F26" s="82">
        <v>40</v>
      </c>
      <c r="G26" s="149">
        <v>7.6</v>
      </c>
      <c r="H26" s="14">
        <v>7</v>
      </c>
      <c r="I26" s="15">
        <v>12</v>
      </c>
      <c r="J26" s="15">
        <v>120</v>
      </c>
      <c r="K26" s="150">
        <v>2213.12</v>
      </c>
      <c r="L26" s="150" t="s">
        <v>32</v>
      </c>
      <c r="M26" s="135"/>
      <c r="N26" s="136"/>
      <c r="O26" s="136"/>
      <c r="P26" s="50"/>
      <c r="Q26" s="51"/>
      <c r="R26" s="51"/>
      <c r="S26" s="50"/>
      <c r="T26" s="50"/>
      <c r="U26" s="50"/>
      <c r="V26" s="50"/>
      <c r="W26" s="50"/>
    </row>
    <row r="27" spans="1:23" x14ac:dyDescent="0.25">
      <c r="A27" s="44" t="s">
        <v>2</v>
      </c>
      <c r="B27" s="8" t="s">
        <v>47</v>
      </c>
      <c r="C27" s="10">
        <v>600</v>
      </c>
      <c r="D27" s="10" t="s">
        <v>33</v>
      </c>
      <c r="E27" s="10">
        <v>618.91666669999995</v>
      </c>
      <c r="F27" s="82">
        <v>18.916666699999951</v>
      </c>
      <c r="G27" s="149">
        <v>7.49</v>
      </c>
      <c r="H27" s="14">
        <v>7</v>
      </c>
      <c r="I27" s="15">
        <v>60</v>
      </c>
      <c r="J27" s="15">
        <v>60</v>
      </c>
      <c r="K27" s="150">
        <v>5157.3643424211868</v>
      </c>
      <c r="L27" s="150" t="s">
        <v>32</v>
      </c>
      <c r="M27" s="135"/>
      <c r="N27" s="136"/>
      <c r="O27" s="136"/>
      <c r="P27" s="50"/>
      <c r="Q27" s="51"/>
      <c r="R27" s="51"/>
      <c r="S27" s="50"/>
      <c r="T27" s="50"/>
      <c r="U27" s="50"/>
      <c r="V27" s="50"/>
      <c r="W27" s="50"/>
    </row>
    <row r="28" spans="1:23" x14ac:dyDescent="0.25">
      <c r="A28" s="44" t="s">
        <v>0</v>
      </c>
      <c r="B28" s="8" t="s">
        <v>47</v>
      </c>
      <c r="C28" s="10">
        <v>600</v>
      </c>
      <c r="D28" s="10" t="s">
        <v>33</v>
      </c>
      <c r="E28" s="10">
        <v>631.53333329999998</v>
      </c>
      <c r="F28" s="82">
        <v>31.533333299999981</v>
      </c>
      <c r="G28" s="149">
        <v>5.99</v>
      </c>
      <c r="H28" s="14">
        <v>7</v>
      </c>
      <c r="I28" s="15">
        <v>30</v>
      </c>
      <c r="J28" s="15">
        <v>30</v>
      </c>
      <c r="K28" s="150">
        <v>3437.7009296993983</v>
      </c>
      <c r="L28" s="150" t="s">
        <v>32</v>
      </c>
      <c r="M28" s="135"/>
      <c r="N28" s="136"/>
      <c r="O28" s="136"/>
      <c r="P28" s="50"/>
      <c r="Q28" s="51"/>
      <c r="R28" s="51"/>
      <c r="S28" s="50"/>
      <c r="T28" s="50"/>
      <c r="U28" s="50"/>
      <c r="V28" s="50"/>
      <c r="W28" s="50"/>
    </row>
    <row r="29" spans="1:23" x14ac:dyDescent="0.25">
      <c r="A29" s="44" t="s">
        <v>2</v>
      </c>
      <c r="B29" s="8" t="s">
        <v>47</v>
      </c>
      <c r="C29" s="10">
        <v>700</v>
      </c>
      <c r="D29" s="10" t="s">
        <v>33</v>
      </c>
      <c r="E29" s="10">
        <v>725.17647060000002</v>
      </c>
      <c r="F29" s="82">
        <v>25.176470600000016</v>
      </c>
      <c r="G29" s="149">
        <v>6.8</v>
      </c>
      <c r="H29" s="14">
        <v>7</v>
      </c>
      <c r="I29" s="15">
        <v>100</v>
      </c>
      <c r="J29" s="15">
        <v>51</v>
      </c>
      <c r="K29" s="150">
        <v>8902.4000041600048</v>
      </c>
      <c r="L29" s="150" t="s">
        <v>32</v>
      </c>
      <c r="M29" s="135"/>
      <c r="N29" s="136"/>
      <c r="O29" s="136"/>
      <c r="P29" s="50"/>
      <c r="Q29" s="51"/>
      <c r="R29" s="51"/>
      <c r="S29" s="50"/>
      <c r="T29" s="50"/>
      <c r="U29" s="50"/>
      <c r="V29" s="50"/>
      <c r="W29" s="50"/>
    </row>
    <row r="30" spans="1:23" x14ac:dyDescent="0.25">
      <c r="A30" s="36" t="s">
        <v>2</v>
      </c>
      <c r="B30" s="8" t="s">
        <v>31</v>
      </c>
      <c r="C30" s="10">
        <v>600</v>
      </c>
      <c r="D30" s="10" t="s">
        <v>33</v>
      </c>
      <c r="E30" s="10">
        <v>623.46799999999996</v>
      </c>
      <c r="F30" s="82">
        <v>23.467999999999961</v>
      </c>
      <c r="G30" s="149">
        <v>5.69</v>
      </c>
      <c r="H30" s="14">
        <v>7</v>
      </c>
      <c r="I30" s="15">
        <v>320</v>
      </c>
      <c r="J30" s="15">
        <v>80</v>
      </c>
      <c r="K30" s="150">
        <v>25923.190869333292</v>
      </c>
      <c r="L30" s="150" t="s">
        <v>32</v>
      </c>
      <c r="M30" s="135"/>
      <c r="N30" s="136"/>
      <c r="O30" s="136"/>
      <c r="P30" s="50"/>
      <c r="Q30" s="51"/>
      <c r="R30" s="51"/>
      <c r="S30" s="50"/>
      <c r="T30" s="50"/>
      <c r="U30" s="50"/>
      <c r="V30" s="50"/>
      <c r="W30" s="50"/>
    </row>
    <row r="31" spans="1:23" x14ac:dyDescent="0.25">
      <c r="A31" s="36" t="s">
        <v>0</v>
      </c>
      <c r="B31" s="8"/>
      <c r="C31" s="10">
        <v>700</v>
      </c>
      <c r="D31" s="10" t="s">
        <v>33</v>
      </c>
      <c r="E31" s="10">
        <v>687</v>
      </c>
      <c r="F31" s="82">
        <v>-13</v>
      </c>
      <c r="G31" s="149">
        <v>5.9</v>
      </c>
      <c r="H31" s="14">
        <v>7</v>
      </c>
      <c r="I31" s="15">
        <v>500</v>
      </c>
      <c r="J31" s="15">
        <v>32</v>
      </c>
      <c r="K31" s="150" t="s">
        <v>32</v>
      </c>
      <c r="L31" s="150">
        <v>19942.000000000004</v>
      </c>
      <c r="M31" s="135"/>
      <c r="N31" s="136"/>
      <c r="O31" s="136"/>
      <c r="P31" s="50"/>
      <c r="Q31" s="51"/>
      <c r="R31" s="51"/>
      <c r="S31" s="50"/>
      <c r="T31" s="50"/>
      <c r="U31" s="50"/>
      <c r="V31" s="50"/>
      <c r="W31" s="50"/>
    </row>
    <row r="32" spans="1:23" x14ac:dyDescent="0.25">
      <c r="A32" s="36" t="s">
        <v>2</v>
      </c>
      <c r="B32" s="8"/>
      <c r="C32" s="10">
        <v>700</v>
      </c>
      <c r="D32" s="10" t="s">
        <v>33</v>
      </c>
      <c r="E32" s="10">
        <v>688</v>
      </c>
      <c r="F32" s="82">
        <v>-12</v>
      </c>
      <c r="G32" s="149">
        <v>6.5</v>
      </c>
      <c r="H32" s="14">
        <v>7</v>
      </c>
      <c r="I32" s="15">
        <v>400</v>
      </c>
      <c r="J32" s="15">
        <v>28</v>
      </c>
      <c r="K32" s="150" t="s">
        <v>32</v>
      </c>
      <c r="L32" s="150">
        <v>16224</v>
      </c>
      <c r="M32" s="135"/>
      <c r="N32" s="136"/>
      <c r="O32" s="136"/>
      <c r="P32" s="50"/>
      <c r="Q32" s="51"/>
      <c r="R32" s="51"/>
      <c r="S32" s="50"/>
      <c r="T32" s="50"/>
      <c r="U32" s="50"/>
      <c r="V32" s="50"/>
      <c r="W32" s="50"/>
    </row>
    <row r="33" spans="1:23" x14ac:dyDescent="0.25">
      <c r="A33" s="36" t="s">
        <v>0</v>
      </c>
      <c r="B33" s="8"/>
      <c r="C33" s="10">
        <v>600</v>
      </c>
      <c r="D33" s="10" t="s">
        <v>33</v>
      </c>
      <c r="E33" s="10">
        <v>590</v>
      </c>
      <c r="F33" s="82">
        <v>-10</v>
      </c>
      <c r="G33" s="149">
        <v>6</v>
      </c>
      <c r="H33" s="14">
        <v>7</v>
      </c>
      <c r="I33" s="15">
        <v>600</v>
      </c>
      <c r="J33" s="15">
        <v>20</v>
      </c>
      <c r="K33" s="150" t="s">
        <v>32</v>
      </c>
      <c r="L33" s="150">
        <v>21840</v>
      </c>
      <c r="M33" s="135"/>
      <c r="N33" s="136"/>
      <c r="O33" s="136"/>
      <c r="P33" s="50"/>
      <c r="Q33" s="51"/>
      <c r="R33" s="51"/>
      <c r="S33" s="50"/>
      <c r="T33" s="50"/>
      <c r="U33" s="50"/>
      <c r="V33" s="50"/>
      <c r="W33" s="50"/>
    </row>
    <row r="34" spans="1:23" x14ac:dyDescent="0.25">
      <c r="A34" s="36" t="s">
        <v>2</v>
      </c>
      <c r="B34" s="8"/>
      <c r="C34" s="10">
        <v>600</v>
      </c>
      <c r="D34" s="10" t="s">
        <v>33</v>
      </c>
      <c r="E34" s="10">
        <v>585</v>
      </c>
      <c r="F34" s="82">
        <v>-15</v>
      </c>
      <c r="G34" s="149">
        <v>7</v>
      </c>
      <c r="H34" s="14">
        <v>7</v>
      </c>
      <c r="I34" s="15">
        <v>600</v>
      </c>
      <c r="J34" s="15">
        <v>22</v>
      </c>
      <c r="K34" s="150" t="s">
        <v>32</v>
      </c>
      <c r="L34" s="150">
        <v>38220.000000000007</v>
      </c>
      <c r="M34" s="135"/>
      <c r="N34" s="136"/>
      <c r="O34" s="136"/>
      <c r="P34" s="50"/>
      <c r="Q34" s="51"/>
      <c r="R34" s="51"/>
      <c r="S34" s="50"/>
      <c r="T34" s="50"/>
      <c r="U34" s="50"/>
      <c r="V34" s="50"/>
      <c r="W34" s="50"/>
    </row>
    <row r="35" spans="1:23" x14ac:dyDescent="0.25">
      <c r="A35" s="36" t="s">
        <v>0</v>
      </c>
      <c r="B35" s="8"/>
      <c r="C35" s="10">
        <v>700</v>
      </c>
      <c r="D35" s="10" t="s">
        <v>33</v>
      </c>
      <c r="E35" s="10">
        <v>709.9</v>
      </c>
      <c r="F35" s="82">
        <v>9.8999999999999773</v>
      </c>
      <c r="G35" s="149">
        <v>6.99</v>
      </c>
      <c r="H35" s="14">
        <v>7</v>
      </c>
      <c r="I35" s="15">
        <v>140</v>
      </c>
      <c r="J35" s="15">
        <v>41</v>
      </c>
      <c r="K35" s="150">
        <v>5037.8327999999883</v>
      </c>
      <c r="L35" s="150" t="s">
        <v>32</v>
      </c>
      <c r="M35" s="135"/>
      <c r="N35" s="136"/>
      <c r="O35" s="136"/>
      <c r="P35" s="50"/>
      <c r="Q35" s="51"/>
      <c r="R35" s="51"/>
      <c r="S35" s="50"/>
      <c r="T35" s="50"/>
      <c r="U35" s="50"/>
      <c r="V35" s="50"/>
      <c r="W35" s="50"/>
    </row>
    <row r="36" spans="1:23" x14ac:dyDescent="0.25">
      <c r="A36" s="36" t="s">
        <v>2</v>
      </c>
      <c r="B36" s="8"/>
      <c r="C36" s="10">
        <v>700</v>
      </c>
      <c r="D36" s="10" t="s">
        <v>33</v>
      </c>
      <c r="E36" s="10">
        <v>720.846</v>
      </c>
      <c r="F36" s="82">
        <v>20.846000000000004</v>
      </c>
      <c r="G36" s="149">
        <v>6.99</v>
      </c>
      <c r="H36" s="14">
        <v>7</v>
      </c>
      <c r="I36" s="15">
        <v>140</v>
      </c>
      <c r="J36" s="15">
        <v>26</v>
      </c>
      <c r="K36" s="150">
        <v>10607.945712000001</v>
      </c>
      <c r="L36" s="150" t="s">
        <v>32</v>
      </c>
      <c r="M36" s="135"/>
      <c r="N36" s="136"/>
      <c r="O36" s="136"/>
      <c r="P36" s="50"/>
      <c r="Q36" s="51"/>
      <c r="R36" s="51"/>
      <c r="S36" s="50"/>
      <c r="T36" s="50"/>
      <c r="U36" s="50"/>
      <c r="V36" s="50"/>
      <c r="W36" s="50"/>
    </row>
    <row r="37" spans="1:23" x14ac:dyDescent="0.25">
      <c r="A37" s="36" t="s">
        <v>0</v>
      </c>
      <c r="B37" s="8"/>
      <c r="C37" s="10">
        <v>600</v>
      </c>
      <c r="D37" s="10" t="s">
        <v>33</v>
      </c>
      <c r="E37" s="10">
        <v>623.9</v>
      </c>
      <c r="F37" s="82">
        <v>23.899999999999977</v>
      </c>
      <c r="G37" s="149">
        <v>5.99</v>
      </c>
      <c r="H37" s="14">
        <v>7</v>
      </c>
      <c r="I37" s="15">
        <v>150</v>
      </c>
      <c r="J37" s="15">
        <v>26</v>
      </c>
      <c r="K37" s="150">
        <v>13027.650999999987</v>
      </c>
      <c r="L37" s="150" t="s">
        <v>32</v>
      </c>
      <c r="M37" s="135"/>
      <c r="N37" s="136"/>
      <c r="O37" s="136"/>
      <c r="P37" s="50"/>
      <c r="Q37" s="51"/>
      <c r="R37" s="51"/>
      <c r="S37" s="50"/>
      <c r="T37" s="50"/>
      <c r="U37" s="50"/>
      <c r="V37" s="50"/>
      <c r="W37" s="50"/>
    </row>
    <row r="38" spans="1:23" x14ac:dyDescent="0.25">
      <c r="A38" s="36" t="s">
        <v>2</v>
      </c>
      <c r="B38" s="8"/>
      <c r="C38" s="10">
        <v>600</v>
      </c>
      <c r="D38" s="10" t="s">
        <v>33</v>
      </c>
      <c r="E38" s="10">
        <v>632.98</v>
      </c>
      <c r="F38" s="82">
        <v>32.980000000000018</v>
      </c>
      <c r="G38" s="149">
        <v>5.49</v>
      </c>
      <c r="H38" s="14">
        <v>7</v>
      </c>
      <c r="I38" s="15">
        <v>150</v>
      </c>
      <c r="J38" s="15">
        <v>51</v>
      </c>
      <c r="K38" s="150">
        <v>16476.478200000009</v>
      </c>
      <c r="L38" s="150" t="s">
        <v>32</v>
      </c>
      <c r="M38" s="135"/>
      <c r="N38" s="136"/>
      <c r="O38" s="136"/>
      <c r="P38" s="50"/>
      <c r="Q38" s="51"/>
      <c r="R38" s="51"/>
      <c r="S38" s="50"/>
      <c r="T38" s="50"/>
      <c r="U38" s="50"/>
      <c r="V38" s="50"/>
      <c r="W38" s="50"/>
    </row>
    <row r="39" spans="1:23" x14ac:dyDescent="0.25">
      <c r="A39" s="36" t="s">
        <v>0</v>
      </c>
      <c r="B39" s="8"/>
      <c r="C39" s="10">
        <v>700</v>
      </c>
      <c r="D39" s="10" t="s">
        <v>33</v>
      </c>
      <c r="E39" s="10">
        <v>692</v>
      </c>
      <c r="F39" s="82">
        <v>-8</v>
      </c>
      <c r="G39" s="149">
        <v>5.69</v>
      </c>
      <c r="H39" s="14">
        <v>6</v>
      </c>
      <c r="I39" s="15">
        <v>120</v>
      </c>
      <c r="J39" s="15">
        <v>46</v>
      </c>
      <c r="K39" s="150" t="s">
        <v>32</v>
      </c>
      <c r="L39" s="150">
        <v>2434.6697142857147</v>
      </c>
      <c r="M39" s="135"/>
      <c r="N39" s="136"/>
      <c r="O39" s="136"/>
      <c r="P39" s="50"/>
      <c r="Q39" s="51"/>
      <c r="R39" s="51"/>
      <c r="S39" s="50"/>
      <c r="T39" s="50"/>
      <c r="U39" s="50"/>
      <c r="V39" s="50"/>
      <c r="W39" s="50"/>
    </row>
    <row r="40" spans="1:23" x14ac:dyDescent="0.25">
      <c r="A40" s="36" t="s">
        <v>2</v>
      </c>
      <c r="B40" s="8"/>
      <c r="C40" s="10">
        <v>700</v>
      </c>
      <c r="D40" s="10" t="s">
        <v>33</v>
      </c>
      <c r="E40" s="10">
        <v>706.36</v>
      </c>
      <c r="F40" s="82">
        <v>6.3600000000000136</v>
      </c>
      <c r="G40" s="149">
        <v>6.69</v>
      </c>
      <c r="H40" s="14">
        <v>6</v>
      </c>
      <c r="I40" s="15">
        <v>120</v>
      </c>
      <c r="J40" s="15">
        <v>102</v>
      </c>
      <c r="K40" s="150">
        <v>2275.7315657142908</v>
      </c>
      <c r="L40" s="150" t="s">
        <v>32</v>
      </c>
      <c r="M40" s="135"/>
      <c r="N40" s="136"/>
      <c r="O40" s="136"/>
      <c r="P40" s="50"/>
      <c r="Q40" s="51"/>
      <c r="R40" s="51"/>
      <c r="S40" s="50"/>
      <c r="T40" s="50"/>
      <c r="U40" s="50"/>
      <c r="V40" s="50"/>
      <c r="W40" s="50"/>
    </row>
    <row r="41" spans="1:23" x14ac:dyDescent="0.25">
      <c r="A41" s="36" t="s">
        <v>0</v>
      </c>
      <c r="B41" s="8"/>
      <c r="C41" s="10">
        <v>700</v>
      </c>
      <c r="D41" s="10" t="s">
        <v>33</v>
      </c>
      <c r="E41" s="10">
        <v>709.9</v>
      </c>
      <c r="F41" s="82">
        <v>9.8999999999999773</v>
      </c>
      <c r="G41" s="149">
        <v>6.99</v>
      </c>
      <c r="H41" s="14">
        <v>7</v>
      </c>
      <c r="I41" s="15">
        <v>140</v>
      </c>
      <c r="J41" s="15">
        <v>41</v>
      </c>
      <c r="K41" s="150">
        <v>5037.8327999999883</v>
      </c>
      <c r="L41" s="150" t="s">
        <v>32</v>
      </c>
      <c r="M41" s="135"/>
      <c r="N41" s="136"/>
      <c r="O41" s="136"/>
      <c r="P41" s="50"/>
      <c r="Q41" s="51"/>
      <c r="R41" s="51"/>
      <c r="S41" s="50"/>
      <c r="T41" s="50"/>
      <c r="U41" s="50"/>
      <c r="V41" s="50"/>
      <c r="W41" s="50"/>
    </row>
    <row r="42" spans="1:23" x14ac:dyDescent="0.25">
      <c r="A42" s="36" t="s">
        <v>2</v>
      </c>
      <c r="B42" s="8"/>
      <c r="C42" s="10">
        <v>700</v>
      </c>
      <c r="D42" s="10" t="s">
        <v>33</v>
      </c>
      <c r="E42" s="10">
        <v>720.846</v>
      </c>
      <c r="F42" s="82">
        <v>20.846000000000004</v>
      </c>
      <c r="G42" s="149">
        <v>6.99</v>
      </c>
      <c r="H42" s="14">
        <v>7</v>
      </c>
      <c r="I42" s="15">
        <v>140</v>
      </c>
      <c r="J42" s="15">
        <v>26</v>
      </c>
      <c r="K42" s="150">
        <v>10607.945712000001</v>
      </c>
      <c r="L42" s="150" t="s">
        <v>32</v>
      </c>
      <c r="M42" s="135"/>
      <c r="N42" s="136"/>
      <c r="O42" s="136"/>
      <c r="P42" s="50"/>
      <c r="Q42" s="51"/>
      <c r="R42" s="51"/>
      <c r="S42" s="50"/>
      <c r="T42" s="50"/>
      <c r="U42" s="50"/>
      <c r="V42" s="50"/>
      <c r="W42" s="50"/>
    </row>
    <row r="43" spans="1:23" x14ac:dyDescent="0.25">
      <c r="A43" s="36" t="s">
        <v>0</v>
      </c>
      <c r="B43" s="8"/>
      <c r="C43" s="10">
        <v>600</v>
      </c>
      <c r="D43" s="10" t="s">
        <v>33</v>
      </c>
      <c r="E43" s="10">
        <v>623.9</v>
      </c>
      <c r="F43" s="82">
        <v>23.899999999999977</v>
      </c>
      <c r="G43" s="149">
        <v>5.99</v>
      </c>
      <c r="H43" s="14">
        <v>7</v>
      </c>
      <c r="I43" s="15">
        <v>150</v>
      </c>
      <c r="J43" s="15">
        <v>26</v>
      </c>
      <c r="K43" s="150">
        <v>13027.650999999987</v>
      </c>
      <c r="L43" s="150" t="s">
        <v>32</v>
      </c>
      <c r="M43" s="135"/>
      <c r="N43" s="136"/>
      <c r="O43" s="136"/>
      <c r="P43" s="50"/>
      <c r="Q43" s="51"/>
      <c r="R43" s="51"/>
      <c r="S43" s="50"/>
      <c r="T43" s="50"/>
      <c r="U43" s="50"/>
      <c r="V43" s="50"/>
      <c r="W43" s="50"/>
    </row>
    <row r="44" spans="1:23" x14ac:dyDescent="0.25">
      <c r="A44" s="36" t="s">
        <v>2</v>
      </c>
      <c r="B44" s="8"/>
      <c r="C44" s="10">
        <v>600</v>
      </c>
      <c r="D44" s="10" t="s">
        <v>33</v>
      </c>
      <c r="E44" s="10">
        <v>632.98</v>
      </c>
      <c r="F44" s="82">
        <v>32.980000000000018</v>
      </c>
      <c r="G44" s="149">
        <v>5.49</v>
      </c>
      <c r="H44" s="14">
        <v>7</v>
      </c>
      <c r="I44" s="15">
        <v>150</v>
      </c>
      <c r="J44" s="15">
        <v>51</v>
      </c>
      <c r="K44" s="150">
        <v>16476.478200000009</v>
      </c>
      <c r="L44" s="150" t="s">
        <v>32</v>
      </c>
      <c r="M44" s="135"/>
      <c r="N44" s="136"/>
      <c r="O44" s="136"/>
      <c r="P44" s="50"/>
      <c r="Q44" s="51"/>
      <c r="R44" s="51"/>
      <c r="S44" s="50"/>
      <c r="T44" s="50"/>
      <c r="U44" s="50"/>
      <c r="V44" s="50"/>
      <c r="W44" s="50"/>
    </row>
    <row r="45" spans="1:23" x14ac:dyDescent="0.25">
      <c r="A45" s="36" t="s">
        <v>0</v>
      </c>
      <c r="B45" s="8"/>
      <c r="C45" s="10">
        <v>700</v>
      </c>
      <c r="D45" s="10" t="s">
        <v>33</v>
      </c>
      <c r="E45" s="10">
        <v>692</v>
      </c>
      <c r="F45" s="82">
        <v>-8</v>
      </c>
      <c r="G45" s="149">
        <v>5.69</v>
      </c>
      <c r="H45" s="14">
        <v>6</v>
      </c>
      <c r="I45" s="15">
        <v>120</v>
      </c>
      <c r="J45" s="15">
        <v>46</v>
      </c>
      <c r="K45" s="150" t="s">
        <v>32</v>
      </c>
      <c r="L45" s="150">
        <v>2434.6697142857147</v>
      </c>
      <c r="M45" s="135"/>
      <c r="N45" s="136"/>
      <c r="O45" s="136"/>
      <c r="P45" s="50"/>
      <c r="Q45" s="51"/>
      <c r="R45" s="51"/>
      <c r="S45" s="50"/>
      <c r="T45" s="50"/>
      <c r="U45" s="50"/>
      <c r="V45" s="50"/>
      <c r="W45" s="50"/>
    </row>
    <row r="46" spans="1:23" x14ac:dyDescent="0.25">
      <c r="A46" s="36" t="s">
        <v>2</v>
      </c>
      <c r="B46" s="8"/>
      <c r="C46" s="10">
        <v>700</v>
      </c>
      <c r="D46" s="10" t="s">
        <v>33</v>
      </c>
      <c r="E46" s="10">
        <v>706.36</v>
      </c>
      <c r="F46" s="82">
        <v>6.3600000000000136</v>
      </c>
      <c r="G46" s="149">
        <v>6.69</v>
      </c>
      <c r="H46" s="14">
        <v>6</v>
      </c>
      <c r="I46" s="15">
        <v>120</v>
      </c>
      <c r="J46" s="15">
        <v>102</v>
      </c>
      <c r="K46" s="150">
        <v>2275.7315657142908</v>
      </c>
      <c r="L46" s="150" t="s">
        <v>32</v>
      </c>
      <c r="M46" s="135"/>
      <c r="N46" s="136"/>
      <c r="O46" s="136"/>
      <c r="P46" s="50"/>
      <c r="Q46" s="51"/>
      <c r="R46" s="51"/>
      <c r="S46" s="50"/>
      <c r="T46" s="50"/>
      <c r="U46" s="50"/>
      <c r="V46" s="50"/>
      <c r="W46" s="50"/>
    </row>
    <row r="47" spans="1:23" x14ac:dyDescent="0.25">
      <c r="A47" s="74" t="s">
        <v>56</v>
      </c>
      <c r="B47" s="74"/>
      <c r="D47" s="75" t="s">
        <v>59</v>
      </c>
      <c r="E47" s="75">
        <f>MIN(E4:E46)</f>
        <v>509</v>
      </c>
      <c r="H47" s="145"/>
      <c r="I47" s="145">
        <f t="shared" ref="I47:L47" si="0">SUM(I2:I46)</f>
        <v>13158</v>
      </c>
      <c r="J47" s="145">
        <f t="shared" si="0"/>
        <v>10753</v>
      </c>
      <c r="K47" s="146">
        <f t="shared" si="0"/>
        <v>569578.18051056645</v>
      </c>
      <c r="L47" s="146">
        <f t="shared" si="0"/>
        <v>107792.93942857144</v>
      </c>
      <c r="M47" s="135"/>
      <c r="N47" s="136"/>
      <c r="O47" s="136"/>
      <c r="P47" s="50"/>
      <c r="Q47" s="51"/>
      <c r="R47" s="51"/>
      <c r="S47" s="50"/>
      <c r="T47" s="50"/>
      <c r="U47" s="50"/>
      <c r="V47" s="50"/>
      <c r="W47" s="50"/>
    </row>
    <row r="48" spans="1:23" x14ac:dyDescent="0.25">
      <c r="A48" s="74" t="s">
        <v>52</v>
      </c>
      <c r="B48" s="74">
        <f>COUNTIF($C$3:$C$46, 500)</f>
        <v>3</v>
      </c>
      <c r="D48" s="75" t="s">
        <v>60</v>
      </c>
      <c r="E48" s="75">
        <f>MAX(E4:E46)</f>
        <v>753</v>
      </c>
      <c r="M48" s="135"/>
      <c r="N48" s="136"/>
      <c r="O48" s="136"/>
      <c r="P48" s="50"/>
      <c r="Q48" s="51"/>
      <c r="R48" s="51"/>
      <c r="S48" s="50"/>
      <c r="T48" s="50"/>
      <c r="U48" s="50"/>
      <c r="V48" s="50"/>
      <c r="W48" s="50"/>
    </row>
    <row r="49" spans="1:2" x14ac:dyDescent="0.25">
      <c r="A49" s="74" t="s">
        <v>53</v>
      </c>
      <c r="B49" s="74">
        <f>COUNTIF($C$2:$C$46, 600)</f>
        <v>27</v>
      </c>
    </row>
    <row r="50" spans="1:2" x14ac:dyDescent="0.25">
      <c r="A50" s="74" t="s">
        <v>54</v>
      </c>
      <c r="B50" s="74">
        <f>COUNTIF($C$2:$C$46, 700)</f>
        <v>15</v>
      </c>
    </row>
    <row r="51" spans="1:2" x14ac:dyDescent="0.25">
      <c r="A51" s="74" t="s">
        <v>55</v>
      </c>
      <c r="B51" s="74">
        <f>COUNTIF($C$2:$C$46, 800)</f>
        <v>0</v>
      </c>
    </row>
  </sheetData>
  <dataValidations count="7">
    <dataValidation allowBlank="1" showInputMessage="1" showErrorMessage="1" promptTitle="Random packets weighed at retail" prompt="Indicate the total number of packets weighed in cases where random packages have been checked. Indicate total weight of all packets measured." sqref="O41:O44 J41:J44"/>
    <dataValidation allowBlank="1" showInputMessage="1" showErrorMessage="1" promptTitle="Inspection lot less than 100" prompt="Only indicate number of items tested here if evaluation was done based on the average, but the total sample size was less than 100 units where the total number of samples were weighed i.e bread when tested at retail level." sqref="O45:O48 J45:J46"/>
    <dataValidation allowBlank="1" showInputMessage="1" showErrorMessage="1" promptTitle="Actual Quantity" prompt="Insert actual average quantity or actual total quantity in case of random packages" sqref="E3:E42"/>
    <dataValidation allowBlank="1" showInputMessage="1" showErrorMessage="1" promptTitle="Declared Quantity" prompt="Insert quantity as stated on package or total quantity in case random packages have been measured" sqref="E43:E46 C3:C46"/>
    <dataValidation allowBlank="1" showInputMessage="1" showErrorMessage="1" promptTitle="DO NOT FORGET!!!!" prompt="Please DO NOT OMIT to fill in required information!!!!_x000a__x000a_How many units were in stock on date of inspection?" sqref="O3:O40 J3:J40"/>
    <dataValidation allowBlank="1" showInputMessage="1" showErrorMessage="1" promptTitle="DO NOT FORGET!!!!" prompt="Please DO NOT OMIT to fill in required information!!!!_x000a_What amount of product is produced per day?" sqref="N3:N48 I3:I46"/>
    <dataValidation allowBlank="1" showInputMessage="1" showErrorMessage="1" promptTitle="DO NOT FORGET!!!!" prompt="Please DO NOT OMIT to fill in required information!!!!_x000a__x000a_How many days per week is product packed?" sqref="M3:M48 H3:H46"/>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'[1]COMMODITY LIST'!#REF!</xm:f>
          </x14:formula1>
          <xm:sqref>A1</xm:sqref>
        </x14:dataValidation>
        <x14:dataValidation type="list" allowBlank="1" showInputMessage="1" showErrorMessage="1">
          <x14:formula1>
            <xm:f>[6]Sheet1!#REF!</xm:f>
          </x14:formula1>
          <xm:sqref>A2:A46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workbookViewId="0">
      <selection activeCell="M3" sqref="M3"/>
    </sheetView>
  </sheetViews>
  <sheetFormatPr defaultColWidth="19.85546875" defaultRowHeight="15" x14ac:dyDescent="0.25"/>
  <cols>
    <col min="1" max="1" width="21.7109375" bestFit="1" customWidth="1"/>
    <col min="2" max="2" width="3.5703125" bestFit="1" customWidth="1"/>
    <col min="3" max="3" width="3.140625" bestFit="1" customWidth="1"/>
    <col min="4" max="4" width="5.7109375" bestFit="1" customWidth="1"/>
    <col min="5" max="5" width="6.85546875" bestFit="1" customWidth="1"/>
    <col min="6" max="6" width="5.42578125" bestFit="1" customWidth="1"/>
    <col min="7" max="7" width="4" bestFit="1" customWidth="1"/>
    <col min="8" max="8" width="6" bestFit="1" customWidth="1"/>
    <col min="9" max="9" width="5" bestFit="1" customWidth="1"/>
    <col min="10" max="11" width="12.42578125" bestFit="1" customWidth="1"/>
  </cols>
  <sheetData>
    <row r="1" spans="1:32" x14ac:dyDescent="0.25">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1"/>
    </row>
    <row r="2" spans="1:32" s="63" customFormat="1" ht="168" x14ac:dyDescent="0.25">
      <c r="A2" s="48" t="s">
        <v>17</v>
      </c>
      <c r="B2" s="49" t="s">
        <v>19</v>
      </c>
      <c r="C2" s="49" t="s">
        <v>20</v>
      </c>
      <c r="D2" s="49" t="s">
        <v>21</v>
      </c>
      <c r="E2" s="49" t="s">
        <v>22</v>
      </c>
      <c r="F2" s="49" t="s">
        <v>29</v>
      </c>
      <c r="G2" s="49" t="s">
        <v>30</v>
      </c>
      <c r="H2" s="49" t="s">
        <v>9</v>
      </c>
      <c r="I2" s="49" t="s">
        <v>10</v>
      </c>
      <c r="J2" s="49" t="s">
        <v>15</v>
      </c>
      <c r="K2" s="49" t="s">
        <v>16</v>
      </c>
      <c r="L2" s="152"/>
      <c r="M2" s="152"/>
      <c r="N2" s="152"/>
      <c r="O2" s="152"/>
      <c r="P2" s="153"/>
      <c r="Q2" s="153"/>
      <c r="R2" s="153"/>
      <c r="S2" s="153"/>
      <c r="T2" s="152"/>
      <c r="U2" s="152"/>
      <c r="V2" s="152"/>
      <c r="W2" s="152"/>
      <c r="X2" s="152"/>
      <c r="Y2" s="152"/>
      <c r="Z2" s="152"/>
      <c r="AA2" s="152"/>
      <c r="AB2" s="152"/>
      <c r="AC2" s="152"/>
      <c r="AD2" s="152"/>
      <c r="AE2" s="154"/>
      <c r="AF2" s="154"/>
    </row>
    <row r="3" spans="1:32" s="63" customFormat="1" x14ac:dyDescent="0.25">
      <c r="A3" s="169" t="s">
        <v>2</v>
      </c>
      <c r="B3" s="166">
        <v>500</v>
      </c>
      <c r="C3" s="166" t="s">
        <v>33</v>
      </c>
      <c r="D3" s="166">
        <v>530.48</v>
      </c>
      <c r="E3" s="167">
        <v>30.480000000000018</v>
      </c>
      <c r="F3" s="170">
        <v>5</v>
      </c>
      <c r="G3" s="168">
        <v>7</v>
      </c>
      <c r="H3" s="166">
        <v>500</v>
      </c>
      <c r="I3" s="166">
        <v>80</v>
      </c>
      <c r="J3" s="171">
        <v>55473.600000000035</v>
      </c>
      <c r="K3" s="171" t="s">
        <v>32</v>
      </c>
      <c r="L3" s="156"/>
      <c r="M3" s="157"/>
      <c r="N3" s="158"/>
      <c r="O3" s="158"/>
      <c r="P3" s="159"/>
      <c r="Q3" s="159"/>
      <c r="R3" s="159"/>
      <c r="S3" s="159"/>
      <c r="T3" s="160"/>
      <c r="U3" s="158"/>
      <c r="V3" s="155"/>
      <c r="W3" s="155"/>
      <c r="X3" s="161"/>
      <c r="Y3" s="162"/>
      <c r="Z3" s="162"/>
      <c r="AA3" s="161"/>
      <c r="AB3" s="161"/>
      <c r="AC3" s="161"/>
      <c r="AD3" s="161"/>
      <c r="AE3" s="163"/>
      <c r="AF3" s="163"/>
    </row>
    <row r="4" spans="1:32" s="63" customFormat="1" x14ac:dyDescent="0.25">
      <c r="A4" s="169" t="s">
        <v>0</v>
      </c>
      <c r="B4" s="166">
        <v>500</v>
      </c>
      <c r="C4" s="166" t="s">
        <v>33</v>
      </c>
      <c r="D4" s="166">
        <v>514.67999999999995</v>
      </c>
      <c r="E4" s="167">
        <v>14.67999999999995</v>
      </c>
      <c r="F4" s="170">
        <v>4.5</v>
      </c>
      <c r="G4" s="168">
        <v>7</v>
      </c>
      <c r="H4" s="166">
        <v>400</v>
      </c>
      <c r="I4" s="166">
        <v>80</v>
      </c>
      <c r="J4" s="171">
        <v>19236.67199999993</v>
      </c>
      <c r="K4" s="171" t="s">
        <v>32</v>
      </c>
      <c r="L4" s="156"/>
      <c r="M4" s="157"/>
      <c r="N4" s="158"/>
      <c r="O4" s="158"/>
      <c r="P4" s="159"/>
      <c r="Q4" s="159"/>
      <c r="R4" s="159"/>
      <c r="S4" s="159"/>
      <c r="T4" s="160"/>
      <c r="U4" s="158"/>
      <c r="V4" s="155"/>
      <c r="W4" s="155"/>
      <c r="X4" s="161"/>
      <c r="Y4" s="162"/>
      <c r="Z4" s="162"/>
      <c r="AA4" s="161"/>
      <c r="AB4" s="161"/>
      <c r="AC4" s="161"/>
      <c r="AD4" s="161"/>
      <c r="AE4" s="163"/>
      <c r="AF4" s="163"/>
    </row>
    <row r="5" spans="1:32" s="63" customFormat="1" x14ac:dyDescent="0.25">
      <c r="A5" s="172" t="s">
        <v>2</v>
      </c>
      <c r="B5" s="166">
        <v>500</v>
      </c>
      <c r="C5" s="166" t="s">
        <v>33</v>
      </c>
      <c r="D5" s="166">
        <v>535</v>
      </c>
      <c r="E5" s="167">
        <v>35</v>
      </c>
      <c r="F5" s="173">
        <v>3.6</v>
      </c>
      <c r="G5" s="168">
        <v>7</v>
      </c>
      <c r="H5" s="166">
        <v>17</v>
      </c>
      <c r="I5" s="166">
        <v>7</v>
      </c>
      <c r="J5" s="171">
        <v>1559.376</v>
      </c>
      <c r="K5" s="171" t="s">
        <v>32</v>
      </c>
      <c r="L5" s="156"/>
      <c r="M5" s="157"/>
      <c r="N5" s="158"/>
      <c r="O5" s="158"/>
      <c r="P5" s="159"/>
      <c r="Q5" s="159"/>
      <c r="R5" s="159"/>
      <c r="S5" s="159"/>
      <c r="T5" s="160"/>
      <c r="U5" s="158"/>
      <c r="V5" s="155"/>
      <c r="W5" s="155"/>
      <c r="X5" s="161"/>
      <c r="Y5" s="162"/>
      <c r="Z5" s="162"/>
      <c r="AA5" s="161"/>
      <c r="AB5" s="161"/>
      <c r="AC5" s="161"/>
      <c r="AD5" s="161"/>
      <c r="AE5" s="163"/>
      <c r="AF5" s="163"/>
    </row>
    <row r="6" spans="1:32" s="63" customFormat="1" x14ac:dyDescent="0.25">
      <c r="A6" s="172" t="s">
        <v>0</v>
      </c>
      <c r="B6" s="166">
        <v>600</v>
      </c>
      <c r="C6" s="166" t="s">
        <v>33</v>
      </c>
      <c r="D6" s="166">
        <v>601</v>
      </c>
      <c r="E6" s="167">
        <v>1</v>
      </c>
      <c r="F6" s="173">
        <v>5.85</v>
      </c>
      <c r="G6" s="168">
        <v>6</v>
      </c>
      <c r="H6" s="166">
        <v>120</v>
      </c>
      <c r="I6" s="166">
        <v>44</v>
      </c>
      <c r="J6" s="171">
        <v>365.03999999999996</v>
      </c>
      <c r="K6" s="171" t="s">
        <v>32</v>
      </c>
      <c r="L6" s="156"/>
      <c r="M6" s="157"/>
      <c r="N6" s="158"/>
      <c r="O6" s="158"/>
      <c r="P6" s="159"/>
      <c r="Q6" s="159"/>
      <c r="R6" s="159"/>
      <c r="S6" s="159"/>
      <c r="T6" s="160"/>
      <c r="U6" s="158"/>
      <c r="V6" s="155"/>
      <c r="W6" s="155"/>
      <c r="X6" s="161"/>
      <c r="Y6" s="162"/>
      <c r="Z6" s="162"/>
      <c r="AA6" s="161"/>
      <c r="AB6" s="161"/>
      <c r="AC6" s="161"/>
      <c r="AD6" s="161"/>
      <c r="AE6" s="163"/>
      <c r="AF6" s="163"/>
    </row>
    <row r="7" spans="1:32" s="63" customFormat="1" x14ac:dyDescent="0.25">
      <c r="A7" s="172" t="s">
        <v>2</v>
      </c>
      <c r="B7" s="166">
        <v>600</v>
      </c>
      <c r="C7" s="166" t="s">
        <v>33</v>
      </c>
      <c r="D7" s="166">
        <v>616</v>
      </c>
      <c r="E7" s="167">
        <v>16</v>
      </c>
      <c r="F7" s="173">
        <v>6.95</v>
      </c>
      <c r="G7" s="168">
        <v>6</v>
      </c>
      <c r="H7" s="166">
        <v>240</v>
      </c>
      <c r="I7" s="166">
        <v>27</v>
      </c>
      <c r="J7" s="171">
        <v>13877.76</v>
      </c>
      <c r="K7" s="171" t="s">
        <v>32</v>
      </c>
      <c r="L7" s="156"/>
      <c r="M7" s="157"/>
      <c r="N7" s="158"/>
      <c r="O7" s="158"/>
      <c r="P7" s="159"/>
      <c r="Q7" s="159"/>
      <c r="R7" s="159"/>
      <c r="S7" s="159"/>
      <c r="T7" s="160"/>
      <c r="U7" s="158"/>
      <c r="V7" s="155"/>
      <c r="W7" s="155"/>
      <c r="X7" s="161"/>
      <c r="Y7" s="162"/>
      <c r="Z7" s="162"/>
      <c r="AA7" s="161"/>
      <c r="AB7" s="161"/>
      <c r="AC7" s="161"/>
      <c r="AD7" s="161"/>
      <c r="AE7" s="163"/>
      <c r="AF7" s="163"/>
    </row>
    <row r="8" spans="1:32" s="63" customFormat="1" x14ac:dyDescent="0.25">
      <c r="A8" s="172" t="s">
        <v>0</v>
      </c>
      <c r="B8" s="166">
        <v>600</v>
      </c>
      <c r="C8" s="166" t="s">
        <v>33</v>
      </c>
      <c r="D8" s="166">
        <v>599</v>
      </c>
      <c r="E8" s="167">
        <v>-1</v>
      </c>
      <c r="F8" s="173">
        <v>5.85</v>
      </c>
      <c r="G8" s="168">
        <v>6</v>
      </c>
      <c r="H8" s="166">
        <v>120</v>
      </c>
      <c r="I8" s="166">
        <v>41</v>
      </c>
      <c r="J8" s="171" t="s">
        <v>32</v>
      </c>
      <c r="K8" s="171">
        <v>365.03999999999996</v>
      </c>
      <c r="L8" s="156"/>
      <c r="M8" s="157"/>
      <c r="N8" s="158"/>
      <c r="O8" s="158"/>
      <c r="P8" s="159"/>
      <c r="Q8" s="159"/>
      <c r="R8" s="159"/>
      <c r="S8" s="159"/>
      <c r="T8" s="160"/>
      <c r="U8" s="158"/>
      <c r="V8" s="155"/>
      <c r="W8" s="155"/>
      <c r="X8" s="161"/>
      <c r="Y8" s="162"/>
      <c r="Z8" s="162"/>
      <c r="AA8" s="161"/>
      <c r="AB8" s="161"/>
      <c r="AC8" s="161"/>
      <c r="AD8" s="161"/>
      <c r="AE8" s="163"/>
      <c r="AF8" s="163"/>
    </row>
    <row r="9" spans="1:32" s="63" customFormat="1" x14ac:dyDescent="0.25">
      <c r="A9" s="172" t="s">
        <v>2</v>
      </c>
      <c r="B9" s="166">
        <v>600</v>
      </c>
      <c r="C9" s="166" t="s">
        <v>33</v>
      </c>
      <c r="D9" s="166">
        <v>618</v>
      </c>
      <c r="E9" s="167">
        <v>18</v>
      </c>
      <c r="F9" s="173">
        <v>6.95</v>
      </c>
      <c r="G9" s="168">
        <v>6</v>
      </c>
      <c r="H9" s="166">
        <v>240</v>
      </c>
      <c r="I9" s="166">
        <v>30</v>
      </c>
      <c r="J9" s="171">
        <v>15612.48</v>
      </c>
      <c r="K9" s="171" t="s">
        <v>32</v>
      </c>
      <c r="L9" s="156"/>
      <c r="M9" s="157"/>
      <c r="N9" s="158"/>
      <c r="O9" s="158"/>
      <c r="P9" s="159"/>
      <c r="Q9" s="159"/>
      <c r="R9" s="159"/>
      <c r="S9" s="159"/>
      <c r="T9" s="160"/>
      <c r="U9" s="158"/>
      <c r="V9" s="155"/>
      <c r="W9" s="155"/>
      <c r="X9" s="161"/>
      <c r="Y9" s="162"/>
      <c r="Z9" s="162"/>
      <c r="AA9" s="161"/>
      <c r="AB9" s="161"/>
      <c r="AC9" s="161"/>
      <c r="AD9" s="161"/>
      <c r="AE9" s="163"/>
      <c r="AF9" s="163"/>
    </row>
    <row r="10" spans="1:32" s="63" customFormat="1" x14ac:dyDescent="0.25">
      <c r="A10" s="172" t="s">
        <v>2</v>
      </c>
      <c r="B10" s="166">
        <v>500</v>
      </c>
      <c r="C10" s="166" t="s">
        <v>33</v>
      </c>
      <c r="D10" s="166">
        <v>516</v>
      </c>
      <c r="E10" s="167">
        <v>16</v>
      </c>
      <c r="F10" s="173">
        <v>6.9</v>
      </c>
      <c r="G10" s="168">
        <v>6.5</v>
      </c>
      <c r="H10" s="166">
        <v>160</v>
      </c>
      <c r="I10" s="166">
        <v>26</v>
      </c>
      <c r="J10" s="171">
        <v>11940.864</v>
      </c>
      <c r="K10" s="171" t="s">
        <v>32</v>
      </c>
      <c r="L10" s="156"/>
      <c r="M10" s="157"/>
      <c r="N10" s="158"/>
      <c r="O10" s="158"/>
      <c r="P10" s="159"/>
      <c r="Q10" s="159"/>
      <c r="R10" s="159"/>
      <c r="S10" s="159"/>
      <c r="T10" s="160"/>
      <c r="U10" s="158"/>
      <c r="V10" s="155"/>
      <c r="W10" s="155"/>
      <c r="X10" s="161"/>
      <c r="Y10" s="162"/>
      <c r="Z10" s="162"/>
      <c r="AA10" s="161"/>
      <c r="AB10" s="161"/>
      <c r="AC10" s="161"/>
      <c r="AD10" s="161"/>
      <c r="AE10" s="163"/>
      <c r="AF10" s="163"/>
    </row>
    <row r="11" spans="1:32" s="63" customFormat="1" x14ac:dyDescent="0.25">
      <c r="A11" s="172" t="s">
        <v>2</v>
      </c>
      <c r="B11" s="166">
        <v>600</v>
      </c>
      <c r="C11" s="166" t="s">
        <v>33</v>
      </c>
      <c r="D11" s="166">
        <v>567</v>
      </c>
      <c r="E11" s="167">
        <v>-33</v>
      </c>
      <c r="F11" s="173">
        <v>6.95</v>
      </c>
      <c r="G11" s="168">
        <v>7</v>
      </c>
      <c r="H11" s="166">
        <v>480</v>
      </c>
      <c r="I11" s="166">
        <v>240</v>
      </c>
      <c r="J11" s="171" t="s">
        <v>32</v>
      </c>
      <c r="K11" s="171">
        <v>66786.720000000001</v>
      </c>
      <c r="L11" s="156"/>
      <c r="M11" s="157"/>
      <c r="N11" s="158"/>
      <c r="O11" s="158"/>
      <c r="P11" s="159"/>
      <c r="Q11" s="159"/>
      <c r="R11" s="159"/>
      <c r="S11" s="159"/>
      <c r="T11" s="160"/>
      <c r="U11" s="158"/>
      <c r="V11" s="155"/>
      <c r="W11" s="155"/>
      <c r="X11" s="161"/>
      <c r="Y11" s="162"/>
      <c r="Z11" s="162"/>
      <c r="AA11" s="161"/>
      <c r="AB11" s="161"/>
      <c r="AC11" s="161"/>
      <c r="AD11" s="161"/>
      <c r="AE11" s="163"/>
      <c r="AF11" s="163"/>
    </row>
    <row r="12" spans="1:32" s="63" customFormat="1" x14ac:dyDescent="0.25">
      <c r="A12" s="172" t="s">
        <v>0</v>
      </c>
      <c r="B12" s="166">
        <v>600</v>
      </c>
      <c r="C12" s="166" t="s">
        <v>33</v>
      </c>
      <c r="D12" s="166">
        <v>604</v>
      </c>
      <c r="E12" s="167">
        <v>4</v>
      </c>
      <c r="F12" s="173">
        <v>5.95</v>
      </c>
      <c r="G12" s="168">
        <v>7</v>
      </c>
      <c r="H12" s="166">
        <v>480</v>
      </c>
      <c r="I12" s="166">
        <v>240</v>
      </c>
      <c r="J12" s="171">
        <v>6930.5600000000013</v>
      </c>
      <c r="K12" s="171" t="s">
        <v>32</v>
      </c>
      <c r="L12" s="156"/>
      <c r="M12" s="157"/>
      <c r="N12" s="158"/>
      <c r="O12" s="158"/>
      <c r="P12" s="159"/>
      <c r="Q12" s="159"/>
      <c r="R12" s="159"/>
      <c r="S12" s="159"/>
      <c r="T12" s="160"/>
      <c r="U12" s="158"/>
      <c r="V12" s="155"/>
      <c r="W12" s="155"/>
      <c r="X12" s="161"/>
      <c r="Y12" s="162"/>
      <c r="Z12" s="162"/>
      <c r="AA12" s="161"/>
      <c r="AB12" s="161"/>
      <c r="AC12" s="161"/>
      <c r="AD12" s="161"/>
      <c r="AE12" s="163"/>
      <c r="AF12" s="163"/>
    </row>
    <row r="13" spans="1:32" s="63" customFormat="1" x14ac:dyDescent="0.25">
      <c r="A13" s="172" t="s">
        <v>2</v>
      </c>
      <c r="B13" s="166">
        <v>600</v>
      </c>
      <c r="C13" s="166" t="s">
        <v>33</v>
      </c>
      <c r="D13" s="166">
        <v>588</v>
      </c>
      <c r="E13" s="167">
        <v>-12</v>
      </c>
      <c r="F13" s="173">
        <v>6.95</v>
      </c>
      <c r="G13" s="168">
        <v>6</v>
      </c>
      <c r="H13" s="166">
        <v>480</v>
      </c>
      <c r="I13" s="166">
        <v>490</v>
      </c>
      <c r="J13" s="171" t="s">
        <v>32</v>
      </c>
      <c r="K13" s="171">
        <v>20816.64</v>
      </c>
      <c r="L13" s="156"/>
      <c r="M13" s="157"/>
      <c r="N13" s="158"/>
      <c r="O13" s="158"/>
      <c r="P13" s="159"/>
      <c r="Q13" s="159"/>
      <c r="R13" s="159"/>
      <c r="S13" s="159"/>
      <c r="T13" s="160"/>
      <c r="U13" s="158"/>
      <c r="V13" s="155"/>
      <c r="W13" s="155"/>
      <c r="X13" s="161"/>
      <c r="Y13" s="162"/>
      <c r="Z13" s="162"/>
      <c r="AA13" s="161"/>
      <c r="AB13" s="161"/>
      <c r="AC13" s="161"/>
      <c r="AD13" s="161"/>
      <c r="AE13" s="163"/>
      <c r="AF13" s="163"/>
    </row>
    <row r="14" spans="1:32" s="63" customFormat="1" x14ac:dyDescent="0.25">
      <c r="A14" s="172" t="s">
        <v>0</v>
      </c>
      <c r="B14" s="166">
        <v>600</v>
      </c>
      <c r="C14" s="166" t="s">
        <v>33</v>
      </c>
      <c r="D14" s="166">
        <v>597</v>
      </c>
      <c r="E14" s="167">
        <v>-3</v>
      </c>
      <c r="F14" s="173">
        <v>5.95</v>
      </c>
      <c r="G14" s="168">
        <v>6</v>
      </c>
      <c r="H14" s="166">
        <v>480</v>
      </c>
      <c r="I14" s="166">
        <v>320</v>
      </c>
      <c r="J14" s="171" t="s">
        <v>32</v>
      </c>
      <c r="K14" s="171">
        <v>4455.3600000000006</v>
      </c>
      <c r="L14" s="156"/>
      <c r="M14" s="157"/>
      <c r="N14" s="158"/>
      <c r="O14" s="158"/>
      <c r="P14" s="159"/>
      <c r="Q14" s="159"/>
      <c r="R14" s="159"/>
      <c r="S14" s="159"/>
      <c r="T14" s="160"/>
      <c r="U14" s="158"/>
      <c r="V14" s="155"/>
      <c r="W14" s="155"/>
      <c r="X14" s="161"/>
      <c r="Y14" s="162"/>
      <c r="Z14" s="162"/>
      <c r="AA14" s="161"/>
      <c r="AB14" s="161"/>
      <c r="AC14" s="161"/>
      <c r="AD14" s="161"/>
      <c r="AE14" s="163"/>
      <c r="AF14" s="163"/>
    </row>
    <row r="15" spans="1:32" s="63" customFormat="1" x14ac:dyDescent="0.25">
      <c r="A15" s="172" t="s">
        <v>0</v>
      </c>
      <c r="B15" s="166">
        <v>600</v>
      </c>
      <c r="C15" s="166" t="s">
        <v>33</v>
      </c>
      <c r="D15" s="166">
        <v>594</v>
      </c>
      <c r="E15" s="167">
        <v>-6</v>
      </c>
      <c r="F15" s="173">
        <v>4.3</v>
      </c>
      <c r="G15" s="168">
        <v>5</v>
      </c>
      <c r="H15" s="166">
        <v>3000</v>
      </c>
      <c r="I15" s="166">
        <v>240</v>
      </c>
      <c r="J15" s="171" t="s">
        <v>32</v>
      </c>
      <c r="K15" s="171">
        <v>33540</v>
      </c>
      <c r="L15" s="156"/>
      <c r="M15" s="157"/>
      <c r="N15" s="158"/>
      <c r="O15" s="158"/>
      <c r="P15" s="159"/>
      <c r="Q15" s="159"/>
      <c r="R15" s="159"/>
      <c r="S15" s="159"/>
      <c r="T15" s="160"/>
      <c r="U15" s="158"/>
      <c r="V15" s="155"/>
      <c r="W15" s="155"/>
      <c r="X15" s="161"/>
      <c r="Y15" s="162"/>
      <c r="Z15" s="162"/>
      <c r="AA15" s="161"/>
      <c r="AB15" s="161"/>
      <c r="AC15" s="161"/>
      <c r="AD15" s="161"/>
      <c r="AE15" s="163"/>
      <c r="AF15" s="163"/>
    </row>
    <row r="16" spans="1:32" s="63" customFormat="1" x14ac:dyDescent="0.25">
      <c r="A16" s="172" t="s">
        <v>2</v>
      </c>
      <c r="B16" s="166">
        <v>600</v>
      </c>
      <c r="C16" s="166" t="s">
        <v>33</v>
      </c>
      <c r="D16" s="166">
        <v>602</v>
      </c>
      <c r="E16" s="167">
        <v>2</v>
      </c>
      <c r="F16" s="173">
        <v>4.3</v>
      </c>
      <c r="G16" s="168">
        <v>5</v>
      </c>
      <c r="H16" s="166">
        <v>3000</v>
      </c>
      <c r="I16" s="166">
        <v>240</v>
      </c>
      <c r="J16" s="171">
        <v>11180</v>
      </c>
      <c r="K16" s="171" t="s">
        <v>32</v>
      </c>
      <c r="L16" s="156"/>
      <c r="M16" s="157"/>
      <c r="N16" s="158"/>
      <c r="O16" s="158"/>
      <c r="P16" s="159"/>
      <c r="Q16" s="159"/>
      <c r="R16" s="159"/>
      <c r="S16" s="159"/>
      <c r="T16" s="160"/>
      <c r="U16" s="158"/>
      <c r="V16" s="155"/>
      <c r="W16" s="155"/>
      <c r="X16" s="161"/>
      <c r="Y16" s="162"/>
      <c r="Z16" s="162"/>
      <c r="AA16" s="161"/>
      <c r="AB16" s="161"/>
      <c r="AC16" s="161"/>
      <c r="AD16" s="161"/>
      <c r="AE16" s="163"/>
      <c r="AF16" s="163"/>
    </row>
    <row r="17" spans="1:32" s="63" customFormat="1" x14ac:dyDescent="0.25">
      <c r="A17" s="172" t="s">
        <v>0</v>
      </c>
      <c r="B17" s="166">
        <v>600</v>
      </c>
      <c r="C17" s="166" t="s">
        <v>33</v>
      </c>
      <c r="D17" s="166">
        <v>613.20000000000005</v>
      </c>
      <c r="E17" s="167">
        <v>13.200000000000045</v>
      </c>
      <c r="F17" s="173">
        <v>4.3</v>
      </c>
      <c r="G17" s="168">
        <v>6</v>
      </c>
      <c r="H17" s="166">
        <v>3000</v>
      </c>
      <c r="I17" s="166">
        <v>280</v>
      </c>
      <c r="J17" s="171">
        <v>88545.600000000311</v>
      </c>
      <c r="K17" s="171" t="s">
        <v>32</v>
      </c>
      <c r="L17" s="156"/>
      <c r="M17" s="157"/>
      <c r="N17" s="158"/>
      <c r="O17" s="158"/>
      <c r="P17" s="159"/>
      <c r="Q17" s="159"/>
      <c r="R17" s="159"/>
      <c r="S17" s="159"/>
      <c r="T17" s="160"/>
      <c r="U17" s="158"/>
      <c r="V17" s="155"/>
      <c r="W17" s="155"/>
      <c r="X17" s="161"/>
      <c r="Y17" s="162"/>
      <c r="Z17" s="162"/>
      <c r="AA17" s="161"/>
      <c r="AB17" s="161"/>
      <c r="AC17" s="161"/>
      <c r="AD17" s="161"/>
      <c r="AE17" s="163"/>
      <c r="AF17" s="163"/>
    </row>
    <row r="18" spans="1:32" s="63" customFormat="1" x14ac:dyDescent="0.25">
      <c r="A18" s="172" t="s">
        <v>0</v>
      </c>
      <c r="B18" s="166">
        <v>600</v>
      </c>
      <c r="C18" s="166" t="s">
        <v>33</v>
      </c>
      <c r="D18" s="166">
        <v>615.17999999999995</v>
      </c>
      <c r="E18" s="167">
        <v>15.17999999999995</v>
      </c>
      <c r="F18" s="173">
        <v>4.3</v>
      </c>
      <c r="G18" s="168">
        <v>6</v>
      </c>
      <c r="H18" s="166">
        <v>3000</v>
      </c>
      <c r="I18" s="166">
        <v>320</v>
      </c>
      <c r="J18" s="171">
        <v>101827.43999999965</v>
      </c>
      <c r="K18" s="171" t="s">
        <v>32</v>
      </c>
      <c r="L18" s="156"/>
      <c r="M18" s="157"/>
      <c r="N18" s="158"/>
      <c r="O18" s="158"/>
      <c r="P18" s="159"/>
      <c r="Q18" s="159"/>
      <c r="R18" s="159"/>
      <c r="S18" s="159"/>
      <c r="T18" s="160"/>
      <c r="U18" s="158"/>
      <c r="V18" s="155"/>
      <c r="W18" s="155"/>
      <c r="X18" s="161"/>
      <c r="Y18" s="162"/>
      <c r="Z18" s="162"/>
      <c r="AA18" s="161"/>
      <c r="AB18" s="161"/>
      <c r="AC18" s="161"/>
      <c r="AD18" s="161"/>
      <c r="AE18" s="163"/>
      <c r="AF18" s="163"/>
    </row>
    <row r="19" spans="1:32" s="63" customFormat="1" x14ac:dyDescent="0.25">
      <c r="A19" s="172" t="s">
        <v>0</v>
      </c>
      <c r="B19" s="166">
        <v>700</v>
      </c>
      <c r="C19" s="166" t="s">
        <v>33</v>
      </c>
      <c r="D19" s="166">
        <v>718.5</v>
      </c>
      <c r="E19" s="167">
        <v>18.5</v>
      </c>
      <c r="F19" s="173">
        <v>6.99</v>
      </c>
      <c r="G19" s="168">
        <v>7</v>
      </c>
      <c r="H19" s="166">
        <v>150</v>
      </c>
      <c r="I19" s="166">
        <v>26</v>
      </c>
      <c r="J19" s="171">
        <v>10086.57</v>
      </c>
      <c r="K19" s="171" t="s">
        <v>32</v>
      </c>
      <c r="L19" s="156"/>
      <c r="M19" s="157"/>
      <c r="N19" s="158"/>
      <c r="O19" s="158"/>
      <c r="P19" s="159"/>
      <c r="Q19" s="159"/>
      <c r="R19" s="159"/>
      <c r="S19" s="159"/>
      <c r="T19" s="160"/>
      <c r="U19" s="158"/>
      <c r="V19" s="155"/>
      <c r="W19" s="155"/>
      <c r="X19" s="161"/>
      <c r="Y19" s="162"/>
      <c r="Z19" s="162"/>
      <c r="AA19" s="161"/>
      <c r="AB19" s="161"/>
      <c r="AC19" s="161"/>
      <c r="AD19" s="161"/>
      <c r="AE19" s="163"/>
      <c r="AF19" s="163"/>
    </row>
    <row r="20" spans="1:32" s="63" customFormat="1" x14ac:dyDescent="0.25">
      <c r="A20" s="172" t="s">
        <v>2</v>
      </c>
      <c r="B20" s="166">
        <v>700</v>
      </c>
      <c r="C20" s="166" t="s">
        <v>33</v>
      </c>
      <c r="D20" s="166">
        <v>710.8</v>
      </c>
      <c r="E20" s="167">
        <v>10.799999999999955</v>
      </c>
      <c r="F20" s="173">
        <v>7.49</v>
      </c>
      <c r="G20" s="168">
        <v>7</v>
      </c>
      <c r="H20" s="166">
        <v>120</v>
      </c>
      <c r="I20" s="166">
        <v>17</v>
      </c>
      <c r="J20" s="171">
        <v>5047.6607999999787</v>
      </c>
      <c r="K20" s="171" t="s">
        <v>32</v>
      </c>
      <c r="L20" s="156"/>
      <c r="M20" s="157"/>
      <c r="N20" s="158"/>
      <c r="O20" s="158"/>
      <c r="P20" s="159"/>
      <c r="Q20" s="159"/>
      <c r="R20" s="159"/>
      <c r="S20" s="159"/>
      <c r="T20" s="160"/>
      <c r="U20" s="158"/>
      <c r="V20" s="155"/>
      <c r="W20" s="155"/>
      <c r="X20" s="161"/>
      <c r="Y20" s="162"/>
      <c r="Z20" s="162"/>
      <c r="AA20" s="161"/>
      <c r="AB20" s="161"/>
      <c r="AC20" s="161"/>
      <c r="AD20" s="161"/>
      <c r="AE20" s="163"/>
      <c r="AF20" s="163"/>
    </row>
    <row r="21" spans="1:32" s="63" customFormat="1" x14ac:dyDescent="0.25">
      <c r="A21" s="172" t="s">
        <v>2</v>
      </c>
      <c r="B21" s="166">
        <v>700</v>
      </c>
      <c r="C21" s="166" t="s">
        <v>33</v>
      </c>
      <c r="D21" s="166">
        <v>716.48</v>
      </c>
      <c r="E21" s="167">
        <v>16.480000000000018</v>
      </c>
      <c r="F21" s="173">
        <v>6.99</v>
      </c>
      <c r="G21" s="168">
        <v>7</v>
      </c>
      <c r="H21" s="166">
        <v>150</v>
      </c>
      <c r="I21" s="166">
        <v>29</v>
      </c>
      <c r="J21" s="171">
        <v>8985.2256000000107</v>
      </c>
      <c r="K21" s="171" t="s">
        <v>32</v>
      </c>
      <c r="L21" s="156"/>
      <c r="M21" s="157"/>
      <c r="N21" s="158"/>
      <c r="O21" s="158"/>
      <c r="P21" s="159"/>
      <c r="Q21" s="159"/>
      <c r="R21" s="159"/>
      <c r="S21" s="159"/>
      <c r="T21" s="160"/>
      <c r="U21" s="158"/>
      <c r="V21" s="155"/>
      <c r="W21" s="155"/>
      <c r="X21" s="161"/>
      <c r="Y21" s="162"/>
      <c r="Z21" s="162"/>
      <c r="AA21" s="161"/>
      <c r="AB21" s="161"/>
      <c r="AC21" s="161"/>
      <c r="AD21" s="161"/>
      <c r="AE21" s="163"/>
      <c r="AF21" s="163"/>
    </row>
    <row r="22" spans="1:32" s="63" customFormat="1" x14ac:dyDescent="0.25">
      <c r="A22" s="172" t="s">
        <v>0</v>
      </c>
      <c r="B22" s="166">
        <v>700</v>
      </c>
      <c r="C22" s="166" t="s">
        <v>33</v>
      </c>
      <c r="D22" s="166">
        <v>717.76</v>
      </c>
      <c r="E22" s="167">
        <v>17.759999999999991</v>
      </c>
      <c r="F22" s="173">
        <v>6.49</v>
      </c>
      <c r="G22" s="168">
        <v>7</v>
      </c>
      <c r="H22" s="166">
        <v>150</v>
      </c>
      <c r="I22" s="166">
        <v>109</v>
      </c>
      <c r="J22" s="171">
        <v>8990.4671999999955</v>
      </c>
      <c r="K22" s="171" t="s">
        <v>32</v>
      </c>
      <c r="L22" s="156"/>
      <c r="M22" s="157"/>
      <c r="N22" s="158"/>
      <c r="O22" s="158"/>
      <c r="P22" s="159"/>
      <c r="Q22" s="159"/>
      <c r="R22" s="159"/>
      <c r="S22" s="159"/>
      <c r="T22" s="160"/>
      <c r="U22" s="158"/>
      <c r="V22" s="155"/>
      <c r="W22" s="155"/>
      <c r="X22" s="161"/>
      <c r="Y22" s="162"/>
      <c r="Z22" s="162"/>
      <c r="AA22" s="161"/>
      <c r="AB22" s="161"/>
      <c r="AC22" s="161"/>
      <c r="AD22" s="161"/>
      <c r="AE22" s="163"/>
      <c r="AF22" s="163"/>
    </row>
    <row r="23" spans="1:32" s="63" customFormat="1" x14ac:dyDescent="0.25">
      <c r="A23" s="172" t="s">
        <v>2</v>
      </c>
      <c r="B23" s="166">
        <v>700</v>
      </c>
      <c r="C23" s="166" t="s">
        <v>33</v>
      </c>
      <c r="D23" s="166">
        <v>711.76</v>
      </c>
      <c r="E23" s="167">
        <v>11.759999999999991</v>
      </c>
      <c r="F23" s="173">
        <v>6.99</v>
      </c>
      <c r="G23" s="168">
        <v>7</v>
      </c>
      <c r="H23" s="166">
        <v>120</v>
      </c>
      <c r="I23" s="166">
        <v>42</v>
      </c>
      <c r="J23" s="171">
        <v>5129.4297599999954</v>
      </c>
      <c r="K23" s="171" t="s">
        <v>32</v>
      </c>
      <c r="L23" s="156"/>
      <c r="M23" s="157"/>
      <c r="N23" s="158"/>
      <c r="O23" s="158"/>
      <c r="P23" s="159"/>
      <c r="Q23" s="159"/>
      <c r="R23" s="159"/>
      <c r="S23" s="159"/>
      <c r="T23" s="160"/>
      <c r="U23" s="158"/>
      <c r="V23" s="155"/>
      <c r="W23" s="155"/>
      <c r="X23" s="161"/>
      <c r="Y23" s="162"/>
      <c r="Z23" s="162"/>
      <c r="AA23" s="161"/>
      <c r="AB23" s="161"/>
      <c r="AC23" s="161"/>
      <c r="AD23" s="161"/>
      <c r="AE23" s="163"/>
      <c r="AF23" s="163"/>
    </row>
    <row r="24" spans="1:32" s="63" customFormat="1" x14ac:dyDescent="0.25">
      <c r="A24" s="172" t="s">
        <v>0</v>
      </c>
      <c r="B24" s="166">
        <v>700</v>
      </c>
      <c r="C24" s="166" t="s">
        <v>33</v>
      </c>
      <c r="D24" s="166">
        <v>713.08</v>
      </c>
      <c r="E24" s="167">
        <v>13.080000000000041</v>
      </c>
      <c r="F24" s="173">
        <v>6.99</v>
      </c>
      <c r="G24" s="168">
        <v>7</v>
      </c>
      <c r="H24" s="166">
        <v>120</v>
      </c>
      <c r="I24" s="166">
        <v>37</v>
      </c>
      <c r="J24" s="171">
        <v>5705.1820800000169</v>
      </c>
      <c r="K24" s="171" t="s">
        <v>32</v>
      </c>
      <c r="L24" s="156"/>
      <c r="M24" s="157"/>
      <c r="N24" s="158"/>
      <c r="O24" s="158"/>
      <c r="P24" s="159"/>
      <c r="Q24" s="159"/>
      <c r="R24" s="159"/>
      <c r="S24" s="159"/>
      <c r="T24" s="160"/>
      <c r="U24" s="158"/>
      <c r="V24" s="155"/>
      <c r="W24" s="155"/>
      <c r="X24" s="161"/>
      <c r="Y24" s="162"/>
      <c r="Z24" s="162"/>
      <c r="AA24" s="161"/>
      <c r="AB24" s="161"/>
      <c r="AC24" s="161"/>
      <c r="AD24" s="161"/>
      <c r="AE24" s="163"/>
      <c r="AF24" s="163"/>
    </row>
    <row r="25" spans="1:32" s="63" customFormat="1" x14ac:dyDescent="0.25">
      <c r="A25" s="172" t="s">
        <v>0</v>
      </c>
      <c r="B25" s="166">
        <v>700</v>
      </c>
      <c r="C25" s="166" t="s">
        <v>33</v>
      </c>
      <c r="D25" s="166">
        <v>701.3</v>
      </c>
      <c r="E25" s="167">
        <v>1.2999999999999545</v>
      </c>
      <c r="F25" s="173">
        <v>5.79</v>
      </c>
      <c r="G25" s="168">
        <v>7</v>
      </c>
      <c r="H25" s="166">
        <v>100</v>
      </c>
      <c r="I25" s="166">
        <v>23</v>
      </c>
      <c r="J25" s="171">
        <v>391.4039999999863</v>
      </c>
      <c r="K25" s="171" t="s">
        <v>32</v>
      </c>
      <c r="L25" s="156"/>
      <c r="M25" s="157"/>
      <c r="N25" s="158"/>
      <c r="O25" s="158"/>
      <c r="P25" s="159"/>
      <c r="Q25" s="159"/>
      <c r="R25" s="159"/>
      <c r="S25" s="159"/>
      <c r="T25" s="160"/>
      <c r="U25" s="158"/>
      <c r="V25" s="155"/>
      <c r="W25" s="155"/>
      <c r="X25" s="161"/>
      <c r="Y25" s="162"/>
      <c r="Z25" s="162"/>
      <c r="AA25" s="161"/>
      <c r="AB25" s="161"/>
      <c r="AC25" s="161"/>
      <c r="AD25" s="161"/>
      <c r="AE25" s="163"/>
      <c r="AF25" s="163"/>
    </row>
    <row r="26" spans="1:32" s="63" customFormat="1" x14ac:dyDescent="0.25">
      <c r="A26" s="172" t="s">
        <v>2</v>
      </c>
      <c r="B26" s="166">
        <v>700</v>
      </c>
      <c r="C26" s="166" t="s">
        <v>33</v>
      </c>
      <c r="D26" s="166">
        <v>716.67</v>
      </c>
      <c r="E26" s="167">
        <v>16.669999999999959</v>
      </c>
      <c r="F26" s="173">
        <v>5.89</v>
      </c>
      <c r="G26" s="168">
        <v>7</v>
      </c>
      <c r="H26" s="166">
        <v>100</v>
      </c>
      <c r="I26" s="166">
        <v>18</v>
      </c>
      <c r="J26" s="171">
        <v>5105.6875999999875</v>
      </c>
      <c r="K26" s="171" t="s">
        <v>32</v>
      </c>
      <c r="L26" s="156"/>
      <c r="M26" s="157"/>
      <c r="N26" s="158"/>
      <c r="O26" s="158"/>
      <c r="P26" s="159"/>
      <c r="Q26" s="159"/>
      <c r="R26" s="159"/>
      <c r="S26" s="159"/>
      <c r="T26" s="160"/>
      <c r="U26" s="158"/>
      <c r="V26" s="155"/>
      <c r="W26" s="155"/>
      <c r="X26" s="161"/>
      <c r="Y26" s="162"/>
      <c r="Z26" s="162"/>
      <c r="AA26" s="161"/>
      <c r="AB26" s="161"/>
      <c r="AC26" s="161"/>
      <c r="AD26" s="161"/>
      <c r="AE26" s="163"/>
      <c r="AF26" s="163"/>
    </row>
    <row r="27" spans="1:32" s="63" customFormat="1" x14ac:dyDescent="0.25">
      <c r="A27" s="172" t="s">
        <v>0</v>
      </c>
      <c r="B27" s="166">
        <v>700</v>
      </c>
      <c r="C27" s="166" t="s">
        <v>33</v>
      </c>
      <c r="D27" s="166">
        <v>712.1</v>
      </c>
      <c r="E27" s="167">
        <v>12.100000000000023</v>
      </c>
      <c r="F27" s="173">
        <v>6.99</v>
      </c>
      <c r="G27" s="168">
        <v>7</v>
      </c>
      <c r="H27" s="166">
        <v>120</v>
      </c>
      <c r="I27" s="166">
        <v>38</v>
      </c>
      <c r="J27" s="171">
        <v>5277.7296000000097</v>
      </c>
      <c r="K27" s="171" t="s">
        <v>32</v>
      </c>
      <c r="L27" s="156"/>
      <c r="M27" s="157"/>
      <c r="N27" s="158"/>
      <c r="O27" s="158"/>
      <c r="P27" s="159"/>
      <c r="Q27" s="159"/>
      <c r="R27" s="159"/>
      <c r="S27" s="159"/>
      <c r="T27" s="160"/>
      <c r="U27" s="158"/>
      <c r="V27" s="155"/>
      <c r="W27" s="155"/>
      <c r="X27" s="161"/>
      <c r="Y27" s="162"/>
      <c r="Z27" s="162"/>
      <c r="AA27" s="161"/>
      <c r="AB27" s="161"/>
      <c r="AC27" s="161"/>
      <c r="AD27" s="161"/>
      <c r="AE27" s="163"/>
      <c r="AF27" s="163"/>
    </row>
    <row r="28" spans="1:32" s="63" customFormat="1" x14ac:dyDescent="0.25">
      <c r="A28" s="172" t="s">
        <v>2</v>
      </c>
      <c r="B28" s="166">
        <v>600</v>
      </c>
      <c r="C28" s="166" t="s">
        <v>33</v>
      </c>
      <c r="D28" s="174">
        <v>656</v>
      </c>
      <c r="E28" s="167">
        <v>56</v>
      </c>
      <c r="F28" s="173">
        <v>7</v>
      </c>
      <c r="G28" s="168">
        <v>7</v>
      </c>
      <c r="H28" s="166">
        <v>500</v>
      </c>
      <c r="I28" s="166">
        <v>120</v>
      </c>
      <c r="J28" s="171">
        <v>118906.66666666669</v>
      </c>
      <c r="K28" s="171" t="s">
        <v>32</v>
      </c>
      <c r="L28" s="156"/>
      <c r="M28" s="157"/>
      <c r="N28" s="158"/>
      <c r="O28" s="158"/>
      <c r="P28" s="159"/>
      <c r="Q28" s="159"/>
      <c r="R28" s="164"/>
      <c r="S28" s="164"/>
      <c r="T28" s="160"/>
      <c r="U28" s="158"/>
      <c r="V28" s="155"/>
      <c r="W28" s="155"/>
      <c r="X28" s="161"/>
      <c r="Y28" s="162"/>
      <c r="Z28" s="162"/>
      <c r="AA28" s="161"/>
      <c r="AB28" s="161"/>
      <c r="AC28" s="161"/>
      <c r="AD28" s="161"/>
      <c r="AE28" s="163"/>
      <c r="AF28" s="163"/>
    </row>
    <row r="29" spans="1:32" s="63" customFormat="1" x14ac:dyDescent="0.25">
      <c r="A29" s="172" t="s">
        <v>0</v>
      </c>
      <c r="B29" s="166">
        <v>600</v>
      </c>
      <c r="C29" s="166" t="s">
        <v>33</v>
      </c>
      <c r="D29" s="166">
        <v>664.3</v>
      </c>
      <c r="E29" s="167">
        <v>64.299999999999955</v>
      </c>
      <c r="F29" s="173">
        <v>6</v>
      </c>
      <c r="G29" s="168">
        <v>7</v>
      </c>
      <c r="H29" s="166">
        <v>700</v>
      </c>
      <c r="I29" s="166">
        <v>120</v>
      </c>
      <c r="J29" s="171">
        <v>163836.39999999991</v>
      </c>
      <c r="K29" s="171" t="s">
        <v>32</v>
      </c>
      <c r="L29" s="156"/>
      <c r="M29" s="157"/>
      <c r="N29" s="158"/>
      <c r="O29" s="158"/>
      <c r="P29" s="159"/>
      <c r="Q29" s="159"/>
      <c r="R29" s="164"/>
      <c r="S29" s="164"/>
      <c r="T29" s="160"/>
      <c r="U29" s="158"/>
      <c r="V29" s="155"/>
      <c r="W29" s="155"/>
      <c r="X29" s="161"/>
      <c r="Y29" s="162"/>
      <c r="Z29" s="162"/>
      <c r="AA29" s="161"/>
      <c r="AB29" s="161"/>
      <c r="AC29" s="161"/>
      <c r="AD29" s="161"/>
      <c r="AE29" s="163"/>
      <c r="AF29" s="163"/>
    </row>
    <row r="30" spans="1:32" s="63" customFormat="1" x14ac:dyDescent="0.25">
      <c r="A30" s="172" t="s">
        <v>0</v>
      </c>
      <c r="B30" s="166">
        <v>600</v>
      </c>
      <c r="C30" s="166" t="s">
        <v>33</v>
      </c>
      <c r="D30" s="166">
        <v>587</v>
      </c>
      <c r="E30" s="167">
        <v>-13</v>
      </c>
      <c r="F30" s="173">
        <v>5.5</v>
      </c>
      <c r="G30" s="168">
        <v>5</v>
      </c>
      <c r="H30" s="166">
        <v>30</v>
      </c>
      <c r="I30" s="166">
        <v>11</v>
      </c>
      <c r="J30" s="171" t="s">
        <v>32</v>
      </c>
      <c r="K30" s="171">
        <v>929.5</v>
      </c>
      <c r="L30" s="156"/>
      <c r="M30" s="157"/>
      <c r="N30" s="158"/>
      <c r="O30" s="158"/>
      <c r="P30" s="159"/>
      <c r="Q30" s="159"/>
      <c r="R30" s="159"/>
      <c r="S30" s="159"/>
      <c r="T30" s="160"/>
      <c r="U30" s="158"/>
      <c r="V30" s="155"/>
      <c r="W30" s="155"/>
      <c r="X30" s="161"/>
      <c r="Y30" s="162"/>
      <c r="Z30" s="162"/>
      <c r="AA30" s="161"/>
      <c r="AB30" s="161"/>
      <c r="AC30" s="161"/>
      <c r="AD30" s="161"/>
      <c r="AE30" s="163"/>
      <c r="AF30" s="163"/>
    </row>
    <row r="31" spans="1:32" s="63" customFormat="1" x14ac:dyDescent="0.25">
      <c r="A31" s="172" t="s">
        <v>0</v>
      </c>
      <c r="B31" s="166">
        <v>600</v>
      </c>
      <c r="C31" s="166" t="s">
        <v>33</v>
      </c>
      <c r="D31" s="166">
        <v>605</v>
      </c>
      <c r="E31" s="167">
        <v>5</v>
      </c>
      <c r="F31" s="173">
        <v>4.29</v>
      </c>
      <c r="G31" s="168">
        <v>7</v>
      </c>
      <c r="H31" s="166">
        <v>45</v>
      </c>
      <c r="I31" s="166">
        <v>30</v>
      </c>
      <c r="J31" s="171">
        <v>585.58500000000004</v>
      </c>
      <c r="K31" s="171" t="s">
        <v>32</v>
      </c>
      <c r="L31" s="156"/>
      <c r="M31" s="157"/>
      <c r="N31" s="158"/>
      <c r="O31" s="158"/>
      <c r="P31" s="159"/>
      <c r="Q31" s="159"/>
      <c r="R31" s="159"/>
      <c r="S31" s="159"/>
      <c r="T31" s="160"/>
      <c r="U31" s="158"/>
      <c r="V31" s="155"/>
      <c r="W31" s="155"/>
      <c r="X31" s="161"/>
      <c r="Y31" s="162"/>
      <c r="Z31" s="162"/>
      <c r="AA31" s="161"/>
      <c r="AB31" s="161"/>
      <c r="AC31" s="161"/>
      <c r="AD31" s="161"/>
      <c r="AE31" s="163"/>
      <c r="AF31" s="163"/>
    </row>
    <row r="32" spans="1:32" s="63" customFormat="1" x14ac:dyDescent="0.25">
      <c r="A32" s="172" t="s">
        <v>2</v>
      </c>
      <c r="B32" s="166">
        <v>600</v>
      </c>
      <c r="C32" s="166" t="s">
        <v>33</v>
      </c>
      <c r="D32" s="166">
        <v>606</v>
      </c>
      <c r="E32" s="167">
        <v>6</v>
      </c>
      <c r="F32" s="173">
        <v>4.29</v>
      </c>
      <c r="G32" s="168">
        <v>7</v>
      </c>
      <c r="H32" s="166">
        <v>40</v>
      </c>
      <c r="I32" s="166">
        <v>32</v>
      </c>
      <c r="J32" s="171">
        <v>624.62400000000002</v>
      </c>
      <c r="K32" s="171" t="s">
        <v>32</v>
      </c>
      <c r="L32" s="156"/>
      <c r="M32" s="157"/>
      <c r="N32" s="158"/>
      <c r="O32" s="158"/>
      <c r="P32" s="159"/>
      <c r="Q32" s="159"/>
      <c r="R32" s="159"/>
      <c r="S32" s="159"/>
      <c r="T32" s="160"/>
      <c r="U32" s="158"/>
      <c r="V32" s="155"/>
      <c r="W32" s="155"/>
      <c r="X32" s="161"/>
      <c r="Y32" s="162"/>
      <c r="Z32" s="162"/>
      <c r="AA32" s="161"/>
      <c r="AB32" s="161"/>
      <c r="AC32" s="161"/>
      <c r="AD32" s="161"/>
      <c r="AE32" s="163"/>
      <c r="AF32" s="163"/>
    </row>
    <row r="33" spans="1:32" s="63" customFormat="1" x14ac:dyDescent="0.25">
      <c r="A33" s="172" t="s">
        <v>2</v>
      </c>
      <c r="B33" s="166">
        <v>700</v>
      </c>
      <c r="C33" s="166" t="s">
        <v>33</v>
      </c>
      <c r="D33" s="166">
        <v>718</v>
      </c>
      <c r="E33" s="167">
        <v>18</v>
      </c>
      <c r="F33" s="173">
        <v>4.79</v>
      </c>
      <c r="G33" s="168"/>
      <c r="H33" s="166"/>
      <c r="I33" s="166"/>
      <c r="J33" s="171">
        <v>0</v>
      </c>
      <c r="K33" s="171" t="s">
        <v>32</v>
      </c>
      <c r="L33" s="156"/>
      <c r="M33" s="157"/>
      <c r="N33" s="158"/>
      <c r="O33" s="158"/>
      <c r="P33" s="159"/>
      <c r="Q33" s="159"/>
      <c r="R33" s="159"/>
      <c r="S33" s="159"/>
      <c r="T33" s="160"/>
      <c r="U33" s="158"/>
      <c r="V33" s="155"/>
      <c r="W33" s="155"/>
      <c r="X33" s="161"/>
      <c r="Y33" s="162"/>
      <c r="Z33" s="162"/>
      <c r="AA33" s="161"/>
      <c r="AB33" s="161"/>
      <c r="AC33" s="161"/>
      <c r="AD33" s="161"/>
      <c r="AE33" s="163"/>
      <c r="AF33" s="163"/>
    </row>
    <row r="34" spans="1:32" s="63" customFormat="1" x14ac:dyDescent="0.25">
      <c r="A34" s="172" t="s">
        <v>0</v>
      </c>
      <c r="B34" s="166">
        <v>700</v>
      </c>
      <c r="C34" s="166" t="s">
        <v>33</v>
      </c>
      <c r="D34" s="166">
        <v>689</v>
      </c>
      <c r="E34" s="167">
        <v>-11</v>
      </c>
      <c r="F34" s="173">
        <v>4.49</v>
      </c>
      <c r="G34" s="168"/>
      <c r="H34" s="166"/>
      <c r="I34" s="166"/>
      <c r="J34" s="171" t="s">
        <v>32</v>
      </c>
      <c r="K34" s="171">
        <v>0</v>
      </c>
      <c r="L34" s="156"/>
      <c r="M34" s="157"/>
      <c r="N34" s="158"/>
      <c r="O34" s="158"/>
      <c r="P34" s="159"/>
      <c r="Q34" s="159"/>
      <c r="R34" s="159"/>
      <c r="S34" s="159"/>
      <c r="T34" s="160"/>
      <c r="U34" s="158"/>
      <c r="V34" s="155"/>
      <c r="W34" s="155"/>
      <c r="X34" s="161"/>
      <c r="Y34" s="162"/>
      <c r="Z34" s="162"/>
      <c r="AA34" s="161"/>
      <c r="AB34" s="161"/>
      <c r="AC34" s="161"/>
      <c r="AD34" s="161"/>
      <c r="AE34" s="163"/>
      <c r="AF34" s="163"/>
    </row>
    <row r="35" spans="1:32" s="63" customFormat="1" x14ac:dyDescent="0.25">
      <c r="A35" s="172" t="s">
        <v>0</v>
      </c>
      <c r="B35" s="166">
        <v>600</v>
      </c>
      <c r="C35" s="166" t="s">
        <v>33</v>
      </c>
      <c r="D35" s="166">
        <v>623</v>
      </c>
      <c r="E35" s="167">
        <v>23</v>
      </c>
      <c r="F35" s="173">
        <v>5</v>
      </c>
      <c r="G35" s="168">
        <v>7</v>
      </c>
      <c r="H35" s="166">
        <v>30</v>
      </c>
      <c r="I35" s="166">
        <v>25</v>
      </c>
      <c r="J35" s="171">
        <v>2093</v>
      </c>
      <c r="K35" s="171" t="s">
        <v>32</v>
      </c>
      <c r="L35" s="156"/>
      <c r="M35" s="157"/>
      <c r="N35" s="158"/>
      <c r="O35" s="158"/>
      <c r="P35" s="165"/>
      <c r="Q35" s="165"/>
      <c r="R35" s="165"/>
      <c r="S35" s="165"/>
      <c r="T35" s="160"/>
      <c r="U35" s="158"/>
      <c r="V35" s="155"/>
      <c r="W35" s="155"/>
      <c r="X35" s="161"/>
      <c r="Y35" s="162"/>
      <c r="Z35" s="162"/>
      <c r="AA35" s="161"/>
      <c r="AB35" s="161"/>
      <c r="AC35" s="161"/>
      <c r="AD35" s="161"/>
      <c r="AE35" s="163"/>
      <c r="AF35" s="163"/>
    </row>
    <row r="36" spans="1:32" s="63" customFormat="1" x14ac:dyDescent="0.25">
      <c r="A36" s="172" t="s">
        <v>2</v>
      </c>
      <c r="B36" s="166">
        <v>600</v>
      </c>
      <c r="C36" s="166" t="s">
        <v>33</v>
      </c>
      <c r="D36" s="166">
        <v>623</v>
      </c>
      <c r="E36" s="167">
        <v>23</v>
      </c>
      <c r="F36" s="173">
        <v>6</v>
      </c>
      <c r="G36" s="168">
        <v>7</v>
      </c>
      <c r="H36" s="166">
        <v>35</v>
      </c>
      <c r="I36" s="166">
        <v>24</v>
      </c>
      <c r="J36" s="171">
        <v>2930.2000000000003</v>
      </c>
      <c r="K36" s="171" t="s">
        <v>32</v>
      </c>
      <c r="L36" s="156"/>
      <c r="M36" s="157"/>
      <c r="N36" s="158"/>
      <c r="O36" s="158"/>
      <c r="P36" s="165"/>
      <c r="Q36" s="165"/>
      <c r="R36" s="165"/>
      <c r="S36" s="165"/>
      <c r="T36" s="160"/>
      <c r="U36" s="158"/>
      <c r="V36" s="155"/>
      <c r="W36" s="155"/>
      <c r="X36" s="161"/>
      <c r="Y36" s="162"/>
      <c r="Z36" s="162"/>
      <c r="AA36" s="161"/>
      <c r="AB36" s="161"/>
      <c r="AC36" s="161"/>
      <c r="AD36" s="161"/>
      <c r="AE36" s="163"/>
      <c r="AF36" s="163"/>
    </row>
    <row r="37" spans="1:32" x14ac:dyDescent="0.25">
      <c r="D37" s="58" t="s">
        <v>59</v>
      </c>
      <c r="E37" s="58">
        <f>MIN(E3:E36)</f>
        <v>-33</v>
      </c>
      <c r="F37" s="57"/>
      <c r="G37" s="57"/>
      <c r="H37" s="57">
        <f t="shared" ref="H37:K37" si="0">SUM(H3:H36)</f>
        <v>18227</v>
      </c>
      <c r="I37" s="57">
        <f t="shared" si="0"/>
        <v>3406</v>
      </c>
      <c r="J37" s="59">
        <f t="shared" si="0"/>
        <v>670245.22430666641</v>
      </c>
      <c r="K37" s="59">
        <f t="shared" si="0"/>
        <v>126893.26</v>
      </c>
      <c r="L37" s="57"/>
      <c r="M37" s="57"/>
      <c r="N37" s="57"/>
      <c r="O37" s="57"/>
      <c r="P37" s="57"/>
      <c r="Q37" s="57"/>
      <c r="R37" s="57"/>
      <c r="S37" s="57"/>
      <c r="T37" s="57"/>
      <c r="U37" s="57"/>
      <c r="V37" s="57"/>
      <c r="W37" s="57"/>
      <c r="X37" s="59"/>
      <c r="Y37" s="59"/>
      <c r="Z37" s="59"/>
      <c r="AA37" s="59"/>
      <c r="AB37" s="59"/>
      <c r="AC37" s="59"/>
      <c r="AD37" s="59"/>
    </row>
    <row r="38" spans="1:32" x14ac:dyDescent="0.25">
      <c r="A38" s="56" t="s">
        <v>56</v>
      </c>
      <c r="B38" s="56"/>
      <c r="D38" s="58" t="s">
        <v>60</v>
      </c>
      <c r="E38" s="58">
        <f>MAX(E3:E36)</f>
        <v>64.299999999999955</v>
      </c>
      <c r="F38" s="57"/>
      <c r="G38" s="57"/>
      <c r="H38" s="57"/>
      <c r="I38" s="57"/>
      <c r="J38" s="57"/>
      <c r="K38" s="57"/>
      <c r="N38" s="57"/>
      <c r="O38" s="57"/>
      <c r="P38" s="57"/>
      <c r="Q38" s="57"/>
      <c r="R38" s="57"/>
      <c r="S38" s="57"/>
      <c r="T38" s="57"/>
      <c r="U38" s="57"/>
      <c r="V38" s="57"/>
      <c r="W38" s="57"/>
      <c r="X38" s="57"/>
      <c r="Y38" s="57"/>
      <c r="Z38" s="57"/>
      <c r="AA38" s="57"/>
      <c r="AB38" s="57"/>
      <c r="AC38" s="57"/>
      <c r="AD38" s="57"/>
    </row>
    <row r="39" spans="1:32" x14ac:dyDescent="0.25">
      <c r="A39" s="56" t="s">
        <v>52</v>
      </c>
      <c r="B39" s="56">
        <f>COUNTIF($B$1:$B$36, 500)</f>
        <v>4</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row>
    <row r="40" spans="1:32" x14ac:dyDescent="0.25">
      <c r="A40" s="56" t="s">
        <v>53</v>
      </c>
      <c r="B40" s="56">
        <f>COUNTIF($B$2:$B$36, 600)</f>
        <v>19</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row>
    <row r="41" spans="1:32" x14ac:dyDescent="0.25">
      <c r="A41" s="56" t="s">
        <v>54</v>
      </c>
      <c r="B41" s="56">
        <f>COUNTIF($B$2:$B$36, 700)</f>
        <v>11</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row>
    <row r="42" spans="1:32" x14ac:dyDescent="0.25">
      <c r="A42" s="56" t="s">
        <v>55</v>
      </c>
      <c r="B42" s="56">
        <f>COUNTIF($B$2:$B$36, 800)</f>
        <v>0</v>
      </c>
    </row>
    <row r="49" spans="1:8" x14ac:dyDescent="0.25">
      <c r="A49" s="38"/>
      <c r="B49" s="38"/>
      <c r="C49" s="38"/>
      <c r="D49" s="38"/>
      <c r="E49" s="38"/>
      <c r="F49" s="38"/>
      <c r="G49" s="38"/>
      <c r="H49" s="38"/>
    </row>
    <row r="50" spans="1:8" x14ac:dyDescent="0.25">
      <c r="A50" s="38"/>
      <c r="B50" s="38"/>
      <c r="C50" s="38"/>
      <c r="D50" s="38"/>
      <c r="E50" s="38"/>
      <c r="F50" s="38"/>
      <c r="G50" s="38"/>
      <c r="H50" s="38"/>
    </row>
    <row r="51" spans="1:8" x14ac:dyDescent="0.25">
      <c r="A51" s="38"/>
      <c r="B51" s="38"/>
      <c r="C51" s="38"/>
      <c r="D51" s="38"/>
      <c r="E51" s="38"/>
      <c r="F51" s="38"/>
      <c r="G51" s="38"/>
      <c r="H51" s="38"/>
    </row>
    <row r="52" spans="1:8" x14ac:dyDescent="0.25">
      <c r="A52" s="38"/>
      <c r="B52" s="38"/>
      <c r="C52" s="38"/>
      <c r="D52" s="38"/>
      <c r="E52" s="38"/>
      <c r="F52" s="38"/>
      <c r="G52" s="38"/>
      <c r="H52" s="38"/>
    </row>
    <row r="53" spans="1:8" x14ac:dyDescent="0.25">
      <c r="A53" s="38"/>
      <c r="B53" s="38"/>
      <c r="C53" s="38"/>
      <c r="D53" s="38"/>
      <c r="E53" s="38"/>
      <c r="F53" s="38"/>
      <c r="G53" s="38"/>
      <c r="H53" s="38"/>
    </row>
  </sheetData>
  <sheetProtection password="CA60" sheet="1" objects="1" scenarios="1"/>
  <mergeCells count="1">
    <mergeCell ref="A1:AF1"/>
  </mergeCells>
  <dataValidations count="10">
    <dataValidation allowBlank="1" showInputMessage="1" showErrorMessage="1" promptTitle="DO NOT FORGET!!!!" prompt="Please DO NOT OMIT to fill in required information!!!!_x000a__x000a_How many units were in stock on date of inspection?" sqref="W3:W27 W30:W36 I3:I27 I30:I36"/>
    <dataValidation allowBlank="1" showInputMessage="1" showErrorMessage="1" promptTitle="DO NOT FORGET!!!!" prompt="Please DO NOT OMIT to fill in required information!!!!_x000a_What amount of product is produced per day?" sqref="V3:V27 V30:V36 H3:H27 H30:H36"/>
    <dataValidation allowBlank="1" showInputMessage="1" showErrorMessage="1" promptTitle="Declared Quantity" prompt="Insert quantity as stated on package or total quantity in case random packages have been measured" sqref="B3:B27 B30:B36"/>
    <dataValidation allowBlank="1" showInputMessage="1" showErrorMessage="1" promptTitle="Actual Quantity" prompt="Insert actual average quantity or actual total quantity in case of random packages" sqref="L3:L27 L30:L36 D3:D27 D30:D36"/>
    <dataValidation allowBlank="1" showInputMessage="1" showErrorMessage="1" promptTitle="Scale(s) at business suitable?" prompt="Was the scales used to measure goods suitable? Yes = 1; No = 0" sqref="P3:P27 P30:P36"/>
    <dataValidation allowBlank="1" showInputMessage="1" showErrorMessage="1" promptTitle="Taring" prompt="Is Shortage if found as a result of taring? ( Yes = 1, No = 0)" sqref="Q3:Q27 Q30:Q36"/>
    <dataValidation allowBlank="1" showInputMessage="1" showErrorMessage="1" promptTitle="Unit Price (not random goods)" prompt="What was the price per unit of the products tested? " sqref="S3:S27 S30:S36"/>
    <dataValidation allowBlank="1" showInputMessage="1" showErrorMessage="1" promptTitle="Price per kilogram" prompt="Random packages - What was price per kilogram?" sqref="R3:R27 R30:R36"/>
    <dataValidation allowBlank="1" showInputMessage="1" showErrorMessage="1" promptTitle="DO NOT FORGET!!!!" prompt="Please DO NOT OMIT to fill in required information!!!!_x000a__x000a_How many days per week is product packed?" sqref="U3:U27 U30:U36 G3:G27 G30:G36"/>
    <dataValidation allowBlank="1" showInputMessage="1" showErrorMessage="1" promptTitle="Calulate automatically" prompt="Please do not change the calculation!!!!!" sqref="T5:T27 T30:T36 F5:F27 F30:F36"/>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'[7]COMMODITY LIST'!#REF!</xm:f>
          </x14:formula1>
          <xm:sqref>A3:A36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workbookViewId="0">
      <selection activeCell="H34" sqref="H34"/>
    </sheetView>
  </sheetViews>
  <sheetFormatPr defaultColWidth="23.7109375" defaultRowHeight="12" x14ac:dyDescent="0.2"/>
  <cols>
    <col min="1" max="1" width="22" style="74" bestFit="1" customWidth="1"/>
    <col min="2" max="2" width="6.140625" style="74" bestFit="1" customWidth="1"/>
    <col min="3" max="3" width="3.140625" style="74" bestFit="1" customWidth="1"/>
    <col min="4" max="4" width="10.140625" style="75" bestFit="1" customWidth="1"/>
    <col min="5" max="5" width="7" style="74" bestFit="1" customWidth="1"/>
    <col min="6" max="6" width="6.140625" style="74" bestFit="1" customWidth="1"/>
    <col min="7" max="7" width="4.140625" style="211" bestFit="1" customWidth="1"/>
    <col min="8" max="9" width="5.140625" style="74" bestFit="1" customWidth="1"/>
    <col min="10" max="10" width="8.85546875" style="74" bestFit="1" customWidth="1"/>
    <col min="11" max="11" width="9.85546875" style="74" bestFit="1" customWidth="1"/>
    <col min="12" max="12" width="6" style="75" bestFit="1" customWidth="1"/>
    <col min="13" max="13" width="4.7109375" style="75" bestFit="1" customWidth="1"/>
    <col min="14" max="18" width="23.7109375" style="74"/>
    <col min="19" max="19" width="23.7109375" style="212"/>
    <col min="20" max="21" width="23.7109375" style="74"/>
    <col min="22" max="23" width="2.140625" style="74" bestFit="1" customWidth="1"/>
    <col min="24" max="30" width="6.5703125" style="212" bestFit="1" customWidth="1"/>
    <col min="31" max="16384" width="23.7109375" style="74"/>
  </cols>
  <sheetData>
    <row r="1" spans="1:30" s="187" customFormat="1" ht="158.25" customHeight="1" x14ac:dyDescent="0.2">
      <c r="A1" s="28" t="s">
        <v>17</v>
      </c>
      <c r="B1" s="29" t="s">
        <v>19</v>
      </c>
      <c r="C1" s="29" t="s">
        <v>20</v>
      </c>
      <c r="D1" s="60" t="s">
        <v>21</v>
      </c>
      <c r="E1" s="29" t="s">
        <v>22</v>
      </c>
      <c r="F1" s="29" t="s">
        <v>29</v>
      </c>
      <c r="G1" s="175" t="s">
        <v>30</v>
      </c>
      <c r="H1" s="29" t="s">
        <v>9</v>
      </c>
      <c r="I1" s="29" t="s">
        <v>10</v>
      </c>
      <c r="J1" s="29" t="s">
        <v>15</v>
      </c>
      <c r="K1" s="29" t="s">
        <v>16</v>
      </c>
      <c r="L1" s="184"/>
      <c r="M1" s="184"/>
      <c r="N1" s="123"/>
      <c r="O1" s="123"/>
      <c r="P1" s="122"/>
      <c r="Q1" s="122"/>
      <c r="R1" s="122"/>
      <c r="S1" s="185"/>
      <c r="T1" s="123"/>
      <c r="U1" s="123"/>
      <c r="V1" s="123"/>
      <c r="W1" s="123"/>
      <c r="X1" s="186"/>
      <c r="Y1" s="186"/>
      <c r="Z1" s="186"/>
      <c r="AA1" s="186"/>
      <c r="AB1" s="186"/>
      <c r="AC1" s="186"/>
      <c r="AD1" s="186"/>
    </row>
    <row r="2" spans="1:30" s="187" customFormat="1" x14ac:dyDescent="0.2">
      <c r="A2" s="188" t="s">
        <v>0</v>
      </c>
      <c r="B2" s="189">
        <v>600</v>
      </c>
      <c r="C2" s="189" t="s">
        <v>33</v>
      </c>
      <c r="D2" s="190">
        <v>651.55200000000002</v>
      </c>
      <c r="E2" s="13">
        <v>51.552000000000021</v>
      </c>
      <c r="F2" s="46">
        <v>4.95</v>
      </c>
      <c r="G2" s="176">
        <v>7</v>
      </c>
      <c r="H2" s="10">
        <v>108</v>
      </c>
      <c r="I2" s="10">
        <v>108</v>
      </c>
      <c r="J2" s="12">
        <v>16719.550848000006</v>
      </c>
      <c r="K2" s="12" t="s">
        <v>32</v>
      </c>
      <c r="L2" s="191"/>
      <c r="M2" s="192"/>
      <c r="N2" s="193"/>
      <c r="O2" s="193"/>
      <c r="P2" s="194"/>
      <c r="Q2" s="195"/>
      <c r="R2" s="194"/>
      <c r="S2" s="196"/>
      <c r="T2" s="126"/>
      <c r="U2" s="127"/>
      <c r="V2" s="128"/>
      <c r="W2" s="128"/>
      <c r="X2" s="197"/>
      <c r="Y2" s="198"/>
      <c r="Z2" s="198"/>
      <c r="AA2" s="197"/>
      <c r="AB2" s="197"/>
      <c r="AC2" s="197"/>
      <c r="AD2" s="197"/>
    </row>
    <row r="3" spans="1:30" s="187" customFormat="1" x14ac:dyDescent="0.2">
      <c r="A3" s="188" t="s">
        <v>2</v>
      </c>
      <c r="B3" s="189">
        <v>600</v>
      </c>
      <c r="C3" s="189" t="s">
        <v>33</v>
      </c>
      <c r="D3" s="190">
        <v>634.63</v>
      </c>
      <c r="E3" s="13">
        <v>34.629999999999995</v>
      </c>
      <c r="F3" s="46">
        <v>6</v>
      </c>
      <c r="G3" s="176">
        <v>7</v>
      </c>
      <c r="H3" s="10">
        <v>108</v>
      </c>
      <c r="I3" s="10">
        <v>108</v>
      </c>
      <c r="J3" s="12">
        <v>13613.745599999997</v>
      </c>
      <c r="K3" s="12" t="s">
        <v>32</v>
      </c>
      <c r="L3" s="199"/>
      <c r="M3" s="192"/>
      <c r="N3" s="200"/>
      <c r="O3" s="200"/>
      <c r="P3" s="200"/>
      <c r="Q3" s="200"/>
      <c r="R3" s="201"/>
      <c r="S3" s="202"/>
      <c r="T3" s="126"/>
      <c r="U3" s="127"/>
      <c r="V3" s="128"/>
      <c r="W3" s="128"/>
      <c r="X3" s="197"/>
      <c r="Y3" s="203"/>
      <c r="Z3" s="203"/>
      <c r="AA3" s="197"/>
      <c r="AB3" s="197"/>
      <c r="AC3" s="197"/>
      <c r="AD3" s="197"/>
    </row>
    <row r="4" spans="1:30" s="187" customFormat="1" x14ac:dyDescent="0.2">
      <c r="A4" s="188" t="s">
        <v>0</v>
      </c>
      <c r="B4" s="10">
        <v>600</v>
      </c>
      <c r="C4" s="10" t="s">
        <v>33</v>
      </c>
      <c r="D4" s="53">
        <v>636.33399999999995</v>
      </c>
      <c r="E4" s="13">
        <v>36.333999999999946</v>
      </c>
      <c r="F4" s="46">
        <v>7</v>
      </c>
      <c r="G4" s="176">
        <v>7</v>
      </c>
      <c r="H4" s="10">
        <v>240</v>
      </c>
      <c r="I4" s="10">
        <v>120</v>
      </c>
      <c r="J4" s="12">
        <v>37031.612799999944</v>
      </c>
      <c r="K4" s="12" t="s">
        <v>32</v>
      </c>
      <c r="L4" s="199"/>
      <c r="M4" s="192"/>
      <c r="N4" s="200"/>
      <c r="O4" s="200"/>
      <c r="P4" s="200"/>
      <c r="Q4" s="200"/>
      <c r="R4" s="201"/>
      <c r="S4" s="202"/>
      <c r="T4" s="126"/>
      <c r="U4" s="127"/>
      <c r="V4" s="128"/>
      <c r="W4" s="128"/>
      <c r="X4" s="197"/>
      <c r="Y4" s="203"/>
      <c r="Z4" s="203"/>
      <c r="AA4" s="197"/>
      <c r="AB4" s="197"/>
      <c r="AC4" s="197"/>
      <c r="AD4" s="197"/>
    </row>
    <row r="5" spans="1:30" s="187" customFormat="1" x14ac:dyDescent="0.2">
      <c r="A5" s="188" t="s">
        <v>2</v>
      </c>
      <c r="B5" s="10">
        <v>600</v>
      </c>
      <c r="C5" s="10" t="s">
        <v>33</v>
      </c>
      <c r="D5" s="53">
        <v>618.67999999999995</v>
      </c>
      <c r="E5" s="13">
        <v>18.67999999999995</v>
      </c>
      <c r="F5" s="46">
        <v>8</v>
      </c>
      <c r="G5" s="176">
        <v>7</v>
      </c>
      <c r="H5" s="10">
        <v>120</v>
      </c>
      <c r="I5" s="10">
        <v>120</v>
      </c>
      <c r="J5" s="12">
        <v>10879.231999999973</v>
      </c>
      <c r="K5" s="12" t="s">
        <v>32</v>
      </c>
      <c r="L5" s="191"/>
      <c r="M5" s="192"/>
      <c r="N5" s="127"/>
      <c r="O5" s="127"/>
      <c r="P5" s="195"/>
      <c r="Q5" s="195"/>
      <c r="R5" s="195"/>
      <c r="S5" s="204"/>
      <c r="T5" s="126"/>
      <c r="U5" s="127"/>
      <c r="V5" s="128"/>
      <c r="W5" s="128"/>
      <c r="X5" s="197"/>
      <c r="Y5" s="203"/>
      <c r="Z5" s="203"/>
      <c r="AA5" s="197"/>
      <c r="AB5" s="197"/>
      <c r="AC5" s="197"/>
      <c r="AD5" s="197"/>
    </row>
    <row r="6" spans="1:30" s="187" customFormat="1" x14ac:dyDescent="0.2">
      <c r="A6" s="188" t="s">
        <v>0</v>
      </c>
      <c r="B6" s="189">
        <v>700</v>
      </c>
      <c r="C6" s="189" t="s">
        <v>33</v>
      </c>
      <c r="D6" s="190">
        <v>696.10238100000004</v>
      </c>
      <c r="E6" s="13">
        <v>-3.8976189999999633</v>
      </c>
      <c r="F6" s="46">
        <v>7.5</v>
      </c>
      <c r="G6" s="176">
        <v>7</v>
      </c>
      <c r="H6" s="10">
        <v>42</v>
      </c>
      <c r="I6" s="10">
        <v>42</v>
      </c>
      <c r="J6" s="12" t="s">
        <v>32</v>
      </c>
      <c r="K6" s="12">
        <v>638.42999219999399</v>
      </c>
      <c r="L6" s="191"/>
      <c r="M6" s="192"/>
      <c r="N6" s="127"/>
      <c r="O6" s="127"/>
      <c r="P6" s="195"/>
      <c r="Q6" s="195"/>
      <c r="R6" s="195"/>
      <c r="S6" s="204"/>
      <c r="T6" s="126"/>
      <c r="U6" s="127"/>
      <c r="V6" s="128"/>
      <c r="W6" s="128"/>
      <c r="X6" s="197"/>
      <c r="Y6" s="203"/>
      <c r="Z6" s="203"/>
      <c r="AA6" s="197"/>
      <c r="AB6" s="197"/>
      <c r="AC6" s="197"/>
      <c r="AD6" s="197"/>
    </row>
    <row r="7" spans="1:30" s="187" customFormat="1" x14ac:dyDescent="0.2">
      <c r="A7" s="188" t="s">
        <v>2</v>
      </c>
      <c r="B7" s="189">
        <v>700</v>
      </c>
      <c r="C7" s="189" t="s">
        <v>33</v>
      </c>
      <c r="D7" s="190">
        <v>704.38378379999995</v>
      </c>
      <c r="E7" s="13">
        <v>4.3837837999999465</v>
      </c>
      <c r="F7" s="46">
        <v>8.5</v>
      </c>
      <c r="G7" s="176">
        <v>7</v>
      </c>
      <c r="H7" s="10">
        <v>80</v>
      </c>
      <c r="I7" s="10">
        <v>74</v>
      </c>
      <c r="J7" s="12">
        <v>1550.105951679981</v>
      </c>
      <c r="K7" s="12" t="s">
        <v>32</v>
      </c>
      <c r="L7" s="199"/>
      <c r="M7" s="192"/>
      <c r="N7" s="200"/>
      <c r="O7" s="200"/>
      <c r="P7" s="200"/>
      <c r="Q7" s="200"/>
      <c r="R7" s="201"/>
      <c r="S7" s="202"/>
      <c r="T7" s="126"/>
      <c r="U7" s="127"/>
      <c r="V7" s="128"/>
      <c r="W7" s="128"/>
      <c r="X7" s="197"/>
      <c r="Y7" s="203"/>
      <c r="Z7" s="203"/>
      <c r="AA7" s="197"/>
      <c r="AB7" s="197"/>
      <c r="AC7" s="197"/>
      <c r="AD7" s="197"/>
    </row>
    <row r="8" spans="1:30" s="187" customFormat="1" x14ac:dyDescent="0.2">
      <c r="A8" s="188" t="s">
        <v>0</v>
      </c>
      <c r="B8" s="189">
        <v>600</v>
      </c>
      <c r="C8" s="189" t="s">
        <v>33</v>
      </c>
      <c r="D8" s="190">
        <v>615.66666599999996</v>
      </c>
      <c r="E8" s="13">
        <v>15.666665999999964</v>
      </c>
      <c r="F8" s="46">
        <v>6</v>
      </c>
      <c r="G8" s="189">
        <v>7</v>
      </c>
      <c r="H8" s="189">
        <v>12</v>
      </c>
      <c r="I8" s="189">
        <v>12</v>
      </c>
      <c r="J8" s="12">
        <v>684.31997087999855</v>
      </c>
      <c r="K8" s="12" t="s">
        <v>32</v>
      </c>
      <c r="L8" s="199"/>
      <c r="M8" s="192"/>
      <c r="N8" s="200"/>
      <c r="O8" s="200"/>
      <c r="P8" s="200"/>
      <c r="Q8" s="200"/>
      <c r="R8" s="201"/>
      <c r="S8" s="202"/>
      <c r="T8" s="126"/>
      <c r="U8" s="127"/>
      <c r="V8" s="128"/>
      <c r="W8" s="128"/>
      <c r="X8" s="197"/>
      <c r="Y8" s="203"/>
      <c r="Z8" s="203"/>
      <c r="AA8" s="197"/>
      <c r="AB8" s="197"/>
      <c r="AC8" s="197"/>
      <c r="AD8" s="197"/>
    </row>
    <row r="9" spans="1:30" s="187" customFormat="1" x14ac:dyDescent="0.2">
      <c r="A9" s="177" t="s">
        <v>0</v>
      </c>
      <c r="B9" s="10">
        <v>700</v>
      </c>
      <c r="C9" s="10" t="s">
        <v>33</v>
      </c>
      <c r="D9" s="53">
        <v>682.23726009999996</v>
      </c>
      <c r="E9" s="13">
        <v>-17.762739900000042</v>
      </c>
      <c r="F9" s="46">
        <v>7.49</v>
      </c>
      <c r="G9" s="176">
        <v>7</v>
      </c>
      <c r="H9" s="10">
        <v>120</v>
      </c>
      <c r="I9" s="10">
        <v>89</v>
      </c>
      <c r="J9" s="12" t="s">
        <v>32</v>
      </c>
      <c r="K9" s="12">
        <v>8301.8783235024202</v>
      </c>
      <c r="L9" s="199"/>
      <c r="M9" s="192"/>
      <c r="N9" s="200"/>
      <c r="O9" s="200"/>
      <c r="P9" s="200"/>
      <c r="Q9" s="200"/>
      <c r="R9" s="201"/>
      <c r="S9" s="202"/>
      <c r="T9" s="126"/>
      <c r="U9" s="200"/>
      <c r="V9" s="200"/>
      <c r="W9" s="200"/>
      <c r="X9" s="197"/>
      <c r="Y9" s="203"/>
      <c r="Z9" s="203"/>
      <c r="AA9" s="197"/>
      <c r="AB9" s="197"/>
      <c r="AC9" s="197"/>
      <c r="AD9" s="197"/>
    </row>
    <row r="10" spans="1:30" s="187" customFormat="1" x14ac:dyDescent="0.2">
      <c r="A10" s="177" t="s">
        <v>2</v>
      </c>
      <c r="B10" s="10">
        <v>700</v>
      </c>
      <c r="C10" s="10" t="s">
        <v>33</v>
      </c>
      <c r="D10" s="53">
        <v>683.88845370000001</v>
      </c>
      <c r="E10" s="13">
        <v>-16.111546299999986</v>
      </c>
      <c r="F10" s="46">
        <v>7.99</v>
      </c>
      <c r="G10" s="176">
        <v>7</v>
      </c>
      <c r="H10" s="10">
        <v>240</v>
      </c>
      <c r="I10" s="10">
        <v>74</v>
      </c>
      <c r="J10" s="12" t="s">
        <v>32</v>
      </c>
      <c r="K10" s="12">
        <v>16065.660616137588</v>
      </c>
      <c r="L10" s="191"/>
      <c r="M10" s="192"/>
      <c r="N10" s="127"/>
      <c r="O10" s="127"/>
      <c r="P10" s="195"/>
      <c r="Q10" s="195"/>
      <c r="R10" s="195"/>
      <c r="S10" s="204"/>
      <c r="T10" s="126"/>
      <c r="U10" s="127"/>
      <c r="V10" s="128"/>
      <c r="W10" s="128"/>
      <c r="X10" s="197"/>
      <c r="Y10" s="203"/>
      <c r="Z10" s="203"/>
      <c r="AA10" s="197"/>
      <c r="AB10" s="197"/>
      <c r="AC10" s="197"/>
      <c r="AD10" s="197"/>
    </row>
    <row r="11" spans="1:30" s="187" customFormat="1" x14ac:dyDescent="0.2">
      <c r="A11" s="178" t="s">
        <v>2</v>
      </c>
      <c r="B11" s="10">
        <v>800</v>
      </c>
      <c r="C11" s="10" t="s">
        <v>33</v>
      </c>
      <c r="D11" s="53">
        <v>598</v>
      </c>
      <c r="E11" s="13">
        <v>-202</v>
      </c>
      <c r="F11" s="46">
        <v>5.5</v>
      </c>
      <c r="G11" s="176">
        <v>6</v>
      </c>
      <c r="H11" s="10">
        <v>580</v>
      </c>
      <c r="I11" s="10">
        <v>580</v>
      </c>
      <c r="J11" s="12" t="s">
        <v>32</v>
      </c>
      <c r="K11" s="12">
        <v>251308.19999999998</v>
      </c>
      <c r="L11" s="191"/>
      <c r="M11" s="192"/>
      <c r="N11" s="127"/>
      <c r="O11" s="127"/>
      <c r="P11" s="195"/>
      <c r="Q11" s="195"/>
      <c r="R11" s="195"/>
      <c r="S11" s="204"/>
      <c r="T11" s="126"/>
      <c r="U11" s="127"/>
      <c r="V11" s="128"/>
      <c r="W11" s="128"/>
      <c r="X11" s="197"/>
      <c r="Y11" s="203"/>
      <c r="Z11" s="203"/>
      <c r="AA11" s="197"/>
      <c r="AB11" s="197"/>
      <c r="AC11" s="197"/>
      <c r="AD11" s="197"/>
    </row>
    <row r="12" spans="1:30" s="187" customFormat="1" x14ac:dyDescent="0.2">
      <c r="A12" s="178" t="s">
        <v>0</v>
      </c>
      <c r="B12" s="10">
        <v>800</v>
      </c>
      <c r="C12" s="10" t="s">
        <v>33</v>
      </c>
      <c r="D12" s="53">
        <v>578</v>
      </c>
      <c r="E12" s="13">
        <v>-222</v>
      </c>
      <c r="F12" s="46">
        <v>5.3</v>
      </c>
      <c r="G12" s="176">
        <v>6</v>
      </c>
      <c r="H12" s="10">
        <v>400</v>
      </c>
      <c r="I12" s="10">
        <v>400</v>
      </c>
      <c r="J12" s="12" t="s">
        <v>32</v>
      </c>
      <c r="K12" s="12">
        <v>183549.59999999998</v>
      </c>
      <c r="L12" s="191"/>
      <c r="M12" s="192"/>
      <c r="N12" s="127"/>
      <c r="O12" s="127"/>
      <c r="P12" s="195"/>
      <c r="Q12" s="195"/>
      <c r="R12" s="195"/>
      <c r="S12" s="204"/>
      <c r="T12" s="126"/>
      <c r="U12" s="127"/>
      <c r="V12" s="128"/>
      <c r="W12" s="128"/>
      <c r="X12" s="197"/>
      <c r="Y12" s="203"/>
      <c r="Z12" s="203"/>
      <c r="AA12" s="197"/>
      <c r="AB12" s="197"/>
      <c r="AC12" s="197"/>
      <c r="AD12" s="197"/>
    </row>
    <row r="13" spans="1:30" s="187" customFormat="1" x14ac:dyDescent="0.2">
      <c r="A13" s="177" t="s">
        <v>34</v>
      </c>
      <c r="B13" s="10">
        <v>600</v>
      </c>
      <c r="C13" s="10" t="s">
        <v>33</v>
      </c>
      <c r="D13" s="53">
        <v>606.9</v>
      </c>
      <c r="E13" s="13">
        <v>6.8999999999999773</v>
      </c>
      <c r="F13" s="31">
        <v>5.99</v>
      </c>
      <c r="G13" s="176">
        <v>7</v>
      </c>
      <c r="H13" s="10">
        <v>40</v>
      </c>
      <c r="I13" s="10">
        <v>23</v>
      </c>
      <c r="J13" s="12">
        <v>1002.9655999999967</v>
      </c>
      <c r="K13" s="12" t="s">
        <v>32</v>
      </c>
      <c r="L13" s="191"/>
      <c r="M13" s="192"/>
      <c r="N13" s="127"/>
      <c r="O13" s="127"/>
      <c r="P13" s="195"/>
      <c r="Q13" s="195"/>
      <c r="R13" s="195"/>
      <c r="S13" s="204"/>
      <c r="T13" s="126"/>
      <c r="U13" s="127"/>
      <c r="V13" s="128"/>
      <c r="W13" s="128"/>
      <c r="X13" s="197"/>
      <c r="Y13" s="203"/>
      <c r="Z13" s="203"/>
      <c r="AA13" s="197"/>
      <c r="AB13" s="197"/>
      <c r="AC13" s="197"/>
      <c r="AD13" s="197"/>
    </row>
    <row r="14" spans="1:30" s="187" customFormat="1" x14ac:dyDescent="0.2">
      <c r="A14" s="177" t="s">
        <v>34</v>
      </c>
      <c r="B14" s="10">
        <v>600</v>
      </c>
      <c r="C14" s="10" t="s">
        <v>33</v>
      </c>
      <c r="D14" s="53">
        <v>606.4</v>
      </c>
      <c r="E14" s="13">
        <v>6.3999999999999773</v>
      </c>
      <c r="F14" s="31">
        <v>5.99</v>
      </c>
      <c r="G14" s="176">
        <v>7</v>
      </c>
      <c r="H14" s="10">
        <v>60</v>
      </c>
      <c r="I14" s="10">
        <v>43</v>
      </c>
      <c r="J14" s="12">
        <v>1395.430399999995</v>
      </c>
      <c r="K14" s="12" t="s">
        <v>32</v>
      </c>
      <c r="L14" s="191"/>
      <c r="M14" s="192"/>
      <c r="N14" s="127"/>
      <c r="O14" s="127"/>
      <c r="P14" s="195"/>
      <c r="Q14" s="195"/>
      <c r="R14" s="195"/>
      <c r="S14" s="204"/>
      <c r="T14" s="126"/>
      <c r="U14" s="127"/>
      <c r="V14" s="128"/>
      <c r="W14" s="128"/>
      <c r="X14" s="197"/>
      <c r="Y14" s="203"/>
      <c r="Z14" s="203"/>
      <c r="AA14" s="197"/>
      <c r="AB14" s="197"/>
      <c r="AC14" s="197"/>
      <c r="AD14" s="197"/>
    </row>
    <row r="15" spans="1:30" s="187" customFormat="1" x14ac:dyDescent="0.2">
      <c r="A15" s="177" t="s">
        <v>2</v>
      </c>
      <c r="B15" s="10">
        <v>600</v>
      </c>
      <c r="C15" s="10" t="s">
        <v>33</v>
      </c>
      <c r="D15" s="53">
        <v>617</v>
      </c>
      <c r="E15" s="13">
        <v>17</v>
      </c>
      <c r="F15" s="31">
        <v>5.8</v>
      </c>
      <c r="G15" s="176">
        <v>7</v>
      </c>
      <c r="H15" s="10">
        <v>1500</v>
      </c>
      <c r="I15" s="10">
        <v>480</v>
      </c>
      <c r="J15" s="12">
        <v>89726</v>
      </c>
      <c r="K15" s="12" t="s">
        <v>32</v>
      </c>
      <c r="L15" s="191"/>
      <c r="M15" s="192"/>
      <c r="N15" s="127"/>
      <c r="O15" s="127"/>
      <c r="P15" s="195"/>
      <c r="Q15" s="195"/>
      <c r="R15" s="195"/>
      <c r="S15" s="204"/>
      <c r="T15" s="126"/>
      <c r="U15" s="127"/>
      <c r="V15" s="128"/>
      <c r="W15" s="128"/>
      <c r="X15" s="197"/>
      <c r="Y15" s="203"/>
      <c r="Z15" s="203"/>
      <c r="AA15" s="197"/>
      <c r="AB15" s="197"/>
      <c r="AC15" s="197"/>
      <c r="AD15" s="197"/>
    </row>
    <row r="16" spans="1:30" s="187" customFormat="1" x14ac:dyDescent="0.2">
      <c r="A16" s="177" t="s">
        <v>0</v>
      </c>
      <c r="B16" s="10">
        <v>600</v>
      </c>
      <c r="C16" s="10" t="s">
        <v>33</v>
      </c>
      <c r="D16" s="53">
        <v>628</v>
      </c>
      <c r="E16" s="13">
        <v>28</v>
      </c>
      <c r="F16" s="31">
        <v>5.5</v>
      </c>
      <c r="G16" s="176">
        <v>7</v>
      </c>
      <c r="H16" s="10">
        <v>1000</v>
      </c>
      <c r="I16" s="10">
        <v>400</v>
      </c>
      <c r="J16" s="12">
        <v>93426.666666666657</v>
      </c>
      <c r="K16" s="12" t="s">
        <v>32</v>
      </c>
      <c r="L16" s="191"/>
      <c r="M16" s="192"/>
      <c r="N16" s="127"/>
      <c r="O16" s="127"/>
      <c r="P16" s="195"/>
      <c r="Q16" s="195"/>
      <c r="R16" s="205"/>
      <c r="S16" s="204"/>
      <c r="T16" s="126"/>
      <c r="U16" s="127"/>
      <c r="V16" s="128"/>
      <c r="W16" s="128"/>
      <c r="X16" s="197"/>
      <c r="Y16" s="203"/>
      <c r="Z16" s="203"/>
      <c r="AA16" s="197"/>
      <c r="AB16" s="197"/>
      <c r="AC16" s="197"/>
      <c r="AD16" s="197"/>
    </row>
    <row r="17" spans="1:30" s="187" customFormat="1" x14ac:dyDescent="0.2">
      <c r="A17" s="177" t="s">
        <v>2</v>
      </c>
      <c r="B17" s="10">
        <v>600</v>
      </c>
      <c r="C17" s="10" t="s">
        <v>33</v>
      </c>
      <c r="D17" s="53">
        <v>623</v>
      </c>
      <c r="E17" s="13">
        <v>23</v>
      </c>
      <c r="F17" s="31">
        <v>6.8</v>
      </c>
      <c r="G17" s="176">
        <v>7</v>
      </c>
      <c r="H17" s="10">
        <v>350</v>
      </c>
      <c r="I17" s="10">
        <v>350</v>
      </c>
      <c r="J17" s="12">
        <v>33208.933333333334</v>
      </c>
      <c r="K17" s="12" t="s">
        <v>32</v>
      </c>
      <c r="L17" s="191"/>
      <c r="M17" s="192"/>
      <c r="N17" s="127"/>
      <c r="O17" s="127"/>
      <c r="P17" s="195"/>
      <c r="Q17" s="195"/>
      <c r="R17" s="205"/>
      <c r="S17" s="204"/>
      <c r="T17" s="126"/>
      <c r="U17" s="127"/>
      <c r="V17" s="128"/>
      <c r="W17" s="128"/>
      <c r="X17" s="197"/>
      <c r="Y17" s="203"/>
      <c r="Z17" s="203"/>
      <c r="AA17" s="197"/>
      <c r="AB17" s="197"/>
      <c r="AC17" s="197"/>
      <c r="AD17" s="197"/>
    </row>
    <row r="18" spans="1:30" s="187" customFormat="1" x14ac:dyDescent="0.2">
      <c r="A18" s="177" t="s">
        <v>0</v>
      </c>
      <c r="B18" s="10">
        <v>600</v>
      </c>
      <c r="C18" s="10" t="s">
        <v>33</v>
      </c>
      <c r="D18" s="53">
        <v>611</v>
      </c>
      <c r="E18" s="13">
        <v>11</v>
      </c>
      <c r="F18" s="31">
        <v>6.5</v>
      </c>
      <c r="G18" s="176">
        <v>7</v>
      </c>
      <c r="H18" s="10">
        <v>100</v>
      </c>
      <c r="I18" s="10">
        <v>45</v>
      </c>
      <c r="J18" s="12">
        <v>4337.666666666667</v>
      </c>
      <c r="K18" s="12" t="s">
        <v>32</v>
      </c>
      <c r="L18" s="191"/>
      <c r="M18" s="192"/>
      <c r="N18" s="127"/>
      <c r="O18" s="127"/>
      <c r="P18" s="195"/>
      <c r="Q18" s="195"/>
      <c r="R18" s="205"/>
      <c r="S18" s="204"/>
      <c r="T18" s="126"/>
      <c r="U18" s="127"/>
      <c r="V18" s="128"/>
      <c r="W18" s="128"/>
      <c r="X18" s="197"/>
      <c r="Y18" s="203"/>
      <c r="Z18" s="203"/>
      <c r="AA18" s="197"/>
      <c r="AB18" s="197"/>
      <c r="AC18" s="197"/>
      <c r="AD18" s="197"/>
    </row>
    <row r="19" spans="1:30" s="187" customFormat="1" x14ac:dyDescent="0.2">
      <c r="A19" s="177" t="s">
        <v>0</v>
      </c>
      <c r="B19" s="10">
        <v>700</v>
      </c>
      <c r="C19" s="10" t="s">
        <v>33</v>
      </c>
      <c r="D19" s="53">
        <v>709</v>
      </c>
      <c r="E19" s="13">
        <v>9</v>
      </c>
      <c r="F19" s="31">
        <v>6.99</v>
      </c>
      <c r="G19" s="176">
        <v>7</v>
      </c>
      <c r="H19" s="10">
        <v>70</v>
      </c>
      <c r="I19" s="10">
        <v>37</v>
      </c>
      <c r="J19" s="12">
        <v>2289.9240000000004</v>
      </c>
      <c r="K19" s="12" t="s">
        <v>32</v>
      </c>
      <c r="L19" s="191"/>
      <c r="M19" s="192"/>
      <c r="N19" s="127"/>
      <c r="O19" s="127"/>
      <c r="P19" s="195"/>
      <c r="Q19" s="195"/>
      <c r="R19" s="205"/>
      <c r="S19" s="204"/>
      <c r="T19" s="126"/>
      <c r="U19" s="127"/>
      <c r="V19" s="128"/>
      <c r="W19" s="128"/>
      <c r="X19" s="197"/>
      <c r="Y19" s="203"/>
      <c r="Z19" s="203"/>
      <c r="AA19" s="197"/>
      <c r="AB19" s="197"/>
      <c r="AC19" s="197"/>
      <c r="AD19" s="197"/>
    </row>
    <row r="20" spans="1:30" s="187" customFormat="1" x14ac:dyDescent="0.2">
      <c r="A20" s="177" t="s">
        <v>2</v>
      </c>
      <c r="B20" s="10">
        <v>600</v>
      </c>
      <c r="C20" s="10" t="s">
        <v>33</v>
      </c>
      <c r="D20" s="53">
        <v>627</v>
      </c>
      <c r="E20" s="13">
        <v>27</v>
      </c>
      <c r="F20" s="31">
        <v>6.5</v>
      </c>
      <c r="G20" s="176">
        <v>7</v>
      </c>
      <c r="H20" s="10">
        <v>700</v>
      </c>
      <c r="I20" s="10">
        <v>450</v>
      </c>
      <c r="J20" s="12">
        <v>74529</v>
      </c>
      <c r="K20" s="12" t="s">
        <v>32</v>
      </c>
      <c r="L20" s="191"/>
      <c r="M20" s="192"/>
      <c r="N20" s="127"/>
      <c r="O20" s="127"/>
      <c r="P20" s="195"/>
      <c r="Q20" s="195"/>
      <c r="R20" s="205"/>
      <c r="S20" s="204"/>
      <c r="T20" s="126"/>
      <c r="U20" s="127"/>
      <c r="V20" s="128"/>
      <c r="W20" s="128"/>
      <c r="X20" s="197"/>
      <c r="Y20" s="203"/>
      <c r="Z20" s="203"/>
      <c r="AA20" s="197"/>
      <c r="AB20" s="197"/>
      <c r="AC20" s="197"/>
      <c r="AD20" s="197"/>
    </row>
    <row r="21" spans="1:30" s="187" customFormat="1" x14ac:dyDescent="0.2">
      <c r="A21" s="177" t="s">
        <v>2</v>
      </c>
      <c r="B21" s="10">
        <v>600</v>
      </c>
      <c r="C21" s="10" t="s">
        <v>33</v>
      </c>
      <c r="D21" s="53">
        <v>617</v>
      </c>
      <c r="E21" s="13">
        <v>17</v>
      </c>
      <c r="F21" s="31">
        <v>6</v>
      </c>
      <c r="G21" s="176">
        <v>7</v>
      </c>
      <c r="H21" s="10">
        <v>400</v>
      </c>
      <c r="I21" s="10">
        <v>400</v>
      </c>
      <c r="J21" s="12">
        <v>24752</v>
      </c>
      <c r="K21" s="12" t="s">
        <v>32</v>
      </c>
      <c r="L21" s="191"/>
      <c r="M21" s="192"/>
      <c r="N21" s="127"/>
      <c r="O21" s="127"/>
      <c r="P21" s="195"/>
      <c r="Q21" s="195"/>
      <c r="R21" s="205"/>
      <c r="S21" s="204"/>
      <c r="T21" s="126"/>
      <c r="U21" s="127"/>
      <c r="V21" s="128"/>
      <c r="W21" s="128"/>
      <c r="X21" s="197"/>
      <c r="Y21" s="203"/>
      <c r="Z21" s="203"/>
      <c r="AA21" s="197"/>
      <c r="AB21" s="197"/>
      <c r="AC21" s="197"/>
      <c r="AD21" s="197"/>
    </row>
    <row r="22" spans="1:30" s="187" customFormat="1" x14ac:dyDescent="0.2">
      <c r="A22" s="177" t="s">
        <v>2</v>
      </c>
      <c r="B22" s="10">
        <v>500</v>
      </c>
      <c r="C22" s="10" t="s">
        <v>33</v>
      </c>
      <c r="D22" s="53">
        <v>549</v>
      </c>
      <c r="E22" s="13">
        <v>49</v>
      </c>
      <c r="F22" s="31">
        <v>5.5</v>
      </c>
      <c r="G22" s="176">
        <v>7</v>
      </c>
      <c r="H22" s="10">
        <v>400</v>
      </c>
      <c r="I22" s="10">
        <v>400</v>
      </c>
      <c r="J22" s="12">
        <v>78478.399999999994</v>
      </c>
      <c r="K22" s="12" t="s">
        <v>32</v>
      </c>
      <c r="L22" s="191"/>
      <c r="M22" s="192"/>
      <c r="N22" s="127"/>
      <c r="O22" s="127"/>
      <c r="P22" s="195"/>
      <c r="Q22" s="195"/>
      <c r="R22" s="205"/>
      <c r="S22" s="204"/>
      <c r="T22" s="126"/>
      <c r="U22" s="127"/>
      <c r="V22" s="128"/>
      <c r="W22" s="128"/>
      <c r="X22" s="197"/>
      <c r="Y22" s="203"/>
      <c r="Z22" s="203"/>
      <c r="AA22" s="197"/>
      <c r="AB22" s="197"/>
      <c r="AC22" s="197"/>
      <c r="AD22" s="197"/>
    </row>
    <row r="23" spans="1:30" s="187" customFormat="1" x14ac:dyDescent="0.2">
      <c r="A23" s="177" t="s">
        <v>2</v>
      </c>
      <c r="B23" s="10">
        <v>700</v>
      </c>
      <c r="C23" s="10" t="s">
        <v>33</v>
      </c>
      <c r="D23" s="53">
        <v>705</v>
      </c>
      <c r="E23" s="13">
        <v>5</v>
      </c>
      <c r="F23" s="31">
        <v>7.5</v>
      </c>
      <c r="G23" s="176">
        <v>7</v>
      </c>
      <c r="H23" s="10">
        <v>350</v>
      </c>
      <c r="I23" s="10">
        <v>350</v>
      </c>
      <c r="J23" s="12">
        <v>6825</v>
      </c>
      <c r="K23" s="12" t="s">
        <v>32</v>
      </c>
      <c r="L23" s="191"/>
      <c r="M23" s="192"/>
      <c r="N23" s="127"/>
      <c r="O23" s="127"/>
      <c r="P23" s="195"/>
      <c r="Q23" s="195"/>
      <c r="R23" s="205"/>
      <c r="S23" s="204"/>
      <c r="T23" s="126"/>
      <c r="U23" s="127"/>
      <c r="V23" s="128"/>
      <c r="W23" s="128"/>
      <c r="X23" s="197"/>
      <c r="Y23" s="203"/>
      <c r="Z23" s="203"/>
      <c r="AA23" s="197"/>
      <c r="AB23" s="197"/>
      <c r="AC23" s="197"/>
      <c r="AD23" s="197"/>
    </row>
    <row r="24" spans="1:30" s="187" customFormat="1" x14ac:dyDescent="0.2">
      <c r="A24" s="179" t="s">
        <v>2</v>
      </c>
      <c r="B24" s="10">
        <v>700</v>
      </c>
      <c r="C24" s="10" t="s">
        <v>33</v>
      </c>
      <c r="D24" s="53">
        <v>729</v>
      </c>
      <c r="E24" s="11">
        <v>29</v>
      </c>
      <c r="F24" s="30">
        <v>7.5</v>
      </c>
      <c r="G24" s="176">
        <v>7</v>
      </c>
      <c r="H24" s="10">
        <v>150</v>
      </c>
      <c r="I24" s="10">
        <v>48</v>
      </c>
      <c r="J24" s="12">
        <v>16965</v>
      </c>
      <c r="K24" s="12" t="s">
        <v>32</v>
      </c>
      <c r="L24" s="191"/>
      <c r="M24" s="192"/>
      <c r="N24" s="127"/>
      <c r="O24" s="127"/>
      <c r="P24" s="195"/>
      <c r="Q24" s="195"/>
      <c r="R24" s="205"/>
      <c r="S24" s="204"/>
      <c r="T24" s="126"/>
      <c r="U24" s="127"/>
      <c r="V24" s="128"/>
      <c r="W24" s="128"/>
      <c r="X24" s="197"/>
      <c r="Y24" s="203"/>
      <c r="Z24" s="203"/>
      <c r="AA24" s="197"/>
      <c r="AB24" s="197"/>
      <c r="AC24" s="197"/>
      <c r="AD24" s="197"/>
    </row>
    <row r="25" spans="1:30" s="187" customFormat="1" x14ac:dyDescent="0.2">
      <c r="A25" s="179" t="s">
        <v>0</v>
      </c>
      <c r="B25" s="10">
        <v>700</v>
      </c>
      <c r="C25" s="10" t="s">
        <v>33</v>
      </c>
      <c r="D25" s="53">
        <v>711</v>
      </c>
      <c r="E25" s="11">
        <v>11</v>
      </c>
      <c r="F25" s="30">
        <v>7</v>
      </c>
      <c r="G25" s="176">
        <v>7</v>
      </c>
      <c r="H25" s="10">
        <v>100</v>
      </c>
      <c r="I25" s="10">
        <v>25</v>
      </c>
      <c r="J25" s="12">
        <v>4004</v>
      </c>
      <c r="K25" s="12" t="s">
        <v>32</v>
      </c>
      <c r="L25" s="191"/>
      <c r="M25" s="192"/>
      <c r="N25" s="127"/>
      <c r="O25" s="127"/>
      <c r="P25" s="195"/>
      <c r="Q25" s="195"/>
      <c r="R25" s="195"/>
      <c r="S25" s="204"/>
      <c r="T25" s="126"/>
      <c r="U25" s="127"/>
      <c r="V25" s="128"/>
      <c r="W25" s="128"/>
      <c r="X25" s="197"/>
      <c r="Y25" s="203"/>
      <c r="Z25" s="203"/>
      <c r="AA25" s="197"/>
      <c r="AB25" s="197"/>
      <c r="AC25" s="197"/>
      <c r="AD25" s="197"/>
    </row>
    <row r="26" spans="1:30" s="187" customFormat="1" x14ac:dyDescent="0.2">
      <c r="A26" s="180" t="s">
        <v>2</v>
      </c>
      <c r="B26" s="181">
        <v>600</v>
      </c>
      <c r="C26" s="181" t="s">
        <v>33</v>
      </c>
      <c r="D26" s="182">
        <v>590</v>
      </c>
      <c r="E26" s="13">
        <v>-10</v>
      </c>
      <c r="F26" s="31">
        <v>7</v>
      </c>
      <c r="G26" s="183">
        <v>6</v>
      </c>
      <c r="H26" s="181">
        <v>100</v>
      </c>
      <c r="I26" s="181">
        <v>35</v>
      </c>
      <c r="J26" s="12" t="s">
        <v>32</v>
      </c>
      <c r="K26" s="12">
        <v>3640</v>
      </c>
      <c r="L26" s="191"/>
      <c r="M26" s="192"/>
      <c r="N26" s="127"/>
      <c r="O26" s="127"/>
      <c r="P26" s="195"/>
      <c r="Q26" s="195"/>
      <c r="R26" s="195"/>
      <c r="S26" s="204"/>
      <c r="T26" s="126"/>
      <c r="U26" s="127"/>
      <c r="V26" s="128"/>
      <c r="W26" s="128"/>
      <c r="X26" s="197"/>
      <c r="Y26" s="203"/>
      <c r="Z26" s="203"/>
      <c r="AA26" s="197"/>
      <c r="AB26" s="197"/>
      <c r="AC26" s="197"/>
      <c r="AD26" s="197"/>
    </row>
    <row r="27" spans="1:30" s="187" customFormat="1" x14ac:dyDescent="0.2">
      <c r="A27" s="180" t="s">
        <v>2</v>
      </c>
      <c r="B27" s="181">
        <v>600</v>
      </c>
      <c r="C27" s="181" t="s">
        <v>33</v>
      </c>
      <c r="D27" s="182">
        <v>612</v>
      </c>
      <c r="E27" s="13">
        <v>12</v>
      </c>
      <c r="F27" s="31">
        <v>6.5</v>
      </c>
      <c r="G27" s="183">
        <v>7</v>
      </c>
      <c r="H27" s="181">
        <v>60</v>
      </c>
      <c r="I27" s="181">
        <v>40</v>
      </c>
      <c r="J27" s="12">
        <v>2839.2000000000003</v>
      </c>
      <c r="K27" s="12" t="s">
        <v>32</v>
      </c>
      <c r="L27" s="191"/>
      <c r="M27" s="192"/>
      <c r="N27" s="127"/>
      <c r="O27" s="127"/>
      <c r="P27" s="195"/>
      <c r="Q27" s="195"/>
      <c r="R27" s="195"/>
      <c r="S27" s="204"/>
      <c r="T27" s="126"/>
      <c r="U27" s="127"/>
      <c r="V27" s="128"/>
      <c r="W27" s="128"/>
      <c r="X27" s="197"/>
      <c r="Y27" s="203"/>
      <c r="Z27" s="203"/>
      <c r="AA27" s="197"/>
      <c r="AB27" s="197"/>
      <c r="AC27" s="197"/>
      <c r="AD27" s="197"/>
    </row>
    <row r="28" spans="1:30" s="187" customFormat="1" x14ac:dyDescent="0.2">
      <c r="A28" s="206"/>
      <c r="B28" s="140"/>
      <c r="C28" s="140"/>
      <c r="D28" s="207"/>
      <c r="E28" s="140"/>
      <c r="F28" s="140"/>
      <c r="G28" s="208">
        <f>AVERAGE(G2:G27)</f>
        <v>6.884615384615385</v>
      </c>
      <c r="H28" s="208">
        <f t="shared" ref="H28:K28" si="0">SUM(H2:H27)</f>
        <v>7430</v>
      </c>
      <c r="I28" s="208">
        <f t="shared" si="0"/>
        <v>4853</v>
      </c>
      <c r="J28" s="208">
        <f t="shared" si="0"/>
        <v>514258.7538372266</v>
      </c>
      <c r="K28" s="208">
        <f t="shared" si="0"/>
        <v>463503.76893183996</v>
      </c>
      <c r="L28" s="191"/>
      <c r="M28" s="192"/>
      <c r="N28" s="127"/>
      <c r="O28" s="127"/>
      <c r="P28" s="195"/>
      <c r="Q28" s="195"/>
      <c r="R28" s="195"/>
      <c r="S28" s="204"/>
      <c r="T28" s="126"/>
      <c r="U28" s="127"/>
      <c r="V28" s="128"/>
      <c r="W28" s="128"/>
      <c r="X28" s="197"/>
      <c r="Y28" s="203"/>
      <c r="Z28" s="203"/>
      <c r="AA28" s="197"/>
      <c r="AB28" s="197"/>
      <c r="AC28" s="197"/>
      <c r="AD28" s="197"/>
    </row>
    <row r="29" spans="1:30" s="187" customFormat="1" x14ac:dyDescent="0.2">
      <c r="A29" s="206"/>
      <c r="B29" s="77" t="s">
        <v>59</v>
      </c>
      <c r="D29" s="77">
        <f>MIN(E4:E27)</f>
        <v>-222</v>
      </c>
      <c r="E29" s="140"/>
      <c r="F29" s="140"/>
      <c r="G29" s="208"/>
      <c r="H29" s="140"/>
      <c r="I29" s="140"/>
      <c r="J29" s="128"/>
      <c r="K29" s="128"/>
      <c r="L29" s="191"/>
      <c r="M29" s="192"/>
      <c r="N29" s="127"/>
      <c r="O29" s="127"/>
      <c r="P29" s="195"/>
      <c r="Q29" s="195"/>
      <c r="R29" s="209"/>
      <c r="S29" s="204"/>
      <c r="T29" s="126"/>
      <c r="U29" s="127"/>
      <c r="V29" s="128"/>
      <c r="W29" s="128"/>
      <c r="X29" s="197"/>
      <c r="Y29" s="198"/>
      <c r="Z29" s="198"/>
      <c r="AA29" s="197"/>
      <c r="AB29" s="197"/>
      <c r="AC29" s="197"/>
      <c r="AD29" s="197"/>
    </row>
    <row r="30" spans="1:30" s="187" customFormat="1" x14ac:dyDescent="0.2">
      <c r="A30" s="210"/>
      <c r="B30" s="77" t="s">
        <v>60</v>
      </c>
      <c r="D30" s="77">
        <f>MAX(E4:E27)</f>
        <v>49</v>
      </c>
      <c r="E30" s="140"/>
      <c r="F30" s="140"/>
      <c r="G30" s="208"/>
      <c r="H30" s="140"/>
      <c r="I30" s="140"/>
      <c r="J30" s="128"/>
      <c r="K30" s="128"/>
      <c r="L30" s="191"/>
      <c r="M30" s="192"/>
      <c r="N30" s="127"/>
      <c r="O30" s="127"/>
      <c r="P30" s="195"/>
      <c r="Q30" s="195"/>
      <c r="R30" s="195"/>
      <c r="S30" s="204"/>
      <c r="T30" s="126"/>
      <c r="U30" s="127"/>
      <c r="V30" s="128"/>
      <c r="W30" s="128"/>
      <c r="X30" s="197"/>
      <c r="Y30" s="198"/>
      <c r="Z30" s="198"/>
      <c r="AA30" s="197"/>
      <c r="AB30" s="197"/>
      <c r="AC30" s="197"/>
      <c r="AD30" s="197"/>
    </row>
    <row r="31" spans="1:30" s="187" customFormat="1" x14ac:dyDescent="0.2">
      <c r="A31" s="210"/>
      <c r="B31" s="140"/>
      <c r="C31" s="140"/>
      <c r="D31" s="207"/>
      <c r="E31" s="140"/>
      <c r="F31" s="140"/>
      <c r="G31" s="208"/>
      <c r="H31" s="140"/>
      <c r="I31" s="140"/>
      <c r="J31" s="128"/>
      <c r="K31" s="128"/>
      <c r="L31" s="191"/>
      <c r="M31" s="192"/>
      <c r="N31" s="127"/>
      <c r="O31" s="127"/>
      <c r="P31" s="195"/>
      <c r="Q31" s="195"/>
      <c r="R31" s="195"/>
      <c r="S31" s="204"/>
      <c r="T31" s="126"/>
      <c r="U31" s="127"/>
      <c r="V31" s="128"/>
      <c r="W31" s="128"/>
      <c r="X31" s="197"/>
      <c r="Y31" s="198"/>
      <c r="Z31" s="198"/>
      <c r="AA31" s="197"/>
      <c r="AB31" s="197"/>
      <c r="AC31" s="197"/>
      <c r="AD31" s="197"/>
    </row>
    <row r="32" spans="1:30" s="187" customFormat="1" x14ac:dyDescent="0.2">
      <c r="A32" s="210"/>
      <c r="B32" s="140"/>
      <c r="C32" s="140"/>
      <c r="D32" s="207"/>
      <c r="E32" s="140"/>
      <c r="F32" s="140"/>
      <c r="G32" s="208"/>
      <c r="H32" s="140"/>
      <c r="I32" s="140"/>
      <c r="J32" s="128"/>
      <c r="K32" s="128"/>
      <c r="L32" s="191"/>
      <c r="M32" s="192"/>
      <c r="N32" s="127"/>
      <c r="O32" s="127"/>
      <c r="P32" s="195"/>
      <c r="Q32" s="195"/>
      <c r="R32" s="195"/>
      <c r="S32" s="204"/>
      <c r="T32" s="126"/>
      <c r="U32" s="127"/>
      <c r="V32" s="128"/>
      <c r="W32" s="128"/>
      <c r="X32" s="197"/>
      <c r="Y32" s="198"/>
      <c r="Z32" s="198"/>
      <c r="AA32" s="197"/>
      <c r="AB32" s="197"/>
      <c r="AC32" s="197"/>
      <c r="AD32" s="197"/>
    </row>
    <row r="33" spans="1:30" s="187" customFormat="1" x14ac:dyDescent="0.2">
      <c r="A33" s="74" t="s">
        <v>56</v>
      </c>
      <c r="B33" s="74"/>
      <c r="C33" s="140"/>
      <c r="D33" s="207"/>
      <c r="E33" s="140"/>
      <c r="F33" s="140"/>
      <c r="G33" s="208"/>
      <c r="H33" s="140"/>
      <c r="I33" s="140"/>
      <c r="J33" s="128"/>
      <c r="K33" s="128"/>
      <c r="L33" s="191"/>
      <c r="M33" s="192"/>
      <c r="N33" s="127"/>
      <c r="O33" s="127"/>
      <c r="P33" s="195"/>
      <c r="Q33" s="195"/>
      <c r="R33" s="195"/>
      <c r="S33" s="204"/>
      <c r="T33" s="126"/>
      <c r="U33" s="127"/>
      <c r="V33" s="128"/>
      <c r="W33" s="128"/>
      <c r="X33" s="197"/>
      <c r="Y33" s="198"/>
      <c r="Z33" s="198"/>
      <c r="AA33" s="197"/>
      <c r="AB33" s="197"/>
      <c r="AC33" s="197"/>
      <c r="AD33" s="197"/>
    </row>
    <row r="34" spans="1:30" s="187" customFormat="1" x14ac:dyDescent="0.2">
      <c r="A34" s="74" t="s">
        <v>52</v>
      </c>
      <c r="B34" s="74">
        <f>COUNTIF($B$3:$B$27, 500)</f>
        <v>1</v>
      </c>
      <c r="C34" s="140"/>
      <c r="D34" s="207"/>
      <c r="E34" s="140"/>
      <c r="F34" s="140"/>
      <c r="G34" s="208"/>
      <c r="H34" s="140"/>
      <c r="I34" s="140"/>
      <c r="J34" s="128"/>
      <c r="K34" s="128"/>
      <c r="L34" s="191"/>
      <c r="M34" s="192"/>
      <c r="N34" s="127"/>
      <c r="O34" s="127"/>
      <c r="P34" s="195"/>
      <c r="Q34" s="195"/>
      <c r="R34" s="195"/>
      <c r="S34" s="204"/>
      <c r="T34" s="126"/>
      <c r="U34" s="127"/>
      <c r="V34" s="128"/>
      <c r="W34" s="128"/>
      <c r="X34" s="197"/>
      <c r="Y34" s="198"/>
      <c r="Z34" s="198"/>
      <c r="AA34" s="197"/>
      <c r="AB34" s="197"/>
      <c r="AC34" s="197"/>
      <c r="AD34" s="197"/>
    </row>
    <row r="35" spans="1:30" s="187" customFormat="1" x14ac:dyDescent="0.2">
      <c r="A35" s="74" t="s">
        <v>53</v>
      </c>
      <c r="B35" s="74">
        <f>COUNTIF($B$2:$B$27, 600)</f>
        <v>15</v>
      </c>
      <c r="C35" s="140"/>
      <c r="D35" s="207"/>
      <c r="E35" s="140"/>
      <c r="F35" s="140"/>
      <c r="G35" s="208"/>
      <c r="H35" s="140"/>
      <c r="I35" s="140"/>
      <c r="J35" s="128"/>
      <c r="K35" s="128"/>
      <c r="L35" s="191"/>
      <c r="M35" s="192"/>
      <c r="N35" s="127"/>
      <c r="O35" s="127"/>
      <c r="P35" s="195"/>
      <c r="Q35" s="195"/>
      <c r="R35" s="195"/>
      <c r="S35" s="204"/>
      <c r="T35" s="126"/>
      <c r="U35" s="127"/>
      <c r="V35" s="128"/>
      <c r="W35" s="128"/>
      <c r="X35" s="197"/>
      <c r="Y35" s="198"/>
      <c r="Z35" s="198"/>
      <c r="AA35" s="197"/>
      <c r="AB35" s="197"/>
      <c r="AC35" s="197"/>
      <c r="AD35" s="197"/>
    </row>
    <row r="36" spans="1:30" s="187" customFormat="1" x14ac:dyDescent="0.2">
      <c r="A36" s="74" t="s">
        <v>54</v>
      </c>
      <c r="B36" s="74">
        <f>COUNTIF($B$2:$B$27, 700)</f>
        <v>8</v>
      </c>
      <c r="C36" s="140"/>
      <c r="D36" s="207"/>
      <c r="E36" s="140"/>
      <c r="F36" s="140"/>
      <c r="G36" s="208"/>
      <c r="H36" s="140"/>
      <c r="I36" s="140"/>
      <c r="J36" s="128"/>
      <c r="K36" s="128"/>
      <c r="L36" s="191"/>
      <c r="M36" s="192"/>
      <c r="N36" s="127"/>
      <c r="O36" s="127"/>
      <c r="P36" s="195"/>
      <c r="Q36" s="195"/>
      <c r="R36" s="195"/>
      <c r="S36" s="204"/>
      <c r="T36" s="126"/>
      <c r="U36" s="127"/>
      <c r="V36" s="128"/>
      <c r="W36" s="128"/>
      <c r="X36" s="197"/>
      <c r="Y36" s="198"/>
      <c r="Z36" s="198"/>
      <c r="AA36" s="197"/>
      <c r="AB36" s="197"/>
      <c r="AC36" s="197"/>
      <c r="AD36" s="197"/>
    </row>
    <row r="37" spans="1:30" s="187" customFormat="1" x14ac:dyDescent="0.2">
      <c r="A37" s="74" t="s">
        <v>55</v>
      </c>
      <c r="B37" s="74">
        <f>COUNTIF($B$2:$B$27, 800)</f>
        <v>2</v>
      </c>
      <c r="C37" s="140"/>
      <c r="D37" s="207"/>
      <c r="E37" s="140"/>
      <c r="F37" s="140"/>
      <c r="G37" s="208"/>
      <c r="H37" s="140"/>
      <c r="I37" s="140"/>
      <c r="J37" s="128"/>
      <c r="K37" s="128"/>
      <c r="L37" s="191"/>
      <c r="M37" s="192"/>
      <c r="N37" s="127"/>
      <c r="O37" s="127"/>
      <c r="P37" s="195"/>
      <c r="Q37" s="195"/>
      <c r="R37" s="195"/>
      <c r="S37" s="204"/>
      <c r="T37" s="126"/>
      <c r="U37" s="127"/>
      <c r="V37" s="128"/>
      <c r="W37" s="128"/>
      <c r="X37" s="197"/>
      <c r="Y37" s="198"/>
      <c r="Z37" s="198"/>
      <c r="AA37" s="197"/>
      <c r="AB37" s="197"/>
      <c r="AC37" s="197"/>
      <c r="AD37" s="197"/>
    </row>
    <row r="38" spans="1:30" s="187" customFormat="1" x14ac:dyDescent="0.2">
      <c r="A38" s="210"/>
      <c r="B38" s="140"/>
      <c r="C38" s="140"/>
      <c r="D38" s="207"/>
      <c r="E38" s="140"/>
      <c r="F38" s="140"/>
      <c r="G38" s="208"/>
      <c r="H38" s="140"/>
      <c r="I38" s="140"/>
      <c r="J38" s="128"/>
      <c r="K38" s="128"/>
      <c r="L38" s="191"/>
      <c r="M38" s="192"/>
      <c r="N38" s="127"/>
      <c r="O38" s="127"/>
      <c r="P38" s="195"/>
      <c r="Q38" s="195"/>
      <c r="R38" s="195"/>
      <c r="S38" s="204"/>
      <c r="T38" s="126"/>
      <c r="U38" s="127"/>
      <c r="V38" s="128"/>
      <c r="W38" s="128"/>
      <c r="X38" s="197"/>
      <c r="Y38" s="198"/>
      <c r="Z38" s="198"/>
      <c r="AA38" s="197"/>
      <c r="AB38" s="197"/>
      <c r="AC38" s="197"/>
      <c r="AD38" s="197"/>
    </row>
    <row r="39" spans="1:30" s="187" customFormat="1" x14ac:dyDescent="0.2">
      <c r="A39" s="210"/>
      <c r="B39" s="140"/>
      <c r="C39" s="140"/>
      <c r="D39" s="207"/>
      <c r="E39" s="140"/>
      <c r="F39" s="140"/>
      <c r="G39" s="208"/>
      <c r="H39" s="140"/>
      <c r="I39" s="140"/>
      <c r="J39" s="128"/>
      <c r="K39" s="128"/>
      <c r="L39" s="191"/>
      <c r="M39" s="192"/>
      <c r="N39" s="127"/>
      <c r="O39" s="127"/>
      <c r="P39" s="195"/>
      <c r="Q39" s="195"/>
      <c r="R39" s="195"/>
      <c r="S39" s="204"/>
      <c r="T39" s="126"/>
      <c r="U39" s="127"/>
      <c r="V39" s="128"/>
      <c r="W39" s="128"/>
      <c r="X39" s="197"/>
      <c r="Y39" s="198"/>
      <c r="Z39" s="198"/>
      <c r="AA39" s="197"/>
      <c r="AB39" s="197"/>
      <c r="AC39" s="197"/>
      <c r="AD39" s="197"/>
    </row>
    <row r="40" spans="1:30" s="187" customFormat="1" x14ac:dyDescent="0.2">
      <c r="A40" s="210"/>
      <c r="B40" s="140"/>
      <c r="C40" s="140"/>
      <c r="D40" s="207"/>
      <c r="E40" s="140"/>
      <c r="F40" s="140"/>
      <c r="G40" s="208"/>
      <c r="H40" s="140"/>
      <c r="I40" s="140"/>
      <c r="J40" s="128"/>
      <c r="K40" s="128"/>
      <c r="L40" s="191"/>
      <c r="M40" s="192"/>
      <c r="N40" s="127"/>
      <c r="O40" s="127"/>
      <c r="P40" s="195"/>
      <c r="Q40" s="195"/>
      <c r="R40" s="195"/>
      <c r="S40" s="204"/>
      <c r="T40" s="126"/>
      <c r="U40" s="127"/>
      <c r="V40" s="128"/>
      <c r="W40" s="128"/>
      <c r="X40" s="197"/>
      <c r="Y40" s="198"/>
      <c r="Z40" s="198"/>
      <c r="AA40" s="197"/>
      <c r="AB40" s="197"/>
      <c r="AC40" s="197"/>
      <c r="AD40" s="197"/>
    </row>
    <row r="41" spans="1:30" s="187" customFormat="1" x14ac:dyDescent="0.2">
      <c r="A41" s="210"/>
      <c r="B41" s="140"/>
      <c r="C41" s="140"/>
      <c r="D41" s="207"/>
      <c r="E41" s="140"/>
      <c r="F41" s="140"/>
      <c r="G41" s="208"/>
      <c r="H41" s="140"/>
      <c r="I41" s="140"/>
      <c r="J41" s="128"/>
      <c r="K41" s="128"/>
      <c r="L41" s="191"/>
      <c r="M41" s="192"/>
      <c r="N41" s="127"/>
      <c r="O41" s="127"/>
      <c r="P41" s="195"/>
      <c r="Q41" s="195"/>
      <c r="R41" s="195"/>
      <c r="S41" s="204"/>
      <c r="T41" s="126"/>
      <c r="U41" s="127"/>
      <c r="V41" s="128"/>
      <c r="W41" s="128"/>
      <c r="X41" s="197"/>
      <c r="Y41" s="198"/>
      <c r="Z41" s="198"/>
      <c r="AA41" s="197"/>
      <c r="AB41" s="197"/>
      <c r="AC41" s="197"/>
      <c r="AD41" s="197"/>
    </row>
    <row r="42" spans="1:30" s="187" customFormat="1" x14ac:dyDescent="0.2">
      <c r="A42" s="210"/>
      <c r="B42" s="140"/>
      <c r="C42" s="140"/>
      <c r="D42" s="207"/>
      <c r="E42" s="140"/>
      <c r="F42" s="140"/>
      <c r="G42" s="208"/>
      <c r="H42" s="140"/>
      <c r="I42" s="140"/>
      <c r="J42" s="128"/>
      <c r="K42" s="128"/>
      <c r="L42" s="191"/>
      <c r="M42" s="192"/>
      <c r="N42" s="127"/>
      <c r="O42" s="127"/>
      <c r="P42" s="195"/>
      <c r="Q42" s="195"/>
      <c r="R42" s="195"/>
      <c r="S42" s="204"/>
      <c r="T42" s="126"/>
      <c r="U42" s="127"/>
      <c r="V42" s="128"/>
      <c r="W42" s="128"/>
      <c r="X42" s="197"/>
      <c r="Y42" s="198"/>
      <c r="Z42" s="198"/>
      <c r="AA42" s="197"/>
      <c r="AB42" s="197"/>
      <c r="AC42" s="197"/>
      <c r="AD42" s="197"/>
    </row>
    <row r="43" spans="1:30" s="187" customFormat="1" x14ac:dyDescent="0.2">
      <c r="A43" s="210"/>
      <c r="B43" s="140"/>
      <c r="C43" s="140"/>
      <c r="D43" s="207"/>
      <c r="E43" s="140"/>
      <c r="F43" s="140"/>
      <c r="G43" s="208"/>
      <c r="H43" s="140"/>
      <c r="I43" s="140"/>
      <c r="J43" s="128"/>
      <c r="K43" s="128"/>
      <c r="L43" s="191"/>
      <c r="M43" s="192"/>
      <c r="N43" s="127"/>
      <c r="O43" s="127"/>
      <c r="P43" s="195"/>
      <c r="Q43" s="195"/>
      <c r="R43" s="195"/>
      <c r="S43" s="204"/>
      <c r="T43" s="126"/>
      <c r="U43" s="127"/>
      <c r="V43" s="128"/>
      <c r="W43" s="128"/>
      <c r="X43" s="197"/>
      <c r="Y43" s="198"/>
      <c r="Z43" s="198"/>
      <c r="AA43" s="197"/>
      <c r="AB43" s="197"/>
      <c r="AC43" s="197"/>
      <c r="AD43" s="197"/>
    </row>
    <row r="44" spans="1:30" s="187" customFormat="1" x14ac:dyDescent="0.2">
      <c r="A44" s="210"/>
      <c r="B44" s="140"/>
      <c r="C44" s="140"/>
      <c r="D44" s="207"/>
      <c r="E44" s="140"/>
      <c r="F44" s="140"/>
      <c r="G44" s="208"/>
      <c r="H44" s="140"/>
      <c r="I44" s="140"/>
      <c r="J44" s="128"/>
      <c r="K44" s="128"/>
      <c r="L44" s="191"/>
      <c r="M44" s="192"/>
      <c r="N44" s="127"/>
      <c r="O44" s="127"/>
      <c r="P44" s="195"/>
      <c r="Q44" s="195"/>
      <c r="R44" s="195"/>
      <c r="S44" s="204"/>
      <c r="T44" s="126"/>
      <c r="U44" s="127"/>
      <c r="V44" s="128"/>
      <c r="W44" s="128"/>
      <c r="X44" s="197"/>
      <c r="Y44" s="198"/>
      <c r="Z44" s="198"/>
      <c r="AA44" s="197"/>
      <c r="AB44" s="197"/>
      <c r="AC44" s="197"/>
      <c r="AD44" s="197"/>
    </row>
    <row r="45" spans="1:30" s="187" customFormat="1" x14ac:dyDescent="0.2">
      <c r="A45" s="210"/>
      <c r="B45" s="140"/>
      <c r="C45" s="140"/>
      <c r="D45" s="207"/>
      <c r="E45" s="140"/>
      <c r="F45" s="140"/>
      <c r="G45" s="208"/>
      <c r="H45" s="140"/>
      <c r="I45" s="140"/>
      <c r="J45" s="128"/>
      <c r="K45" s="128"/>
      <c r="L45" s="191"/>
      <c r="M45" s="192"/>
      <c r="N45" s="127"/>
      <c r="O45" s="127"/>
      <c r="P45" s="195"/>
      <c r="Q45" s="195"/>
      <c r="R45" s="195"/>
      <c r="S45" s="204"/>
      <c r="T45" s="126"/>
      <c r="U45" s="127"/>
      <c r="V45" s="128"/>
      <c r="W45" s="128"/>
      <c r="X45" s="197"/>
      <c r="Y45" s="198"/>
      <c r="Z45" s="198"/>
      <c r="AA45" s="197"/>
      <c r="AB45" s="197"/>
      <c r="AC45" s="197"/>
      <c r="AD45" s="197"/>
    </row>
    <row r="46" spans="1:30" s="187" customFormat="1" x14ac:dyDescent="0.2">
      <c r="A46" s="210"/>
      <c r="B46" s="140"/>
      <c r="C46" s="140"/>
      <c r="D46" s="207"/>
      <c r="E46" s="140"/>
      <c r="F46" s="140"/>
      <c r="G46" s="208"/>
      <c r="H46" s="140"/>
      <c r="I46" s="140"/>
      <c r="J46" s="128"/>
      <c r="K46" s="128"/>
      <c r="L46" s="191"/>
      <c r="M46" s="192"/>
      <c r="N46" s="127"/>
      <c r="O46" s="127"/>
      <c r="P46" s="195"/>
      <c r="Q46" s="195"/>
      <c r="R46" s="195"/>
      <c r="S46" s="204"/>
      <c r="T46" s="126"/>
      <c r="U46" s="127"/>
      <c r="V46" s="128"/>
      <c r="W46" s="128"/>
      <c r="X46" s="197"/>
      <c r="Y46" s="198"/>
      <c r="Z46" s="198"/>
      <c r="AA46" s="197"/>
      <c r="AB46" s="197"/>
      <c r="AC46" s="197"/>
      <c r="AD46" s="197"/>
    </row>
    <row r="47" spans="1:30" x14ac:dyDescent="0.2">
      <c r="U47" s="213"/>
      <c r="V47" s="214">
        <f t="shared" ref="V47:AA47" si="1">SUM(V2:V46)</f>
        <v>0</v>
      </c>
      <c r="W47" s="214">
        <f t="shared" si="1"/>
        <v>0</v>
      </c>
      <c r="X47" s="212">
        <f t="shared" si="1"/>
        <v>0</v>
      </c>
      <c r="Y47" s="212">
        <f t="shared" si="1"/>
        <v>0</v>
      </c>
      <c r="Z47" s="212">
        <f t="shared" si="1"/>
        <v>0</v>
      </c>
      <c r="AA47" s="212">
        <f t="shared" si="1"/>
        <v>0</v>
      </c>
      <c r="AB47" s="212">
        <f>SUM(AB2:AB46)</f>
        <v>0</v>
      </c>
      <c r="AC47" s="212">
        <f t="shared" ref="AC47:AD47" si="2">SUM(AC2:AC46)</f>
        <v>0</v>
      </c>
      <c r="AD47" s="212">
        <f t="shared" si="2"/>
        <v>0</v>
      </c>
    </row>
  </sheetData>
  <sheetProtection password="CA60" sheet="1" objects="1" scenarios="1"/>
  <dataValidations count="16">
    <dataValidation allowBlank="1" showInputMessage="1" showErrorMessage="1" promptTitle="DO NOT FORGET!!!!" prompt="Please DO NOT OMIT to fill in required information!!!!_x000a__x000a_How many units were in stock on date of inspection?" sqref="W3:W8 W10:W15 W23:W40 I2:I7 I9:I14 I22:I27"/>
    <dataValidation allowBlank="1" showInputMessage="1" showErrorMessage="1" promptTitle="DO NOT FORGET!!!!" prompt="Please DO NOT OMIT to fill in required information!!!!_x000a_What amount of product is produced per day?" sqref="V3:V8 V10:V15 V23:V46 H2:H7 H9:H14 H22:H27"/>
    <dataValidation allowBlank="1" showInputMessage="1" showErrorMessage="1" promptTitle="Random packets weighed at retail" prompt="Indicate the total number of packets weighed in cases where random packages have been checked. Indicate total weight of all packets measured." sqref="W41:W44 I29:I46"/>
    <dataValidation allowBlank="1" showInputMessage="1" showErrorMessage="1" promptTitle="4.3(Random) or 4.5(Average)?" prompt="Based on what requirement was evaluation done?" sqref="C28 C31:C46"/>
    <dataValidation allowBlank="1" showInputMessage="1" showErrorMessage="1" promptTitle="Inspection lot less than 100" prompt="Only indicate number of items tested here if evaluation was done based on the average, but the total sample size was less than 100 units where the total number of samples were weighed i.e bread when tested at retail level." sqref="W45:W46 D28 D31:D46"/>
    <dataValidation allowBlank="1" showInputMessage="1" showErrorMessage="1" promptTitle="DO NOT FORGET!!!!" prompt="Please DO NOT OMIT to fill in required information!!!!_x000a__x000a_How many days per week is product packed?" sqref="U3:U8 U10:U15 U23:U46 G2:G7 G9:G14 G22:G27"/>
    <dataValidation allowBlank="1" showInputMessage="1" showErrorMessage="1" promptTitle="Declared Quantity" prompt="Insert quantity as stated on package or total quantity in case random packages have been measured" sqref="L43:L46 B4:B5 B9:B14 B22:B27 J29:J46"/>
    <dataValidation allowBlank="1" showInputMessage="1" showErrorMessage="1" promptTitle="Actual Quantity" prompt="Insert actual average quantity or actual total quantity in case of random packages" sqref="L5:L6 L10:L15 L23:L42 D4:D5 D9:D14 D22:D27"/>
    <dataValidation allowBlank="1" showInputMessage="1" showErrorMessage="1" promptTitle="Scale(s) at business suitable?" prompt="Was the scales used to measure goods suitable? Yes = 1; No = 0" sqref="P5:P6 P10:P15 P23:P46"/>
    <dataValidation allowBlank="1" showInputMessage="1" showErrorMessage="1" promptTitle="Taring" prompt="Is Shortage if found as a result of taring? ( Yes = 1, No = 0)" sqref="Q5:Q6 Q10:Q15 Q23:Q46"/>
    <dataValidation allowBlank="1" showInputMessage="1" showErrorMessage="1" promptTitle="Unit Price (not random goods)" prompt="What was the price per unit of the products tested? " sqref="S5:S6 S10:S15 S23:S46"/>
    <dataValidation allowBlank="1" showInputMessage="1" showErrorMessage="1" promptTitle="Price per kilogram" prompt="Random packages - What was price per kilogram?" sqref="R5:R6 R10:R15 R23:R46"/>
    <dataValidation allowBlank="1" showInputMessage="1" showErrorMessage="1" promptTitle="Calulate automatically" prompt="Please do not change the calculation!!!!!" sqref="T14:T15 T23:T46 F13:F14 F22:F27"/>
    <dataValidation type="list" allowBlank="1" showInputMessage="1" showErrorMessage="1" sqref="A28">
      <formula1>#REF!</formula1>
    </dataValidation>
    <dataValidation allowBlank="1" showInputMessage="1" showErrorMessage="1" promptTitle="WHAT TO INPUT" prompt="Use the calculated TOTAL for all packages tested when random mass is tested_x000a_Use gram and mililiter i.e 10000 g i.s.o 10 kg or 1000 ml i.s.o 1 L" sqref="B2:B3 B6:B8"/>
    <dataValidation type="list" allowBlank="1" showInputMessage="1" showErrorMessage="1" sqref="A9:A27">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[6]Sheet1!#REF!</xm:f>
          </x14:formula1>
          <xm:sqref>A29:A32 A38:A46</xm:sqref>
        </x14:dataValidation>
        <x14:dataValidation type="list" allowBlank="1" showInputMessage="1" showErrorMessage="1">
          <x14:formula1>
            <xm:f>[8]LISTS!#REF!</xm:f>
          </x14:formula1>
          <xm:sqref>A2:A8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workbookViewId="0">
      <selection activeCell="N27" sqref="N27"/>
    </sheetView>
  </sheetViews>
  <sheetFormatPr defaultColWidth="24.42578125" defaultRowHeight="12" x14ac:dyDescent="0.2"/>
  <cols>
    <col min="1" max="1" width="22.5703125" style="74" bestFit="1" customWidth="1"/>
    <col min="2" max="2" width="5.42578125" style="74" bestFit="1" customWidth="1"/>
    <col min="3" max="3" width="3.140625" style="74" bestFit="1" customWidth="1"/>
    <col min="4" max="4" width="7.7109375" style="74" bestFit="1" customWidth="1"/>
    <col min="5" max="5" width="5.42578125" style="74" bestFit="1" customWidth="1"/>
    <col min="6" max="6" width="6.28515625" style="74" bestFit="1" customWidth="1"/>
    <col min="7" max="7" width="4.42578125" style="74" bestFit="1" customWidth="1"/>
    <col min="8" max="9" width="7.85546875" style="74" bestFit="1" customWidth="1"/>
    <col min="10" max="10" width="12.42578125" style="74" bestFit="1" customWidth="1"/>
    <col min="11" max="11" width="5.5703125" style="74" bestFit="1" customWidth="1"/>
    <col min="12" max="12" width="5.140625" style="75" bestFit="1" customWidth="1"/>
    <col min="13" max="15" width="4.42578125" style="74" bestFit="1" customWidth="1"/>
    <col min="16" max="16" width="5.42578125" style="74" bestFit="1" customWidth="1"/>
    <col min="17" max="17" width="7.7109375" style="74" bestFit="1" customWidth="1"/>
    <col min="18" max="18" width="3.140625" style="74" bestFit="1" customWidth="1"/>
    <col min="19" max="19" width="6" style="74" bestFit="1" customWidth="1"/>
    <col min="20" max="20" width="6.140625" style="74" bestFit="1" customWidth="1"/>
    <col min="21" max="21" width="4.42578125" style="74" bestFit="1" customWidth="1"/>
    <col min="22" max="23" width="2" style="74" bestFit="1" customWidth="1"/>
    <col min="24" max="30" width="6.140625" style="74" bestFit="1" customWidth="1"/>
    <col min="31" max="16384" width="24.42578125" style="74"/>
  </cols>
  <sheetData>
    <row r="1" spans="1:30" s="187" customFormat="1" ht="130.5" customHeight="1" x14ac:dyDescent="0.2">
      <c r="A1" s="39" t="s">
        <v>17</v>
      </c>
      <c r="B1" s="40" t="s">
        <v>19</v>
      </c>
      <c r="C1" s="40" t="s">
        <v>20</v>
      </c>
      <c r="D1" s="40" t="s">
        <v>21</v>
      </c>
      <c r="E1" s="40" t="s">
        <v>22</v>
      </c>
      <c r="F1" s="40" t="s">
        <v>29</v>
      </c>
      <c r="G1" s="40" t="s">
        <v>30</v>
      </c>
      <c r="H1" s="40" t="s">
        <v>9</v>
      </c>
      <c r="I1" s="40" t="s">
        <v>10</v>
      </c>
      <c r="J1" s="40" t="s">
        <v>15</v>
      </c>
      <c r="K1" s="40" t="s">
        <v>16</v>
      </c>
      <c r="L1" s="184"/>
      <c r="M1" s="123"/>
      <c r="N1" s="123"/>
      <c r="O1" s="123"/>
      <c r="P1" s="122"/>
      <c r="Q1" s="122"/>
      <c r="R1" s="122"/>
      <c r="S1" s="122"/>
      <c r="T1" s="123"/>
      <c r="U1" s="123"/>
      <c r="V1" s="123"/>
      <c r="W1" s="123"/>
      <c r="X1" s="123"/>
      <c r="Y1" s="123"/>
      <c r="Z1" s="123"/>
      <c r="AA1" s="123"/>
      <c r="AB1" s="123"/>
      <c r="AC1" s="123"/>
      <c r="AD1" s="123"/>
    </row>
    <row r="2" spans="1:30" s="187" customFormat="1" x14ac:dyDescent="0.2">
      <c r="A2" s="8" t="s">
        <v>2</v>
      </c>
      <c r="B2" s="10">
        <v>700</v>
      </c>
      <c r="C2" s="10" t="s">
        <v>33</v>
      </c>
      <c r="D2" s="10">
        <v>703</v>
      </c>
      <c r="E2" s="11">
        <v>3</v>
      </c>
      <c r="F2" s="216">
        <v>7.99</v>
      </c>
      <c r="G2" s="11">
        <v>7</v>
      </c>
      <c r="H2" s="10">
        <v>400</v>
      </c>
      <c r="I2" s="10">
        <v>240</v>
      </c>
      <c r="J2" s="43">
        <v>4985.76</v>
      </c>
      <c r="K2" s="43" t="s">
        <v>32</v>
      </c>
      <c r="L2" s="191"/>
      <c r="M2" s="127"/>
      <c r="N2" s="127"/>
      <c r="O2" s="127"/>
      <c r="P2" s="195"/>
      <c r="Q2" s="195"/>
      <c r="R2" s="205"/>
      <c r="S2" s="195"/>
      <c r="T2" s="126"/>
      <c r="U2" s="127"/>
      <c r="V2" s="128"/>
      <c r="W2" s="128"/>
      <c r="X2" s="217"/>
      <c r="Y2" s="218"/>
      <c r="Z2" s="218"/>
      <c r="AA2" s="217"/>
      <c r="AB2" s="217"/>
      <c r="AC2" s="217"/>
      <c r="AD2" s="217"/>
    </row>
    <row r="3" spans="1:30" s="187" customFormat="1" x14ac:dyDescent="0.2">
      <c r="A3" s="8" t="s">
        <v>0</v>
      </c>
      <c r="B3" s="189">
        <v>600</v>
      </c>
      <c r="C3" s="189" t="s">
        <v>33</v>
      </c>
      <c r="D3" s="189">
        <v>618.70000000000005</v>
      </c>
      <c r="E3" s="11">
        <v>18.700000000000045</v>
      </c>
      <c r="F3" s="216">
        <v>6.49</v>
      </c>
      <c r="G3" s="189">
        <v>7</v>
      </c>
      <c r="H3" s="189">
        <v>150</v>
      </c>
      <c r="I3" s="189">
        <v>42</v>
      </c>
      <c r="J3" s="43">
        <v>11044.033000000027</v>
      </c>
      <c r="K3" s="43" t="s">
        <v>32</v>
      </c>
      <c r="L3" s="191"/>
      <c r="M3" s="127"/>
      <c r="N3" s="127"/>
      <c r="O3" s="127"/>
      <c r="P3" s="195"/>
      <c r="Q3" s="195"/>
      <c r="R3" s="205"/>
      <c r="S3" s="195"/>
      <c r="T3" s="126"/>
      <c r="U3" s="127"/>
      <c r="V3" s="128"/>
      <c r="W3" s="128"/>
      <c r="X3" s="217"/>
      <c r="Y3" s="218"/>
      <c r="Z3" s="218"/>
      <c r="AA3" s="217"/>
      <c r="AB3" s="217"/>
      <c r="AC3" s="217"/>
      <c r="AD3" s="217"/>
    </row>
    <row r="4" spans="1:30" s="187" customFormat="1" x14ac:dyDescent="0.2">
      <c r="A4" s="8" t="s">
        <v>2</v>
      </c>
      <c r="B4" s="189">
        <v>600</v>
      </c>
      <c r="C4" s="189" t="s">
        <v>33</v>
      </c>
      <c r="D4" s="189">
        <v>608.41999999999996</v>
      </c>
      <c r="E4" s="11">
        <v>8.4199999999999591</v>
      </c>
      <c r="F4" s="216">
        <v>6.99</v>
      </c>
      <c r="G4" s="189">
        <v>7</v>
      </c>
      <c r="H4" s="189">
        <v>150</v>
      </c>
      <c r="I4" s="189">
        <v>38</v>
      </c>
      <c r="J4" s="43">
        <v>5355.8777999999747</v>
      </c>
      <c r="K4" s="43" t="s">
        <v>32</v>
      </c>
      <c r="L4" s="191"/>
      <c r="M4" s="127"/>
      <c r="N4" s="127"/>
      <c r="O4" s="127"/>
      <c r="P4" s="195"/>
      <c r="Q4" s="195"/>
      <c r="R4" s="195"/>
      <c r="S4" s="195"/>
      <c r="T4" s="126"/>
      <c r="U4" s="127"/>
      <c r="V4" s="128"/>
      <c r="W4" s="128"/>
      <c r="X4" s="217"/>
      <c r="Y4" s="218"/>
      <c r="Z4" s="218"/>
      <c r="AA4" s="217"/>
      <c r="AB4" s="217"/>
      <c r="AC4" s="217"/>
      <c r="AD4" s="217"/>
    </row>
    <row r="5" spans="1:30" s="187" customFormat="1" x14ac:dyDescent="0.2">
      <c r="A5" s="8" t="s">
        <v>0</v>
      </c>
      <c r="B5" s="189">
        <v>700</v>
      </c>
      <c r="C5" s="189" t="s">
        <v>33</v>
      </c>
      <c r="D5" s="189">
        <v>715.36</v>
      </c>
      <c r="E5" s="11">
        <v>15.360000000000014</v>
      </c>
      <c r="F5" s="216">
        <v>6.99</v>
      </c>
      <c r="G5" s="189">
        <v>7</v>
      </c>
      <c r="H5" s="189">
        <v>120</v>
      </c>
      <c r="I5" s="189">
        <v>22</v>
      </c>
      <c r="J5" s="43">
        <v>6699.6633600000068</v>
      </c>
      <c r="K5" s="43" t="s">
        <v>32</v>
      </c>
      <c r="L5" s="191"/>
      <c r="M5" s="127"/>
      <c r="N5" s="127"/>
      <c r="O5" s="127"/>
      <c r="P5" s="195"/>
      <c r="Q5" s="195"/>
      <c r="R5" s="195"/>
      <c r="S5" s="195"/>
      <c r="T5" s="126"/>
      <c r="U5" s="127"/>
      <c r="V5" s="128"/>
      <c r="W5" s="128"/>
      <c r="X5" s="217"/>
      <c r="Y5" s="218"/>
      <c r="Z5" s="218"/>
      <c r="AA5" s="217"/>
      <c r="AB5" s="217"/>
      <c r="AC5" s="217"/>
      <c r="AD5" s="217"/>
    </row>
    <row r="6" spans="1:30" s="187" customFormat="1" x14ac:dyDescent="0.2">
      <c r="A6" s="8" t="s">
        <v>2</v>
      </c>
      <c r="B6" s="189">
        <v>700</v>
      </c>
      <c r="C6" s="189" t="s">
        <v>33</v>
      </c>
      <c r="D6" s="189">
        <v>714.06</v>
      </c>
      <c r="E6" s="11">
        <v>14.059999999999945</v>
      </c>
      <c r="F6" s="216">
        <v>7.49</v>
      </c>
      <c r="G6" s="189">
        <v>7</v>
      </c>
      <c r="H6" s="189">
        <v>120</v>
      </c>
      <c r="I6" s="189">
        <v>30</v>
      </c>
      <c r="J6" s="43">
        <v>6571.3065599999736</v>
      </c>
      <c r="K6" s="43" t="s">
        <v>32</v>
      </c>
      <c r="L6" s="191"/>
      <c r="M6" s="127"/>
      <c r="N6" s="127"/>
      <c r="O6" s="127"/>
      <c r="P6" s="195"/>
      <c r="Q6" s="195"/>
      <c r="R6" s="195"/>
      <c r="S6" s="195"/>
      <c r="T6" s="126"/>
      <c r="U6" s="127"/>
      <c r="V6" s="128"/>
      <c r="W6" s="128"/>
      <c r="X6" s="217"/>
      <c r="Y6" s="218"/>
      <c r="Z6" s="218"/>
      <c r="AA6" s="217"/>
      <c r="AB6" s="217"/>
      <c r="AC6" s="217"/>
      <c r="AD6" s="217"/>
    </row>
    <row r="7" spans="1:30" s="187" customFormat="1" x14ac:dyDescent="0.2">
      <c r="A7" s="8" t="s">
        <v>0</v>
      </c>
      <c r="B7" s="189">
        <v>600</v>
      </c>
      <c r="C7" s="189" t="s">
        <v>33</v>
      </c>
      <c r="D7" s="189">
        <v>616.4</v>
      </c>
      <c r="E7" s="11">
        <v>16.399999999999977</v>
      </c>
      <c r="F7" s="216">
        <v>5.99</v>
      </c>
      <c r="G7" s="189">
        <v>7</v>
      </c>
      <c r="H7" s="189">
        <v>120</v>
      </c>
      <c r="I7" s="189">
        <v>33</v>
      </c>
      <c r="J7" s="43">
        <v>7151.5807999999906</v>
      </c>
      <c r="K7" s="43" t="s">
        <v>32</v>
      </c>
      <c r="L7" s="191"/>
      <c r="M7" s="127"/>
      <c r="N7" s="127"/>
      <c r="O7" s="127"/>
      <c r="P7" s="195"/>
      <c r="Q7" s="195"/>
      <c r="R7" s="195"/>
      <c r="S7" s="195"/>
      <c r="T7" s="126"/>
      <c r="U7" s="127"/>
      <c r="V7" s="128"/>
      <c r="W7" s="128"/>
      <c r="X7" s="217"/>
      <c r="Y7" s="218"/>
      <c r="Z7" s="218"/>
      <c r="AA7" s="217"/>
      <c r="AB7" s="217"/>
      <c r="AC7" s="217"/>
      <c r="AD7" s="217"/>
    </row>
    <row r="8" spans="1:30" s="187" customFormat="1" x14ac:dyDescent="0.2">
      <c r="A8" s="8" t="s">
        <v>2</v>
      </c>
      <c r="B8" s="10">
        <v>600</v>
      </c>
      <c r="C8" s="10" t="s">
        <v>33</v>
      </c>
      <c r="D8" s="10">
        <v>622.9</v>
      </c>
      <c r="E8" s="11">
        <v>22.899999999999977</v>
      </c>
      <c r="F8" s="216">
        <v>6.99</v>
      </c>
      <c r="G8" s="11">
        <v>7</v>
      </c>
      <c r="H8" s="215">
        <v>120</v>
      </c>
      <c r="I8" s="215">
        <v>13</v>
      </c>
      <c r="J8" s="43">
        <v>11653.168799999992</v>
      </c>
      <c r="K8" s="43" t="s">
        <v>32</v>
      </c>
      <c r="L8" s="191"/>
      <c r="M8" s="127"/>
      <c r="N8" s="127"/>
      <c r="O8" s="127"/>
      <c r="P8" s="195"/>
      <c r="Q8" s="195"/>
      <c r="R8" s="195"/>
      <c r="S8" s="195"/>
      <c r="T8" s="126"/>
      <c r="U8" s="127"/>
      <c r="V8" s="128"/>
      <c r="W8" s="128"/>
      <c r="X8" s="217"/>
      <c r="Y8" s="218"/>
      <c r="Z8" s="218"/>
      <c r="AA8" s="217"/>
      <c r="AB8" s="217"/>
      <c r="AC8" s="217"/>
      <c r="AD8" s="217"/>
    </row>
    <row r="9" spans="1:30" s="187" customFormat="1" x14ac:dyDescent="0.2">
      <c r="A9" s="8" t="s">
        <v>0</v>
      </c>
      <c r="B9" s="10">
        <v>600</v>
      </c>
      <c r="C9" s="10" t="s">
        <v>33</v>
      </c>
      <c r="D9" s="10">
        <v>615.85</v>
      </c>
      <c r="E9" s="11">
        <v>15.850000000000023</v>
      </c>
      <c r="F9" s="216">
        <v>6.49</v>
      </c>
      <c r="G9" s="11">
        <v>7</v>
      </c>
      <c r="H9" s="215">
        <v>120</v>
      </c>
      <c r="I9" s="215">
        <v>27</v>
      </c>
      <c r="J9" s="43">
        <v>7488.6812000000118</v>
      </c>
      <c r="K9" s="43" t="s">
        <v>32</v>
      </c>
      <c r="L9" s="191"/>
      <c r="M9" s="127"/>
      <c r="N9" s="127"/>
      <c r="O9" s="127"/>
      <c r="P9" s="195"/>
      <c r="Q9" s="195"/>
      <c r="R9" s="195"/>
      <c r="S9" s="195"/>
      <c r="T9" s="126"/>
      <c r="U9" s="127"/>
      <c r="V9" s="128"/>
      <c r="W9" s="128"/>
      <c r="X9" s="217"/>
      <c r="Y9" s="218"/>
      <c r="Z9" s="218"/>
      <c r="AA9" s="217"/>
      <c r="AB9" s="217"/>
      <c r="AC9" s="217"/>
      <c r="AD9" s="217"/>
    </row>
    <row r="10" spans="1:30" s="187" customFormat="1" x14ac:dyDescent="0.2">
      <c r="A10" s="8" t="s">
        <v>0</v>
      </c>
      <c r="B10" s="10">
        <v>500</v>
      </c>
      <c r="C10" s="10" t="s">
        <v>33</v>
      </c>
      <c r="D10" s="10">
        <v>531</v>
      </c>
      <c r="E10" s="14">
        <v>31</v>
      </c>
      <c r="F10" s="26">
        <v>6</v>
      </c>
      <c r="G10" s="14">
        <v>5</v>
      </c>
      <c r="H10" s="15">
        <v>1200</v>
      </c>
      <c r="I10" s="15">
        <v>50</v>
      </c>
      <c r="J10" s="34">
        <v>116064</v>
      </c>
      <c r="K10" s="34" t="s">
        <v>32</v>
      </c>
      <c r="L10" s="191"/>
      <c r="M10" s="127"/>
      <c r="N10" s="127"/>
      <c r="O10" s="127"/>
      <c r="P10" s="195"/>
      <c r="Q10" s="195"/>
      <c r="R10" s="195"/>
      <c r="S10" s="195"/>
      <c r="T10" s="126"/>
      <c r="U10" s="127"/>
      <c r="V10" s="128"/>
      <c r="W10" s="128"/>
      <c r="X10" s="217"/>
      <c r="Y10" s="218"/>
      <c r="Z10" s="218"/>
      <c r="AA10" s="217"/>
      <c r="AB10" s="217"/>
      <c r="AC10" s="217"/>
      <c r="AD10" s="217"/>
    </row>
    <row r="11" spans="1:30" s="187" customFormat="1" x14ac:dyDescent="0.2">
      <c r="A11" s="8" t="s">
        <v>2</v>
      </c>
      <c r="B11" s="10">
        <v>500</v>
      </c>
      <c r="C11" s="10" t="s">
        <v>33</v>
      </c>
      <c r="D11" s="10">
        <v>507</v>
      </c>
      <c r="E11" s="14">
        <v>7</v>
      </c>
      <c r="F11" s="26">
        <v>6</v>
      </c>
      <c r="G11" s="14">
        <v>5</v>
      </c>
      <c r="H11" s="15">
        <v>1200</v>
      </c>
      <c r="I11" s="15">
        <v>50</v>
      </c>
      <c r="J11" s="34">
        <v>26208.000000000004</v>
      </c>
      <c r="K11" s="34" t="s">
        <v>32</v>
      </c>
      <c r="L11" s="191"/>
      <c r="M11" s="127"/>
      <c r="N11" s="127"/>
      <c r="O11" s="127"/>
      <c r="P11" s="195"/>
      <c r="Q11" s="195"/>
      <c r="R11" s="195"/>
      <c r="S11" s="195"/>
      <c r="T11" s="126"/>
      <c r="U11" s="127"/>
      <c r="V11" s="128"/>
      <c r="W11" s="128"/>
      <c r="X11" s="217"/>
      <c r="Y11" s="218"/>
      <c r="Z11" s="218"/>
      <c r="AA11" s="217"/>
      <c r="AB11" s="217"/>
      <c r="AC11" s="217"/>
      <c r="AD11" s="217"/>
    </row>
    <row r="12" spans="1:30" s="187" customFormat="1" x14ac:dyDescent="0.2">
      <c r="A12" s="8" t="s">
        <v>1</v>
      </c>
      <c r="B12" s="10">
        <v>700</v>
      </c>
      <c r="C12" s="10" t="s">
        <v>33</v>
      </c>
      <c r="D12" s="10">
        <v>744.4</v>
      </c>
      <c r="E12" s="14">
        <v>44.399999999999977</v>
      </c>
      <c r="F12" s="26">
        <v>7</v>
      </c>
      <c r="G12" s="14">
        <v>7</v>
      </c>
      <c r="H12" s="15">
        <v>18</v>
      </c>
      <c r="I12" s="15">
        <v>19</v>
      </c>
      <c r="J12" s="34">
        <v>2909.0879999999988</v>
      </c>
      <c r="K12" s="34" t="s">
        <v>32</v>
      </c>
      <c r="L12" s="191"/>
      <c r="M12" s="127"/>
      <c r="N12" s="127"/>
      <c r="O12" s="127"/>
      <c r="P12" s="195"/>
      <c r="Q12" s="195"/>
      <c r="R12" s="195"/>
      <c r="S12" s="195"/>
      <c r="T12" s="126"/>
      <c r="U12" s="127"/>
      <c r="V12" s="128"/>
      <c r="W12" s="128"/>
      <c r="X12" s="217"/>
      <c r="Y12" s="218"/>
      <c r="Z12" s="218"/>
      <c r="AA12" s="217"/>
      <c r="AB12" s="217"/>
      <c r="AC12" s="217"/>
      <c r="AD12" s="217"/>
    </row>
    <row r="13" spans="1:30" s="187" customFormat="1" x14ac:dyDescent="0.2">
      <c r="A13" s="8" t="s">
        <v>0</v>
      </c>
      <c r="B13" s="10">
        <v>700</v>
      </c>
      <c r="C13" s="10" t="s">
        <v>33</v>
      </c>
      <c r="D13" s="10">
        <v>707.2</v>
      </c>
      <c r="E13" s="14">
        <v>7.2000000000000455</v>
      </c>
      <c r="F13" s="26">
        <v>6.8</v>
      </c>
      <c r="G13" s="14">
        <v>7</v>
      </c>
      <c r="H13" s="15">
        <v>360</v>
      </c>
      <c r="I13" s="15">
        <v>8</v>
      </c>
      <c r="J13" s="34">
        <v>9165.3120000000581</v>
      </c>
      <c r="K13" s="34" t="s">
        <v>32</v>
      </c>
      <c r="L13" s="191"/>
      <c r="M13" s="127"/>
      <c r="N13" s="127"/>
      <c r="O13" s="127"/>
      <c r="P13" s="195"/>
      <c r="Q13" s="195"/>
      <c r="R13" s="195"/>
      <c r="S13" s="195"/>
      <c r="T13" s="126"/>
      <c r="U13" s="127"/>
      <c r="V13" s="128"/>
      <c r="W13" s="128"/>
      <c r="X13" s="217"/>
      <c r="Y13" s="218"/>
      <c r="Z13" s="218"/>
      <c r="AA13" s="217"/>
      <c r="AB13" s="217"/>
      <c r="AC13" s="217"/>
      <c r="AD13" s="217"/>
    </row>
    <row r="14" spans="1:30" s="187" customFormat="1" x14ac:dyDescent="0.2">
      <c r="A14" s="8" t="s">
        <v>2</v>
      </c>
      <c r="B14" s="10">
        <v>700</v>
      </c>
      <c r="C14" s="10" t="s">
        <v>33</v>
      </c>
      <c r="D14" s="10">
        <v>715.5</v>
      </c>
      <c r="E14" s="14">
        <v>15.5</v>
      </c>
      <c r="F14" s="26">
        <v>7.99</v>
      </c>
      <c r="G14" s="14">
        <v>7</v>
      </c>
      <c r="H14" s="15">
        <v>288</v>
      </c>
      <c r="I14" s="15">
        <v>48</v>
      </c>
      <c r="J14" s="34">
        <v>18547.027200000004</v>
      </c>
      <c r="K14" s="34" t="s">
        <v>32</v>
      </c>
      <c r="L14" s="191"/>
      <c r="M14" s="127"/>
      <c r="N14" s="127"/>
      <c r="O14" s="127"/>
      <c r="P14" s="195"/>
      <c r="Q14" s="195"/>
      <c r="R14" s="195"/>
      <c r="S14" s="195"/>
      <c r="T14" s="126"/>
      <c r="U14" s="127"/>
      <c r="V14" s="128"/>
      <c r="W14" s="128"/>
      <c r="X14" s="217"/>
      <c r="Y14" s="218"/>
      <c r="Z14" s="218"/>
      <c r="AA14" s="217"/>
      <c r="AB14" s="217"/>
      <c r="AC14" s="217"/>
      <c r="AD14" s="217"/>
    </row>
    <row r="15" spans="1:30" s="187" customFormat="1" ht="15" x14ac:dyDescent="0.25">
      <c r="A15" s="222" t="s">
        <v>2</v>
      </c>
      <c r="B15" s="10">
        <v>600</v>
      </c>
      <c r="C15" s="10" t="s">
        <v>33</v>
      </c>
      <c r="D15" s="10">
        <v>608</v>
      </c>
      <c r="E15" s="14">
        <v>8</v>
      </c>
      <c r="F15" s="26">
        <v>6.99</v>
      </c>
      <c r="G15" s="14">
        <v>7</v>
      </c>
      <c r="H15" s="15">
        <v>150</v>
      </c>
      <c r="I15" s="15">
        <v>45</v>
      </c>
      <c r="J15" s="34">
        <v>5088.72</v>
      </c>
      <c r="K15" s="34" t="s">
        <v>32</v>
      </c>
      <c r="L15" s="191"/>
      <c r="M15" s="127"/>
      <c r="N15" s="127"/>
      <c r="O15" s="127"/>
      <c r="P15" s="195"/>
      <c r="Q15" s="195"/>
      <c r="R15" s="195"/>
      <c r="S15" s="195"/>
      <c r="T15" s="126"/>
      <c r="U15" s="127"/>
      <c r="V15" s="128"/>
      <c r="W15" s="128"/>
      <c r="X15" s="217"/>
      <c r="Y15" s="218"/>
      <c r="Z15" s="218"/>
      <c r="AA15" s="217"/>
      <c r="AB15" s="217"/>
      <c r="AC15" s="217"/>
      <c r="AD15" s="217"/>
    </row>
    <row r="16" spans="1:30" s="187" customFormat="1" ht="15" x14ac:dyDescent="0.25">
      <c r="A16" s="222" t="s">
        <v>0</v>
      </c>
      <c r="B16" s="10">
        <v>600</v>
      </c>
      <c r="C16" s="10" t="s">
        <v>33</v>
      </c>
      <c r="D16" s="10">
        <v>610</v>
      </c>
      <c r="E16" s="14">
        <v>10</v>
      </c>
      <c r="F16" s="26">
        <v>5.99</v>
      </c>
      <c r="G16" s="14">
        <v>7</v>
      </c>
      <c r="H16" s="15">
        <v>100</v>
      </c>
      <c r="I16" s="15">
        <v>32</v>
      </c>
      <c r="J16" s="34">
        <v>3633.9333333333329</v>
      </c>
      <c r="K16" s="34" t="s">
        <v>32</v>
      </c>
      <c r="L16" s="191"/>
      <c r="M16" s="127"/>
      <c r="N16" s="127"/>
      <c r="O16" s="127"/>
      <c r="P16" s="195"/>
      <c r="Q16" s="195"/>
      <c r="R16" s="195"/>
      <c r="S16" s="195"/>
      <c r="T16" s="126"/>
      <c r="U16" s="127"/>
      <c r="V16" s="128"/>
      <c r="W16" s="128"/>
      <c r="X16" s="217"/>
      <c r="Y16" s="218"/>
      <c r="Z16" s="218"/>
      <c r="AA16" s="217"/>
      <c r="AB16" s="217"/>
      <c r="AC16" s="217"/>
      <c r="AD16" s="217"/>
    </row>
    <row r="17" spans="1:30" s="187" customFormat="1" ht="15" x14ac:dyDescent="0.25">
      <c r="A17" s="222" t="s">
        <v>2</v>
      </c>
      <c r="B17" s="10">
        <v>600</v>
      </c>
      <c r="C17" s="10" t="s">
        <v>33</v>
      </c>
      <c r="D17" s="10">
        <v>625</v>
      </c>
      <c r="E17" s="14">
        <v>25</v>
      </c>
      <c r="F17" s="26">
        <v>5</v>
      </c>
      <c r="G17" s="14">
        <v>7</v>
      </c>
      <c r="H17" s="15">
        <v>350</v>
      </c>
      <c r="I17" s="15">
        <v>350</v>
      </c>
      <c r="J17" s="34">
        <v>26541.666666666668</v>
      </c>
      <c r="K17" s="34" t="s">
        <v>32</v>
      </c>
      <c r="L17" s="191"/>
      <c r="M17" s="127"/>
      <c r="N17" s="127"/>
      <c r="O17" s="127"/>
      <c r="P17" s="195"/>
      <c r="Q17" s="195"/>
      <c r="R17" s="195"/>
      <c r="S17" s="195"/>
      <c r="T17" s="126"/>
      <c r="U17" s="127"/>
      <c r="V17" s="128"/>
      <c r="W17" s="128"/>
      <c r="X17" s="217"/>
      <c r="Y17" s="218"/>
      <c r="Z17" s="218"/>
      <c r="AA17" s="217"/>
      <c r="AB17" s="217"/>
      <c r="AC17" s="217"/>
      <c r="AD17" s="217"/>
    </row>
    <row r="18" spans="1:30" s="187" customFormat="1" ht="15" x14ac:dyDescent="0.25">
      <c r="A18" s="222" t="s">
        <v>2</v>
      </c>
      <c r="B18" s="10">
        <v>600</v>
      </c>
      <c r="C18" s="10" t="s">
        <v>33</v>
      </c>
      <c r="D18" s="10">
        <v>680</v>
      </c>
      <c r="E18" s="14">
        <v>80</v>
      </c>
      <c r="F18" s="26">
        <v>5.5</v>
      </c>
      <c r="G18" s="14">
        <v>6</v>
      </c>
      <c r="H18" s="15">
        <v>500</v>
      </c>
      <c r="I18" s="15">
        <v>500</v>
      </c>
      <c r="J18" s="34">
        <v>114400</v>
      </c>
      <c r="K18" s="34" t="s">
        <v>32</v>
      </c>
      <c r="L18" s="191"/>
      <c r="M18" s="127"/>
      <c r="N18" s="127"/>
      <c r="O18" s="127"/>
      <c r="P18" s="195"/>
      <c r="Q18" s="195"/>
      <c r="R18" s="219"/>
      <c r="S18" s="209"/>
      <c r="T18" s="126"/>
      <c r="U18" s="127"/>
      <c r="V18" s="128"/>
      <c r="W18" s="128"/>
      <c r="X18" s="217"/>
      <c r="Y18" s="218"/>
      <c r="Z18" s="218"/>
      <c r="AA18" s="217"/>
      <c r="AB18" s="217"/>
      <c r="AC18" s="217"/>
      <c r="AD18" s="217"/>
    </row>
    <row r="19" spans="1:30" s="187" customFormat="1" ht="15" x14ac:dyDescent="0.25">
      <c r="A19" s="222" t="s">
        <v>1</v>
      </c>
      <c r="B19" s="10">
        <v>500</v>
      </c>
      <c r="C19" s="10" t="s">
        <v>33</v>
      </c>
      <c r="D19" s="10">
        <v>509</v>
      </c>
      <c r="E19" s="14">
        <v>9</v>
      </c>
      <c r="F19" s="26">
        <v>29.5</v>
      </c>
      <c r="G19" s="14">
        <v>1</v>
      </c>
      <c r="H19" s="15">
        <v>350</v>
      </c>
      <c r="I19" s="15">
        <v>350</v>
      </c>
      <c r="J19" s="34">
        <v>9664.1999999999989</v>
      </c>
      <c r="K19" s="34" t="s">
        <v>32</v>
      </c>
      <c r="L19" s="191"/>
      <c r="M19" s="127"/>
      <c r="N19" s="127"/>
      <c r="O19" s="127"/>
      <c r="P19" s="195"/>
      <c r="Q19" s="195"/>
      <c r="R19" s="195"/>
      <c r="S19" s="209"/>
      <c r="T19" s="126"/>
      <c r="U19" s="127"/>
      <c r="V19" s="128"/>
      <c r="W19" s="128"/>
      <c r="X19" s="217"/>
      <c r="Y19" s="218"/>
      <c r="Z19" s="218"/>
      <c r="AA19" s="217"/>
      <c r="AB19" s="217"/>
      <c r="AC19" s="217"/>
      <c r="AD19" s="217"/>
    </row>
    <row r="20" spans="1:30" s="187" customFormat="1" ht="15" x14ac:dyDescent="0.25">
      <c r="A20" s="222" t="s">
        <v>1</v>
      </c>
      <c r="B20" s="10">
        <v>500</v>
      </c>
      <c r="C20" s="10" t="s">
        <v>33</v>
      </c>
      <c r="D20" s="10">
        <v>507</v>
      </c>
      <c r="E20" s="14">
        <v>7</v>
      </c>
      <c r="F20" s="26">
        <v>29.5</v>
      </c>
      <c r="G20" s="14">
        <v>1</v>
      </c>
      <c r="H20" s="15">
        <v>350</v>
      </c>
      <c r="I20" s="15">
        <v>350</v>
      </c>
      <c r="J20" s="34">
        <v>7516.5999999999995</v>
      </c>
      <c r="K20" s="34" t="s">
        <v>32</v>
      </c>
      <c r="L20" s="191"/>
      <c r="M20" s="127"/>
      <c r="N20" s="127"/>
      <c r="O20" s="127"/>
      <c r="P20" s="195"/>
      <c r="Q20" s="195"/>
      <c r="R20" s="209"/>
      <c r="S20" s="195"/>
      <c r="T20" s="126"/>
      <c r="U20" s="127"/>
      <c r="V20" s="128"/>
      <c r="W20" s="128"/>
      <c r="X20" s="217"/>
      <c r="Y20" s="218"/>
      <c r="Z20" s="218"/>
      <c r="AA20" s="217"/>
      <c r="AB20" s="217"/>
      <c r="AC20" s="217"/>
      <c r="AD20" s="217"/>
    </row>
    <row r="21" spans="1:30" s="187" customFormat="1" ht="15" x14ac:dyDescent="0.25">
      <c r="A21" s="222" t="s">
        <v>2</v>
      </c>
      <c r="B21" s="10">
        <v>600</v>
      </c>
      <c r="C21" s="10" t="s">
        <v>33</v>
      </c>
      <c r="D21" s="10">
        <v>616</v>
      </c>
      <c r="E21" s="14">
        <v>16</v>
      </c>
      <c r="F21" s="26">
        <v>5</v>
      </c>
      <c r="G21" s="14">
        <v>7</v>
      </c>
      <c r="H21" s="15">
        <v>150</v>
      </c>
      <c r="I21" s="15">
        <v>60</v>
      </c>
      <c r="J21" s="34">
        <v>7280</v>
      </c>
      <c r="K21" s="34" t="s">
        <v>32</v>
      </c>
      <c r="L21" s="191"/>
      <c r="M21" s="127"/>
      <c r="N21" s="127"/>
      <c r="O21" s="127"/>
      <c r="P21" s="195"/>
      <c r="Q21" s="195"/>
      <c r="R21" s="195"/>
      <c r="S21" s="209"/>
      <c r="T21" s="126"/>
      <c r="U21" s="127"/>
      <c r="V21" s="128"/>
      <c r="W21" s="128"/>
      <c r="X21" s="217"/>
      <c r="Y21" s="218"/>
      <c r="Z21" s="218"/>
      <c r="AA21" s="217"/>
      <c r="AB21" s="217"/>
      <c r="AC21" s="217"/>
      <c r="AD21" s="217"/>
    </row>
    <row r="22" spans="1:30" s="187" customFormat="1" x14ac:dyDescent="0.2">
      <c r="A22" s="206"/>
      <c r="B22" s="75" t="s">
        <v>59</v>
      </c>
      <c r="D22" s="220">
        <f>MIN(E2:E21)</f>
        <v>3</v>
      </c>
      <c r="E22" s="140"/>
      <c r="F22" s="140"/>
      <c r="G22" s="140"/>
      <c r="H22" s="221">
        <f t="shared" ref="H22:I22" si="0">SUM(H2:H21)</f>
        <v>6316</v>
      </c>
      <c r="I22" s="221">
        <f t="shared" si="0"/>
        <v>2307</v>
      </c>
      <c r="J22" s="198">
        <f>SUM(J2:J21)</f>
        <v>407968.61872000003</v>
      </c>
      <c r="K22" s="198">
        <f>SUM(K2:K21)</f>
        <v>0</v>
      </c>
      <c r="L22" s="191"/>
      <c r="M22" s="127"/>
      <c r="N22" s="127"/>
      <c r="O22" s="127"/>
      <c r="P22" s="195"/>
      <c r="Q22" s="195"/>
      <c r="R22" s="209"/>
      <c r="S22" s="209"/>
      <c r="T22" s="126"/>
      <c r="U22" s="127"/>
      <c r="V22" s="128"/>
      <c r="W22" s="128"/>
      <c r="X22" s="217"/>
      <c r="Y22" s="218"/>
      <c r="Z22" s="218"/>
      <c r="AA22" s="217"/>
      <c r="AB22" s="217"/>
      <c r="AC22" s="217"/>
      <c r="AD22" s="217"/>
    </row>
    <row r="23" spans="1:30" s="187" customFormat="1" x14ac:dyDescent="0.2">
      <c r="A23" s="206"/>
      <c r="B23" s="75" t="s">
        <v>60</v>
      </c>
      <c r="D23" s="220">
        <f>MAX(E2:E21)</f>
        <v>80</v>
      </c>
      <c r="E23" s="140"/>
      <c r="F23" s="140"/>
      <c r="G23" s="140"/>
      <c r="H23" s="140"/>
      <c r="I23" s="140"/>
      <c r="J23" s="128"/>
      <c r="K23" s="128"/>
      <c r="L23" s="191"/>
      <c r="M23" s="127"/>
      <c r="N23" s="127"/>
      <c r="O23" s="127"/>
      <c r="P23" s="195"/>
      <c r="Q23" s="195"/>
      <c r="R23" s="209"/>
      <c r="S23" s="209"/>
      <c r="T23" s="126"/>
      <c r="U23" s="127"/>
      <c r="V23" s="128"/>
      <c r="W23" s="128"/>
      <c r="X23" s="217"/>
      <c r="Y23" s="218"/>
      <c r="Z23" s="218"/>
      <c r="AA23" s="217"/>
      <c r="AB23" s="217"/>
      <c r="AC23" s="217"/>
      <c r="AD23" s="217"/>
    </row>
    <row r="24" spans="1:30" s="187" customFormat="1" x14ac:dyDescent="0.2">
      <c r="A24" s="206"/>
      <c r="B24" s="140"/>
      <c r="C24" s="140"/>
      <c r="D24" s="140"/>
      <c r="E24" s="140"/>
      <c r="F24" s="140"/>
      <c r="G24" s="140"/>
      <c r="H24" s="140"/>
      <c r="I24" s="140"/>
      <c r="J24" s="128"/>
      <c r="K24" s="128"/>
      <c r="L24" s="191"/>
      <c r="M24" s="127"/>
      <c r="N24" s="127"/>
      <c r="O24" s="127"/>
      <c r="P24" s="195"/>
      <c r="Q24" s="195"/>
      <c r="R24" s="195"/>
      <c r="S24" s="209"/>
      <c r="T24" s="126"/>
      <c r="U24" s="127"/>
      <c r="V24" s="128"/>
      <c r="W24" s="128"/>
      <c r="X24" s="217"/>
      <c r="Y24" s="218"/>
      <c r="Z24" s="218"/>
      <c r="AA24" s="217"/>
      <c r="AB24" s="217"/>
      <c r="AC24" s="217"/>
      <c r="AD24" s="217"/>
    </row>
    <row r="25" spans="1:30" s="187" customFormat="1" x14ac:dyDescent="0.2">
      <c r="A25" s="206"/>
      <c r="B25" s="140"/>
      <c r="C25" s="140"/>
      <c r="D25" s="140"/>
      <c r="E25" s="140"/>
      <c r="F25" s="140"/>
      <c r="G25" s="140"/>
      <c r="H25" s="140"/>
      <c r="I25" s="140"/>
      <c r="J25" s="128"/>
      <c r="K25" s="128"/>
      <c r="L25" s="191"/>
      <c r="M25" s="127"/>
      <c r="N25" s="127"/>
      <c r="O25" s="127"/>
      <c r="P25" s="195"/>
      <c r="Q25" s="195"/>
      <c r="R25" s="195"/>
      <c r="S25" s="209"/>
      <c r="T25" s="126"/>
      <c r="U25" s="127"/>
      <c r="V25" s="128"/>
      <c r="W25" s="128"/>
      <c r="X25" s="217"/>
      <c r="Y25" s="218"/>
      <c r="Z25" s="218"/>
      <c r="AA25" s="217"/>
      <c r="AB25" s="217"/>
      <c r="AC25" s="217"/>
      <c r="AD25" s="217"/>
    </row>
    <row r="26" spans="1:30" s="187" customFormat="1" x14ac:dyDescent="0.2">
      <c r="A26" s="74" t="s">
        <v>56</v>
      </c>
      <c r="B26" s="74"/>
      <c r="C26" s="140"/>
      <c r="D26" s="140"/>
      <c r="E26" s="140"/>
      <c r="F26" s="140"/>
      <c r="G26" s="140"/>
      <c r="H26" s="140"/>
      <c r="I26" s="140"/>
      <c r="J26" s="128"/>
      <c r="K26" s="128"/>
      <c r="L26" s="191"/>
      <c r="M26" s="127"/>
      <c r="N26" s="127"/>
      <c r="O26" s="127"/>
      <c r="P26" s="195"/>
      <c r="Q26" s="195"/>
      <c r="R26" s="209"/>
      <c r="S26" s="195"/>
      <c r="T26" s="126"/>
      <c r="U26" s="127"/>
      <c r="V26" s="128"/>
      <c r="W26" s="128"/>
      <c r="X26" s="217"/>
      <c r="Y26" s="218"/>
      <c r="Z26" s="218"/>
      <c r="AA26" s="217"/>
      <c r="AB26" s="217"/>
      <c r="AC26" s="217"/>
      <c r="AD26" s="217"/>
    </row>
    <row r="27" spans="1:30" s="187" customFormat="1" x14ac:dyDescent="0.2">
      <c r="A27" s="74" t="s">
        <v>52</v>
      </c>
      <c r="B27" s="74">
        <f>COUNTIF($B$2:$B$21, 500)</f>
        <v>4</v>
      </c>
      <c r="C27" s="140"/>
      <c r="D27" s="140"/>
      <c r="E27" s="140"/>
      <c r="F27" s="140"/>
      <c r="G27" s="140"/>
      <c r="H27" s="140"/>
      <c r="I27" s="140"/>
      <c r="J27" s="128"/>
      <c r="K27" s="128"/>
      <c r="L27" s="191"/>
      <c r="M27" s="127"/>
      <c r="N27" s="127"/>
      <c r="O27" s="127"/>
      <c r="P27" s="195"/>
      <c r="Q27" s="195"/>
      <c r="R27" s="209"/>
      <c r="S27" s="195"/>
      <c r="T27" s="126"/>
      <c r="U27" s="127"/>
      <c r="V27" s="128"/>
      <c r="W27" s="128"/>
      <c r="X27" s="217"/>
      <c r="Y27" s="218"/>
      <c r="Z27" s="218"/>
      <c r="AA27" s="217"/>
      <c r="AB27" s="217"/>
      <c r="AC27" s="217"/>
      <c r="AD27" s="217"/>
    </row>
    <row r="28" spans="1:30" s="187" customFormat="1" x14ac:dyDescent="0.2">
      <c r="A28" s="74" t="s">
        <v>53</v>
      </c>
      <c r="B28" s="74">
        <f>COUNTIF($B$2:$B$21, 600)</f>
        <v>10</v>
      </c>
      <c r="C28" s="140"/>
      <c r="D28" s="140"/>
      <c r="E28" s="140"/>
      <c r="F28" s="140"/>
      <c r="G28" s="140"/>
      <c r="H28" s="140"/>
      <c r="I28" s="140"/>
      <c r="J28" s="128"/>
      <c r="K28" s="128"/>
      <c r="L28" s="191"/>
      <c r="M28" s="127"/>
      <c r="N28" s="127"/>
      <c r="O28" s="127"/>
      <c r="P28" s="195"/>
      <c r="Q28" s="195"/>
      <c r="R28" s="209"/>
      <c r="S28" s="195"/>
      <c r="T28" s="126"/>
      <c r="U28" s="127"/>
      <c r="V28" s="128"/>
      <c r="W28" s="128"/>
      <c r="X28" s="217"/>
      <c r="Y28" s="218"/>
      <c r="Z28" s="218"/>
      <c r="AA28" s="217"/>
      <c r="AB28" s="217"/>
      <c r="AC28" s="217"/>
      <c r="AD28" s="217"/>
    </row>
    <row r="29" spans="1:30" s="187" customFormat="1" x14ac:dyDescent="0.2">
      <c r="A29" s="74" t="s">
        <v>54</v>
      </c>
      <c r="B29" s="74">
        <f>COUNTIF($B$2:$B$21, 700)</f>
        <v>6</v>
      </c>
      <c r="C29" s="140"/>
      <c r="D29" s="140"/>
      <c r="E29" s="140"/>
      <c r="F29" s="140"/>
      <c r="G29" s="140"/>
      <c r="H29" s="140"/>
      <c r="I29" s="140"/>
      <c r="J29" s="128"/>
      <c r="K29" s="128"/>
      <c r="L29" s="191"/>
      <c r="M29" s="127"/>
      <c r="N29" s="127"/>
      <c r="O29" s="127"/>
      <c r="P29" s="195"/>
      <c r="Q29" s="195"/>
      <c r="R29" s="209"/>
      <c r="S29" s="195"/>
      <c r="T29" s="126"/>
      <c r="U29" s="127"/>
      <c r="V29" s="128"/>
      <c r="W29" s="128"/>
      <c r="X29" s="217"/>
      <c r="Y29" s="218"/>
      <c r="Z29" s="218"/>
      <c r="AA29" s="217"/>
      <c r="AB29" s="217"/>
      <c r="AC29" s="217"/>
      <c r="AD29" s="217"/>
    </row>
    <row r="30" spans="1:30" s="187" customFormat="1" x14ac:dyDescent="0.2">
      <c r="A30" s="74" t="s">
        <v>55</v>
      </c>
      <c r="B30" s="74">
        <f>COUNTIF($B$2:$B$21, 800)</f>
        <v>0</v>
      </c>
      <c r="C30" s="140"/>
      <c r="D30" s="140"/>
      <c r="E30" s="140"/>
      <c r="F30" s="140"/>
      <c r="G30" s="140"/>
      <c r="H30" s="140"/>
      <c r="I30" s="140"/>
      <c r="J30" s="128"/>
      <c r="K30" s="128"/>
      <c r="L30" s="191"/>
      <c r="M30" s="127"/>
      <c r="N30" s="127"/>
      <c r="O30" s="127"/>
      <c r="P30" s="195"/>
      <c r="Q30" s="195"/>
      <c r="R30" s="195"/>
      <c r="S30" s="195"/>
      <c r="T30" s="126"/>
      <c r="U30" s="127"/>
      <c r="V30" s="128"/>
      <c r="W30" s="128"/>
      <c r="X30" s="217"/>
      <c r="Y30" s="218"/>
      <c r="Z30" s="218"/>
      <c r="AA30" s="217"/>
      <c r="AB30" s="217"/>
      <c r="AC30" s="217"/>
      <c r="AD30" s="217"/>
    </row>
    <row r="31" spans="1:30" s="187" customFormat="1" x14ac:dyDescent="0.2">
      <c r="A31" s="210"/>
      <c r="B31" s="140"/>
      <c r="C31" s="140"/>
      <c r="D31" s="140"/>
      <c r="E31" s="140"/>
      <c r="F31" s="140"/>
      <c r="G31" s="140"/>
      <c r="H31" s="140"/>
      <c r="I31" s="140"/>
      <c r="J31" s="128"/>
      <c r="K31" s="128"/>
      <c r="L31" s="191"/>
      <c r="M31" s="127"/>
      <c r="N31" s="127"/>
      <c r="O31" s="127"/>
      <c r="P31" s="195"/>
      <c r="Q31" s="195"/>
      <c r="R31" s="195"/>
      <c r="S31" s="195"/>
      <c r="T31" s="126"/>
      <c r="U31" s="127"/>
      <c r="V31" s="128"/>
      <c r="W31" s="128"/>
      <c r="X31" s="217"/>
      <c r="Y31" s="218"/>
      <c r="Z31" s="218"/>
      <c r="AA31" s="217"/>
      <c r="AB31" s="217"/>
      <c r="AC31" s="217"/>
      <c r="AD31" s="217"/>
    </row>
    <row r="32" spans="1:30" s="187" customFormat="1" x14ac:dyDescent="0.2">
      <c r="A32" s="210"/>
      <c r="B32" s="140"/>
      <c r="C32" s="140"/>
      <c r="D32" s="140"/>
      <c r="E32" s="140"/>
      <c r="F32" s="140"/>
      <c r="G32" s="140"/>
      <c r="H32" s="140"/>
      <c r="I32" s="140"/>
      <c r="J32" s="128"/>
      <c r="K32" s="128"/>
      <c r="L32" s="191"/>
      <c r="M32" s="127"/>
      <c r="N32" s="127"/>
      <c r="O32" s="127"/>
      <c r="P32" s="195"/>
      <c r="Q32" s="195"/>
      <c r="R32" s="195"/>
      <c r="S32" s="195"/>
      <c r="T32" s="126"/>
      <c r="U32" s="127"/>
      <c r="V32" s="128"/>
      <c r="W32" s="128"/>
      <c r="X32" s="217"/>
      <c r="Y32" s="218"/>
      <c r="Z32" s="218"/>
      <c r="AA32" s="217"/>
      <c r="AB32" s="217"/>
      <c r="AC32" s="217"/>
      <c r="AD32" s="217"/>
    </row>
    <row r="33" spans="1:30" s="187" customFormat="1" x14ac:dyDescent="0.2">
      <c r="A33" s="210"/>
      <c r="B33" s="140"/>
      <c r="C33" s="140"/>
      <c r="D33" s="140"/>
      <c r="E33" s="140"/>
      <c r="F33" s="140"/>
      <c r="G33" s="140"/>
      <c r="H33" s="140"/>
      <c r="I33" s="140"/>
      <c r="J33" s="128"/>
      <c r="K33" s="128"/>
      <c r="L33" s="191"/>
      <c r="M33" s="127"/>
      <c r="N33" s="127"/>
      <c r="O33" s="127"/>
      <c r="P33" s="195"/>
      <c r="Q33" s="195"/>
      <c r="R33" s="195"/>
      <c r="S33" s="195"/>
      <c r="T33" s="126"/>
      <c r="U33" s="127"/>
      <c r="V33" s="128"/>
      <c r="W33" s="128"/>
      <c r="X33" s="217"/>
      <c r="Y33" s="218"/>
      <c r="Z33" s="218"/>
      <c r="AA33" s="217"/>
      <c r="AB33" s="217"/>
      <c r="AC33" s="217"/>
      <c r="AD33" s="217"/>
    </row>
    <row r="34" spans="1:30" s="187" customFormat="1" x14ac:dyDescent="0.2">
      <c r="A34" s="210"/>
      <c r="B34" s="140"/>
      <c r="C34" s="140"/>
      <c r="D34" s="140"/>
      <c r="E34" s="140"/>
      <c r="F34" s="140"/>
      <c r="G34" s="140"/>
      <c r="H34" s="140"/>
      <c r="I34" s="140"/>
      <c r="J34" s="128"/>
      <c r="K34" s="128"/>
      <c r="L34" s="191"/>
      <c r="M34" s="127"/>
      <c r="N34" s="127"/>
      <c r="O34" s="127"/>
      <c r="P34" s="195"/>
      <c r="Q34" s="195"/>
      <c r="R34" s="195"/>
      <c r="S34" s="195"/>
      <c r="T34" s="126"/>
      <c r="U34" s="127"/>
      <c r="V34" s="128"/>
      <c r="W34" s="128"/>
      <c r="X34" s="217"/>
      <c r="Y34" s="218"/>
      <c r="Z34" s="218"/>
      <c r="AA34" s="217"/>
      <c r="AB34" s="217"/>
      <c r="AC34" s="217"/>
      <c r="AD34" s="217"/>
    </row>
    <row r="35" spans="1:30" s="187" customFormat="1" x14ac:dyDescent="0.2">
      <c r="A35" s="210"/>
      <c r="B35" s="140"/>
      <c r="C35" s="140"/>
      <c r="D35" s="140"/>
      <c r="E35" s="140"/>
      <c r="F35" s="140"/>
      <c r="G35" s="140"/>
      <c r="H35" s="140"/>
      <c r="I35" s="140"/>
      <c r="J35" s="128"/>
      <c r="K35" s="128"/>
      <c r="L35" s="191"/>
      <c r="M35" s="127"/>
      <c r="N35" s="127"/>
      <c r="O35" s="127"/>
      <c r="P35" s="195"/>
      <c r="Q35" s="195"/>
      <c r="R35" s="195"/>
      <c r="S35" s="195"/>
      <c r="T35" s="126"/>
      <c r="U35" s="127"/>
      <c r="V35" s="128"/>
      <c r="W35" s="128"/>
      <c r="X35" s="217"/>
      <c r="Y35" s="218"/>
      <c r="Z35" s="218"/>
      <c r="AA35" s="217"/>
      <c r="AB35" s="217"/>
      <c r="AC35" s="217"/>
      <c r="AD35" s="217"/>
    </row>
    <row r="36" spans="1:30" s="187" customFormat="1" x14ac:dyDescent="0.2">
      <c r="A36" s="210"/>
      <c r="B36" s="140"/>
      <c r="C36" s="140"/>
      <c r="D36" s="140"/>
      <c r="E36" s="140"/>
      <c r="F36" s="140"/>
      <c r="G36" s="140"/>
      <c r="H36" s="140"/>
      <c r="I36" s="140"/>
      <c r="J36" s="128"/>
      <c r="K36" s="128"/>
      <c r="L36" s="191"/>
      <c r="M36" s="127"/>
      <c r="N36" s="127"/>
      <c r="O36" s="127"/>
      <c r="P36" s="195"/>
      <c r="Q36" s="195"/>
      <c r="R36" s="195"/>
      <c r="S36" s="195"/>
      <c r="T36" s="126"/>
      <c r="U36" s="127"/>
      <c r="V36" s="128"/>
      <c r="W36" s="128"/>
      <c r="X36" s="217"/>
      <c r="Y36" s="218"/>
      <c r="Z36" s="218"/>
      <c r="AA36" s="217"/>
      <c r="AB36" s="217"/>
      <c r="AC36" s="217"/>
      <c r="AD36" s="217"/>
    </row>
    <row r="37" spans="1:30" s="187" customFormat="1" x14ac:dyDescent="0.2">
      <c r="A37" s="210"/>
      <c r="B37" s="140"/>
      <c r="C37" s="140"/>
      <c r="D37" s="140"/>
      <c r="E37" s="140"/>
      <c r="F37" s="140"/>
      <c r="G37" s="140"/>
      <c r="H37" s="140"/>
      <c r="I37" s="140"/>
      <c r="J37" s="128"/>
      <c r="K37" s="128"/>
      <c r="L37" s="191"/>
      <c r="M37" s="127"/>
      <c r="N37" s="127"/>
      <c r="O37" s="127"/>
      <c r="P37" s="195"/>
      <c r="Q37" s="195"/>
      <c r="R37" s="195"/>
      <c r="S37" s="195"/>
      <c r="T37" s="126"/>
      <c r="U37" s="127"/>
      <c r="V37" s="128"/>
      <c r="W37" s="128"/>
      <c r="X37" s="217"/>
      <c r="Y37" s="218"/>
      <c r="Z37" s="218"/>
      <c r="AA37" s="217"/>
      <c r="AB37" s="217"/>
      <c r="AC37" s="217"/>
      <c r="AD37" s="217"/>
    </row>
    <row r="38" spans="1:30" s="187" customFormat="1" x14ac:dyDescent="0.2">
      <c r="A38" s="210"/>
      <c r="B38" s="140"/>
      <c r="C38" s="140"/>
      <c r="D38" s="140"/>
      <c r="E38" s="140"/>
      <c r="F38" s="140"/>
      <c r="G38" s="140"/>
      <c r="H38" s="140"/>
      <c r="I38" s="140"/>
      <c r="J38" s="128"/>
      <c r="K38" s="128"/>
      <c r="L38" s="191"/>
      <c r="M38" s="127"/>
      <c r="N38" s="127"/>
      <c r="O38" s="127"/>
      <c r="P38" s="195"/>
      <c r="Q38" s="195"/>
      <c r="R38" s="195"/>
      <c r="S38" s="195"/>
      <c r="T38" s="126"/>
      <c r="U38" s="127"/>
      <c r="V38" s="128"/>
      <c r="W38" s="128"/>
      <c r="X38" s="217"/>
      <c r="Y38" s="218"/>
      <c r="Z38" s="218"/>
      <c r="AA38" s="217"/>
      <c r="AB38" s="217"/>
      <c r="AC38" s="217"/>
      <c r="AD38" s="217"/>
    </row>
    <row r="39" spans="1:30" s="187" customFormat="1" x14ac:dyDescent="0.2">
      <c r="A39" s="210"/>
      <c r="B39" s="140"/>
      <c r="C39" s="140"/>
      <c r="D39" s="140"/>
      <c r="E39" s="140"/>
      <c r="F39" s="140"/>
      <c r="G39" s="140"/>
      <c r="H39" s="140"/>
      <c r="I39" s="140"/>
      <c r="J39" s="128"/>
      <c r="K39" s="128"/>
      <c r="L39" s="191"/>
      <c r="M39" s="127"/>
      <c r="N39" s="127"/>
      <c r="O39" s="127"/>
      <c r="P39" s="195"/>
      <c r="Q39" s="195"/>
      <c r="R39" s="195"/>
      <c r="S39" s="195"/>
      <c r="T39" s="126"/>
      <c r="U39" s="127"/>
      <c r="V39" s="128"/>
      <c r="W39" s="128"/>
      <c r="X39" s="217"/>
      <c r="Y39" s="218"/>
      <c r="Z39" s="218"/>
      <c r="AA39" s="217"/>
      <c r="AB39" s="217"/>
      <c r="AC39" s="217"/>
      <c r="AD39" s="217"/>
    </row>
    <row r="40" spans="1:30" s="187" customFormat="1" x14ac:dyDescent="0.2">
      <c r="A40" s="210"/>
      <c r="B40" s="140"/>
      <c r="C40" s="140"/>
      <c r="D40" s="140"/>
      <c r="E40" s="140"/>
      <c r="F40" s="140"/>
      <c r="G40" s="140"/>
      <c r="H40" s="140"/>
      <c r="I40" s="140"/>
      <c r="J40" s="128"/>
      <c r="K40" s="128"/>
      <c r="L40" s="191"/>
      <c r="M40" s="127"/>
      <c r="N40" s="127"/>
      <c r="O40" s="127"/>
      <c r="P40" s="195"/>
      <c r="Q40" s="195"/>
      <c r="R40" s="195"/>
      <c r="S40" s="195"/>
      <c r="T40" s="126"/>
      <c r="U40" s="127"/>
      <c r="V40" s="128"/>
      <c r="W40" s="128"/>
      <c r="X40" s="217"/>
      <c r="Y40" s="218"/>
      <c r="Z40" s="218"/>
      <c r="AA40" s="217"/>
      <c r="AB40" s="217"/>
      <c r="AC40" s="217"/>
      <c r="AD40" s="217"/>
    </row>
    <row r="41" spans="1:30" s="187" customFormat="1" x14ac:dyDescent="0.2">
      <c r="A41" s="210"/>
      <c r="B41" s="140"/>
      <c r="C41" s="140"/>
      <c r="D41" s="140"/>
      <c r="E41" s="140"/>
      <c r="F41" s="140"/>
      <c r="G41" s="140"/>
      <c r="H41" s="140"/>
      <c r="I41" s="140"/>
      <c r="J41" s="128"/>
      <c r="K41" s="128"/>
      <c r="L41" s="191"/>
      <c r="M41" s="127"/>
      <c r="N41" s="127"/>
      <c r="O41" s="127"/>
      <c r="P41" s="195"/>
      <c r="Q41" s="195"/>
      <c r="R41" s="195"/>
      <c r="S41" s="195"/>
      <c r="T41" s="126"/>
      <c r="U41" s="127"/>
      <c r="V41" s="128"/>
      <c r="W41" s="128"/>
      <c r="X41" s="217"/>
      <c r="Y41" s="218"/>
      <c r="Z41" s="218"/>
      <c r="AA41" s="217"/>
      <c r="AB41" s="217"/>
      <c r="AC41" s="217"/>
      <c r="AD41" s="217"/>
    </row>
    <row r="42" spans="1:30" s="187" customFormat="1" x14ac:dyDescent="0.2">
      <c r="A42" s="210"/>
      <c r="B42" s="140"/>
      <c r="C42" s="140"/>
      <c r="D42" s="140"/>
      <c r="E42" s="140"/>
      <c r="F42" s="140"/>
      <c r="G42" s="140"/>
      <c r="H42" s="140"/>
      <c r="I42" s="140"/>
      <c r="J42" s="128"/>
      <c r="K42" s="128"/>
      <c r="L42" s="191"/>
      <c r="M42" s="127"/>
      <c r="N42" s="127"/>
      <c r="O42" s="127"/>
      <c r="P42" s="195"/>
      <c r="Q42" s="195"/>
      <c r="R42" s="195"/>
      <c r="S42" s="195"/>
      <c r="T42" s="126"/>
      <c r="U42" s="127"/>
      <c r="V42" s="128"/>
      <c r="W42" s="128"/>
      <c r="X42" s="217"/>
      <c r="Y42" s="218"/>
      <c r="Z42" s="218"/>
      <c r="AA42" s="217"/>
      <c r="AB42" s="217"/>
      <c r="AC42" s="217"/>
      <c r="AD42" s="217"/>
    </row>
    <row r="43" spans="1:30" s="187" customFormat="1" x14ac:dyDescent="0.2">
      <c r="A43" s="210"/>
      <c r="B43" s="140"/>
      <c r="C43" s="140"/>
      <c r="D43" s="140"/>
      <c r="E43" s="140"/>
      <c r="F43" s="140"/>
      <c r="G43" s="140"/>
      <c r="H43" s="140"/>
      <c r="I43" s="140"/>
      <c r="J43" s="128"/>
      <c r="K43" s="128"/>
      <c r="L43" s="191"/>
      <c r="M43" s="127"/>
      <c r="N43" s="127"/>
      <c r="O43" s="127"/>
      <c r="P43" s="195"/>
      <c r="Q43" s="195"/>
      <c r="R43" s="195"/>
      <c r="S43" s="195"/>
      <c r="T43" s="126"/>
      <c r="U43" s="127"/>
      <c r="V43" s="128"/>
      <c r="W43" s="128"/>
      <c r="X43" s="217"/>
      <c r="Y43" s="218"/>
      <c r="Z43" s="218"/>
      <c r="AA43" s="217"/>
      <c r="AB43" s="217"/>
      <c r="AC43" s="217"/>
      <c r="AD43" s="217"/>
    </row>
    <row r="44" spans="1:30" s="187" customFormat="1" x14ac:dyDescent="0.2">
      <c r="A44" s="210"/>
      <c r="B44" s="140"/>
      <c r="C44" s="140"/>
      <c r="D44" s="140"/>
      <c r="E44" s="140"/>
      <c r="F44" s="140"/>
      <c r="G44" s="140"/>
      <c r="H44" s="140"/>
      <c r="I44" s="140"/>
      <c r="J44" s="128"/>
      <c r="K44" s="128"/>
      <c r="L44" s="191"/>
      <c r="M44" s="127"/>
      <c r="N44" s="127"/>
      <c r="O44" s="127"/>
      <c r="P44" s="195"/>
      <c r="Q44" s="195"/>
      <c r="R44" s="195"/>
      <c r="S44" s="195"/>
      <c r="T44" s="126"/>
      <c r="U44" s="127"/>
      <c r="V44" s="128"/>
      <c r="W44" s="128"/>
      <c r="X44" s="217"/>
      <c r="Y44" s="218"/>
      <c r="Z44" s="218"/>
      <c r="AA44" s="217"/>
      <c r="AB44" s="217"/>
      <c r="AC44" s="217"/>
      <c r="AD44" s="217"/>
    </row>
    <row r="45" spans="1:30" s="187" customFormat="1" x14ac:dyDescent="0.2">
      <c r="A45" s="210"/>
      <c r="B45" s="140"/>
      <c r="C45" s="140"/>
      <c r="D45" s="140"/>
      <c r="E45" s="140"/>
      <c r="F45" s="140"/>
      <c r="G45" s="140"/>
      <c r="H45" s="140"/>
      <c r="I45" s="140"/>
      <c r="J45" s="128"/>
      <c r="K45" s="128"/>
      <c r="L45" s="191"/>
      <c r="M45" s="127"/>
      <c r="N45" s="127"/>
      <c r="O45" s="127"/>
      <c r="P45" s="195"/>
      <c r="Q45" s="195"/>
      <c r="R45" s="195"/>
      <c r="S45" s="195"/>
      <c r="T45" s="126"/>
      <c r="U45" s="127"/>
      <c r="V45" s="128"/>
      <c r="W45" s="128"/>
      <c r="X45" s="217"/>
      <c r="Y45" s="218"/>
      <c r="Z45" s="218"/>
      <c r="AA45" s="217"/>
      <c r="AB45" s="217"/>
      <c r="AC45" s="217"/>
      <c r="AD45" s="217"/>
    </row>
    <row r="46" spans="1:30" s="187" customFormat="1" x14ac:dyDescent="0.2">
      <c r="A46" s="210"/>
      <c r="B46" s="140"/>
      <c r="C46" s="140"/>
      <c r="D46" s="140"/>
      <c r="E46" s="140"/>
      <c r="F46" s="140"/>
      <c r="G46" s="140"/>
      <c r="H46" s="140"/>
      <c r="I46" s="140"/>
      <c r="J46" s="128"/>
      <c r="K46" s="128"/>
      <c r="L46" s="191"/>
      <c r="M46" s="127"/>
      <c r="N46" s="127"/>
      <c r="O46" s="127"/>
      <c r="P46" s="195"/>
      <c r="Q46" s="195"/>
      <c r="R46" s="195"/>
      <c r="S46" s="195"/>
      <c r="T46" s="126"/>
      <c r="U46" s="127"/>
      <c r="V46" s="128"/>
      <c r="W46" s="128"/>
      <c r="X46" s="217"/>
      <c r="Y46" s="218"/>
      <c r="Z46" s="218"/>
      <c r="AA46" s="217"/>
      <c r="AB46" s="217"/>
      <c r="AC46" s="217"/>
      <c r="AD46" s="217"/>
    </row>
    <row r="47" spans="1:30" x14ac:dyDescent="0.2">
      <c r="L47" s="74"/>
      <c r="V47" s="214"/>
      <c r="W47" s="214"/>
      <c r="X47" s="212"/>
      <c r="Y47" s="212"/>
      <c r="Z47" s="212"/>
      <c r="AA47" s="212"/>
      <c r="AB47" s="212"/>
      <c r="AC47" s="212"/>
      <c r="AD47" s="212"/>
    </row>
    <row r="48" spans="1:30" x14ac:dyDescent="0.2">
      <c r="L48" s="74"/>
    </row>
  </sheetData>
  <sheetProtection password="CA60" sheet="1" objects="1" scenarios="1"/>
  <dataValidations count="14">
    <dataValidation allowBlank="1" showInputMessage="1" showErrorMessage="1" promptTitle="Random packets weighed at retail" prompt="Indicate the total number of packets weighed in cases where random packages have been checked. Indicate total weight of all packets measured." sqref="W41:W44 I23:I46"/>
    <dataValidation allowBlank="1" showInputMessage="1" showErrorMessage="1" promptTitle="Inspection lot less than 100" prompt="Only indicate number of items tested here if evaluation was done based on the average, but the total sample size was less than 100 units where the total number of samples were weighed i.e bread when tested at retail level." sqref="W45:W46 D24:D46"/>
    <dataValidation allowBlank="1" showInputMessage="1" showErrorMessage="1" promptTitle="4.3(Random) or 4.5(Average)?" prompt="Based on what requirement was evaluation done?" sqref="C24:C46"/>
    <dataValidation allowBlank="1" showInputMessage="1" showErrorMessage="1" promptTitle="Unit Price (not random goods)" prompt="What was the price per unit of the products tested? " sqref="S3:S46"/>
    <dataValidation allowBlank="1" showInputMessage="1" showErrorMessage="1" promptTitle="Price per kilogram" prompt="Random packages - What was price per kilogram?" sqref="R3:R46"/>
    <dataValidation allowBlank="1" showInputMessage="1" showErrorMessage="1" promptTitle="Taring" prompt="Is Shortage if found as a result of taring? ( Yes = 1, No = 0)" sqref="Q3:Q46"/>
    <dataValidation allowBlank="1" showInputMessage="1" showErrorMessage="1" promptTitle="Scale(s) at business suitable?" prompt="Was the scales used to measure goods suitable? Yes = 1; No = 0" sqref="P3:P46"/>
    <dataValidation allowBlank="1" showInputMessage="1" showErrorMessage="1" promptTitle="DO NOT FORGET!!!!" prompt="Please DO NOT OMIT to fill in required information!!!!_x000a__x000a_How many days per week is product packed?" sqref="U3:U46 G2 G8:G21"/>
    <dataValidation allowBlank="1" showInputMessage="1" showErrorMessage="1" promptTitle="Actual Quantity" prompt="Insert actual average quantity or actual total quantity in case of random packages" sqref="L3:L42 D2 D8:D18"/>
    <dataValidation allowBlank="1" showInputMessage="1" showErrorMessage="1" promptTitle="Declared Quantity" prompt="Insert quantity as stated on package or total quantity in case random packages have been measured" sqref="B2 L43:L46 B8:B21 D19:D21 J22:J46 K22 H22:I22"/>
    <dataValidation allowBlank="1" showInputMessage="1" showErrorMessage="1" promptTitle="DO NOT FORGET!!!!" prompt="Please DO NOT OMIT to fill in required information!!!!_x000a_What amount of product is produced per day?" sqref="V3:V46 H2 H8:H21"/>
    <dataValidation allowBlank="1" showInputMessage="1" showErrorMessage="1" promptTitle="DO NOT FORGET!!!!" prompt="Please DO NOT OMIT to fill in required information!!!!_x000a__x000a_How many units were in stock on date of inspection?" sqref="W3:W40 I2 I8:I21"/>
    <dataValidation allowBlank="1" showInputMessage="1" showErrorMessage="1" promptTitle="Calulate automatically" prompt="Please do not change the calculation!!!!!" sqref="T3:T46 F10:F21"/>
    <dataValidation allowBlank="1" showInputMessage="1" showErrorMessage="1" promptTitle="WHAT TO INPUT" prompt="Use the calculated TOTAL for all packages tested when random mass is tested_x000a_Use gram and mililiter i.e 10000 g i.s.o 10 kg or 1000 ml i.s.o 1 L" sqref="B3:B7"/>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[6]Sheet1!#REF!</xm:f>
          </x14:formula1>
          <xm:sqref>A22:A25 A31:A46</xm:sqref>
        </x14:dataValidation>
        <x14:dataValidation type="list" allowBlank="1" showInputMessage="1" showErrorMessage="1">
          <x14:formula1>
            <xm:f>'[9]COMMODITY LIST'!#REF!</xm:f>
          </x14:formula1>
          <xm:sqref>A2:A9</xm:sqref>
        </x14:dataValidation>
        <x14:dataValidation type="list" allowBlank="1" showInputMessage="1" showErrorMessage="1">
          <x14:formula1>
            <xm:f>'[10]COMMODITY LIST'!#REF!</xm:f>
          </x14:formula1>
          <xm:sqref>A10:A11</xm:sqref>
        </x14:dataValidation>
        <x14:dataValidation type="list" allowBlank="1" showInputMessage="1" showErrorMessage="1">
          <x14:formula1>
            <xm:f>'[11]COMMODITY LIST'!#REF!</xm:f>
          </x14:formula1>
          <xm:sqref>A12:A14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APRIL</vt:lpstr>
      <vt:lpstr>MAY</vt:lpstr>
      <vt:lpstr>JUN</vt:lpstr>
      <vt:lpstr>JUL</vt:lpstr>
      <vt:lpstr>AUG</vt:lpstr>
      <vt:lpstr>SEP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Suscilia Maree</dc:creator>
  <cp:lastModifiedBy>Lynette Steyn</cp:lastModifiedBy>
  <dcterms:created xsi:type="dcterms:W3CDTF">2013-10-09T08:35:23Z</dcterms:created>
  <dcterms:modified xsi:type="dcterms:W3CDTF">2013-10-14T06:22:03Z</dcterms:modified>
</cp:coreProperties>
</file>