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7560" tabRatio="689" activeTab="0"/>
  </bookViews>
  <sheets>
    <sheet name="sonneblom" sheetId="1" r:id="rId1"/>
  </sheets>
  <definedNames/>
  <calcPr fullCalcOnLoad="1"/>
</workbook>
</file>

<file path=xl/sharedStrings.xml><?xml version="1.0" encoding="utf-8"?>
<sst xmlns="http://schemas.openxmlformats.org/spreadsheetml/2006/main" count="88" uniqueCount="86">
  <si>
    <t>Imports destined for RSA</t>
  </si>
  <si>
    <t>Withdrawn by producers</t>
  </si>
  <si>
    <t>Released to end-consumer(s)</t>
  </si>
  <si>
    <t>(e) Sundries</t>
  </si>
  <si>
    <t>(e) Diverse</t>
  </si>
  <si>
    <t>Storers, traders</t>
  </si>
  <si>
    <t>Opbergers, handelaars</t>
  </si>
  <si>
    <t>Processors</t>
  </si>
  <si>
    <t>Verwerkers</t>
  </si>
  <si>
    <t>Harbours</t>
  </si>
  <si>
    <t>Grensposte</t>
  </si>
  <si>
    <t>Hawens</t>
  </si>
  <si>
    <t>(f) Unutilised stock (a+b-c-d-e)</t>
  </si>
  <si>
    <t>(a) Opening Stock</t>
  </si>
  <si>
    <t>(b) Acquisition</t>
  </si>
  <si>
    <t>(c) Utilisation</t>
  </si>
  <si>
    <t>'000 t</t>
  </si>
  <si>
    <t>Border posts</t>
  </si>
  <si>
    <t xml:space="preserve">Saad vir plantdoeleindes </t>
  </si>
  <si>
    <t>Progressive/</t>
  </si>
  <si>
    <t>Progressief</t>
  </si>
  <si>
    <t xml:space="preserve">(a) Beginvoorraad </t>
  </si>
  <si>
    <t xml:space="preserve">(b) Verkryging </t>
  </si>
  <si>
    <t xml:space="preserve">(c) Aanwending </t>
  </si>
  <si>
    <t>Human consumption</t>
  </si>
  <si>
    <t>Animal feed</t>
  </si>
  <si>
    <t xml:space="preserve">Onttrek deur produsente </t>
  </si>
  <si>
    <t xml:space="preserve">Vrygestel aan eindverbruiker(s) </t>
  </si>
  <si>
    <t>Seed for planting purposes</t>
  </si>
  <si>
    <t>(g) Stock stored at: (4)</t>
  </si>
  <si>
    <t>Processed for local market:</t>
  </si>
  <si>
    <t>Verwerk vir plaaslike mark:</t>
  </si>
  <si>
    <t>Whole sunflower seed</t>
  </si>
  <si>
    <t xml:space="preserve">Heelsonneblomsaad </t>
  </si>
  <si>
    <t>Net dispatches(+)/Receipts(-)</t>
  </si>
  <si>
    <t xml:space="preserve">Surplus(-)/Deficit(+) </t>
  </si>
  <si>
    <t xml:space="preserve">Dierevoer </t>
  </si>
  <si>
    <t>(i)</t>
  </si>
  <si>
    <t>(d) RSA Exports (3)</t>
  </si>
  <si>
    <t>(g) Voorraad geberg by: (4)</t>
  </si>
  <si>
    <t>Deliveries directly from farms (i)</t>
  </si>
  <si>
    <t xml:space="preserve">(d) RSA Uitvoere (3) </t>
  </si>
  <si>
    <t xml:space="preserve">Lewerings direk vanaf plase (i)  </t>
  </si>
  <si>
    <t xml:space="preserve">Menslike verbruik </t>
  </si>
  <si>
    <t xml:space="preserve">Invoere bestem vir RSA   </t>
  </si>
  <si>
    <t xml:space="preserve">Netto versendings(+)/Ontvangstes(-) </t>
  </si>
  <si>
    <t xml:space="preserve">Surplus(-)/Tekort(+)  </t>
  </si>
  <si>
    <t xml:space="preserve">(f) Onaangewende voorraad (a+b-c-d-e) </t>
  </si>
  <si>
    <t>Mar/Mrt 2005</t>
  </si>
  <si>
    <t>May/Mei 2005</t>
  </si>
  <si>
    <t>Oct/Okt 2005</t>
  </si>
  <si>
    <t>Dec/Des 2005</t>
  </si>
  <si>
    <t>1 Jan 2005</t>
  </si>
  <si>
    <t>1 Dec/Des 2005</t>
  </si>
  <si>
    <t>1 Nov 2005</t>
  </si>
  <si>
    <t>1 Oct/Okt 2005</t>
  </si>
  <si>
    <t>1 Sep 2005</t>
  </si>
  <si>
    <t>1 Aug 2005</t>
  </si>
  <si>
    <t>1 Jul 2005</t>
  </si>
  <si>
    <t>1 Jun 2005</t>
  </si>
  <si>
    <t>1 May/Mei 2005</t>
  </si>
  <si>
    <t>1 Apr 2005</t>
  </si>
  <si>
    <t>1 Mar/Mrt 2005</t>
  </si>
  <si>
    <t>1 Feb 2005</t>
  </si>
  <si>
    <t>31 Jan 2005</t>
  </si>
  <si>
    <t>28 Feb 2005</t>
  </si>
  <si>
    <t>31 Mar/Mrt 2005</t>
  </si>
  <si>
    <t>30 Apr 2005</t>
  </si>
  <si>
    <t>31 May/Mei 2005</t>
  </si>
  <si>
    <t>30 Jun 2005</t>
  </si>
  <si>
    <t>31 Jul 2005</t>
  </si>
  <si>
    <t>31 Aug 2005</t>
  </si>
  <si>
    <t>30 Sep 2005</t>
  </si>
  <si>
    <t>31 Oct/Okt 2005</t>
  </si>
  <si>
    <t>30 Nov 2005</t>
  </si>
  <si>
    <t>31 Dec/Des 2005</t>
  </si>
  <si>
    <t>Monthly announcement of information / Maandelikse bekendmaking van inligting (1)</t>
  </si>
  <si>
    <t>Jan - Dec/Des 2005</t>
  </si>
  <si>
    <t xml:space="preserve">2005 Year (Jan - Dec) FINAL / 2005 Jaar (Jan - Des) FINAAL (2) </t>
  </si>
  <si>
    <t>SMI-022006</t>
  </si>
  <si>
    <t>SUNFLOWER SEED / SONNEBLOMSAAD</t>
  </si>
  <si>
    <t>Oil and oilcake</t>
  </si>
  <si>
    <t xml:space="preserve">Olie en oliekoek </t>
  </si>
  <si>
    <t>Prog. Jan - Dec/Des 2005</t>
  </si>
  <si>
    <t>Producer deliveries regarding the previous marketing period (Jan - Dec) will no longer be included in the footnote for sunflower seed. The industry considers producer deliveries within a specific marketing period as part of the appropriate crop (Forum 16 Nov 2004)./</t>
  </si>
  <si>
    <t>Produsentelewerings rakende die vorige bemarkingsperiode (Jan - Des) word nie meer by wyse van 'n voetnota vir sonneblomsaad uiteengesit nie. Die bedryf ag produsentelewerings gedurende 'n spesifieke bemarkingsperiode as deel van die toepaslike oes (Forum 16 Nov 2004).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</si>
</sst>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  <numFmt numFmtId="176" formatCode="0.000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horizontal="left" indent="3"/>
    </xf>
    <xf numFmtId="0" fontId="0" fillId="0" borderId="0" xfId="0" applyFont="1" applyAlignment="1">
      <alignment horizontal="left" indent="3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indent="3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 quotePrefix="1">
      <alignment horizontal="left" vertical="center"/>
    </xf>
    <xf numFmtId="176" fontId="3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17" fontId="0" fillId="0" borderId="12" xfId="0" applyNumberFormat="1" applyFont="1" applyBorder="1" applyAlignment="1" quotePrefix="1">
      <alignment horizontal="center" wrapText="1"/>
    </xf>
    <xf numFmtId="0" fontId="0" fillId="0" borderId="0" xfId="0" applyFont="1" applyAlignment="1" quotePrefix="1">
      <alignment/>
    </xf>
    <xf numFmtId="0" fontId="0" fillId="0" borderId="13" xfId="0" applyFont="1" applyBorder="1" applyAlignment="1" quotePrefix="1">
      <alignment horizontal="center" vertical="center" wrapText="1"/>
    </xf>
    <xf numFmtId="0" fontId="0" fillId="0" borderId="0" xfId="0" applyFont="1" applyAlignment="1">
      <alignment horizontal="left" vertical="center" indent="3"/>
    </xf>
    <xf numFmtId="175" fontId="0" fillId="0" borderId="13" xfId="0" applyNumberFormat="1" applyFont="1" applyBorder="1" applyAlignment="1">
      <alignment horizontal="right" vertical="center" wrapText="1"/>
    </xf>
    <xf numFmtId="0" fontId="0" fillId="0" borderId="14" xfId="0" applyFont="1" applyBorder="1" applyAlignment="1">
      <alignment horizontal="left" vertical="center" wrapText="1" indent="3"/>
    </xf>
    <xf numFmtId="0" fontId="0" fillId="0" borderId="0" xfId="0" applyFont="1" applyBorder="1" applyAlignment="1">
      <alignment horizontal="left" vertical="center" wrapText="1" indent="3"/>
    </xf>
    <xf numFmtId="175" fontId="0" fillId="0" borderId="0" xfId="0" applyNumberFormat="1" applyFont="1" applyBorder="1" applyAlignment="1">
      <alignment horizontal="left" vertical="center" wrapText="1" indent="3"/>
    </xf>
    <xf numFmtId="175" fontId="0" fillId="0" borderId="0" xfId="0" applyNumberFormat="1" applyFont="1" applyAlignment="1">
      <alignment horizontal="center" vertical="center" wrapText="1"/>
    </xf>
    <xf numFmtId="175" fontId="0" fillId="0" borderId="10" xfId="0" applyNumberFormat="1" applyFont="1" applyBorder="1" applyAlignment="1">
      <alignment horizontal="right" vertical="center" wrapText="1"/>
    </xf>
    <xf numFmtId="0" fontId="0" fillId="0" borderId="15" xfId="0" applyFont="1" applyBorder="1" applyAlignment="1">
      <alignment horizontal="left" vertical="center" wrapText="1" indent="3"/>
    </xf>
    <xf numFmtId="175" fontId="0" fillId="0" borderId="12" xfId="0" applyNumberFormat="1" applyFont="1" applyBorder="1" applyAlignment="1">
      <alignment horizontal="right" vertical="center" wrapText="1"/>
    </xf>
    <xf numFmtId="0" fontId="0" fillId="0" borderId="14" xfId="0" applyFont="1" applyFill="1" applyBorder="1" applyAlignment="1">
      <alignment horizontal="left" vertical="center" wrapText="1" indent="3"/>
    </xf>
    <xf numFmtId="0" fontId="0" fillId="0" borderId="11" xfId="0" applyFont="1" applyFill="1" applyBorder="1" applyAlignment="1">
      <alignment horizontal="left" vertical="center" wrapText="1" indent="3"/>
    </xf>
    <xf numFmtId="0" fontId="0" fillId="0" borderId="10" xfId="0" applyFont="1" applyFill="1" applyBorder="1" applyAlignment="1">
      <alignment horizontal="left" vertical="center" wrapText="1"/>
    </xf>
    <xf numFmtId="175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horizontal="left" vertical="center" wrapText="1" indent="3"/>
    </xf>
    <xf numFmtId="0" fontId="0" fillId="0" borderId="11" xfId="0" applyFont="1" applyFill="1" applyBorder="1" applyAlignment="1">
      <alignment horizontal="left" vertical="center" wrapText="1"/>
    </xf>
    <xf numFmtId="175" fontId="0" fillId="0" borderId="11" xfId="0" applyNumberFormat="1" applyFont="1" applyBorder="1" applyAlignment="1">
      <alignment horizontal="right" vertical="center" wrapText="1"/>
    </xf>
    <xf numFmtId="0" fontId="0" fillId="0" borderId="11" xfId="0" applyFont="1" applyFill="1" applyBorder="1" applyAlignment="1">
      <alignment horizontal="right" vertical="center" wrapText="1"/>
    </xf>
    <xf numFmtId="0" fontId="0" fillId="0" borderId="11" xfId="0" applyFont="1" applyBorder="1" applyAlignment="1">
      <alignment horizontal="left" vertical="center" wrapText="1" indent="3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right" vertical="center" wrapText="1"/>
    </xf>
    <xf numFmtId="0" fontId="5" fillId="0" borderId="14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 indent="3"/>
    </xf>
    <xf numFmtId="0" fontId="0" fillId="0" borderId="17" xfId="0" applyFont="1" applyFill="1" applyBorder="1" applyAlignment="1">
      <alignment horizontal="left" vertical="center"/>
    </xf>
    <xf numFmtId="0" fontId="7" fillId="0" borderId="18" xfId="0" applyFont="1" applyFill="1" applyBorder="1" applyAlignment="1" quotePrefix="1">
      <alignment horizontal="left" vertical="center"/>
    </xf>
    <xf numFmtId="0" fontId="0" fillId="0" borderId="19" xfId="0" applyFont="1" applyBorder="1" applyAlignment="1">
      <alignment horizontal="left" vertical="center" indent="3"/>
    </xf>
    <xf numFmtId="0" fontId="0" fillId="0" borderId="20" xfId="0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right" vertical="center"/>
    </xf>
    <xf numFmtId="0" fontId="7" fillId="0" borderId="22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right" vertical="center"/>
    </xf>
    <xf numFmtId="0" fontId="0" fillId="0" borderId="24" xfId="0" applyFont="1" applyBorder="1" applyAlignment="1">
      <alignment horizontal="left" vertical="center" wrapText="1" indent="3"/>
    </xf>
    <xf numFmtId="0" fontId="7" fillId="0" borderId="25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right" vertical="center"/>
    </xf>
    <xf numFmtId="0" fontId="0" fillId="0" borderId="28" xfId="0" applyFont="1" applyBorder="1" applyAlignment="1">
      <alignment horizontal="left" vertical="center" wrapText="1" indent="3"/>
    </xf>
    <xf numFmtId="0" fontId="0" fillId="0" borderId="20" xfId="0" applyFont="1" applyBorder="1" applyAlignment="1">
      <alignment horizontal="left" vertical="center" wrapText="1" indent="3"/>
    </xf>
    <xf numFmtId="175" fontId="0" fillId="0" borderId="20" xfId="0" applyNumberFormat="1" applyFont="1" applyBorder="1" applyAlignment="1">
      <alignment horizontal="left" vertical="center" wrapText="1" indent="3"/>
    </xf>
    <xf numFmtId="0" fontId="0" fillId="0" borderId="29" xfId="0" applyFont="1" applyBorder="1" applyAlignment="1">
      <alignment horizontal="left" vertical="center" wrapText="1" indent="3"/>
    </xf>
    <xf numFmtId="175" fontId="0" fillId="0" borderId="0" xfId="0" applyNumberFormat="1" applyFont="1" applyAlignment="1">
      <alignment horizontal="left" vertical="center" indent="3"/>
    </xf>
    <xf numFmtId="0" fontId="0" fillId="0" borderId="0" xfId="0" applyFont="1" applyAlignment="1">
      <alignment vertical="center"/>
    </xf>
    <xf numFmtId="176" fontId="0" fillId="0" borderId="0" xfId="0" applyNumberFormat="1" applyFont="1" applyBorder="1" applyAlignment="1" quotePrefix="1">
      <alignment horizontal="right" vertical="center"/>
    </xf>
    <xf numFmtId="1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 horizontal="right" vertical="center"/>
    </xf>
    <xf numFmtId="49" fontId="0" fillId="0" borderId="0" xfId="0" applyNumberFormat="1" applyFont="1" applyFill="1" applyAlignment="1">
      <alignment horizontal="left" vertical="center"/>
    </xf>
    <xf numFmtId="3" fontId="0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right" vertical="center"/>
    </xf>
    <xf numFmtId="175" fontId="0" fillId="0" borderId="30" xfId="0" applyNumberFormat="1" applyFont="1" applyBorder="1" applyAlignment="1">
      <alignment horizontal="right" vertical="center" wrapText="1"/>
    </xf>
    <xf numFmtId="175" fontId="0" fillId="0" borderId="13" xfId="0" applyNumberFormat="1" applyFont="1" applyBorder="1" applyAlignment="1" quotePrefix="1">
      <alignment horizontal="center" vertical="center" wrapText="1"/>
    </xf>
    <xf numFmtId="175" fontId="0" fillId="0" borderId="13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 vertical="center"/>
    </xf>
    <xf numFmtId="0" fontId="6" fillId="0" borderId="2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31" xfId="0" applyBorder="1" applyAlignment="1">
      <alignment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32" xfId="0" applyBorder="1" applyAlignment="1" quotePrefix="1">
      <alignment horizontal="center"/>
    </xf>
    <xf numFmtId="0" fontId="0" fillId="0" borderId="3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6" fillId="0" borderId="2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0" xfId="0" applyBorder="1" applyAlignment="1">
      <alignment/>
    </xf>
    <xf numFmtId="0" fontId="0" fillId="0" borderId="29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32" xfId="0" applyBorder="1" applyAlignment="1">
      <alignment/>
    </xf>
    <xf numFmtId="0" fontId="0" fillId="0" borderId="30" xfId="0" applyBorder="1" applyAlignment="1">
      <alignment/>
    </xf>
    <xf numFmtId="0" fontId="0" fillId="0" borderId="33" xfId="0" applyBorder="1" applyAlignment="1">
      <alignment/>
    </xf>
    <xf numFmtId="14" fontId="6" fillId="0" borderId="14" xfId="0" applyNumberFormat="1" applyFont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 wrapText="1"/>
    </xf>
    <xf numFmtId="14" fontId="6" fillId="0" borderId="15" xfId="0" applyNumberFormat="1" applyFont="1" applyBorder="1" applyAlignment="1">
      <alignment horizontal="center" vertical="center" wrapText="1"/>
    </xf>
    <xf numFmtId="14" fontId="6" fillId="0" borderId="32" xfId="0" applyNumberFormat="1" applyFont="1" applyBorder="1" applyAlignment="1">
      <alignment horizontal="center" vertical="center" wrapText="1"/>
    </xf>
    <xf numFmtId="14" fontId="6" fillId="0" borderId="30" xfId="0" applyNumberFormat="1" applyFont="1" applyBorder="1" applyAlignment="1">
      <alignment horizontal="center" vertical="center" wrapText="1"/>
    </xf>
    <xf numFmtId="14" fontId="6" fillId="0" borderId="33" xfId="0" applyNumberFormat="1" applyFont="1" applyBorder="1" applyAlignment="1">
      <alignment horizontal="center" vertical="center" wrapText="1"/>
    </xf>
    <xf numFmtId="0" fontId="3" fillId="0" borderId="34" xfId="0" applyFont="1" applyBorder="1" applyAlignment="1">
      <alignment horizontal="left" wrapText="1" indent="3"/>
    </xf>
    <xf numFmtId="0" fontId="5" fillId="0" borderId="2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right" vertical="center" wrapText="1"/>
    </xf>
    <xf numFmtId="0" fontId="0" fillId="0" borderId="0" xfId="0" applyFont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right" vertical="center" wrapText="1"/>
    </xf>
    <xf numFmtId="0" fontId="0" fillId="0" borderId="29" xfId="0" applyFont="1" applyBorder="1" applyAlignment="1">
      <alignment horizontal="righ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right" vertical="center" wrapText="1"/>
    </xf>
    <xf numFmtId="0" fontId="0" fillId="0" borderId="33" xfId="0" applyFont="1" applyBorder="1" applyAlignment="1">
      <alignment horizontal="righ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right" vertical="center" wrapText="1"/>
    </xf>
    <xf numFmtId="0" fontId="0" fillId="0" borderId="15" xfId="0" applyFont="1" applyBorder="1" applyAlignment="1">
      <alignment horizontal="righ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horizontal="righ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right" vertical="center" wrapText="1"/>
    </xf>
    <xf numFmtId="0" fontId="0" fillId="0" borderId="33" xfId="0" applyFont="1" applyFill="1" applyBorder="1" applyAlignment="1">
      <alignment horizontal="righ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right" vertical="center" wrapText="1"/>
    </xf>
    <xf numFmtId="0" fontId="0" fillId="0" borderId="29" xfId="0" applyFont="1" applyFill="1" applyBorder="1" applyAlignment="1">
      <alignment horizontal="righ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right" vertical="center" wrapText="1"/>
    </xf>
    <xf numFmtId="0" fontId="5" fillId="0" borderId="30" xfId="0" applyFont="1" applyBorder="1" applyAlignment="1">
      <alignment horizontal="right" vertical="center" wrapText="1"/>
    </xf>
    <xf numFmtId="0" fontId="5" fillId="0" borderId="33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9"/>
  <sheetViews>
    <sheetView tabSelected="1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8" sqref="A8:S8"/>
    </sheetView>
  </sheetViews>
  <sheetFormatPr defaultColWidth="9.140625" defaultRowHeight="12.75"/>
  <cols>
    <col min="1" max="1" width="1.7109375" style="1" customWidth="1"/>
    <col min="2" max="2" width="1.1484375" style="1" customWidth="1"/>
    <col min="3" max="3" width="30.28125" style="1" customWidth="1"/>
    <col min="4" max="15" width="15.7109375" style="1" customWidth="1"/>
    <col min="16" max="16" width="22.8515625" style="1" customWidth="1"/>
    <col min="17" max="17" width="36.00390625" style="1" customWidth="1"/>
    <col min="18" max="19" width="1.1484375" style="1" customWidth="1"/>
    <col min="20" max="16384" width="9.140625" style="1" customWidth="1"/>
  </cols>
  <sheetData>
    <row r="1" spans="1:19" ht="19.5" customHeight="1">
      <c r="A1" s="90"/>
      <c r="B1" s="91"/>
      <c r="C1" s="92"/>
      <c r="D1" s="70" t="s">
        <v>80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9"/>
      <c r="Q1" s="70" t="s">
        <v>79</v>
      </c>
      <c r="R1" s="71"/>
      <c r="S1" s="72"/>
    </row>
    <row r="2" spans="1:19" ht="19.5" customHeight="1">
      <c r="A2" s="93"/>
      <c r="B2" s="94"/>
      <c r="C2" s="95"/>
      <c r="D2" s="79" t="s">
        <v>76</v>
      </c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1"/>
      <c r="Q2" s="73"/>
      <c r="R2" s="74"/>
      <c r="S2" s="75"/>
    </row>
    <row r="3" spans="1:19" ht="19.5" customHeight="1">
      <c r="A3" s="93"/>
      <c r="B3" s="94"/>
      <c r="C3" s="95"/>
      <c r="D3" s="79" t="s">
        <v>78</v>
      </c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1"/>
      <c r="Q3" s="73"/>
      <c r="R3" s="74"/>
      <c r="S3" s="75"/>
    </row>
    <row r="4" spans="1:19" ht="12.75" customHeight="1">
      <c r="A4" s="93"/>
      <c r="B4" s="94"/>
      <c r="C4" s="95"/>
      <c r="D4" s="82" t="s">
        <v>16</v>
      </c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4"/>
      <c r="Q4" s="73"/>
      <c r="R4" s="74"/>
      <c r="S4" s="75"/>
    </row>
    <row r="5" spans="1:19" ht="12.75">
      <c r="A5" s="93"/>
      <c r="B5" s="94"/>
      <c r="C5" s="95"/>
      <c r="D5" s="85" t="str">
        <f>" Jan 2005"</f>
        <v> Jan 2005</v>
      </c>
      <c r="E5" s="85" t="str">
        <f>" Feb 2005"</f>
        <v> Feb 2005</v>
      </c>
      <c r="F5" s="85" t="s">
        <v>48</v>
      </c>
      <c r="G5" s="85" t="str">
        <f>" Apr 2005"</f>
        <v> Apr 2005</v>
      </c>
      <c r="H5" s="85" t="s">
        <v>49</v>
      </c>
      <c r="I5" s="85" t="str">
        <f>" Jun 2005"</f>
        <v> Jun 2005</v>
      </c>
      <c r="J5" s="85" t="str">
        <f>" Jul 2005"</f>
        <v> Jul 2005</v>
      </c>
      <c r="K5" s="85" t="str">
        <f>" Aug 2005"</f>
        <v> Aug 2005</v>
      </c>
      <c r="L5" s="85" t="str">
        <f>" Sep 2005"</f>
        <v> Sep 2005</v>
      </c>
      <c r="M5" s="85" t="s">
        <v>50</v>
      </c>
      <c r="N5" s="85" t="str">
        <f>" Nov 2005"</f>
        <v> Nov 2005</v>
      </c>
      <c r="O5" s="85" t="s">
        <v>51</v>
      </c>
      <c r="P5" s="8" t="s">
        <v>19</v>
      </c>
      <c r="Q5" s="99">
        <v>38771</v>
      </c>
      <c r="R5" s="100"/>
      <c r="S5" s="101"/>
    </row>
    <row r="6" spans="1:19" ht="12.75">
      <c r="A6" s="93"/>
      <c r="B6" s="94"/>
      <c r="C6" s="95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9" t="s">
        <v>20</v>
      </c>
      <c r="Q6" s="99"/>
      <c r="R6" s="100"/>
      <c r="S6" s="101"/>
    </row>
    <row r="7" spans="1:19" ht="12.75">
      <c r="A7" s="96"/>
      <c r="B7" s="97"/>
      <c r="C7" s="98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10" t="s">
        <v>77</v>
      </c>
      <c r="Q7" s="102"/>
      <c r="R7" s="103"/>
      <c r="S7" s="104"/>
    </row>
    <row r="8" spans="1:19" ht="12.75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</row>
    <row r="9" spans="1:19" s="13" customFormat="1" ht="15" customHeight="1">
      <c r="A9" s="106"/>
      <c r="B9" s="107"/>
      <c r="C9" s="108"/>
      <c r="D9" s="12" t="s">
        <v>52</v>
      </c>
      <c r="E9" s="12" t="s">
        <v>63</v>
      </c>
      <c r="F9" s="12" t="s">
        <v>62</v>
      </c>
      <c r="G9" s="12" t="s">
        <v>61</v>
      </c>
      <c r="H9" s="12" t="s">
        <v>60</v>
      </c>
      <c r="I9" s="12" t="s">
        <v>59</v>
      </c>
      <c r="J9" s="12" t="s">
        <v>58</v>
      </c>
      <c r="K9" s="12" t="s">
        <v>57</v>
      </c>
      <c r="L9" s="12" t="s">
        <v>56</v>
      </c>
      <c r="M9" s="12" t="s">
        <v>55</v>
      </c>
      <c r="N9" s="12" t="s">
        <v>54</v>
      </c>
      <c r="O9" s="12" t="s">
        <v>53</v>
      </c>
      <c r="P9" s="12" t="s">
        <v>52</v>
      </c>
      <c r="Q9" s="106"/>
      <c r="R9" s="107"/>
      <c r="S9" s="108"/>
    </row>
    <row r="10" spans="1:19" s="13" customFormat="1" ht="15" customHeight="1">
      <c r="A10" s="109" t="s">
        <v>13</v>
      </c>
      <c r="B10" s="110"/>
      <c r="C10" s="111"/>
      <c r="D10" s="14">
        <v>120.3</v>
      </c>
      <c r="E10" s="14">
        <f aca="true" t="shared" si="0" ref="E10:O10">+D35</f>
        <v>91.89999999999999</v>
      </c>
      <c r="F10" s="14">
        <f t="shared" si="0"/>
        <v>69.9</v>
      </c>
      <c r="G10" s="14">
        <f t="shared" si="0"/>
        <v>59.300000000000004</v>
      </c>
      <c r="H10" s="14">
        <f t="shared" si="0"/>
        <v>143.15299999999996</v>
      </c>
      <c r="I10" s="14">
        <f t="shared" si="0"/>
        <v>313.953</v>
      </c>
      <c r="J10" s="14">
        <f t="shared" si="0"/>
        <v>389.753</v>
      </c>
      <c r="K10" s="14">
        <f t="shared" si="0"/>
        <v>362.453</v>
      </c>
      <c r="L10" s="14">
        <f t="shared" si="0"/>
        <v>306.453</v>
      </c>
      <c r="M10" s="14">
        <f t="shared" si="0"/>
        <v>242.55299999999994</v>
      </c>
      <c r="N10" s="14">
        <f t="shared" si="0"/>
        <v>181.15299999999996</v>
      </c>
      <c r="O10" s="14">
        <f t="shared" si="0"/>
        <v>131.85299999999995</v>
      </c>
      <c r="P10" s="14">
        <v>120.3</v>
      </c>
      <c r="Q10" s="112" t="s">
        <v>21</v>
      </c>
      <c r="R10" s="113"/>
      <c r="S10" s="114"/>
    </row>
    <row r="11" spans="1:19" s="13" customFormat="1" ht="12.75">
      <c r="A11" s="15"/>
      <c r="B11" s="16"/>
      <c r="C11" s="16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8" t="s">
        <v>83</v>
      </c>
      <c r="Q11" s="115"/>
      <c r="R11" s="115"/>
      <c r="S11" s="116"/>
    </row>
    <row r="12" spans="1:19" s="13" customFormat="1" ht="15" customHeight="1">
      <c r="A12" s="109" t="s">
        <v>14</v>
      </c>
      <c r="B12" s="110"/>
      <c r="C12" s="111"/>
      <c r="D12" s="14">
        <f>D13+D14</f>
        <v>0.7</v>
      </c>
      <c r="E12" s="14">
        <f aca="true" t="shared" si="1" ref="E12:P12">E13+E14</f>
        <v>3.9</v>
      </c>
      <c r="F12" s="14">
        <f t="shared" si="1"/>
        <v>23</v>
      </c>
      <c r="G12" s="14">
        <f t="shared" si="1"/>
        <v>133.85299999999998</v>
      </c>
      <c r="H12" s="14">
        <f t="shared" si="1"/>
        <v>243.2</v>
      </c>
      <c r="I12" s="14">
        <f t="shared" si="1"/>
        <v>149.5</v>
      </c>
      <c r="J12" s="14">
        <f t="shared" si="1"/>
        <v>40.9</v>
      </c>
      <c r="K12" s="14">
        <f t="shared" si="1"/>
        <v>11.3</v>
      </c>
      <c r="L12" s="14">
        <f t="shared" si="1"/>
        <v>7.3999999999999995</v>
      </c>
      <c r="M12" s="14">
        <f t="shared" si="1"/>
        <v>2.8</v>
      </c>
      <c r="N12" s="14">
        <f t="shared" si="1"/>
        <v>2.6</v>
      </c>
      <c r="O12" s="14">
        <f t="shared" si="1"/>
        <v>1.1</v>
      </c>
      <c r="P12" s="14">
        <f t="shared" si="1"/>
        <v>620.2529999999999</v>
      </c>
      <c r="Q12" s="112" t="s">
        <v>22</v>
      </c>
      <c r="R12" s="113"/>
      <c r="S12" s="114"/>
    </row>
    <row r="13" spans="1:19" s="13" customFormat="1" ht="15" customHeight="1">
      <c r="A13" s="15"/>
      <c r="B13" s="117" t="s">
        <v>40</v>
      </c>
      <c r="C13" s="118"/>
      <c r="D13" s="19">
        <v>0.6</v>
      </c>
      <c r="E13" s="19">
        <v>3.9</v>
      </c>
      <c r="F13" s="19">
        <v>23</v>
      </c>
      <c r="G13" s="19">
        <v>133.753</v>
      </c>
      <c r="H13" s="19">
        <v>243.2</v>
      </c>
      <c r="I13" s="19">
        <v>149.2</v>
      </c>
      <c r="J13" s="19">
        <v>40.4</v>
      </c>
      <c r="K13" s="19">
        <v>10.8</v>
      </c>
      <c r="L13" s="19">
        <v>5.6</v>
      </c>
      <c r="M13" s="19">
        <v>1.9</v>
      </c>
      <c r="N13" s="19">
        <v>1.5</v>
      </c>
      <c r="O13" s="19">
        <v>0.4</v>
      </c>
      <c r="P13" s="19">
        <f>SUM(D13:O13)</f>
        <v>614.2529999999999</v>
      </c>
      <c r="Q13" s="119" t="s">
        <v>42</v>
      </c>
      <c r="R13" s="120"/>
      <c r="S13" s="20"/>
    </row>
    <row r="14" spans="1:19" s="13" customFormat="1" ht="15" customHeight="1">
      <c r="A14" s="15"/>
      <c r="B14" s="121" t="s">
        <v>0</v>
      </c>
      <c r="C14" s="122"/>
      <c r="D14" s="21">
        <v>0.1</v>
      </c>
      <c r="E14" s="21">
        <v>0</v>
      </c>
      <c r="F14" s="21">
        <v>0</v>
      </c>
      <c r="G14" s="21">
        <v>0.1</v>
      </c>
      <c r="H14" s="21">
        <v>0</v>
      </c>
      <c r="I14" s="21">
        <v>0.3</v>
      </c>
      <c r="J14" s="21">
        <v>0.5</v>
      </c>
      <c r="K14" s="21">
        <v>0.5</v>
      </c>
      <c r="L14" s="21">
        <v>1.8</v>
      </c>
      <c r="M14" s="21">
        <v>0.9</v>
      </c>
      <c r="N14" s="21">
        <v>1.1</v>
      </c>
      <c r="O14" s="21">
        <v>0.7</v>
      </c>
      <c r="P14" s="21">
        <f>SUM(D14:O14)</f>
        <v>6.000000000000001</v>
      </c>
      <c r="Q14" s="123" t="s">
        <v>44</v>
      </c>
      <c r="R14" s="124"/>
      <c r="S14" s="20"/>
    </row>
    <row r="15" spans="1:19" s="13" customFormat="1" ht="15" customHeight="1">
      <c r="A15" s="15"/>
      <c r="B15" s="16"/>
      <c r="C15" s="16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6"/>
      <c r="R15" s="16"/>
      <c r="S15" s="20"/>
    </row>
    <row r="16" spans="1:19" s="13" customFormat="1" ht="15" customHeight="1">
      <c r="A16" s="109" t="s">
        <v>15</v>
      </c>
      <c r="B16" s="110"/>
      <c r="C16" s="111"/>
      <c r="D16" s="14">
        <f aca="true" t="shared" si="2" ref="D16:P16">D17+D21+D22+D23</f>
        <v>25.400000000000002</v>
      </c>
      <c r="E16" s="14">
        <f t="shared" si="2"/>
        <v>25.8</v>
      </c>
      <c r="F16" s="14">
        <f t="shared" si="2"/>
        <v>33.9</v>
      </c>
      <c r="G16" s="14">
        <f t="shared" si="2"/>
        <v>50.2</v>
      </c>
      <c r="H16" s="14">
        <f t="shared" si="2"/>
        <v>72.69999999999999</v>
      </c>
      <c r="I16" s="14">
        <f t="shared" si="2"/>
        <v>74</v>
      </c>
      <c r="J16" s="14">
        <f t="shared" si="2"/>
        <v>67.8</v>
      </c>
      <c r="K16" s="14">
        <f t="shared" si="2"/>
        <v>67.49999999999999</v>
      </c>
      <c r="L16" s="14">
        <f t="shared" si="2"/>
        <v>71.8</v>
      </c>
      <c r="M16" s="14">
        <f t="shared" si="2"/>
        <v>64.2</v>
      </c>
      <c r="N16" s="14">
        <f t="shared" si="2"/>
        <v>52.099999999999994</v>
      </c>
      <c r="O16" s="14">
        <f t="shared" si="2"/>
        <v>33.199999999999996</v>
      </c>
      <c r="P16" s="14">
        <f t="shared" si="2"/>
        <v>638.6000000000001</v>
      </c>
      <c r="Q16" s="112" t="s">
        <v>23</v>
      </c>
      <c r="R16" s="113"/>
      <c r="S16" s="114"/>
    </row>
    <row r="17" spans="1:19" s="13" customFormat="1" ht="15" customHeight="1">
      <c r="A17" s="15"/>
      <c r="B17" s="117" t="s">
        <v>30</v>
      </c>
      <c r="C17" s="118"/>
      <c r="D17" s="19">
        <f aca="true" t="shared" si="3" ref="D17:P17">D18+D19+D20</f>
        <v>24.5</v>
      </c>
      <c r="E17" s="19">
        <f t="shared" si="3"/>
        <v>25.599999999999998</v>
      </c>
      <c r="F17" s="19">
        <f t="shared" si="3"/>
        <v>33.599999999999994</v>
      </c>
      <c r="G17" s="19">
        <f t="shared" si="3"/>
        <v>49.8</v>
      </c>
      <c r="H17" s="19">
        <f t="shared" si="3"/>
        <v>72.39999999999999</v>
      </c>
      <c r="I17" s="19">
        <f t="shared" si="3"/>
        <v>73.1</v>
      </c>
      <c r="J17" s="19">
        <f t="shared" si="3"/>
        <v>66.8</v>
      </c>
      <c r="K17" s="19">
        <f t="shared" si="3"/>
        <v>66.89999999999999</v>
      </c>
      <c r="L17" s="19">
        <f t="shared" si="3"/>
        <v>71.2</v>
      </c>
      <c r="M17" s="19">
        <f t="shared" si="3"/>
        <v>63.4</v>
      </c>
      <c r="N17" s="19">
        <f t="shared" si="3"/>
        <v>51.4</v>
      </c>
      <c r="O17" s="19">
        <f t="shared" si="3"/>
        <v>32.8</v>
      </c>
      <c r="P17" s="19">
        <f t="shared" si="3"/>
        <v>631.5</v>
      </c>
      <c r="Q17" s="119" t="s">
        <v>31</v>
      </c>
      <c r="R17" s="120"/>
      <c r="S17" s="20"/>
    </row>
    <row r="18" spans="1:19" s="4" customFormat="1" ht="15" customHeight="1">
      <c r="A18" s="22"/>
      <c r="B18" s="23"/>
      <c r="C18" s="24" t="s">
        <v>24</v>
      </c>
      <c r="D18" s="25">
        <v>0.1</v>
      </c>
      <c r="E18" s="25">
        <v>0</v>
      </c>
      <c r="F18" s="25">
        <v>0.1</v>
      </c>
      <c r="G18" s="25">
        <v>0.1</v>
      </c>
      <c r="H18" s="25">
        <v>0.1</v>
      </c>
      <c r="I18" s="25">
        <v>0.1</v>
      </c>
      <c r="J18" s="25">
        <v>0.1</v>
      </c>
      <c r="K18" s="25">
        <v>0.1</v>
      </c>
      <c r="L18" s="25">
        <v>0.1</v>
      </c>
      <c r="M18" s="25">
        <v>0.1</v>
      </c>
      <c r="N18" s="25">
        <v>0.1</v>
      </c>
      <c r="O18" s="25">
        <v>0.1</v>
      </c>
      <c r="P18" s="19">
        <f aca="true" t="shared" si="4" ref="P18:P23">SUM(D18:O18)</f>
        <v>1.0999999999999999</v>
      </c>
      <c r="Q18" s="26" t="s">
        <v>43</v>
      </c>
      <c r="R18" s="23"/>
      <c r="S18" s="27"/>
    </row>
    <row r="19" spans="1:19" s="13" customFormat="1" ht="15" customHeight="1">
      <c r="A19" s="22"/>
      <c r="B19" s="23"/>
      <c r="C19" s="28" t="s">
        <v>25</v>
      </c>
      <c r="D19" s="29">
        <v>0.2</v>
      </c>
      <c r="E19" s="29">
        <v>0.2</v>
      </c>
      <c r="F19" s="29">
        <v>0.2</v>
      </c>
      <c r="G19" s="29">
        <v>0.3</v>
      </c>
      <c r="H19" s="29">
        <v>0.2</v>
      </c>
      <c r="I19" s="29">
        <v>0.2</v>
      </c>
      <c r="J19" s="29">
        <v>0.2</v>
      </c>
      <c r="K19" s="29">
        <v>0.2</v>
      </c>
      <c r="L19" s="29">
        <v>0.2</v>
      </c>
      <c r="M19" s="29">
        <v>0.2</v>
      </c>
      <c r="N19" s="29">
        <v>0.3</v>
      </c>
      <c r="O19" s="29">
        <v>0.2</v>
      </c>
      <c r="P19" s="29">
        <f t="shared" si="4"/>
        <v>2.6</v>
      </c>
      <c r="Q19" s="30" t="s">
        <v>36</v>
      </c>
      <c r="R19" s="23"/>
      <c r="S19" s="27"/>
    </row>
    <row r="20" spans="1:19" s="13" customFormat="1" ht="15" customHeight="1">
      <c r="A20" s="15"/>
      <c r="B20" s="31"/>
      <c r="C20" s="32" t="s">
        <v>81</v>
      </c>
      <c r="D20" s="21">
        <v>24.2</v>
      </c>
      <c r="E20" s="21">
        <v>25.4</v>
      </c>
      <c r="F20" s="21">
        <v>33.3</v>
      </c>
      <c r="G20" s="21">
        <v>49.4</v>
      </c>
      <c r="H20" s="21">
        <v>72.1</v>
      </c>
      <c r="I20" s="21">
        <v>72.8</v>
      </c>
      <c r="J20" s="21">
        <v>66.5</v>
      </c>
      <c r="K20" s="21">
        <v>66.6</v>
      </c>
      <c r="L20" s="21">
        <v>70.9</v>
      </c>
      <c r="M20" s="21">
        <v>63.1</v>
      </c>
      <c r="N20" s="21">
        <v>51</v>
      </c>
      <c r="O20" s="21">
        <v>32.5</v>
      </c>
      <c r="P20" s="21">
        <f t="shared" si="4"/>
        <v>627.8</v>
      </c>
      <c r="Q20" s="33" t="s">
        <v>82</v>
      </c>
      <c r="R20" s="31"/>
      <c r="S20" s="20"/>
    </row>
    <row r="21" spans="1:19" s="13" customFormat="1" ht="15" customHeight="1">
      <c r="A21" s="15"/>
      <c r="B21" s="125" t="s">
        <v>1</v>
      </c>
      <c r="C21" s="126"/>
      <c r="D21" s="19">
        <v>0.1</v>
      </c>
      <c r="E21" s="19">
        <v>0.1</v>
      </c>
      <c r="F21" s="19">
        <v>0.1</v>
      </c>
      <c r="G21" s="19">
        <v>0.2</v>
      </c>
      <c r="H21" s="19">
        <v>0.2</v>
      </c>
      <c r="I21" s="19">
        <v>0.4</v>
      </c>
      <c r="J21" s="19">
        <v>0.3</v>
      </c>
      <c r="K21" s="19">
        <v>0.1</v>
      </c>
      <c r="L21" s="19">
        <v>0.1</v>
      </c>
      <c r="M21" s="19">
        <v>0.1</v>
      </c>
      <c r="N21" s="19">
        <v>0</v>
      </c>
      <c r="O21" s="19">
        <v>0</v>
      </c>
      <c r="P21" s="19">
        <f t="shared" si="4"/>
        <v>1.7000000000000004</v>
      </c>
      <c r="Q21" s="127" t="s">
        <v>26</v>
      </c>
      <c r="R21" s="128"/>
      <c r="S21" s="20"/>
    </row>
    <row r="22" spans="1:19" s="13" customFormat="1" ht="15" customHeight="1">
      <c r="A22" s="22"/>
      <c r="B22" s="129" t="s">
        <v>2</v>
      </c>
      <c r="C22" s="130"/>
      <c r="D22" s="29">
        <v>0.3</v>
      </c>
      <c r="E22" s="29">
        <v>0.1</v>
      </c>
      <c r="F22" s="29">
        <v>0.2</v>
      </c>
      <c r="G22" s="29">
        <v>0.2</v>
      </c>
      <c r="H22" s="29">
        <v>0.1</v>
      </c>
      <c r="I22" s="29">
        <v>0.2</v>
      </c>
      <c r="J22" s="29">
        <v>0.2</v>
      </c>
      <c r="K22" s="29">
        <v>0.2</v>
      </c>
      <c r="L22" s="29">
        <v>0.2</v>
      </c>
      <c r="M22" s="29">
        <v>0.4</v>
      </c>
      <c r="N22" s="29">
        <v>0.3</v>
      </c>
      <c r="O22" s="29">
        <v>0.3</v>
      </c>
      <c r="P22" s="29">
        <f t="shared" si="4"/>
        <v>2.6999999999999997</v>
      </c>
      <c r="Q22" s="131" t="s">
        <v>27</v>
      </c>
      <c r="R22" s="132"/>
      <c r="S22" s="27"/>
    </row>
    <row r="23" spans="1:19" s="13" customFormat="1" ht="15" customHeight="1">
      <c r="A23" s="22"/>
      <c r="B23" s="133" t="s">
        <v>28</v>
      </c>
      <c r="C23" s="134"/>
      <c r="D23" s="21">
        <v>0.5</v>
      </c>
      <c r="E23" s="21">
        <v>0</v>
      </c>
      <c r="F23" s="21">
        <v>0</v>
      </c>
      <c r="G23" s="21">
        <v>0</v>
      </c>
      <c r="H23" s="21">
        <v>0</v>
      </c>
      <c r="I23" s="21">
        <v>0.3</v>
      </c>
      <c r="J23" s="21">
        <v>0.5</v>
      </c>
      <c r="K23" s="21">
        <v>0.3</v>
      </c>
      <c r="L23" s="21">
        <v>0.3</v>
      </c>
      <c r="M23" s="21">
        <v>0.3</v>
      </c>
      <c r="N23" s="21">
        <v>0.4</v>
      </c>
      <c r="O23" s="21">
        <v>0.1</v>
      </c>
      <c r="P23" s="21">
        <f t="shared" si="4"/>
        <v>2.7</v>
      </c>
      <c r="Q23" s="135" t="s">
        <v>18</v>
      </c>
      <c r="R23" s="136"/>
      <c r="S23" s="27"/>
    </row>
    <row r="24" spans="1:19" s="13" customFormat="1" ht="15" customHeight="1">
      <c r="A24" s="15"/>
      <c r="B24" s="16"/>
      <c r="C24" s="16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6"/>
      <c r="R24" s="16"/>
      <c r="S24" s="20"/>
    </row>
    <row r="25" spans="1:19" s="13" customFormat="1" ht="15" customHeight="1">
      <c r="A25" s="34" t="s">
        <v>38</v>
      </c>
      <c r="B25" s="35"/>
      <c r="C25" s="35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76" t="s">
        <v>41</v>
      </c>
      <c r="R25" s="77"/>
      <c r="S25" s="78"/>
    </row>
    <row r="26" spans="1:19" s="13" customFormat="1" ht="15" customHeight="1">
      <c r="A26" s="34"/>
      <c r="B26" s="37" t="s">
        <v>32</v>
      </c>
      <c r="C26" s="38"/>
      <c r="D26" s="14">
        <f>D27+D28</f>
        <v>0</v>
      </c>
      <c r="E26" s="14">
        <f aca="true" t="shared" si="5" ref="E26:P26">E27+E28</f>
        <v>0.1</v>
      </c>
      <c r="F26" s="14">
        <f t="shared" si="5"/>
        <v>0</v>
      </c>
      <c r="G26" s="14">
        <f t="shared" si="5"/>
        <v>0</v>
      </c>
      <c r="H26" s="14">
        <f t="shared" si="5"/>
        <v>0</v>
      </c>
      <c r="I26" s="14">
        <f t="shared" si="5"/>
        <v>0</v>
      </c>
      <c r="J26" s="14">
        <f t="shared" si="5"/>
        <v>0</v>
      </c>
      <c r="K26" s="14">
        <f t="shared" si="5"/>
        <v>0</v>
      </c>
      <c r="L26" s="14">
        <f t="shared" si="5"/>
        <v>0</v>
      </c>
      <c r="M26" s="14">
        <f t="shared" si="5"/>
        <v>0</v>
      </c>
      <c r="N26" s="14">
        <f t="shared" si="5"/>
        <v>0</v>
      </c>
      <c r="O26" s="14">
        <f t="shared" si="5"/>
        <v>0</v>
      </c>
      <c r="P26" s="14">
        <f t="shared" si="5"/>
        <v>0.1</v>
      </c>
      <c r="Q26" s="39"/>
      <c r="R26" s="40" t="s">
        <v>33</v>
      </c>
      <c r="S26" s="41"/>
    </row>
    <row r="27" spans="1:19" s="13" customFormat="1" ht="15" customHeight="1">
      <c r="A27" s="34"/>
      <c r="B27" s="42"/>
      <c r="C27" s="43" t="s">
        <v>17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f>SUM(D27:O27)</f>
        <v>0</v>
      </c>
      <c r="Q27" s="44" t="s">
        <v>10</v>
      </c>
      <c r="R27" s="44"/>
      <c r="S27" s="45"/>
    </row>
    <row r="28" spans="1:19" s="13" customFormat="1" ht="15" customHeight="1">
      <c r="A28" s="34"/>
      <c r="B28" s="46"/>
      <c r="C28" s="47" t="s">
        <v>9</v>
      </c>
      <c r="D28" s="21">
        <v>0</v>
      </c>
      <c r="E28" s="21">
        <v>0.1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f>SUM(D28:O28)</f>
        <v>0.1</v>
      </c>
      <c r="Q28" s="48" t="s">
        <v>11</v>
      </c>
      <c r="R28" s="49"/>
      <c r="S28" s="45"/>
    </row>
    <row r="29" spans="1:19" s="13" customFormat="1" ht="15" customHeight="1">
      <c r="A29" s="15"/>
      <c r="B29" s="16"/>
      <c r="C29" s="16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6"/>
      <c r="R29" s="16"/>
      <c r="S29" s="20"/>
    </row>
    <row r="30" spans="1:19" s="13" customFormat="1" ht="15" customHeight="1">
      <c r="A30" s="109" t="s">
        <v>3</v>
      </c>
      <c r="B30" s="110"/>
      <c r="C30" s="111"/>
      <c r="D30" s="14">
        <f>D31+D32</f>
        <v>3.7</v>
      </c>
      <c r="E30" s="14">
        <f aca="true" t="shared" si="6" ref="E30:P30">E31+E32</f>
        <v>0</v>
      </c>
      <c r="F30" s="14">
        <f t="shared" si="6"/>
        <v>-0.3</v>
      </c>
      <c r="G30" s="14">
        <f t="shared" si="6"/>
        <v>-0.2</v>
      </c>
      <c r="H30" s="14">
        <f t="shared" si="6"/>
        <v>-0.30000000000000004</v>
      </c>
      <c r="I30" s="14">
        <f t="shared" si="6"/>
        <v>-0.30000000000000004</v>
      </c>
      <c r="J30" s="14">
        <f t="shared" si="6"/>
        <v>0.4</v>
      </c>
      <c r="K30" s="14">
        <f t="shared" si="6"/>
        <v>-0.2</v>
      </c>
      <c r="L30" s="14">
        <f t="shared" si="6"/>
        <v>-0.5</v>
      </c>
      <c r="M30" s="14">
        <f t="shared" si="6"/>
        <v>0</v>
      </c>
      <c r="N30" s="14">
        <f t="shared" si="6"/>
        <v>-0.2</v>
      </c>
      <c r="O30" s="14">
        <f t="shared" si="6"/>
        <v>0</v>
      </c>
      <c r="P30" s="14">
        <f t="shared" si="6"/>
        <v>2.0999999999999996</v>
      </c>
      <c r="Q30" s="112" t="s">
        <v>4</v>
      </c>
      <c r="R30" s="113"/>
      <c r="S30" s="114"/>
    </row>
    <row r="31" spans="1:19" s="13" customFormat="1" ht="15" customHeight="1">
      <c r="A31" s="22"/>
      <c r="B31" s="137" t="s">
        <v>34</v>
      </c>
      <c r="C31" s="138"/>
      <c r="D31" s="19">
        <v>0.1</v>
      </c>
      <c r="E31" s="19">
        <v>0.1</v>
      </c>
      <c r="F31" s="19">
        <v>0.2</v>
      </c>
      <c r="G31" s="19">
        <v>0</v>
      </c>
      <c r="H31" s="19">
        <v>-0.2</v>
      </c>
      <c r="I31" s="19">
        <v>-0.2</v>
      </c>
      <c r="J31" s="19">
        <v>0.5</v>
      </c>
      <c r="K31" s="19">
        <v>-0.2</v>
      </c>
      <c r="L31" s="19">
        <v>0.1</v>
      </c>
      <c r="M31" s="19">
        <v>0</v>
      </c>
      <c r="N31" s="19">
        <v>0.3</v>
      </c>
      <c r="O31" s="19">
        <v>0.2</v>
      </c>
      <c r="P31" s="19">
        <f>SUM(D31:O31)</f>
        <v>0.8999999999999999</v>
      </c>
      <c r="Q31" s="139" t="s">
        <v>45</v>
      </c>
      <c r="R31" s="140"/>
      <c r="S31" s="27"/>
    </row>
    <row r="32" spans="1:19" s="13" customFormat="1" ht="15" customHeight="1">
      <c r="A32" s="15"/>
      <c r="B32" s="121" t="s">
        <v>35</v>
      </c>
      <c r="C32" s="122"/>
      <c r="D32" s="21">
        <v>3.6</v>
      </c>
      <c r="E32" s="21">
        <v>-0.1</v>
      </c>
      <c r="F32" s="21">
        <v>-0.5</v>
      </c>
      <c r="G32" s="21">
        <v>-0.2</v>
      </c>
      <c r="H32" s="21">
        <v>-0.1</v>
      </c>
      <c r="I32" s="21">
        <v>-0.1</v>
      </c>
      <c r="J32" s="21">
        <v>-0.1</v>
      </c>
      <c r="K32" s="21">
        <v>0</v>
      </c>
      <c r="L32" s="21">
        <v>-0.6</v>
      </c>
      <c r="M32" s="21">
        <v>0</v>
      </c>
      <c r="N32" s="21">
        <v>-0.5</v>
      </c>
      <c r="O32" s="21">
        <v>-0.2</v>
      </c>
      <c r="P32" s="21">
        <f>SUM(D32:O32)</f>
        <v>1.1999999999999995</v>
      </c>
      <c r="Q32" s="123" t="s">
        <v>46</v>
      </c>
      <c r="R32" s="124"/>
      <c r="S32" s="20"/>
    </row>
    <row r="33" spans="1:19" s="13" customFormat="1" ht="9" customHeight="1">
      <c r="A33" s="15"/>
      <c r="B33" s="67"/>
      <c r="C33" s="67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8"/>
      <c r="R33" s="68"/>
      <c r="S33" s="20"/>
    </row>
    <row r="34" spans="1:19" s="13" customFormat="1" ht="15" customHeight="1">
      <c r="A34" s="141"/>
      <c r="B34" s="142"/>
      <c r="C34" s="143"/>
      <c r="D34" s="65" t="s">
        <v>64</v>
      </c>
      <c r="E34" s="65" t="s">
        <v>65</v>
      </c>
      <c r="F34" s="66" t="s">
        <v>66</v>
      </c>
      <c r="G34" s="65" t="s">
        <v>67</v>
      </c>
      <c r="H34" s="65" t="s">
        <v>68</v>
      </c>
      <c r="I34" s="65" t="s">
        <v>69</v>
      </c>
      <c r="J34" s="65" t="s">
        <v>70</v>
      </c>
      <c r="K34" s="65" t="s">
        <v>71</v>
      </c>
      <c r="L34" s="65" t="s">
        <v>72</v>
      </c>
      <c r="M34" s="65" t="s">
        <v>73</v>
      </c>
      <c r="N34" s="65" t="s">
        <v>74</v>
      </c>
      <c r="O34" s="65" t="s">
        <v>75</v>
      </c>
      <c r="P34" s="65" t="s">
        <v>75</v>
      </c>
      <c r="Q34" s="141"/>
      <c r="R34" s="142"/>
      <c r="S34" s="143"/>
    </row>
    <row r="35" spans="1:19" s="13" customFormat="1" ht="15" customHeight="1">
      <c r="A35" s="144" t="s">
        <v>12</v>
      </c>
      <c r="B35" s="145"/>
      <c r="C35" s="146"/>
      <c r="D35" s="14">
        <f>D10+D12-D16-D26-D30</f>
        <v>91.89999999999999</v>
      </c>
      <c r="E35" s="14">
        <f aca="true" t="shared" si="7" ref="E35:P35">E10+E12-E16-E26-E30</f>
        <v>69.9</v>
      </c>
      <c r="F35" s="14">
        <f t="shared" si="7"/>
        <v>59.300000000000004</v>
      </c>
      <c r="G35" s="14">
        <f t="shared" si="7"/>
        <v>143.15299999999996</v>
      </c>
      <c r="H35" s="14">
        <f t="shared" si="7"/>
        <v>313.953</v>
      </c>
      <c r="I35" s="14">
        <f t="shared" si="7"/>
        <v>389.753</v>
      </c>
      <c r="J35" s="14">
        <f t="shared" si="7"/>
        <v>362.453</v>
      </c>
      <c r="K35" s="14">
        <f t="shared" si="7"/>
        <v>306.453</v>
      </c>
      <c r="L35" s="14">
        <f t="shared" si="7"/>
        <v>242.55299999999994</v>
      </c>
      <c r="M35" s="14">
        <f t="shared" si="7"/>
        <v>181.15299999999996</v>
      </c>
      <c r="N35" s="14">
        <f t="shared" si="7"/>
        <v>131.85299999999995</v>
      </c>
      <c r="O35" s="14">
        <f t="shared" si="7"/>
        <v>99.75299999999996</v>
      </c>
      <c r="P35" s="14">
        <f t="shared" si="7"/>
        <v>99.75299999999976</v>
      </c>
      <c r="Q35" s="147" t="s">
        <v>47</v>
      </c>
      <c r="R35" s="148"/>
      <c r="S35" s="149"/>
    </row>
    <row r="36" spans="1:19" s="13" customFormat="1" ht="15" customHeight="1">
      <c r="A36" s="50"/>
      <c r="B36" s="51"/>
      <c r="C36" s="51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1"/>
      <c r="R36" s="51"/>
      <c r="S36" s="53"/>
    </row>
    <row r="37" spans="1:19" s="13" customFormat="1" ht="15" customHeight="1">
      <c r="A37" s="109" t="s">
        <v>29</v>
      </c>
      <c r="B37" s="110"/>
      <c r="C37" s="111"/>
      <c r="D37" s="14">
        <f>D38+D39</f>
        <v>91.9</v>
      </c>
      <c r="E37" s="14">
        <f aca="true" t="shared" si="8" ref="E37:N37">E38+E39</f>
        <v>69.89999999999999</v>
      </c>
      <c r="F37" s="14">
        <f t="shared" si="8"/>
        <v>59.3</v>
      </c>
      <c r="G37" s="14">
        <f t="shared" si="8"/>
        <v>143.20000000000002</v>
      </c>
      <c r="H37" s="14">
        <f t="shared" si="8"/>
        <v>314</v>
      </c>
      <c r="I37" s="14">
        <f t="shared" si="8"/>
        <v>389.8</v>
      </c>
      <c r="J37" s="14">
        <f t="shared" si="8"/>
        <v>362.5</v>
      </c>
      <c r="K37" s="14">
        <f t="shared" si="8"/>
        <v>306.5</v>
      </c>
      <c r="L37" s="14">
        <f t="shared" si="8"/>
        <v>242.6</v>
      </c>
      <c r="M37" s="14">
        <f t="shared" si="8"/>
        <v>181.2</v>
      </c>
      <c r="N37" s="14">
        <f t="shared" si="8"/>
        <v>131.9</v>
      </c>
      <c r="O37" s="14">
        <f>SUM(O38:O39)</f>
        <v>99.8</v>
      </c>
      <c r="P37" s="14">
        <f>SUM(P38:P39)</f>
        <v>99.8</v>
      </c>
      <c r="Q37" s="112" t="s">
        <v>39</v>
      </c>
      <c r="R37" s="113"/>
      <c r="S37" s="114"/>
    </row>
    <row r="38" spans="1:19" s="13" customFormat="1" ht="15" customHeight="1">
      <c r="A38" s="15"/>
      <c r="B38" s="117" t="s">
        <v>5</v>
      </c>
      <c r="C38" s="118"/>
      <c r="D38" s="19">
        <v>85.9</v>
      </c>
      <c r="E38" s="19">
        <v>65.3</v>
      </c>
      <c r="F38" s="19">
        <v>54.9</v>
      </c>
      <c r="G38" s="19">
        <v>126.4</v>
      </c>
      <c r="H38" s="19">
        <v>291.6</v>
      </c>
      <c r="I38" s="19">
        <v>365.8</v>
      </c>
      <c r="J38" s="19">
        <v>348.7</v>
      </c>
      <c r="K38" s="19">
        <v>288.3</v>
      </c>
      <c r="L38" s="19">
        <v>226.1</v>
      </c>
      <c r="M38" s="19">
        <v>171.1</v>
      </c>
      <c r="N38" s="19">
        <v>119.3</v>
      </c>
      <c r="O38" s="19">
        <v>92</v>
      </c>
      <c r="P38" s="19">
        <v>92</v>
      </c>
      <c r="Q38" s="119" t="s">
        <v>6</v>
      </c>
      <c r="R38" s="120"/>
      <c r="S38" s="20"/>
    </row>
    <row r="39" spans="1:19" s="13" customFormat="1" ht="15" customHeight="1">
      <c r="A39" s="15"/>
      <c r="B39" s="121" t="s">
        <v>7</v>
      </c>
      <c r="C39" s="122"/>
      <c r="D39" s="21">
        <v>6</v>
      </c>
      <c r="E39" s="21">
        <v>4.6</v>
      </c>
      <c r="F39" s="21">
        <v>4.4</v>
      </c>
      <c r="G39" s="21">
        <v>16.8</v>
      </c>
      <c r="H39" s="21">
        <v>22.4</v>
      </c>
      <c r="I39" s="21">
        <v>24</v>
      </c>
      <c r="J39" s="21">
        <v>13.8</v>
      </c>
      <c r="K39" s="21">
        <v>18.2</v>
      </c>
      <c r="L39" s="21">
        <v>16.5</v>
      </c>
      <c r="M39" s="21">
        <v>10.1</v>
      </c>
      <c r="N39" s="21">
        <v>12.6</v>
      </c>
      <c r="O39" s="21">
        <v>7.8</v>
      </c>
      <c r="P39" s="21">
        <v>7.8</v>
      </c>
      <c r="Q39" s="123" t="s">
        <v>8</v>
      </c>
      <c r="R39" s="124"/>
      <c r="S39" s="20"/>
    </row>
    <row r="40" spans="1:19" s="36" customFormat="1" ht="12.7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</row>
    <row r="41" spans="1:3" s="13" customFormat="1" ht="15" customHeight="1">
      <c r="A41" s="6" t="s">
        <v>37</v>
      </c>
      <c r="B41" s="54"/>
      <c r="C41" s="62" t="s">
        <v>84</v>
      </c>
    </row>
    <row r="42" spans="1:17" s="13" customFormat="1" ht="15" customHeight="1">
      <c r="A42" s="55"/>
      <c r="B42" s="54"/>
      <c r="C42" s="69" t="s">
        <v>85</v>
      </c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</row>
    <row r="43" spans="1:9" s="13" customFormat="1" ht="15" customHeight="1">
      <c r="A43" s="5"/>
      <c r="B43" s="3"/>
      <c r="C43" s="63"/>
      <c r="G43" s="59"/>
      <c r="H43" s="57"/>
      <c r="I43" s="58"/>
    </row>
    <row r="44" spans="1:9" s="13" customFormat="1" ht="15" customHeight="1">
      <c r="A44" s="5"/>
      <c r="B44" s="3"/>
      <c r="C44" s="63"/>
      <c r="G44" s="56"/>
      <c r="H44" s="57"/>
      <c r="I44" s="58"/>
    </row>
    <row r="45" spans="1:3" s="13" customFormat="1" ht="12.75">
      <c r="A45" s="60"/>
      <c r="B45" s="3"/>
      <c r="C45" s="61"/>
    </row>
    <row r="46" spans="1:6" s="2" customFormat="1" ht="12.75" customHeight="1">
      <c r="A46" s="11"/>
      <c r="C46" s="1"/>
      <c r="D46" s="1"/>
      <c r="E46" s="1"/>
      <c r="F46" s="1"/>
    </row>
    <row r="47" ht="12.75" customHeight="1"/>
    <row r="48" ht="12.75">
      <c r="F48" s="7"/>
    </row>
    <row r="49" ht="12.75">
      <c r="B49" s="1">
        <v>0</v>
      </c>
    </row>
  </sheetData>
  <sheetProtection/>
  <mergeCells count="59">
    <mergeCell ref="B39:C39"/>
    <mergeCell ref="Q39:R39"/>
    <mergeCell ref="A35:C35"/>
    <mergeCell ref="Q35:S35"/>
    <mergeCell ref="A37:C37"/>
    <mergeCell ref="Q37:S37"/>
    <mergeCell ref="B38:C38"/>
    <mergeCell ref="Q38:R38"/>
    <mergeCell ref="B31:C31"/>
    <mergeCell ref="Q31:R31"/>
    <mergeCell ref="B32:C32"/>
    <mergeCell ref="Q32:R32"/>
    <mergeCell ref="A34:C34"/>
    <mergeCell ref="Q34:S34"/>
    <mergeCell ref="B22:C22"/>
    <mergeCell ref="Q22:R22"/>
    <mergeCell ref="B23:C23"/>
    <mergeCell ref="Q23:R23"/>
    <mergeCell ref="A30:C30"/>
    <mergeCell ref="Q30:S30"/>
    <mergeCell ref="A16:C16"/>
    <mergeCell ref="Q16:S16"/>
    <mergeCell ref="B17:C17"/>
    <mergeCell ref="Q17:R17"/>
    <mergeCell ref="B21:C21"/>
    <mergeCell ref="Q21:R21"/>
    <mergeCell ref="Q11:S11"/>
    <mergeCell ref="A12:C12"/>
    <mergeCell ref="Q12:S12"/>
    <mergeCell ref="B13:C13"/>
    <mergeCell ref="Q13:R13"/>
    <mergeCell ref="B14:C14"/>
    <mergeCell ref="Q14:R14"/>
    <mergeCell ref="F5:F7"/>
    <mergeCell ref="G5:G7"/>
    <mergeCell ref="A9:C9"/>
    <mergeCell ref="Q9:S9"/>
    <mergeCell ref="A10:C10"/>
    <mergeCell ref="Q10:S10"/>
    <mergeCell ref="D1:P1"/>
    <mergeCell ref="A1:C7"/>
    <mergeCell ref="N5:N7"/>
    <mergeCell ref="O5:O7"/>
    <mergeCell ref="Q5:S7"/>
    <mergeCell ref="A8:S8"/>
    <mergeCell ref="J5:J7"/>
    <mergeCell ref="K5:K7"/>
    <mergeCell ref="L5:L7"/>
    <mergeCell ref="M5:M7"/>
    <mergeCell ref="C42:Q42"/>
    <mergeCell ref="Q1:S4"/>
    <mergeCell ref="Q25:S25"/>
    <mergeCell ref="D2:P2"/>
    <mergeCell ref="D3:P3"/>
    <mergeCell ref="D4:P4"/>
    <mergeCell ref="D5:D7"/>
    <mergeCell ref="E5:E7"/>
    <mergeCell ref="H5:H7"/>
    <mergeCell ref="I5:I7"/>
  </mergeCells>
  <dataValidations count="4">
    <dataValidation type="textLength" operator="equal" allowBlank="1" showInputMessage="1" showErrorMessage="1" sqref="P5:P6 D2:P2 Q21:Q39 C21:C39 D4:P4 A10:B39 C10:C19 R10:S39 Q10:Q19 A41:B42 D41:Q41">
      <formula1>P5</formula1>
    </dataValidation>
    <dataValidation type="textLength" operator="equal" allowBlank="1" showInputMessage="1" showErrorMessage="1" sqref="D3:P3">
      <formula1>D3</formula1>
    </dataValidation>
    <dataValidation type="textLength" operator="equal" allowBlank="1" showInputMessage="1" showErrorMessage="1" sqref="D1:P1">
      <formula1>D1</formula1>
    </dataValidation>
    <dataValidation type="textLength" operator="equal" allowBlank="1" showInputMessage="1" sqref="C41 C42:Q42">
      <formula1>C41</formula1>
    </dataValidation>
  </dataValidations>
  <printOptions horizontalCentered="1"/>
  <pageMargins left="0.5905511811023623" right="0" top="0.984251968503937" bottom="0.984251968503937" header="0.5118110236220472" footer="0.5118110236220472"/>
  <pageSetup horizontalDpi="600" verticalDpi="600" orientation="landscape" paperSize="9" scale="50" r:id="rId3"/>
  <legacyDrawing r:id="rId2"/>
  <oleObjects>
    <oleObject progId="CDraw5" shapeId="156962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2006-02-23T05:54:36Z</cp:lastPrinted>
  <dcterms:created xsi:type="dcterms:W3CDTF">2002-10-23T07:52:10Z</dcterms:created>
  <dcterms:modified xsi:type="dcterms:W3CDTF">2014-03-12T17:12:23Z</dcterms:modified>
  <cp:category/>
  <cp:version/>
  <cp:contentType/>
  <cp:contentStatus/>
</cp:coreProperties>
</file>