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canola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<sst xmlns="http://schemas.openxmlformats.org/spreadsheetml/2006/main" count="78" uniqueCount="76">
  <si>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Imports destined for RSA</t>
  </si>
  <si>
    <t>Invoere bestem vir RSA</t>
  </si>
  <si>
    <t>Withdrawn by producers</t>
  </si>
  <si>
    <t>Released to end-consumer(s)</t>
  </si>
  <si>
    <t>(e) Sundries</t>
  </si>
  <si>
    <t>(f) Onaangewende voorraad (a+b-c-d-e)</t>
  </si>
  <si>
    <t>Processors</t>
  </si>
  <si>
    <t>Verwerkers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</si>
  <si>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</si>
  <si>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</si>
  <si>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</si>
  <si>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</si>
  <si>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</si>
  <si>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</si>
  <si>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</si>
  <si>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Border posts</t>
  </si>
  <si>
    <t>Net dispatches(+)/receipts(-)</t>
  </si>
  <si>
    <t>Netto versendings(+)/ontvangstes(-)</t>
  </si>
  <si>
    <t>Processed for the local market:</t>
  </si>
  <si>
    <t xml:space="preserve">Saad vir plantdoeleindes </t>
  </si>
  <si>
    <t xml:space="preserve"> '000 t</t>
  </si>
  <si>
    <t>Progressive/</t>
  </si>
  <si>
    <t>Progressief</t>
  </si>
  <si>
    <t xml:space="preserve">(a) Beginvoorraad </t>
  </si>
  <si>
    <t xml:space="preserve">(b) Verkryging </t>
  </si>
  <si>
    <t xml:space="preserve">(c) Aanwending </t>
  </si>
  <si>
    <t xml:space="preserve">Verwerk vir die binnelandse mark: </t>
  </si>
  <si>
    <t>Human consumption</t>
  </si>
  <si>
    <t xml:space="preserve">Onttrek deur produsente </t>
  </si>
  <si>
    <t xml:space="preserve">Vrygestel aan eindverbruiker(s) </t>
  </si>
  <si>
    <t>Seed for planting purposes</t>
  </si>
  <si>
    <t>Whole canola</t>
  </si>
  <si>
    <t>Heelcanola</t>
  </si>
  <si>
    <t xml:space="preserve">(e) Diverse  </t>
  </si>
  <si>
    <t>Surplus(-)/Deficit(+)</t>
  </si>
  <si>
    <t>Surplus(-)/Tekort(+)</t>
  </si>
  <si>
    <t>(g) Stock stored at: (4)</t>
  </si>
  <si>
    <t xml:space="preserve">(g) Voorraad geberg by: (4) </t>
  </si>
  <si>
    <t xml:space="preserve"> ton (On request of the industry./Op versoek van die bedryf.)</t>
  </si>
  <si>
    <t xml:space="preserve"> ton</t>
  </si>
  <si>
    <t>(i)</t>
  </si>
  <si>
    <t>(d) RSA Exports (3)</t>
  </si>
  <si>
    <t>Deliveries directly from farms (i)</t>
  </si>
  <si>
    <t xml:space="preserve">(d) RSA Uitvoere (3) </t>
  </si>
  <si>
    <t>CANOLA</t>
  </si>
  <si>
    <t>Aug 2005</t>
  </si>
  <si>
    <t>Sep 2005</t>
  </si>
  <si>
    <t>Oct/Okt 2005</t>
  </si>
  <si>
    <t>1 Oct/Okt 2005</t>
  </si>
  <si>
    <t>31 Oct/Okt 2005</t>
  </si>
  <si>
    <t>31 Dec/Des 2005</t>
  </si>
  <si>
    <t>31 Mar/Mrt 2006</t>
  </si>
  <si>
    <t>31 May/Mei 2006</t>
  </si>
  <si>
    <t>May/Mei 2006</t>
  </si>
  <si>
    <t>1 May/Mei 2006</t>
  </si>
  <si>
    <t>Mar/Mrt 2006</t>
  </si>
  <si>
    <t>1 Mar/Mrt 2006</t>
  </si>
  <si>
    <t>Dec/Des 2005</t>
  </si>
  <si>
    <t>1 Dec/Des 2005</t>
  </si>
  <si>
    <t>Lewerings direk vanaf plase (i)</t>
  </si>
  <si>
    <t>Oil and oilcake</t>
  </si>
  <si>
    <t>Animal feed</t>
  </si>
  <si>
    <t>Producer deliveries directly from farms./Produsentelewerings direk vanaf plase.</t>
  </si>
  <si>
    <t>Monthly announcement of information / Maandelikse bekendmaking van inligting (1)</t>
  </si>
  <si>
    <t>Storers and traders</t>
  </si>
  <si>
    <t>Opbergers en handelaars</t>
  </si>
  <si>
    <t xml:space="preserve">Menslike verbruik  </t>
  </si>
  <si>
    <t xml:space="preserve">Dierevoer  </t>
  </si>
  <si>
    <t xml:space="preserve">Olie en oliekoek  </t>
  </si>
  <si>
    <t>42 416</t>
  </si>
  <si>
    <t>Oct/Okt 2005 -                     Sep 2006</t>
  </si>
  <si>
    <t>Prog. Oct/Okt 2005 -    Sep 2006</t>
  </si>
  <si>
    <t>30 Sep 2006</t>
  </si>
  <si>
    <t>Oct/Okt 2005 - Sep 2006</t>
  </si>
  <si>
    <t xml:space="preserve"> 2005/2006 Year (Oct - Sep) FINAL / 2005/2006 Jaar (Okt - Sep) FINAAL (2) </t>
  </si>
  <si>
    <t>SMI-112006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</si>
</sst>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horizontal="left" vertical="top" indent="3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17" fontId="4" fillId="0" borderId="0" xfId="0" applyNumberFormat="1" applyFont="1" applyBorder="1" applyAlignment="1" quotePrefix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4" fillId="0" borderId="0" xfId="21" applyFont="1" applyFill="1" applyBorder="1" applyAlignment="1">
      <alignment horizontal="left" vertical="top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indent="3"/>
    </xf>
    <xf numFmtId="1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center" vertical="center" wrapText="1"/>
    </xf>
    <xf numFmtId="175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3"/>
    </xf>
    <xf numFmtId="0" fontId="4" fillId="0" borderId="0" xfId="0" applyFont="1" applyBorder="1" applyAlignment="1">
      <alignment horizontal="left" vertical="center" wrapText="1" indent="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3"/>
    </xf>
    <xf numFmtId="175" fontId="4" fillId="0" borderId="1" xfId="0" applyNumberFormat="1" applyFont="1" applyBorder="1" applyAlignment="1">
      <alignment horizontal="right" vertical="center" wrapText="1"/>
    </xf>
    <xf numFmtId="175" fontId="4" fillId="0" borderId="2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 indent="3"/>
    </xf>
    <xf numFmtId="175" fontId="4" fillId="0" borderId="3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75" fontId="4" fillId="0" borderId="9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 wrapText="1"/>
    </xf>
    <xf numFmtId="175" fontId="4" fillId="0" borderId="10" xfId="0" applyNumberFormat="1" applyFont="1" applyBorder="1" applyAlignment="1">
      <alignment horizontal="right" vertical="center" wrapText="1"/>
    </xf>
    <xf numFmtId="175" fontId="4" fillId="0" borderId="11" xfId="0" applyNumberFormat="1" applyFont="1" applyBorder="1" applyAlignment="1">
      <alignment horizontal="right" vertical="center" wrapText="1"/>
    </xf>
    <xf numFmtId="175" fontId="4" fillId="0" borderId="1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5" fontId="4" fillId="0" borderId="13" xfId="0" applyNumberFormat="1" applyFont="1" applyBorder="1" applyAlignment="1">
      <alignment horizontal="right" vertical="center" wrapText="1"/>
    </xf>
    <xf numFmtId="175" fontId="4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indent="3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 indent="3"/>
    </xf>
    <xf numFmtId="0" fontId="4" fillId="0" borderId="3" xfId="0" applyFont="1" applyBorder="1" applyAlignment="1" quotePrefix="1">
      <alignment horizontal="center" vertical="center" wrapText="1"/>
    </xf>
    <xf numFmtId="15" fontId="4" fillId="0" borderId="3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left" vertical="center" wrapText="1" indent="3"/>
    </xf>
    <xf numFmtId="0" fontId="4" fillId="0" borderId="15" xfId="0" applyFont="1" applyBorder="1" applyAlignment="1">
      <alignment horizontal="left" vertical="center" wrapText="1" indent="3"/>
    </xf>
    <xf numFmtId="175" fontId="4" fillId="0" borderId="15" xfId="0" applyNumberFormat="1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3"/>
    </xf>
    <xf numFmtId="0" fontId="4" fillId="0" borderId="17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95250</xdr:rowOff>
    </xdr:from>
    <xdr:to>
      <xdr:col>2</xdr:col>
      <xdr:colOff>1695450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42900"/>
          <a:ext cx="1619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tabSelected="1" workbookViewId="0" topLeftCell="A1">
      <selection activeCell="Q1" sqref="Q1:S7"/>
    </sheetView>
  </sheetViews>
  <sheetFormatPr defaultColWidth="9.140625" defaultRowHeight="12.75"/>
  <cols>
    <col min="1" max="2" width="1.1484375" style="1" customWidth="1"/>
    <col min="3" max="3" width="30.28125" style="1" customWidth="1"/>
    <col min="4" max="14" width="16.140625" style="1" customWidth="1"/>
    <col min="15" max="15" width="13.57421875" style="1" customWidth="1"/>
    <col min="16" max="16" width="17.140625" style="1" customWidth="1"/>
    <col min="17" max="17" width="34.00390625" style="1" customWidth="1"/>
    <col min="18" max="18" width="2.140625" style="1" customWidth="1"/>
    <col min="19" max="19" width="1.1484375" style="1" customWidth="1"/>
    <col min="20" max="16384" width="9.140625" style="1" customWidth="1"/>
  </cols>
  <sheetData>
    <row r="1" spans="1:19" s="12" customFormat="1" ht="19.5" customHeight="1">
      <c r="A1" s="61"/>
      <c r="B1" s="73"/>
      <c r="C1" s="74"/>
      <c r="D1" s="62" t="s">
        <v>44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  <c r="Q1" s="62" t="s">
        <v>75</v>
      </c>
      <c r="R1" s="63"/>
      <c r="S1" s="64"/>
    </row>
    <row r="2" spans="1:19" s="12" customFormat="1" ht="19.5" customHeight="1">
      <c r="A2" s="75"/>
      <c r="B2" s="76"/>
      <c r="C2" s="77"/>
      <c r="D2" s="81" t="s">
        <v>63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65"/>
      <c r="R2" s="66"/>
      <c r="S2" s="67"/>
    </row>
    <row r="3" spans="1:19" s="12" customFormat="1" ht="19.5" customHeight="1">
      <c r="A3" s="75"/>
      <c r="B3" s="76"/>
      <c r="C3" s="77"/>
      <c r="D3" s="70" t="s">
        <v>74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65"/>
      <c r="R3" s="66"/>
      <c r="S3" s="67"/>
    </row>
    <row r="4" spans="1:19" s="12" customFormat="1" ht="15.75" customHeight="1">
      <c r="A4" s="75"/>
      <c r="B4" s="76"/>
      <c r="C4" s="77"/>
      <c r="D4" s="55" t="s">
        <v>20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65"/>
      <c r="R4" s="66"/>
      <c r="S4" s="67"/>
    </row>
    <row r="5" spans="1:19" s="12" customFormat="1" ht="12.75" customHeight="1">
      <c r="A5" s="75"/>
      <c r="B5" s="76"/>
      <c r="C5" s="77"/>
      <c r="D5" s="84" t="s">
        <v>47</v>
      </c>
      <c r="E5" s="58" t="str">
        <f>" Nov 2005"</f>
        <v> Nov 2005</v>
      </c>
      <c r="F5" s="58" t="s">
        <v>57</v>
      </c>
      <c r="G5" s="58" t="str">
        <f>" Jan 2006"</f>
        <v> Jan 2006</v>
      </c>
      <c r="H5" s="58" t="str">
        <f>" Feb 2006"</f>
        <v> Feb 2006</v>
      </c>
      <c r="I5" s="58" t="s">
        <v>55</v>
      </c>
      <c r="J5" s="58" t="str">
        <f>" Apr 2006"</f>
        <v> Apr 2006</v>
      </c>
      <c r="K5" s="58" t="s">
        <v>53</v>
      </c>
      <c r="L5" s="58" t="str">
        <f>" Jun 2006"</f>
        <v> Jun 2006</v>
      </c>
      <c r="M5" s="58" t="str">
        <f>" Jul 2006"</f>
        <v> Jul 2006</v>
      </c>
      <c r="N5" s="58" t="str">
        <f>" Aug 2006"</f>
        <v> Aug 2006</v>
      </c>
      <c r="O5" s="58" t="str">
        <f>" Sep 2006"</f>
        <v> Sep 2006</v>
      </c>
      <c r="P5" s="16" t="s">
        <v>21</v>
      </c>
      <c r="Q5" s="94">
        <v>39044</v>
      </c>
      <c r="R5" s="95"/>
      <c r="S5" s="96"/>
    </row>
    <row r="6" spans="1:19" s="12" customFormat="1" ht="12.75" customHeight="1">
      <c r="A6" s="75"/>
      <c r="B6" s="76"/>
      <c r="C6" s="77"/>
      <c r="D6" s="85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17" t="s">
        <v>22</v>
      </c>
      <c r="Q6" s="94"/>
      <c r="R6" s="95"/>
      <c r="S6" s="96"/>
    </row>
    <row r="7" spans="1:19" s="12" customFormat="1" ht="27" customHeight="1">
      <c r="A7" s="78"/>
      <c r="B7" s="79"/>
      <c r="C7" s="80"/>
      <c r="D7" s="8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8" t="s">
        <v>70</v>
      </c>
      <c r="Q7" s="97"/>
      <c r="R7" s="98"/>
      <c r="S7" s="99"/>
    </row>
    <row r="8" spans="1:19" s="12" customFormat="1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12" customFormat="1" ht="15" customHeight="1">
      <c r="A9" s="100"/>
      <c r="B9" s="101"/>
      <c r="C9" s="102"/>
      <c r="D9" s="20" t="s">
        <v>48</v>
      </c>
      <c r="E9" s="20" t="str">
        <f>"1 Nov 2005"</f>
        <v>1 Nov 2005</v>
      </c>
      <c r="F9" s="20" t="s">
        <v>58</v>
      </c>
      <c r="G9" s="20" t="str">
        <f>"1 Jan 2006"</f>
        <v>1 Jan 2006</v>
      </c>
      <c r="H9" s="20" t="str">
        <f>"1 Feb 2006"</f>
        <v>1 Feb 2006</v>
      </c>
      <c r="I9" s="20" t="s">
        <v>56</v>
      </c>
      <c r="J9" s="20" t="str">
        <f>"1 Apr 2006"</f>
        <v>1 Apr 2006</v>
      </c>
      <c r="K9" s="20" t="s">
        <v>54</v>
      </c>
      <c r="L9" s="20" t="str">
        <f>"1 Jun 2006"</f>
        <v>1 Jun 2006</v>
      </c>
      <c r="M9" s="20" t="str">
        <f>"1 Jul 2006"</f>
        <v>1 Jul 2006</v>
      </c>
      <c r="N9" s="20" t="str">
        <f>"1 Aug 2006"</f>
        <v>1 Aug 2006</v>
      </c>
      <c r="O9" s="20" t="str">
        <f>"1 Sep 2006"</f>
        <v>1 Sep 2006</v>
      </c>
      <c r="P9" s="20" t="s">
        <v>48</v>
      </c>
      <c r="Q9" s="100"/>
      <c r="R9" s="101"/>
      <c r="S9" s="102"/>
    </row>
    <row r="10" spans="1:19" s="12" customFormat="1" ht="15" customHeight="1">
      <c r="A10" s="87" t="s">
        <v>12</v>
      </c>
      <c r="B10" s="88"/>
      <c r="C10" s="89"/>
      <c r="D10" s="21">
        <v>10.7</v>
      </c>
      <c r="E10" s="21">
        <v>36.5</v>
      </c>
      <c r="F10" s="21">
        <v>43.2</v>
      </c>
      <c r="G10" s="21">
        <v>40.9</v>
      </c>
      <c r="H10" s="21">
        <v>37.2</v>
      </c>
      <c r="I10" s="21">
        <f>+H35</f>
        <v>34.2</v>
      </c>
      <c r="J10" s="21">
        <f>I35</f>
        <v>32.1</v>
      </c>
      <c r="K10" s="21">
        <v>28.9</v>
      </c>
      <c r="L10" s="21">
        <v>25.9</v>
      </c>
      <c r="M10" s="21">
        <v>23.5</v>
      </c>
      <c r="N10" s="21">
        <v>20.6</v>
      </c>
      <c r="O10" s="21">
        <v>18</v>
      </c>
      <c r="P10" s="22">
        <v>10.7</v>
      </c>
      <c r="Q10" s="90" t="s">
        <v>23</v>
      </c>
      <c r="R10" s="91"/>
      <c r="S10" s="92"/>
    </row>
    <row r="11" spans="1:19" s="26" customFormat="1" ht="27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 t="s">
        <v>71</v>
      </c>
      <c r="Q11" s="93"/>
      <c r="R11" s="93"/>
      <c r="S11" s="85"/>
    </row>
    <row r="12" spans="1:19" s="12" customFormat="1" ht="15" customHeight="1">
      <c r="A12" s="87" t="s">
        <v>13</v>
      </c>
      <c r="B12" s="88"/>
      <c r="C12" s="89"/>
      <c r="D12" s="21">
        <f>D13+D14</f>
        <v>28.8</v>
      </c>
      <c r="E12" s="21">
        <f aca="true" t="shared" si="0" ref="E12:N12">SUM(E13:E14)</f>
        <v>12</v>
      </c>
      <c r="F12" s="21">
        <f t="shared" si="0"/>
        <v>1.6</v>
      </c>
      <c r="G12" s="21">
        <v>0</v>
      </c>
      <c r="H12" s="21">
        <f t="shared" si="0"/>
        <v>0</v>
      </c>
      <c r="I12" s="21">
        <f t="shared" si="0"/>
        <v>0</v>
      </c>
      <c r="J12" s="21">
        <f>J14+J13</f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v>0</v>
      </c>
      <c r="P12" s="21">
        <f>+P13+P14</f>
        <v>42.4</v>
      </c>
      <c r="Q12" s="90" t="s">
        <v>24</v>
      </c>
      <c r="R12" s="91"/>
      <c r="S12" s="92"/>
    </row>
    <row r="13" spans="1:19" s="12" customFormat="1" ht="15" customHeight="1">
      <c r="A13" s="23"/>
      <c r="B13" s="103" t="s">
        <v>42</v>
      </c>
      <c r="C13" s="104"/>
      <c r="D13" s="27">
        <v>28.8</v>
      </c>
      <c r="E13" s="27">
        <v>12</v>
      </c>
      <c r="F13" s="27">
        <v>1.6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8">
        <f>SUM(D13:O13)</f>
        <v>42.4</v>
      </c>
      <c r="Q13" s="105" t="s">
        <v>59</v>
      </c>
      <c r="R13" s="106"/>
      <c r="S13" s="29"/>
    </row>
    <row r="14" spans="1:19" s="12" customFormat="1" ht="15" customHeight="1">
      <c r="A14" s="23"/>
      <c r="B14" s="107" t="s">
        <v>0</v>
      </c>
      <c r="C14" s="108"/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f>SUM(D14:O14)</f>
        <v>0</v>
      </c>
      <c r="Q14" s="109" t="s">
        <v>1</v>
      </c>
      <c r="R14" s="110"/>
      <c r="S14" s="29"/>
    </row>
    <row r="15" spans="1:19" s="12" customFormat="1" ht="8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9"/>
    </row>
    <row r="16" spans="1:19" s="12" customFormat="1" ht="15" customHeight="1">
      <c r="A16" s="87" t="s">
        <v>14</v>
      </c>
      <c r="B16" s="88"/>
      <c r="C16" s="89"/>
      <c r="D16" s="21">
        <f aca="true" t="shared" si="1" ref="D16:P16">D17+D21+D22+D23</f>
        <v>3</v>
      </c>
      <c r="E16" s="21">
        <f t="shared" si="1"/>
        <v>5.9</v>
      </c>
      <c r="F16" s="21">
        <f t="shared" si="1"/>
        <v>4.199999999999999</v>
      </c>
      <c r="G16" s="21">
        <f t="shared" si="1"/>
        <v>3.6999999999999997</v>
      </c>
      <c r="H16" s="21">
        <f t="shared" si="1"/>
        <v>2.9</v>
      </c>
      <c r="I16" s="21">
        <f t="shared" si="1"/>
        <v>2.1</v>
      </c>
      <c r="J16" s="21">
        <f t="shared" si="1"/>
        <v>3.1999999999999997</v>
      </c>
      <c r="K16" s="21">
        <f t="shared" si="1"/>
        <v>3</v>
      </c>
      <c r="L16" s="21">
        <f t="shared" si="1"/>
        <v>2.4</v>
      </c>
      <c r="M16" s="21">
        <f t="shared" si="1"/>
        <v>2.9000000000000004</v>
      </c>
      <c r="N16" s="21">
        <f t="shared" si="1"/>
        <v>2.5999999999999996</v>
      </c>
      <c r="O16" s="21">
        <f t="shared" si="1"/>
        <v>2.6999999999999997</v>
      </c>
      <c r="P16" s="21">
        <f t="shared" si="1"/>
        <v>38.599999999999994</v>
      </c>
      <c r="Q16" s="90" t="s">
        <v>25</v>
      </c>
      <c r="R16" s="91"/>
      <c r="S16" s="92"/>
    </row>
    <row r="17" spans="1:19" s="12" customFormat="1" ht="15" customHeight="1">
      <c r="A17" s="23"/>
      <c r="B17" s="103" t="s">
        <v>18</v>
      </c>
      <c r="C17" s="104"/>
      <c r="D17" s="27">
        <f>D18+D19+D20</f>
        <v>3</v>
      </c>
      <c r="E17" s="27">
        <f aca="true" t="shared" si="2" ref="E17:P17">E18+E19+E20</f>
        <v>5.9</v>
      </c>
      <c r="F17" s="27">
        <f t="shared" si="2"/>
        <v>4.1</v>
      </c>
      <c r="G17" s="27">
        <f t="shared" si="2"/>
        <v>3.6999999999999997</v>
      </c>
      <c r="H17" s="27">
        <f t="shared" si="2"/>
        <v>2.9</v>
      </c>
      <c r="I17" s="27">
        <f t="shared" si="2"/>
        <v>2.1</v>
      </c>
      <c r="J17" s="27">
        <f t="shared" si="2"/>
        <v>3.1999999999999997</v>
      </c>
      <c r="K17" s="27">
        <f t="shared" si="2"/>
        <v>3</v>
      </c>
      <c r="L17" s="27">
        <f t="shared" si="2"/>
        <v>2.4</v>
      </c>
      <c r="M17" s="27">
        <f t="shared" si="2"/>
        <v>2.9000000000000004</v>
      </c>
      <c r="N17" s="27">
        <f t="shared" si="2"/>
        <v>2.5999999999999996</v>
      </c>
      <c r="O17" s="27">
        <f t="shared" si="2"/>
        <v>2.6999999999999997</v>
      </c>
      <c r="P17" s="32">
        <f t="shared" si="2"/>
        <v>38.49999999999999</v>
      </c>
      <c r="Q17" s="105" t="s">
        <v>26</v>
      </c>
      <c r="R17" s="106"/>
      <c r="S17" s="29"/>
    </row>
    <row r="18" spans="1:19" s="12" customFormat="1" ht="15" customHeight="1">
      <c r="A18" s="23"/>
      <c r="B18" s="33"/>
      <c r="C18" s="34" t="s">
        <v>27</v>
      </c>
      <c r="D18" s="27">
        <v>0</v>
      </c>
      <c r="E18" s="27">
        <v>0</v>
      </c>
      <c r="F18" s="27">
        <v>0</v>
      </c>
      <c r="G18" s="35">
        <v>0</v>
      </c>
      <c r="H18" s="36">
        <v>0</v>
      </c>
      <c r="I18" s="3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8">
        <f aca="true" t="shared" si="3" ref="P18:P23">SUM(D18:O18)</f>
        <v>0</v>
      </c>
      <c r="Q18" s="38" t="s">
        <v>66</v>
      </c>
      <c r="R18" s="33"/>
      <c r="S18" s="29"/>
    </row>
    <row r="19" spans="1:19" s="12" customFormat="1" ht="15" customHeight="1">
      <c r="A19" s="23"/>
      <c r="B19" s="33"/>
      <c r="C19" s="39" t="s">
        <v>61</v>
      </c>
      <c r="D19" s="28">
        <v>0</v>
      </c>
      <c r="E19" s="28">
        <v>0.4</v>
      </c>
      <c r="F19" s="28">
        <v>0.5</v>
      </c>
      <c r="G19" s="28">
        <v>0.4</v>
      </c>
      <c r="H19" s="28">
        <v>0.1</v>
      </c>
      <c r="I19" s="28">
        <v>0.3</v>
      </c>
      <c r="J19" s="28">
        <v>0.4</v>
      </c>
      <c r="K19" s="28">
        <v>0.5</v>
      </c>
      <c r="L19" s="28">
        <v>0.3</v>
      </c>
      <c r="M19" s="28">
        <v>0.2</v>
      </c>
      <c r="N19" s="28">
        <v>0.3</v>
      </c>
      <c r="O19" s="28">
        <v>0.4</v>
      </c>
      <c r="P19" s="28">
        <f t="shared" si="3"/>
        <v>3.8</v>
      </c>
      <c r="Q19" s="40" t="s">
        <v>67</v>
      </c>
      <c r="R19" s="33"/>
      <c r="S19" s="29"/>
    </row>
    <row r="20" spans="1:19" s="12" customFormat="1" ht="15" customHeight="1">
      <c r="A20" s="23"/>
      <c r="B20" s="33"/>
      <c r="C20" s="41" t="s">
        <v>60</v>
      </c>
      <c r="D20" s="30">
        <v>3</v>
      </c>
      <c r="E20" s="30">
        <v>5.5</v>
      </c>
      <c r="F20" s="30">
        <v>3.6</v>
      </c>
      <c r="G20" s="30">
        <v>3.3</v>
      </c>
      <c r="H20" s="30">
        <v>2.8</v>
      </c>
      <c r="I20" s="30">
        <v>1.8</v>
      </c>
      <c r="J20" s="30">
        <v>2.8</v>
      </c>
      <c r="K20" s="30">
        <v>2.5</v>
      </c>
      <c r="L20" s="30">
        <v>2.1</v>
      </c>
      <c r="M20" s="30">
        <v>2.7</v>
      </c>
      <c r="N20" s="30">
        <v>2.3</v>
      </c>
      <c r="O20" s="30">
        <v>2.3</v>
      </c>
      <c r="P20" s="42">
        <f t="shared" si="3"/>
        <v>34.699999999999996</v>
      </c>
      <c r="Q20" s="31" t="s">
        <v>68</v>
      </c>
      <c r="R20" s="33"/>
      <c r="S20" s="29"/>
    </row>
    <row r="21" spans="1:19" s="12" customFormat="1" ht="15" customHeight="1">
      <c r="A21" s="23"/>
      <c r="B21" s="111" t="s">
        <v>2</v>
      </c>
      <c r="C21" s="112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f t="shared" si="3"/>
        <v>0</v>
      </c>
      <c r="Q21" s="113" t="s">
        <v>28</v>
      </c>
      <c r="R21" s="114"/>
      <c r="S21" s="29"/>
    </row>
    <row r="22" spans="1:19" s="12" customFormat="1" ht="15" customHeight="1">
      <c r="A22" s="23"/>
      <c r="B22" s="111" t="s">
        <v>3</v>
      </c>
      <c r="C22" s="112"/>
      <c r="D22" s="28">
        <v>0</v>
      </c>
      <c r="E22" s="28">
        <v>0</v>
      </c>
      <c r="F22" s="28">
        <v>0.1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f t="shared" si="3"/>
        <v>0.1</v>
      </c>
      <c r="Q22" s="113" t="s">
        <v>29</v>
      </c>
      <c r="R22" s="114"/>
      <c r="S22" s="29"/>
    </row>
    <row r="23" spans="1:19" s="12" customFormat="1" ht="15" customHeight="1">
      <c r="A23" s="23"/>
      <c r="B23" s="107" t="s">
        <v>30</v>
      </c>
      <c r="C23" s="108"/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f t="shared" si="3"/>
        <v>0</v>
      </c>
      <c r="Q23" s="109" t="s">
        <v>19</v>
      </c>
      <c r="R23" s="110"/>
      <c r="S23" s="29"/>
    </row>
    <row r="24" spans="1:19" s="12" customFormat="1" ht="8.2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9"/>
    </row>
    <row r="25" spans="1:19" s="12" customFormat="1" ht="15" customHeight="1">
      <c r="A25" s="87" t="s">
        <v>41</v>
      </c>
      <c r="B25" s="88"/>
      <c r="C25" s="8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91" t="s">
        <v>43</v>
      </c>
      <c r="R25" s="91"/>
      <c r="S25" s="92"/>
    </row>
    <row r="26" spans="1:19" s="12" customFormat="1" ht="15" customHeight="1">
      <c r="A26" s="23"/>
      <c r="B26" s="115" t="s">
        <v>31</v>
      </c>
      <c r="C26" s="116"/>
      <c r="D26" s="21">
        <f aca="true" t="shared" si="4" ref="D26:O26">SUM(D27:D28)</f>
        <v>0</v>
      </c>
      <c r="E26" s="21">
        <f t="shared" si="4"/>
        <v>0</v>
      </c>
      <c r="F26" s="21">
        <f t="shared" si="4"/>
        <v>0</v>
      </c>
      <c r="G26" s="21">
        <f t="shared" si="4"/>
        <v>0</v>
      </c>
      <c r="H26" s="21">
        <f t="shared" si="4"/>
        <v>0</v>
      </c>
      <c r="I26" s="21">
        <f t="shared" si="4"/>
        <v>0</v>
      </c>
      <c r="J26" s="21">
        <f t="shared" si="4"/>
        <v>0</v>
      </c>
      <c r="K26" s="21">
        <f t="shared" si="4"/>
        <v>0</v>
      </c>
      <c r="L26" s="21">
        <f t="shared" si="4"/>
        <v>0</v>
      </c>
      <c r="M26" s="21">
        <f t="shared" si="4"/>
        <v>0</v>
      </c>
      <c r="N26" s="21">
        <f t="shared" si="4"/>
        <v>0</v>
      </c>
      <c r="O26" s="21">
        <f t="shared" si="4"/>
        <v>0</v>
      </c>
      <c r="P26" s="21">
        <f>P27+P28</f>
        <v>0</v>
      </c>
      <c r="Q26" s="117" t="s">
        <v>32</v>
      </c>
      <c r="R26" s="118"/>
      <c r="S26" s="29"/>
    </row>
    <row r="27" spans="1:19" s="12" customFormat="1" ht="15" customHeight="1">
      <c r="A27" s="23"/>
      <c r="B27" s="39"/>
      <c r="C27" s="34" t="s">
        <v>15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8">
        <f>SUM(D27:O27)</f>
        <v>0</v>
      </c>
      <c r="Q27" s="38" t="s">
        <v>9</v>
      </c>
      <c r="R27" s="40"/>
      <c r="S27" s="29"/>
    </row>
    <row r="28" spans="1:40" s="12" customFormat="1" ht="15" customHeight="1">
      <c r="A28" s="23"/>
      <c r="B28" s="41"/>
      <c r="C28" s="41" t="s">
        <v>8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f>SUM(D28:O28)</f>
        <v>0</v>
      </c>
      <c r="Q28" s="44" t="s">
        <v>10</v>
      </c>
      <c r="R28" s="44"/>
      <c r="S28" s="29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</row>
    <row r="29" spans="1:19" s="12" customFormat="1" ht="6.7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9"/>
    </row>
    <row r="30" spans="1:19" s="12" customFormat="1" ht="15" customHeight="1">
      <c r="A30" s="87" t="s">
        <v>4</v>
      </c>
      <c r="B30" s="88"/>
      <c r="C30" s="89"/>
      <c r="D30" s="21">
        <f>D31+D32</f>
        <v>0</v>
      </c>
      <c r="E30" s="21">
        <f aca="true" t="shared" si="5" ref="E30:O30">SUM(E31:E32)</f>
        <v>-0.6</v>
      </c>
      <c r="F30" s="21">
        <f t="shared" si="5"/>
        <v>-0.3</v>
      </c>
      <c r="G30" s="21">
        <f t="shared" si="5"/>
        <v>0</v>
      </c>
      <c r="H30" s="21">
        <f t="shared" si="5"/>
        <v>0.1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v>0</v>
      </c>
      <c r="N30" s="21">
        <f t="shared" si="5"/>
        <v>0</v>
      </c>
      <c r="O30" s="21">
        <f t="shared" si="5"/>
        <v>0</v>
      </c>
      <c r="P30" s="21">
        <f>P31+P32</f>
        <v>-0.7999999999999999</v>
      </c>
      <c r="Q30" s="90" t="s">
        <v>33</v>
      </c>
      <c r="R30" s="91"/>
      <c r="S30" s="92"/>
    </row>
    <row r="31" spans="1:19" s="12" customFormat="1" ht="15" customHeight="1">
      <c r="A31" s="23"/>
      <c r="B31" s="103" t="s">
        <v>16</v>
      </c>
      <c r="C31" s="104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8">
        <f>SUM(D31:O31)</f>
        <v>0</v>
      </c>
      <c r="Q31" s="105" t="s">
        <v>17</v>
      </c>
      <c r="R31" s="106"/>
      <c r="S31" s="29"/>
    </row>
    <row r="32" spans="1:19" s="12" customFormat="1" ht="15" customHeight="1">
      <c r="A32" s="23"/>
      <c r="B32" s="107" t="s">
        <v>34</v>
      </c>
      <c r="C32" s="108"/>
      <c r="D32" s="30">
        <v>0</v>
      </c>
      <c r="E32" s="30">
        <v>-0.6</v>
      </c>
      <c r="F32" s="30">
        <v>-0.3</v>
      </c>
      <c r="G32" s="30">
        <v>0</v>
      </c>
      <c r="H32" s="30">
        <v>0.1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f>SUM(D32:O32)</f>
        <v>-0.7999999999999999</v>
      </c>
      <c r="Q32" s="109" t="s">
        <v>35</v>
      </c>
      <c r="R32" s="110"/>
      <c r="S32" s="29"/>
    </row>
    <row r="33" spans="1:19" s="12" customFormat="1" ht="8.25" customHeight="1">
      <c r="A33" s="23"/>
      <c r="B33" s="46"/>
      <c r="C33" s="46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7"/>
      <c r="R33" s="47"/>
      <c r="S33" s="48"/>
    </row>
    <row r="34" spans="1:19" s="12" customFormat="1" ht="15" customHeight="1">
      <c r="A34" s="119"/>
      <c r="B34" s="120"/>
      <c r="C34" s="120"/>
      <c r="D34" s="18" t="s">
        <v>49</v>
      </c>
      <c r="E34" s="18" t="str">
        <f>"30 Nov 2005"</f>
        <v>30 Nov 2005</v>
      </c>
      <c r="F34" s="18" t="s">
        <v>50</v>
      </c>
      <c r="G34" s="18" t="str">
        <f>"31 Jan 2006"</f>
        <v>31 Jan 2006</v>
      </c>
      <c r="H34" s="18" t="str">
        <f>"28 Feb 2006"</f>
        <v>28 Feb 2006</v>
      </c>
      <c r="I34" s="18" t="s">
        <v>51</v>
      </c>
      <c r="J34" s="18" t="str">
        <f>"30 Apr 2006"</f>
        <v>30 Apr 2006</v>
      </c>
      <c r="K34" s="49" t="s">
        <v>52</v>
      </c>
      <c r="L34" s="18" t="str">
        <f>"30 Jun 2006"</f>
        <v>30 Jun 2006</v>
      </c>
      <c r="M34" s="18" t="str">
        <f>"31 Jul 2006"</f>
        <v>31 Jul 2006</v>
      </c>
      <c r="N34" s="18" t="str">
        <f>"31 Aug 2006"</f>
        <v>31 Aug 2006</v>
      </c>
      <c r="O34" s="18" t="str">
        <f>"30 Sep 2006"</f>
        <v>30 Sep 2006</v>
      </c>
      <c r="P34" s="50" t="s">
        <v>72</v>
      </c>
      <c r="Q34" s="120"/>
      <c r="R34" s="120"/>
      <c r="S34" s="121"/>
    </row>
    <row r="35" spans="1:19" s="12" customFormat="1" ht="15" customHeight="1">
      <c r="A35" s="122" t="s">
        <v>11</v>
      </c>
      <c r="B35" s="123"/>
      <c r="C35" s="124"/>
      <c r="D35" s="21">
        <f>SUM(D10+D12-D16-D26-D30)</f>
        <v>36.5</v>
      </c>
      <c r="E35" s="21">
        <f>SUM(E10+E12-E16-E26-E30)</f>
        <v>43.2</v>
      </c>
      <c r="F35" s="21">
        <f aca="true" t="shared" si="6" ref="F35:P35">F10+F12-F16-F26-F30</f>
        <v>40.900000000000006</v>
      </c>
      <c r="G35" s="21">
        <f t="shared" si="6"/>
        <v>37.199999999999996</v>
      </c>
      <c r="H35" s="21">
        <f t="shared" si="6"/>
        <v>34.2</v>
      </c>
      <c r="I35" s="21">
        <f t="shared" si="6"/>
        <v>32.1</v>
      </c>
      <c r="J35" s="21">
        <f t="shared" si="6"/>
        <v>28.900000000000002</v>
      </c>
      <c r="K35" s="21">
        <f t="shared" si="6"/>
        <v>25.9</v>
      </c>
      <c r="L35" s="21">
        <f t="shared" si="6"/>
        <v>23.5</v>
      </c>
      <c r="M35" s="21">
        <f t="shared" si="6"/>
        <v>20.6</v>
      </c>
      <c r="N35" s="21">
        <f t="shared" si="6"/>
        <v>18</v>
      </c>
      <c r="O35" s="21">
        <f t="shared" si="6"/>
        <v>15.3</v>
      </c>
      <c r="P35" s="21">
        <f t="shared" si="6"/>
        <v>15.3</v>
      </c>
      <c r="Q35" s="125" t="s">
        <v>5</v>
      </c>
      <c r="R35" s="126"/>
      <c r="S35" s="127"/>
    </row>
    <row r="36" spans="1:19" s="12" customFormat="1" ht="15" customHeight="1">
      <c r="A36" s="51"/>
      <c r="B36" s="52"/>
      <c r="C36" s="52"/>
      <c r="D36" s="5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4"/>
    </row>
    <row r="37" spans="1:19" s="12" customFormat="1" ht="15" customHeight="1">
      <c r="A37" s="87" t="s">
        <v>36</v>
      </c>
      <c r="B37" s="88"/>
      <c r="C37" s="89"/>
      <c r="D37" s="21">
        <f>SUM(D38:D39)</f>
        <v>36.5</v>
      </c>
      <c r="E37" s="21">
        <f aca="true" t="shared" si="7" ref="E37:P37">SUM(E38:E39)</f>
        <v>43.2</v>
      </c>
      <c r="F37" s="21">
        <f t="shared" si="7"/>
        <v>40.900000000000006</v>
      </c>
      <c r="G37" s="21">
        <f t="shared" si="7"/>
        <v>37.199999999999996</v>
      </c>
      <c r="H37" s="21">
        <f t="shared" si="7"/>
        <v>34.2</v>
      </c>
      <c r="I37" s="21">
        <f t="shared" si="7"/>
        <v>32.1</v>
      </c>
      <c r="J37" s="21">
        <f t="shared" si="7"/>
        <v>28.9</v>
      </c>
      <c r="K37" s="21">
        <f t="shared" si="7"/>
        <v>25.9</v>
      </c>
      <c r="L37" s="21">
        <f t="shared" si="7"/>
        <v>23.5</v>
      </c>
      <c r="M37" s="21">
        <f t="shared" si="7"/>
        <v>20.599999999999998</v>
      </c>
      <c r="N37" s="21">
        <f t="shared" si="7"/>
        <v>18</v>
      </c>
      <c r="O37" s="21">
        <f t="shared" si="7"/>
        <v>15.3</v>
      </c>
      <c r="P37" s="21">
        <f t="shared" si="7"/>
        <v>15.3</v>
      </c>
      <c r="Q37" s="90" t="s">
        <v>37</v>
      </c>
      <c r="R37" s="91"/>
      <c r="S37" s="92"/>
    </row>
    <row r="38" spans="1:19" s="12" customFormat="1" ht="15" customHeight="1">
      <c r="A38" s="23"/>
      <c r="B38" s="103" t="s">
        <v>64</v>
      </c>
      <c r="C38" s="104"/>
      <c r="D38" s="27">
        <v>31.4</v>
      </c>
      <c r="E38" s="27">
        <v>37.5</v>
      </c>
      <c r="F38" s="27">
        <v>34.7</v>
      </c>
      <c r="G38" s="27">
        <v>32.3</v>
      </c>
      <c r="H38" s="27">
        <v>30.5</v>
      </c>
      <c r="I38" s="27">
        <v>28</v>
      </c>
      <c r="J38" s="27">
        <v>25.9</v>
      </c>
      <c r="K38" s="27">
        <v>23.5</v>
      </c>
      <c r="L38" s="27">
        <v>21.1</v>
      </c>
      <c r="M38" s="27">
        <v>18.9</v>
      </c>
      <c r="N38" s="27">
        <v>15.6</v>
      </c>
      <c r="O38" s="27">
        <v>14.8</v>
      </c>
      <c r="P38" s="27">
        <v>14.8</v>
      </c>
      <c r="Q38" s="105" t="s">
        <v>65</v>
      </c>
      <c r="R38" s="106"/>
      <c r="S38" s="29"/>
    </row>
    <row r="39" spans="1:19" s="12" customFormat="1" ht="15" customHeight="1">
      <c r="A39" s="23"/>
      <c r="B39" s="107" t="s">
        <v>6</v>
      </c>
      <c r="C39" s="108"/>
      <c r="D39" s="30">
        <v>5.1</v>
      </c>
      <c r="E39" s="30">
        <v>5.7</v>
      </c>
      <c r="F39" s="30">
        <v>6.2</v>
      </c>
      <c r="G39" s="30">
        <v>4.9</v>
      </c>
      <c r="H39" s="30">
        <v>3.7</v>
      </c>
      <c r="I39" s="30">
        <v>4.1</v>
      </c>
      <c r="J39" s="30">
        <v>3</v>
      </c>
      <c r="K39" s="30">
        <v>2.4</v>
      </c>
      <c r="L39" s="30">
        <v>2.4</v>
      </c>
      <c r="M39" s="30">
        <v>1.7</v>
      </c>
      <c r="N39" s="30">
        <v>2.4</v>
      </c>
      <c r="O39" s="30">
        <v>0.5</v>
      </c>
      <c r="P39" s="30">
        <v>0.5</v>
      </c>
      <c r="Q39" s="109" t="s">
        <v>7</v>
      </c>
      <c r="R39" s="110"/>
      <c r="S39" s="29"/>
    </row>
    <row r="40" spans="1:19" s="12" customFormat="1" ht="1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5" customHeight="1">
      <c r="A41" s="4" t="s">
        <v>40</v>
      </c>
      <c r="B41" s="5"/>
      <c r="C41" s="6" t="s">
        <v>62</v>
      </c>
      <c r="D41" s="3"/>
      <c r="F41" s="7" t="s">
        <v>45</v>
      </c>
      <c r="G41" s="8">
        <v>1</v>
      </c>
      <c r="H41" s="2" t="s">
        <v>38</v>
      </c>
      <c r="K41" s="3"/>
      <c r="L41" s="3"/>
      <c r="M41" s="3"/>
      <c r="N41" s="3"/>
      <c r="O41" s="3"/>
      <c r="P41" s="3"/>
      <c r="Q41" s="8"/>
      <c r="R41" s="8"/>
      <c r="S41" s="3"/>
    </row>
    <row r="42" spans="1:8" ht="15" customHeight="1">
      <c r="A42" s="5"/>
      <c r="F42" s="9" t="s">
        <v>46</v>
      </c>
      <c r="G42" s="8">
        <v>11</v>
      </c>
      <c r="H42" s="2" t="s">
        <v>39</v>
      </c>
    </row>
    <row r="43" spans="1:8" s="12" customFormat="1" ht="15" customHeight="1">
      <c r="A43" s="11"/>
      <c r="F43" s="13" t="s">
        <v>73</v>
      </c>
      <c r="G43" s="14" t="s">
        <v>69</v>
      </c>
      <c r="H43" s="15" t="s">
        <v>39</v>
      </c>
    </row>
    <row r="44" ht="15" customHeight="1"/>
    <row r="45" spans="1:3" ht="15" customHeight="1">
      <c r="A45" s="2"/>
      <c r="C45" s="2"/>
    </row>
    <row r="46" ht="12.75">
      <c r="C46" s="10"/>
    </row>
  </sheetData>
  <mergeCells count="60">
    <mergeCell ref="A35:C35"/>
    <mergeCell ref="Q35:S35"/>
    <mergeCell ref="B39:C39"/>
    <mergeCell ref="Q39:R39"/>
    <mergeCell ref="A37:C37"/>
    <mergeCell ref="Q37:S37"/>
    <mergeCell ref="B38:C38"/>
    <mergeCell ref="Q38:R38"/>
    <mergeCell ref="B32:C32"/>
    <mergeCell ref="Q32:R32"/>
    <mergeCell ref="A34:C34"/>
    <mergeCell ref="Q34:S34"/>
    <mergeCell ref="A30:C30"/>
    <mergeCell ref="Q30:S30"/>
    <mergeCell ref="B31:C31"/>
    <mergeCell ref="Q31:R31"/>
    <mergeCell ref="A25:C25"/>
    <mergeCell ref="Q25:S25"/>
    <mergeCell ref="B26:C26"/>
    <mergeCell ref="Q26:R26"/>
    <mergeCell ref="B22:C22"/>
    <mergeCell ref="Q22:R22"/>
    <mergeCell ref="B23:C23"/>
    <mergeCell ref="Q23:R23"/>
    <mergeCell ref="B17:C17"/>
    <mergeCell ref="Q17:R17"/>
    <mergeCell ref="B21:C21"/>
    <mergeCell ref="Q21:R21"/>
    <mergeCell ref="B14:C14"/>
    <mergeCell ref="Q14:R14"/>
    <mergeCell ref="A16:C16"/>
    <mergeCell ref="Q16:S16"/>
    <mergeCell ref="A12:C12"/>
    <mergeCell ref="Q12:S12"/>
    <mergeCell ref="B13:C13"/>
    <mergeCell ref="Q13:R13"/>
    <mergeCell ref="D5:D7"/>
    <mergeCell ref="A10:C10"/>
    <mergeCell ref="Q10:S10"/>
    <mergeCell ref="Q11:S11"/>
    <mergeCell ref="H5:H7"/>
    <mergeCell ref="Q5:S7"/>
    <mergeCell ref="A9:C9"/>
    <mergeCell ref="Q9:S9"/>
    <mergeCell ref="J5:J7"/>
    <mergeCell ref="K5:K7"/>
    <mergeCell ref="L5:L7"/>
    <mergeCell ref="M5:M7"/>
    <mergeCell ref="A1:C7"/>
    <mergeCell ref="D2:P2"/>
    <mergeCell ref="I5:I7"/>
    <mergeCell ref="N5:N7"/>
    <mergeCell ref="O5:O7"/>
    <mergeCell ref="E5:E7"/>
    <mergeCell ref="F5:F7"/>
    <mergeCell ref="G5:G7"/>
    <mergeCell ref="Q1:S4"/>
    <mergeCell ref="D1:P1"/>
    <mergeCell ref="D3:P3"/>
    <mergeCell ref="D4:P4"/>
  </mergeCells>
  <printOptions horizontalCentered="1"/>
  <pageMargins left="0.3937007874015748" right="0.3937007874015748" top="0.7874015748031497" bottom="0.3937007874015748" header="0.5118110236220472" footer="0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2006-11-22T11:10:04Z</cp:lastPrinted>
  <dcterms:created xsi:type="dcterms:W3CDTF">2002-10-23T07:52:10Z</dcterms:created>
  <dcterms:modified xsi:type="dcterms:W3CDTF">2006-11-22T11:10:10Z</dcterms:modified>
  <cp:category/>
  <cp:version/>
  <cp:contentType/>
  <cp:contentStatus/>
</cp:coreProperties>
</file>