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0320" windowHeight="7245" tabRatio="870" activeTab="0"/>
  </bookViews>
  <sheets>
    <sheet name="Sorghum" sheetId="1" r:id="rId1"/>
    <sheet name="Sheet1" sheetId="2" state="hidden" r:id="rId2"/>
  </sheets>
  <definedNames>
    <definedName name="_xlnm.Print_Area" localSheetId="0">'Sorghum'!$A$1:$AD$44</definedName>
    <definedName name="Z_08A58373_3E62_4785_B4F4_740CB86BDCF3_.wvu.Cols" localSheetId="0" hidden="1">'Sorghum'!$AE:$AG</definedName>
    <definedName name="Z_08A58373_3E62_4785_B4F4_740CB86BDCF3_.wvu.PrintArea" localSheetId="0" hidden="1">'Sorghum'!$A$1:$AD$44</definedName>
    <definedName name="Z_69604B25_4693_4FEE_95EF_E266A99F8C25_.wvu.Cols" localSheetId="0" hidden="1">'Sorghum'!$AE:$AG</definedName>
    <definedName name="Z_69604B25_4693_4FEE_95EF_E266A99F8C25_.wvu.PrintArea" localSheetId="0" hidden="1">'Sorghum'!$A$1:$AD$44</definedName>
    <definedName name="Z_D02F6AC9_F92F_40B9_BB3D_8166ADC743AE_.wvu.Cols" localSheetId="0" hidden="1">'Sorghum'!$AE:$AG</definedName>
    <definedName name="Z_D02F6AC9_F92F_40B9_BB3D_8166ADC743AE_.wvu.PrintArea" localSheetId="0" hidden="1">'Sorghum'!$A$1:$AD$44</definedName>
    <definedName name="Z_E009EB0D_3578_4CB4_9DE8_90E33027B23A_.wvu.Cols" localSheetId="0" hidden="1">'Sorghum'!$AE:$AG</definedName>
    <definedName name="Z_E009EB0D_3578_4CB4_9DE8_90E33027B23A_.wvu.PrintArea" localSheetId="0" hidden="1">'Sorghum'!$A$1:$AD$44</definedName>
    <definedName name="Z_E17AECA6_3D6E_443C_9417_C372E74FBCC5_.wvu.Cols" localSheetId="0" hidden="1">'Sorghum'!$AE:$AG</definedName>
    <definedName name="Z_E17AECA6_3D6E_443C_9417_C372E74FBCC5_.wvu.PrintArea" localSheetId="0" hidden="1">'Sorghum'!$A$1:$AD$44</definedName>
    <definedName name="Z_F7A6BB86_F1CA_4BFC_AE35_08554018CFE4_.wvu.Cols" localSheetId="0" hidden="1">'Sorghum'!$AE:$AG</definedName>
    <definedName name="Z_F7A6BB86_F1CA_4BFC_AE35_08554018CFE4_.wvu.PrintArea" localSheetId="0" hidden="1">'Sorghum'!$A$1:$AD$44</definedName>
  </definedNames>
  <calcPr fullCalcOnLoad="1"/>
</workbook>
</file>

<file path=xl/sharedStrings.xml><?xml version="1.0" encoding="utf-8"?>
<sst xmlns="http://schemas.openxmlformats.org/spreadsheetml/2006/main" count="61" uniqueCount="61">
  <si>
    <t>Surplus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</si>
  <si>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</si>
  <si>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</si>
  <si>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</si>
  <si>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</si>
  <si>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</si>
  <si>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</si>
  <si>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</si>
  <si>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</si>
  <si>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</si>
  <si>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</si>
  <si>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</si>
  <si>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Indoor malting</t>
  </si>
  <si>
    <t xml:space="preserve"> - Floor malting</t>
  </si>
  <si>
    <t xml:space="preserve"> - Meal, rice &amp; grits</t>
  </si>
  <si>
    <t xml:space="preserve"> - Pet Food</t>
  </si>
  <si>
    <t xml:space="preserve"> - Poultry feed</t>
  </si>
  <si>
    <t xml:space="preserve"> - Livestock feed</t>
  </si>
  <si>
    <t>02/03</t>
  </si>
  <si>
    <t>03/04</t>
  </si>
  <si>
    <t>04/05</t>
  </si>
  <si>
    <t>05/06</t>
  </si>
  <si>
    <t>06/07</t>
  </si>
  <si>
    <t>Bio-fuel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</si>
  <si>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</si>
  <si>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</si>
  <si>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</si>
  <si>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</si>
  <si>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</si>
  <si>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</si>
  <si>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</si>
  <si>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</si>
  <si>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</si>
  <si>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</si>
  <si>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</si>
  <si>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</si>
  <si>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</si>
  <si>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</si>
  <si>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</si>
  <si>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</si>
  <si>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</si>
  <si>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</si>
  <si>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</si>
  <si>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</si>
  <si>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</si>
  <si>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SORGHUM: SUPPLY AND DEMAND TABLE BASED ON SAGIS' INFO (TON)</t>
  </si>
  <si>
    <t>Opening stock (1 Mar)</t>
  </si>
  <si>
    <t>Ending Stock (28 Feb)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</si>
  <si>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</si>
  <si>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</si>
  <si>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</si>
  <si>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</si>
  <si>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</si>
  <si>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</si>
  <si>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</si>
  <si>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</si>
  <si>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</si>
  <si>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2013/14-2022/23</t>
  </si>
  <si>
    <t>23/24</t>
  </si>
  <si>
    <t>Mar - Feb</t>
  </si>
  <si>
    <t>Publication date: 2024/03/26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</si>
</sst>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9" xfId="0" applyNumberFormat="1" applyFont="1" applyFill="1" applyBorder="1" applyAlignment="1" applyProtection="1">
      <alignment vertical="center"/>
      <protection/>
    </xf>
    <xf numFmtId="172" fontId="0" fillId="0" borderId="20" xfId="0" applyNumberFormat="1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172" fontId="3" fillId="0" borderId="19" xfId="0" applyNumberFormat="1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14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72" fontId="3" fillId="0" borderId="22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3" fillId="0" borderId="23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6" fontId="0" fillId="0" borderId="12" xfId="0" applyNumberFormat="1" applyFont="1" applyFill="1" applyBorder="1" applyAlignment="1" applyProtection="1" quotePrefix="1">
      <alignment horizontal="center" vertical="center"/>
      <protection/>
    </xf>
    <xf numFmtId="16" fontId="0" fillId="0" borderId="13" xfId="0" applyNumberFormat="1" applyFont="1" applyFill="1" applyBorder="1" applyAlignment="1" applyProtection="1" quotePrefix="1">
      <alignment horizontal="center" vertical="center"/>
      <protection/>
    </xf>
    <xf numFmtId="172" fontId="3" fillId="0" borderId="13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 quotePrefix="1">
      <alignment horizontal="center" vertical="center"/>
      <protection locked="0"/>
    </xf>
    <xf numFmtId="0" fontId="0" fillId="0" borderId="32" xfId="0" applyFont="1" applyFill="1" applyBorder="1" applyAlignment="1" applyProtection="1" quotePrefix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172" fontId="0" fillId="0" borderId="32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449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12</xdr:col>
      <xdr:colOff>133350</xdr:colOff>
      <xdr:row>8</xdr:row>
      <xdr:rowOff>9525</xdr:rowOff>
    </xdr:to>
    <xdr:pic>
      <xdr:nvPicPr>
        <xdr:cNvPr id="2" name="Picture 3" descr="P:\REKLAME\Corporate Image\Logo\Nuwe Logo Volledig.png"/>
        <xdr:cNvPicPr preferRelativeResize="1">
          <a:picLocks noChangeAspect="1"/>
        </xdr:cNvPicPr>
      </xdr:nvPicPr>
      <xdr:blipFill>
        <a:blip r:embed="rId2"/>
        <a:srcRect l="20060" t="33744" r="14198" b="48559"/>
        <a:stretch>
          <a:fillRect/>
        </a:stretch>
      </xdr:blipFill>
      <xdr:spPr>
        <a:xfrm>
          <a:off x="257175" y="0"/>
          <a:ext cx="7943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  <pageSetUpPr fitToPage="1"/>
  </sheetPr>
  <dimension ref="A1:AL48"/>
  <sheetViews>
    <sheetView showGridLines="0" tabSelected="1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Z44" sqref="Z44"/>
    </sheetView>
  </sheetViews>
  <sheetFormatPr defaultColWidth="9.140625" defaultRowHeight="12.75"/>
  <cols>
    <col min="1" max="1" width="23.7109375" style="119" customWidth="1"/>
    <col min="2" max="4" width="8.57421875" style="119" bestFit="1" customWidth="1"/>
    <col min="5" max="5" width="8.7109375" style="119" bestFit="1" customWidth="1"/>
    <col min="6" max="6" width="9.140625" style="119" customWidth="1"/>
    <col min="7" max="7" width="8.7109375" style="119" bestFit="1" customWidth="1"/>
    <col min="8" max="9" width="8.8515625" style="119" bestFit="1" customWidth="1"/>
    <col min="10" max="11" width="9.28125" style="119" bestFit="1" customWidth="1"/>
    <col min="12" max="12" width="8.7109375" style="119" bestFit="1" customWidth="1"/>
    <col min="13" max="15" width="9.28125" style="119" bestFit="1" customWidth="1"/>
    <col min="16" max="17" width="9.28125" style="119" customWidth="1"/>
    <col min="18" max="18" width="9.28125" style="119" bestFit="1" customWidth="1"/>
    <col min="19" max="26" width="9.28125" style="119" customWidth="1"/>
    <col min="27" max="27" width="1.1484375" style="119" customWidth="1"/>
    <col min="28" max="28" width="14.8515625" style="119" customWidth="1"/>
    <col min="29" max="29" width="0.9921875" style="118" customWidth="1"/>
    <col min="30" max="30" width="14.140625" style="122" bestFit="1" customWidth="1"/>
    <col min="31" max="31" width="8.140625" style="119" hidden="1" customWidth="1"/>
    <col min="32" max="33" width="7.7109375" style="119" hidden="1" customWidth="1"/>
    <col min="34" max="34" width="2.421875" style="119" customWidth="1"/>
    <col min="35" max="37" width="7.7109375" style="119" customWidth="1"/>
    <col min="38" max="38" width="7.7109375" style="118" customWidth="1"/>
    <col min="39" max="41" width="7.7109375" style="119" customWidth="1"/>
    <col min="42" max="42" width="0.85546875" style="119" customWidth="1"/>
    <col min="43" max="16384" width="9.140625" style="119" customWidth="1"/>
  </cols>
  <sheetData>
    <row r="1" spans="1:38" ht="12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4"/>
      <c r="AB1" s="117"/>
      <c r="AC1" s="114"/>
      <c r="AD1" s="114"/>
      <c r="AE1" s="114"/>
      <c r="AF1" s="114"/>
      <c r="AG1" s="114"/>
      <c r="AH1" s="114"/>
      <c r="AI1" s="118"/>
      <c r="AK1" s="118"/>
      <c r="AL1" s="119"/>
    </row>
    <row r="2" spans="1:38" ht="12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4"/>
      <c r="AB2" s="117"/>
      <c r="AC2" s="114"/>
      <c r="AD2" s="114"/>
      <c r="AE2" s="114"/>
      <c r="AF2" s="114"/>
      <c r="AG2" s="114"/>
      <c r="AH2" s="114"/>
      <c r="AI2" s="118"/>
      <c r="AK2" s="118"/>
      <c r="AL2" s="119"/>
    </row>
    <row r="3" spans="1:38" ht="12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4"/>
      <c r="AB3" s="117"/>
      <c r="AC3" s="114"/>
      <c r="AD3" s="114"/>
      <c r="AE3" s="114"/>
      <c r="AF3" s="114"/>
      <c r="AG3" s="114"/>
      <c r="AH3" s="114"/>
      <c r="AI3" s="118"/>
      <c r="AK3" s="118"/>
      <c r="AL3" s="119"/>
    </row>
    <row r="4" spans="1:38" ht="12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4"/>
      <c r="AB4" s="117"/>
      <c r="AC4" s="114"/>
      <c r="AD4" s="114"/>
      <c r="AE4" s="114"/>
      <c r="AF4" s="114"/>
      <c r="AG4" s="114"/>
      <c r="AH4" s="114"/>
      <c r="AI4" s="118"/>
      <c r="AK4" s="118"/>
      <c r="AL4" s="119"/>
    </row>
    <row r="5" spans="1:38" ht="12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4"/>
      <c r="AB5" s="117"/>
      <c r="AC5" s="114"/>
      <c r="AD5" s="114"/>
      <c r="AE5" s="114"/>
      <c r="AF5" s="114"/>
      <c r="AG5" s="114"/>
      <c r="AH5" s="114"/>
      <c r="AI5" s="118"/>
      <c r="AK5" s="118"/>
      <c r="AL5" s="119"/>
    </row>
    <row r="6" spans="1:38" ht="12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4"/>
      <c r="AB6" s="117"/>
      <c r="AC6" s="114"/>
      <c r="AD6" s="114"/>
      <c r="AE6" s="114"/>
      <c r="AF6" s="114"/>
      <c r="AG6" s="114"/>
      <c r="AH6" s="114"/>
      <c r="AI6" s="118"/>
      <c r="AK6" s="118"/>
      <c r="AL6" s="119"/>
    </row>
    <row r="7" spans="1:38" ht="12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4"/>
      <c r="AB7" s="117"/>
      <c r="AC7" s="114"/>
      <c r="AD7" s="114"/>
      <c r="AE7" s="114"/>
      <c r="AF7" s="114"/>
      <c r="AG7" s="114"/>
      <c r="AH7" s="114"/>
      <c r="AI7" s="118"/>
      <c r="AK7" s="118"/>
      <c r="AL7" s="119"/>
    </row>
    <row r="8" spans="1:38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14"/>
      <c r="AB8" s="117"/>
      <c r="AC8" s="114"/>
      <c r="AD8" s="114"/>
      <c r="AE8" s="114"/>
      <c r="AF8" s="114"/>
      <c r="AG8" s="114"/>
      <c r="AH8" s="114"/>
      <c r="AI8" s="118"/>
      <c r="AK8" s="118"/>
      <c r="AL8" s="119"/>
    </row>
    <row r="9" spans="1:37" s="1" customFormat="1" ht="13.5" thickBot="1">
      <c r="A9" s="24" t="s">
        <v>45</v>
      </c>
      <c r="B9" s="23"/>
      <c r="C9" s="23"/>
      <c r="D9" s="23"/>
      <c r="E9" s="23"/>
      <c r="F9" s="23"/>
      <c r="G9" s="23"/>
      <c r="H9" s="23"/>
      <c r="I9" s="23"/>
      <c r="J9" s="23"/>
      <c r="K9" s="24"/>
      <c r="L9" s="2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Z9" s="17" t="s">
        <v>60</v>
      </c>
      <c r="AA9" s="2"/>
      <c r="AB9" s="53"/>
      <c r="AI9" s="2"/>
      <c r="AK9" s="2"/>
    </row>
    <row r="10" spans="1:37" s="1" customFormat="1" ht="12.75">
      <c r="A10" s="25"/>
      <c r="B10" s="26"/>
      <c r="C10" s="74"/>
      <c r="D10" s="26"/>
      <c r="E10" s="26"/>
      <c r="F10" s="26" t="s">
        <v>32</v>
      </c>
      <c r="G10" s="26"/>
      <c r="H10" s="26"/>
      <c r="I10" s="26"/>
      <c r="J10" s="27"/>
      <c r="K10" s="27"/>
      <c r="L10" s="26"/>
      <c r="M10" s="18"/>
      <c r="N10" s="18"/>
      <c r="O10" s="18"/>
      <c r="P10" s="18"/>
      <c r="Q10" s="18"/>
      <c r="R10" s="85"/>
      <c r="S10" s="85"/>
      <c r="T10" s="85"/>
      <c r="U10" s="85"/>
      <c r="V10" s="85"/>
      <c r="W10" s="85"/>
      <c r="X10" s="85"/>
      <c r="Y10" s="101"/>
      <c r="Z10" s="61" t="s">
        <v>30</v>
      </c>
      <c r="AA10" s="63"/>
      <c r="AB10" s="54" t="s">
        <v>40</v>
      </c>
      <c r="AC10" s="2"/>
      <c r="AD10" s="2"/>
      <c r="AI10" s="2"/>
      <c r="AK10" s="2"/>
    </row>
    <row r="11" spans="1:37" s="1" customFormat="1" ht="12.75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31"/>
      <c r="M11" s="20"/>
      <c r="N11" s="19"/>
      <c r="O11" s="19"/>
      <c r="P11"/>
      <c r="Q11" s="19"/>
      <c r="R11" s="20"/>
      <c r="S11" s="88"/>
      <c r="T11" s="88"/>
      <c r="U11" s="88"/>
      <c r="V11" s="88"/>
      <c r="W11" s="88"/>
      <c r="X11" s="88"/>
      <c r="Y11" s="102"/>
      <c r="Z11" s="62" t="s">
        <v>31</v>
      </c>
      <c r="AA11" s="63"/>
      <c r="AB11" s="55" t="s">
        <v>41</v>
      </c>
      <c r="AC11" s="2"/>
      <c r="AD11" s="2"/>
      <c r="AI11" s="2"/>
      <c r="AK11" s="2"/>
    </row>
    <row r="12" spans="1:37" s="1" customFormat="1" ht="12.75">
      <c r="A12" s="123"/>
      <c r="B12" s="124"/>
      <c r="C12" s="124"/>
      <c r="D12" s="124"/>
      <c r="E12" s="124"/>
      <c r="F12" s="124"/>
      <c r="G12" s="33"/>
      <c r="H12" s="33"/>
      <c r="I12" s="33"/>
      <c r="J12" s="33"/>
      <c r="K12" s="33"/>
      <c r="L12" s="33"/>
      <c r="M12" s="33"/>
      <c r="N12" s="33"/>
      <c r="O12" s="33"/>
      <c r="P12" s="36"/>
      <c r="Q12" s="33"/>
      <c r="R12" s="86"/>
      <c r="S12" s="89"/>
      <c r="T12" s="75"/>
      <c r="U12" s="75"/>
      <c r="V12" s="75"/>
      <c r="W12" s="75"/>
      <c r="X12" s="75"/>
      <c r="Y12" s="103"/>
      <c r="Z12" s="71" t="s">
        <v>59</v>
      </c>
      <c r="AA12" s="4"/>
      <c r="AB12" s="56"/>
      <c r="AC12" s="2"/>
      <c r="AD12" s="2"/>
      <c r="AI12" s="2"/>
      <c r="AK12" s="2"/>
    </row>
    <row r="13" spans="1:37" s="1" customFormat="1" ht="12" customHeight="1">
      <c r="A13" s="34"/>
      <c r="B13" s="65" t="s">
        <v>1</v>
      </c>
      <c r="C13" s="65" t="s">
        <v>2</v>
      </c>
      <c r="D13" s="65" t="s">
        <v>3</v>
      </c>
      <c r="E13" s="65" t="s">
        <v>18</v>
      </c>
      <c r="F13" s="65" t="s">
        <v>19</v>
      </c>
      <c r="G13" s="65" t="s">
        <v>20</v>
      </c>
      <c r="H13" s="66" t="s">
        <v>21</v>
      </c>
      <c r="I13" s="65" t="s">
        <v>22</v>
      </c>
      <c r="J13" s="65" t="s">
        <v>24</v>
      </c>
      <c r="K13" s="65" t="s">
        <v>25</v>
      </c>
      <c r="L13" s="66" t="s">
        <v>26</v>
      </c>
      <c r="M13" s="66" t="s">
        <v>27</v>
      </c>
      <c r="N13" s="67" t="s">
        <v>28</v>
      </c>
      <c r="O13" s="70" t="s">
        <v>29</v>
      </c>
      <c r="P13" s="75" t="s">
        <v>44</v>
      </c>
      <c r="Q13" s="75" t="s">
        <v>48</v>
      </c>
      <c r="R13" s="75" t="s">
        <v>49</v>
      </c>
      <c r="S13" s="90" t="s">
        <v>50</v>
      </c>
      <c r="T13" s="75" t="s">
        <v>51</v>
      </c>
      <c r="U13" s="75" t="s">
        <v>52</v>
      </c>
      <c r="V13" s="75" t="s">
        <v>53</v>
      </c>
      <c r="W13" s="75" t="s">
        <v>54</v>
      </c>
      <c r="X13" s="75" t="s">
        <v>55</v>
      </c>
      <c r="Y13" s="104" t="s">
        <v>56</v>
      </c>
      <c r="Z13" s="72" t="s">
        <v>58</v>
      </c>
      <c r="AA13" s="64"/>
      <c r="AB13" s="57" t="s">
        <v>57</v>
      </c>
      <c r="AC13" s="2"/>
      <c r="AD13" s="2"/>
      <c r="AI13" s="2"/>
      <c r="AK13" s="2"/>
    </row>
    <row r="14" spans="1:37" s="1" customFormat="1" ht="12" customHeight="1">
      <c r="A14" s="35"/>
      <c r="B14" s="36"/>
      <c r="C14" s="36"/>
      <c r="D14" s="36"/>
      <c r="E14" s="36"/>
      <c r="F14" s="36"/>
      <c r="G14" s="37"/>
      <c r="H14" s="37"/>
      <c r="I14" s="37"/>
      <c r="J14" s="36"/>
      <c r="K14" s="36"/>
      <c r="L14" s="36"/>
      <c r="M14" s="36"/>
      <c r="N14" s="36"/>
      <c r="O14" s="60"/>
      <c r="P14" s="60"/>
      <c r="Q14" s="60"/>
      <c r="R14" s="87"/>
      <c r="S14" s="91"/>
      <c r="T14" s="87"/>
      <c r="U14" s="87"/>
      <c r="V14" s="87"/>
      <c r="W14" s="87"/>
      <c r="X14" s="87"/>
      <c r="Y14" s="105"/>
      <c r="Z14" s="21" t="s">
        <v>43</v>
      </c>
      <c r="AA14" s="4"/>
      <c r="AB14" s="58"/>
      <c r="AC14" s="2"/>
      <c r="AD14" s="2"/>
      <c r="AI14" s="2"/>
      <c r="AK14" s="2"/>
    </row>
    <row r="15" spans="1:37" s="1" customFormat="1" ht="12" customHeight="1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0"/>
      <c r="O15" s="60"/>
      <c r="P15" s="60"/>
      <c r="Q15" s="60"/>
      <c r="R15" s="87"/>
      <c r="S15" s="91"/>
      <c r="T15" s="87"/>
      <c r="U15" s="87"/>
      <c r="V15" s="87"/>
      <c r="W15" s="87"/>
      <c r="X15" s="87"/>
      <c r="Y15" s="105"/>
      <c r="Z15" s="21">
        <v>12</v>
      </c>
      <c r="AA15" s="4"/>
      <c r="AB15" s="58"/>
      <c r="AC15" s="2"/>
      <c r="AD15" s="2"/>
      <c r="AI15" s="2"/>
      <c r="AK15" s="2"/>
    </row>
    <row r="16" spans="1:37" s="1" customFormat="1" ht="12" customHeight="1">
      <c r="A16" s="39" t="s">
        <v>35</v>
      </c>
      <c r="B16" s="12">
        <v>156000</v>
      </c>
      <c r="C16" s="12">
        <v>352500</v>
      </c>
      <c r="D16" s="12">
        <v>175600</v>
      </c>
      <c r="E16" s="12">
        <v>197300</v>
      </c>
      <c r="F16" s="12">
        <v>219500</v>
      </c>
      <c r="G16" s="12">
        <v>373300</v>
      </c>
      <c r="H16" s="12">
        <v>260000</v>
      </c>
      <c r="I16" s="12">
        <v>96000</v>
      </c>
      <c r="J16" s="12">
        <v>176000</v>
      </c>
      <c r="K16" s="12">
        <v>255000</v>
      </c>
      <c r="L16" s="12">
        <v>276500</v>
      </c>
      <c r="M16" s="12">
        <v>196500</v>
      </c>
      <c r="N16" s="12">
        <v>155000</v>
      </c>
      <c r="O16" s="14">
        <v>135500</v>
      </c>
      <c r="P16" s="14">
        <v>147200</v>
      </c>
      <c r="Q16" s="77">
        <v>265000</v>
      </c>
      <c r="R16" s="77">
        <v>120500</v>
      </c>
      <c r="S16" s="92">
        <v>70500</v>
      </c>
      <c r="T16" s="77">
        <v>152000</v>
      </c>
      <c r="U16" s="77">
        <v>115000</v>
      </c>
      <c r="V16" s="77">
        <v>127000</v>
      </c>
      <c r="W16" s="77">
        <v>158000</v>
      </c>
      <c r="X16" s="77">
        <v>215000</v>
      </c>
      <c r="Y16" s="106">
        <v>103140</v>
      </c>
      <c r="Z16" s="22">
        <v>94360</v>
      </c>
      <c r="AA16" s="3"/>
      <c r="AB16" s="7">
        <f>ROUND((+S16+R16+U16+T16+V16+W16+X16+O16+P16+Q16)/(10),1)</f>
        <v>150570</v>
      </c>
      <c r="AC16" s="2"/>
      <c r="AD16" s="2"/>
      <c r="AI16" s="2"/>
      <c r="AK16" s="2"/>
    </row>
    <row r="17" spans="1:37" s="1" customFormat="1" ht="12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51"/>
      <c r="P17" s="51"/>
      <c r="Q17" s="78"/>
      <c r="R17" s="78"/>
      <c r="S17" s="93"/>
      <c r="T17" s="78"/>
      <c r="U17" s="78"/>
      <c r="V17" s="78"/>
      <c r="W17" s="78"/>
      <c r="X17" s="78"/>
      <c r="Y17" s="107"/>
      <c r="Z17" s="73"/>
      <c r="AA17" s="3"/>
      <c r="AB17" s="7"/>
      <c r="AC17" s="2"/>
      <c r="AD17" s="2"/>
      <c r="AI17" s="2"/>
      <c r="AK17" s="2"/>
    </row>
    <row r="18" spans="1:37" s="1" customFormat="1" ht="12" customHeight="1">
      <c r="A18" s="42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51"/>
      <c r="Q18" s="78"/>
      <c r="R18" s="78"/>
      <c r="S18" s="93"/>
      <c r="T18" s="78"/>
      <c r="U18" s="78"/>
      <c r="V18" s="78"/>
      <c r="W18" s="78"/>
      <c r="X18" s="78"/>
      <c r="Y18" s="107"/>
      <c r="Z18" s="73"/>
      <c r="AA18" s="3"/>
      <c r="AB18" s="7"/>
      <c r="AC18" s="2"/>
      <c r="AD18" s="2"/>
      <c r="AI18" s="2"/>
      <c r="AK18" s="2"/>
    </row>
    <row r="19" spans="1:37" s="1" customFormat="1" ht="12" customHeight="1">
      <c r="A19" s="34" t="s">
        <v>46</v>
      </c>
      <c r="B19" s="12">
        <v>94500</v>
      </c>
      <c r="C19" s="12">
        <v>38400</v>
      </c>
      <c r="D19" s="12">
        <v>155900</v>
      </c>
      <c r="E19" s="12">
        <v>44500</v>
      </c>
      <c r="F19" s="12">
        <v>56100</v>
      </c>
      <c r="G19" s="12">
        <v>65500</v>
      </c>
      <c r="H19" s="12">
        <v>201200</v>
      </c>
      <c r="I19" s="12">
        <v>204800</v>
      </c>
      <c r="J19" s="12">
        <v>91000</v>
      </c>
      <c r="K19" s="12">
        <v>59300</v>
      </c>
      <c r="L19" s="12">
        <v>87300</v>
      </c>
      <c r="M19" s="12">
        <v>112400</v>
      </c>
      <c r="N19" s="14">
        <v>73400</v>
      </c>
      <c r="O19" s="14">
        <v>62500</v>
      </c>
      <c r="P19" s="14">
        <v>56015</v>
      </c>
      <c r="Q19" s="77">
        <v>50069</v>
      </c>
      <c r="R19" s="77">
        <v>121812</v>
      </c>
      <c r="S19" s="92">
        <v>83142</v>
      </c>
      <c r="T19" s="77">
        <v>35238</v>
      </c>
      <c r="U19" s="77">
        <v>59246</v>
      </c>
      <c r="V19" s="77">
        <v>51860</v>
      </c>
      <c r="W19" s="77">
        <v>60423</v>
      </c>
      <c r="X19" s="77">
        <v>51795</v>
      </c>
      <c r="Y19" s="106">
        <v>106157</v>
      </c>
      <c r="Z19" s="22">
        <v>46956</v>
      </c>
      <c r="AA19" s="3"/>
      <c r="AB19" s="7">
        <f>ROUND((+S19+R19+U19+T19+V19+W19+X19+P19+Q19+Y19)/(10),1)</f>
        <v>67575.7</v>
      </c>
      <c r="AC19" s="2"/>
      <c r="AD19" s="2"/>
      <c r="AI19" s="2"/>
      <c r="AK19" s="2"/>
    </row>
    <row r="20" spans="1:37" s="1" customFormat="1" ht="12" customHeight="1">
      <c r="A20" s="34" t="s">
        <v>4</v>
      </c>
      <c r="B20" s="12">
        <v>181900</v>
      </c>
      <c r="C20" s="12">
        <v>393200</v>
      </c>
      <c r="D20" s="12">
        <v>170900</v>
      </c>
      <c r="E20" s="12">
        <v>211000</v>
      </c>
      <c r="F20" s="12">
        <v>219200</v>
      </c>
      <c r="G20" s="12">
        <v>369700</v>
      </c>
      <c r="H20" s="12">
        <v>250400</v>
      </c>
      <c r="I20" s="12">
        <v>100600</v>
      </c>
      <c r="J20" s="12">
        <v>171900</v>
      </c>
      <c r="K20" s="12">
        <v>251200</v>
      </c>
      <c r="L20" s="12">
        <v>275900</v>
      </c>
      <c r="M20" s="12">
        <v>194000</v>
      </c>
      <c r="N20" s="14">
        <v>156800</v>
      </c>
      <c r="O20" s="14">
        <v>133000</v>
      </c>
      <c r="P20" s="14">
        <v>145604</v>
      </c>
      <c r="Q20" s="77">
        <v>261507</v>
      </c>
      <c r="R20" s="77">
        <v>120231</v>
      </c>
      <c r="S20" s="92">
        <v>68578</v>
      </c>
      <c r="T20" s="77">
        <v>150967</v>
      </c>
      <c r="U20" s="77">
        <v>115394</v>
      </c>
      <c r="V20" s="77">
        <v>123925</v>
      </c>
      <c r="W20" s="77">
        <v>156966</v>
      </c>
      <c r="X20" s="77">
        <v>213458</v>
      </c>
      <c r="Y20" s="106">
        <v>102465</v>
      </c>
      <c r="Z20" s="22">
        <v>83164</v>
      </c>
      <c r="AA20" s="3"/>
      <c r="AB20" s="7">
        <f>ROUND((+S20+R20+U20+T20+V20+W20+X20+P20+Q20+Y20)/(10),1)</f>
        <v>145909.5</v>
      </c>
      <c r="AC20" s="2"/>
      <c r="AD20" s="2"/>
      <c r="AI20" s="2"/>
      <c r="AK20" s="2"/>
    </row>
    <row r="21" spans="1:37" s="1" customFormat="1" ht="12" customHeight="1">
      <c r="A21" s="34" t="s">
        <v>5</v>
      </c>
      <c r="B21" s="12">
        <v>53000</v>
      </c>
      <c r="C21" s="12">
        <v>0</v>
      </c>
      <c r="D21" s="12">
        <v>400</v>
      </c>
      <c r="E21" s="12">
        <v>72200</v>
      </c>
      <c r="F21" s="12">
        <v>31700</v>
      </c>
      <c r="G21" s="12">
        <v>5400</v>
      </c>
      <c r="H21" s="12">
        <v>5000</v>
      </c>
      <c r="I21" s="12">
        <v>9900</v>
      </c>
      <c r="J21" s="12">
        <v>31700</v>
      </c>
      <c r="K21" s="12">
        <v>0</v>
      </c>
      <c r="L21" s="12">
        <v>4000</v>
      </c>
      <c r="M21" s="12">
        <v>0</v>
      </c>
      <c r="N21" s="14">
        <v>57800</v>
      </c>
      <c r="O21" s="14">
        <v>54800</v>
      </c>
      <c r="P21" s="14">
        <v>50033</v>
      </c>
      <c r="Q21" s="77">
        <v>8725</v>
      </c>
      <c r="R21" s="77">
        <v>34316</v>
      </c>
      <c r="S21" s="92">
        <v>74957</v>
      </c>
      <c r="T21" s="77">
        <v>55824</v>
      </c>
      <c r="U21" s="77">
        <v>45739</v>
      </c>
      <c r="V21" s="77">
        <v>59253</v>
      </c>
      <c r="W21" s="77">
        <v>6546</v>
      </c>
      <c r="X21" s="77">
        <v>4147</v>
      </c>
      <c r="Y21" s="106">
        <v>768</v>
      </c>
      <c r="Z21" s="22">
        <v>82755</v>
      </c>
      <c r="AA21" s="3"/>
      <c r="AB21" s="7">
        <f>ROUND((+S21+R21+U21+T21+V21+W21+X21+P21+Q21+Y21)/(10),1)</f>
        <v>34030.8</v>
      </c>
      <c r="AC21" s="2"/>
      <c r="AD21" s="2"/>
      <c r="AI21" s="2"/>
      <c r="AK21" s="2"/>
    </row>
    <row r="22" spans="1:37" s="1" customFormat="1" ht="12" customHeight="1">
      <c r="A22" s="34" t="s">
        <v>0</v>
      </c>
      <c r="B22" s="12">
        <v>300</v>
      </c>
      <c r="C22" s="12">
        <v>1900</v>
      </c>
      <c r="D22" s="12">
        <v>400</v>
      </c>
      <c r="E22" s="12">
        <v>0</v>
      </c>
      <c r="F22" s="12">
        <v>0</v>
      </c>
      <c r="G22" s="12">
        <v>0</v>
      </c>
      <c r="H22" s="12">
        <v>0</v>
      </c>
      <c r="I22" s="12">
        <v>300</v>
      </c>
      <c r="J22" s="12">
        <v>0</v>
      </c>
      <c r="K22" s="12">
        <v>1700</v>
      </c>
      <c r="L22" s="12">
        <v>0</v>
      </c>
      <c r="M22" s="12">
        <v>2200</v>
      </c>
      <c r="N22" s="14">
        <v>2800</v>
      </c>
      <c r="O22" s="14">
        <v>0</v>
      </c>
      <c r="P22" s="14">
        <v>0</v>
      </c>
      <c r="Q22" s="77">
        <v>0</v>
      </c>
      <c r="R22" s="77">
        <v>1354</v>
      </c>
      <c r="S22" s="92">
        <v>0</v>
      </c>
      <c r="T22" s="77">
        <v>0</v>
      </c>
      <c r="U22" s="77">
        <v>0</v>
      </c>
      <c r="V22" s="77">
        <v>0</v>
      </c>
      <c r="W22" s="77">
        <v>2114</v>
      </c>
      <c r="X22" s="77">
        <v>235</v>
      </c>
      <c r="Y22" s="106">
        <v>9868</v>
      </c>
      <c r="Z22" s="22">
        <v>1761</v>
      </c>
      <c r="AA22" s="3"/>
      <c r="AB22" s="7">
        <f>ROUND((+S22+R22+U22+T22+V22+W22+X22+P22+Q22+Y22)/(10),1)</f>
        <v>1357.1</v>
      </c>
      <c r="AC22" s="2"/>
      <c r="AD22" s="2"/>
      <c r="AI22" s="2"/>
      <c r="AK22" s="2"/>
    </row>
    <row r="23" spans="1:37" s="1" customFormat="1" ht="12" customHeight="1">
      <c r="A23" s="44" t="s">
        <v>36</v>
      </c>
      <c r="B23" s="10">
        <v>329700</v>
      </c>
      <c r="C23" s="10">
        <v>433500</v>
      </c>
      <c r="D23" s="10">
        <v>327600</v>
      </c>
      <c r="E23" s="10">
        <v>327700</v>
      </c>
      <c r="F23" s="10">
        <v>307000</v>
      </c>
      <c r="G23" s="10">
        <v>440600</v>
      </c>
      <c r="H23" s="10">
        <v>456600</v>
      </c>
      <c r="I23" s="10">
        <v>315600</v>
      </c>
      <c r="J23" s="10">
        <v>294600</v>
      </c>
      <c r="K23" s="10">
        <v>312200</v>
      </c>
      <c r="L23" s="10">
        <v>367200</v>
      </c>
      <c r="M23" s="10">
        <v>308600</v>
      </c>
      <c r="N23" s="11">
        <v>290800</v>
      </c>
      <c r="O23" s="11">
        <v>250300</v>
      </c>
      <c r="P23" s="11">
        <v>251652</v>
      </c>
      <c r="Q23" s="79">
        <f aca="true" t="shared" si="0" ref="Q23:X23">+Q19+Q20+Q21+Q22</f>
        <v>320301</v>
      </c>
      <c r="R23" s="79">
        <f t="shared" si="0"/>
        <v>277713</v>
      </c>
      <c r="S23" s="94">
        <f t="shared" si="0"/>
        <v>226677</v>
      </c>
      <c r="T23" s="79">
        <f t="shared" si="0"/>
        <v>242029</v>
      </c>
      <c r="U23" s="79">
        <f t="shared" si="0"/>
        <v>220379</v>
      </c>
      <c r="V23" s="79">
        <f t="shared" si="0"/>
        <v>235038</v>
      </c>
      <c r="W23" s="79">
        <f t="shared" si="0"/>
        <v>226049</v>
      </c>
      <c r="X23" s="79">
        <f t="shared" si="0"/>
        <v>269635</v>
      </c>
      <c r="Y23" s="108">
        <f>+Y19+Y20+Y21+Y22</f>
        <v>219258</v>
      </c>
      <c r="Z23" s="8">
        <f>+Z19+Z20+Z21+Z22</f>
        <v>214636</v>
      </c>
      <c r="AA23" s="6"/>
      <c r="AB23" s="8">
        <f>ROUND((+S23+R23+U23+T23+V23+W23+X23+P23+Q23+Y23)/(10),1)</f>
        <v>248873.1</v>
      </c>
      <c r="AC23" s="2"/>
      <c r="AD23" s="2"/>
      <c r="AI23" s="2"/>
      <c r="AK23" s="2"/>
    </row>
    <row r="24" spans="1:37" s="1" customFormat="1" ht="12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8"/>
      <c r="P24" s="68"/>
      <c r="Q24" s="80"/>
      <c r="R24" s="80"/>
      <c r="S24" s="95"/>
      <c r="T24" s="80"/>
      <c r="U24" s="80"/>
      <c r="V24" s="80"/>
      <c r="W24" s="80"/>
      <c r="X24" s="80"/>
      <c r="Y24" s="109"/>
      <c r="Z24" s="69"/>
      <c r="AA24" s="6"/>
      <c r="AB24" s="7"/>
      <c r="AC24" s="2"/>
      <c r="AD24" s="2"/>
      <c r="AI24" s="2"/>
      <c r="AK24" s="2"/>
    </row>
    <row r="25" spans="1:37" s="1" customFormat="1" ht="12" customHeight="1">
      <c r="A25" s="44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1"/>
      <c r="O25" s="51"/>
      <c r="P25" s="51"/>
      <c r="Q25" s="81"/>
      <c r="R25" s="81"/>
      <c r="S25" s="96"/>
      <c r="T25" s="81"/>
      <c r="U25" s="81"/>
      <c r="V25" s="81"/>
      <c r="W25" s="81"/>
      <c r="X25" s="81"/>
      <c r="Y25" s="110"/>
      <c r="Z25" s="5"/>
      <c r="AA25" s="3"/>
      <c r="AB25" s="7"/>
      <c r="AC25" s="2"/>
      <c r="AD25" s="2"/>
      <c r="AI25" s="2"/>
      <c r="AK25" s="2"/>
    </row>
    <row r="26" spans="1:37" s="1" customFormat="1" ht="12" customHeight="1">
      <c r="A26" s="34" t="s">
        <v>6</v>
      </c>
      <c r="B26" s="12">
        <v>214300</v>
      </c>
      <c r="C26" s="12">
        <v>208000</v>
      </c>
      <c r="D26" s="12">
        <v>205200</v>
      </c>
      <c r="E26" s="12">
        <v>200800</v>
      </c>
      <c r="F26" s="12">
        <v>179900</v>
      </c>
      <c r="G26" s="12">
        <v>187800</v>
      </c>
      <c r="H26" s="12">
        <v>201600</v>
      </c>
      <c r="I26" s="12">
        <v>189100</v>
      </c>
      <c r="J26" s="12">
        <v>196200</v>
      </c>
      <c r="K26" s="12">
        <v>184300</v>
      </c>
      <c r="L26" s="12">
        <v>192400</v>
      </c>
      <c r="M26" s="12">
        <v>194300</v>
      </c>
      <c r="N26" s="14">
        <v>189900</v>
      </c>
      <c r="O26" s="14">
        <v>165000</v>
      </c>
      <c r="P26" s="14">
        <v>170536</v>
      </c>
      <c r="Q26" s="82">
        <v>159364</v>
      </c>
      <c r="R26" s="82">
        <f aca="true" t="shared" si="1" ref="R26:X26">SUM(R27:R33)</f>
        <v>159824</v>
      </c>
      <c r="S26" s="97">
        <f t="shared" si="1"/>
        <v>170315</v>
      </c>
      <c r="T26" s="82">
        <f t="shared" si="1"/>
        <v>161422</v>
      </c>
      <c r="U26" s="82">
        <f t="shared" si="1"/>
        <v>154744</v>
      </c>
      <c r="V26" s="82">
        <f t="shared" si="1"/>
        <v>164130</v>
      </c>
      <c r="W26" s="82">
        <f t="shared" si="1"/>
        <v>165908</v>
      </c>
      <c r="X26" s="82">
        <f t="shared" si="1"/>
        <v>152058</v>
      </c>
      <c r="Y26" s="111">
        <f>SUM(Y27:Y33)</f>
        <v>160241</v>
      </c>
      <c r="Z26" s="7">
        <f>SUM(Z27:Z33)</f>
        <v>147612</v>
      </c>
      <c r="AA26" s="3"/>
      <c r="AB26" s="7">
        <f aca="true" t="shared" si="2" ref="AB26:AB39">ROUND((+S26+R26+U26+T26+V26+W26+X26+P26+Q26+Y26)/(10),1)</f>
        <v>161854.2</v>
      </c>
      <c r="AC26" s="2"/>
      <c r="AD26" s="2"/>
      <c r="AI26" s="2"/>
      <c r="AK26" s="2"/>
    </row>
    <row r="27" spans="1:37" s="1" customFormat="1" ht="12" customHeight="1">
      <c r="A27" s="34" t="s">
        <v>12</v>
      </c>
      <c r="B27" s="12">
        <v>29200</v>
      </c>
      <c r="C27" s="12">
        <v>36900</v>
      </c>
      <c r="D27" s="12">
        <v>28400</v>
      </c>
      <c r="E27" s="12">
        <v>21000</v>
      </c>
      <c r="F27" s="12">
        <v>21200</v>
      </c>
      <c r="G27" s="12">
        <v>25200</v>
      </c>
      <c r="H27" s="12">
        <v>24300</v>
      </c>
      <c r="I27" s="12">
        <v>25400</v>
      </c>
      <c r="J27" s="12">
        <v>24900</v>
      </c>
      <c r="K27" s="12">
        <v>22700</v>
      </c>
      <c r="L27" s="12">
        <v>20400</v>
      </c>
      <c r="M27" s="12">
        <v>18000</v>
      </c>
      <c r="N27" s="14">
        <v>16900</v>
      </c>
      <c r="O27" s="14">
        <v>13100</v>
      </c>
      <c r="P27" s="14">
        <v>12093</v>
      </c>
      <c r="Q27" s="77">
        <v>13710</v>
      </c>
      <c r="R27" s="77">
        <v>11105</v>
      </c>
      <c r="S27" s="92">
        <v>11706</v>
      </c>
      <c r="T27" s="77">
        <v>11404</v>
      </c>
      <c r="U27" s="77">
        <v>9739</v>
      </c>
      <c r="V27" s="77">
        <v>9524</v>
      </c>
      <c r="W27" s="77">
        <v>9793</v>
      </c>
      <c r="X27" s="77">
        <v>14104</v>
      </c>
      <c r="Y27" s="106">
        <v>12651</v>
      </c>
      <c r="Z27" s="22">
        <v>13636</v>
      </c>
      <c r="AA27" s="3"/>
      <c r="AB27" s="7">
        <f t="shared" si="2"/>
        <v>11582.9</v>
      </c>
      <c r="AC27" s="2"/>
      <c r="AD27" s="2"/>
      <c r="AI27" s="2"/>
      <c r="AK27" s="2"/>
    </row>
    <row r="28" spans="1:37" s="1" customFormat="1" ht="12" customHeight="1">
      <c r="A28" s="34" t="s">
        <v>13</v>
      </c>
      <c r="B28" s="12">
        <v>86000</v>
      </c>
      <c r="C28" s="12">
        <v>87700</v>
      </c>
      <c r="D28" s="12">
        <v>84200</v>
      </c>
      <c r="E28" s="12">
        <v>76400</v>
      </c>
      <c r="F28" s="12">
        <v>75200</v>
      </c>
      <c r="G28" s="12">
        <v>77400</v>
      </c>
      <c r="H28" s="12">
        <v>76900</v>
      </c>
      <c r="I28" s="12">
        <v>70900</v>
      </c>
      <c r="J28" s="12">
        <v>64300</v>
      </c>
      <c r="K28" s="12">
        <v>63600</v>
      </c>
      <c r="L28" s="12">
        <v>71400</v>
      </c>
      <c r="M28" s="12">
        <v>66400</v>
      </c>
      <c r="N28" s="14">
        <v>64400</v>
      </c>
      <c r="O28" s="14">
        <v>57600</v>
      </c>
      <c r="P28" s="14">
        <v>56928</v>
      </c>
      <c r="Q28" s="77">
        <v>48504</v>
      </c>
      <c r="R28" s="77">
        <v>50265</v>
      </c>
      <c r="S28" s="92">
        <v>51026</v>
      </c>
      <c r="T28" s="77">
        <v>48709</v>
      </c>
      <c r="U28" s="77">
        <v>46613</v>
      </c>
      <c r="V28" s="77">
        <v>50857</v>
      </c>
      <c r="W28" s="77">
        <v>49285</v>
      </c>
      <c r="X28" s="77">
        <v>50864</v>
      </c>
      <c r="Y28" s="106">
        <v>48968</v>
      </c>
      <c r="Z28" s="22">
        <v>40419</v>
      </c>
      <c r="AA28" s="3"/>
      <c r="AB28" s="7">
        <f t="shared" si="2"/>
        <v>50201.9</v>
      </c>
      <c r="AC28" s="2"/>
      <c r="AD28" s="2"/>
      <c r="AI28" s="2"/>
      <c r="AK28" s="2"/>
    </row>
    <row r="29" spans="1:37" s="1" customFormat="1" ht="12" customHeight="1">
      <c r="A29" s="34" t="s">
        <v>14</v>
      </c>
      <c r="B29" s="12">
        <v>59100</v>
      </c>
      <c r="C29" s="12">
        <v>59900</v>
      </c>
      <c r="D29" s="12">
        <v>75000</v>
      </c>
      <c r="E29" s="12">
        <v>81300</v>
      </c>
      <c r="F29" s="12">
        <v>73300</v>
      </c>
      <c r="G29" s="12">
        <v>75400</v>
      </c>
      <c r="H29" s="12">
        <v>88300</v>
      </c>
      <c r="I29" s="12">
        <v>84800</v>
      </c>
      <c r="J29" s="12">
        <v>95800</v>
      </c>
      <c r="K29" s="12">
        <v>88800</v>
      </c>
      <c r="L29" s="12">
        <v>92500</v>
      </c>
      <c r="M29" s="12">
        <v>101300</v>
      </c>
      <c r="N29" s="14">
        <v>101400</v>
      </c>
      <c r="O29" s="14">
        <v>88600</v>
      </c>
      <c r="P29" s="14">
        <v>96409</v>
      </c>
      <c r="Q29" s="77">
        <v>90346</v>
      </c>
      <c r="R29" s="77">
        <v>88041</v>
      </c>
      <c r="S29" s="92">
        <v>97872</v>
      </c>
      <c r="T29" s="77">
        <v>92719</v>
      </c>
      <c r="U29" s="77">
        <v>87715</v>
      </c>
      <c r="V29" s="77">
        <v>94286</v>
      </c>
      <c r="W29" s="77">
        <v>94902</v>
      </c>
      <c r="X29" s="77">
        <v>72492</v>
      </c>
      <c r="Y29" s="106">
        <v>72428</v>
      </c>
      <c r="Z29" s="22">
        <v>80572</v>
      </c>
      <c r="AA29" s="3"/>
      <c r="AB29" s="7">
        <f t="shared" si="2"/>
        <v>88721</v>
      </c>
      <c r="AC29" s="2"/>
      <c r="AD29" s="2"/>
      <c r="AI29" s="2"/>
      <c r="AK29" s="2"/>
    </row>
    <row r="30" spans="1:37" s="1" customFormat="1" ht="12" customHeight="1">
      <c r="A30" s="34" t="s">
        <v>15</v>
      </c>
      <c r="B30" s="12">
        <v>3900</v>
      </c>
      <c r="C30" s="12">
        <v>2000</v>
      </c>
      <c r="D30" s="12">
        <v>1400</v>
      </c>
      <c r="E30" s="12">
        <v>1200</v>
      </c>
      <c r="F30" s="12">
        <v>1300</v>
      </c>
      <c r="G30" s="12">
        <v>900</v>
      </c>
      <c r="H30" s="12">
        <v>1300</v>
      </c>
      <c r="I30" s="12">
        <v>900</v>
      </c>
      <c r="J30" s="12">
        <v>900</v>
      </c>
      <c r="K30" s="12">
        <v>900</v>
      </c>
      <c r="L30" s="12">
        <v>900</v>
      </c>
      <c r="M30" s="12">
        <v>1100</v>
      </c>
      <c r="N30" s="14">
        <v>1200</v>
      </c>
      <c r="O30" s="14">
        <v>800</v>
      </c>
      <c r="P30" s="14">
        <v>924</v>
      </c>
      <c r="Q30" s="77">
        <v>1113</v>
      </c>
      <c r="R30" s="77">
        <v>1029</v>
      </c>
      <c r="S30" s="92">
        <v>1001</v>
      </c>
      <c r="T30" s="77">
        <v>818</v>
      </c>
      <c r="U30" s="77">
        <v>850</v>
      </c>
      <c r="V30" s="77">
        <v>555</v>
      </c>
      <c r="W30" s="77">
        <v>634</v>
      </c>
      <c r="X30" s="77">
        <v>633</v>
      </c>
      <c r="Y30" s="106">
        <v>1734</v>
      </c>
      <c r="Z30" s="22">
        <v>576</v>
      </c>
      <c r="AA30" s="2"/>
      <c r="AB30" s="7">
        <f t="shared" si="2"/>
        <v>929.1</v>
      </c>
      <c r="AC30" s="2"/>
      <c r="AD30" s="2"/>
      <c r="AI30" s="2"/>
      <c r="AK30" s="2"/>
    </row>
    <row r="31" spans="1:37" s="1" customFormat="1" ht="12" customHeight="1">
      <c r="A31" s="34" t="s">
        <v>16</v>
      </c>
      <c r="B31" s="12">
        <v>16400</v>
      </c>
      <c r="C31" s="12">
        <v>10000</v>
      </c>
      <c r="D31" s="12">
        <v>9600</v>
      </c>
      <c r="E31" s="12">
        <v>14300</v>
      </c>
      <c r="F31" s="12">
        <v>4900</v>
      </c>
      <c r="G31" s="12">
        <v>6000</v>
      </c>
      <c r="H31" s="12">
        <v>7900</v>
      </c>
      <c r="I31" s="12">
        <v>5800</v>
      </c>
      <c r="J31" s="12">
        <v>6500</v>
      </c>
      <c r="K31" s="12">
        <v>5200</v>
      </c>
      <c r="L31" s="12">
        <v>5300</v>
      </c>
      <c r="M31" s="12">
        <v>4800</v>
      </c>
      <c r="N31" s="14">
        <v>5500</v>
      </c>
      <c r="O31" s="14">
        <v>4300</v>
      </c>
      <c r="P31" s="14">
        <v>3548</v>
      </c>
      <c r="Q31" s="77">
        <v>3590</v>
      </c>
      <c r="R31" s="77">
        <v>3948</v>
      </c>
      <c r="S31" s="92">
        <v>3987</v>
      </c>
      <c r="T31" s="77">
        <v>4349</v>
      </c>
      <c r="U31" s="77">
        <v>6600</v>
      </c>
      <c r="V31" s="77">
        <v>7011</v>
      </c>
      <c r="W31" s="77">
        <v>8550</v>
      </c>
      <c r="X31" s="77">
        <v>9026</v>
      </c>
      <c r="Y31" s="106">
        <v>9379</v>
      </c>
      <c r="Z31" s="22">
        <v>8606</v>
      </c>
      <c r="AA31" s="3"/>
      <c r="AB31" s="7">
        <f t="shared" si="2"/>
        <v>5998.8</v>
      </c>
      <c r="AC31" s="2"/>
      <c r="AD31" s="2"/>
      <c r="AI31" s="2"/>
      <c r="AK31" s="2"/>
    </row>
    <row r="32" spans="1:37" s="1" customFormat="1" ht="12" customHeight="1">
      <c r="A32" s="34" t="s">
        <v>17</v>
      </c>
      <c r="B32" s="12">
        <v>19700</v>
      </c>
      <c r="C32" s="12">
        <v>11500</v>
      </c>
      <c r="D32" s="12">
        <v>6600</v>
      </c>
      <c r="E32" s="12">
        <v>6600</v>
      </c>
      <c r="F32" s="12">
        <v>4000</v>
      </c>
      <c r="G32" s="12">
        <v>2900</v>
      </c>
      <c r="H32" s="12">
        <v>2900</v>
      </c>
      <c r="I32" s="12">
        <v>1300</v>
      </c>
      <c r="J32" s="12">
        <v>3800</v>
      </c>
      <c r="K32" s="12">
        <v>3100</v>
      </c>
      <c r="L32" s="12">
        <v>1900</v>
      </c>
      <c r="M32" s="12">
        <v>2700</v>
      </c>
      <c r="N32" s="14">
        <v>500</v>
      </c>
      <c r="O32" s="14">
        <v>600</v>
      </c>
      <c r="P32" s="14">
        <v>634</v>
      </c>
      <c r="Q32" s="77">
        <v>2101</v>
      </c>
      <c r="R32" s="77">
        <v>5436</v>
      </c>
      <c r="S32" s="92">
        <v>4723</v>
      </c>
      <c r="T32" s="77">
        <v>3423</v>
      </c>
      <c r="U32" s="77">
        <v>3227</v>
      </c>
      <c r="V32" s="77">
        <v>1897</v>
      </c>
      <c r="W32" s="77">
        <v>2744</v>
      </c>
      <c r="X32" s="77">
        <v>4939</v>
      </c>
      <c r="Y32" s="106">
        <v>15081</v>
      </c>
      <c r="Z32" s="22">
        <v>3803</v>
      </c>
      <c r="AA32" s="3"/>
      <c r="AB32" s="7">
        <f t="shared" si="2"/>
        <v>4420.5</v>
      </c>
      <c r="AC32" s="2"/>
      <c r="AD32" s="2"/>
      <c r="AI32" s="2"/>
      <c r="AK32" s="2"/>
    </row>
    <row r="33" spans="1:37" s="1" customFormat="1" ht="12" customHeight="1">
      <c r="A33" s="34" t="s">
        <v>23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77">
        <v>0</v>
      </c>
      <c r="R33" s="77">
        <v>0</v>
      </c>
      <c r="S33" s="92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106">
        <v>0</v>
      </c>
      <c r="Z33" s="22">
        <v>0</v>
      </c>
      <c r="AA33" s="3"/>
      <c r="AB33" s="7">
        <f t="shared" si="2"/>
        <v>0</v>
      </c>
      <c r="AC33" s="2"/>
      <c r="AD33" s="2"/>
      <c r="AI33" s="2"/>
      <c r="AK33" s="2"/>
    </row>
    <row r="34" spans="1:37" s="1" customFormat="1" ht="12" customHeight="1">
      <c r="A34" s="39" t="s">
        <v>33</v>
      </c>
      <c r="B34" s="12">
        <v>0</v>
      </c>
      <c r="C34" s="12">
        <v>30700</v>
      </c>
      <c r="D34" s="12">
        <v>17600</v>
      </c>
      <c r="E34" s="12">
        <v>10500</v>
      </c>
      <c r="F34" s="12">
        <v>3600</v>
      </c>
      <c r="G34" s="12">
        <v>6900</v>
      </c>
      <c r="H34" s="12">
        <v>3700</v>
      </c>
      <c r="I34" s="12">
        <v>2900</v>
      </c>
      <c r="J34" s="12">
        <v>4200</v>
      </c>
      <c r="K34" s="12">
        <v>3800</v>
      </c>
      <c r="L34" s="12">
        <v>7400</v>
      </c>
      <c r="M34" s="12">
        <v>7600</v>
      </c>
      <c r="N34" s="14">
        <v>7800</v>
      </c>
      <c r="O34" s="14">
        <v>5800</v>
      </c>
      <c r="P34" s="14">
        <v>5577</v>
      </c>
      <c r="Q34" s="77">
        <v>4683</v>
      </c>
      <c r="R34" s="77">
        <v>2569</v>
      </c>
      <c r="S34" s="92">
        <v>644</v>
      </c>
      <c r="T34" s="77">
        <v>2370</v>
      </c>
      <c r="U34" s="77">
        <v>1032</v>
      </c>
      <c r="V34" s="77">
        <v>957</v>
      </c>
      <c r="W34" s="77">
        <v>2055</v>
      </c>
      <c r="X34" s="77">
        <v>1937</v>
      </c>
      <c r="Y34" s="106">
        <v>1005</v>
      </c>
      <c r="Z34" s="22">
        <v>244</v>
      </c>
      <c r="AA34" s="3"/>
      <c r="AB34" s="7">
        <f t="shared" si="2"/>
        <v>2282.9</v>
      </c>
      <c r="AC34" s="2"/>
      <c r="AD34" s="2"/>
      <c r="AI34" s="2"/>
      <c r="AK34" s="2"/>
    </row>
    <row r="35" spans="1:37" s="1" customFormat="1" ht="12" customHeight="1">
      <c r="A35" s="39" t="s">
        <v>34</v>
      </c>
      <c r="B35" s="12">
        <v>31700</v>
      </c>
      <c r="C35" s="12">
        <v>7500</v>
      </c>
      <c r="D35" s="12">
        <v>2500</v>
      </c>
      <c r="E35" s="12">
        <v>700</v>
      </c>
      <c r="F35" s="12">
        <v>1500</v>
      </c>
      <c r="G35" s="12">
        <v>1400</v>
      </c>
      <c r="H35" s="12">
        <v>2100</v>
      </c>
      <c r="I35" s="12">
        <v>2000</v>
      </c>
      <c r="J35" s="12">
        <v>2300</v>
      </c>
      <c r="K35" s="12">
        <v>1600</v>
      </c>
      <c r="L35" s="12">
        <v>4400</v>
      </c>
      <c r="M35" s="12">
        <v>5300</v>
      </c>
      <c r="N35" s="14">
        <v>4200</v>
      </c>
      <c r="O35" s="14">
        <v>2600</v>
      </c>
      <c r="P35" s="14">
        <v>2707</v>
      </c>
      <c r="Q35" s="77">
        <v>2363</v>
      </c>
      <c r="R35" s="77">
        <v>2608</v>
      </c>
      <c r="S35" s="92">
        <v>1209</v>
      </c>
      <c r="T35" s="77">
        <v>1482</v>
      </c>
      <c r="U35" s="77">
        <v>766</v>
      </c>
      <c r="V35" s="77">
        <v>613</v>
      </c>
      <c r="W35" s="77">
        <v>990</v>
      </c>
      <c r="X35" s="77">
        <v>585</v>
      </c>
      <c r="Y35" s="106">
        <v>161</v>
      </c>
      <c r="Z35" s="22">
        <v>155</v>
      </c>
      <c r="AA35" s="3"/>
      <c r="AB35" s="7">
        <f t="shared" si="2"/>
        <v>1348.4</v>
      </c>
      <c r="AC35" s="2"/>
      <c r="AD35" s="2"/>
      <c r="AI35" s="2"/>
      <c r="AK35" s="2"/>
    </row>
    <row r="36" spans="1:37" s="1" customFormat="1" ht="12" customHeight="1">
      <c r="A36" s="34" t="s">
        <v>7</v>
      </c>
      <c r="B36" s="12">
        <v>19500</v>
      </c>
      <c r="C36" s="12">
        <v>-5900</v>
      </c>
      <c r="D36" s="12">
        <v>10800</v>
      </c>
      <c r="E36" s="12">
        <v>1100</v>
      </c>
      <c r="F36" s="12">
        <v>1600</v>
      </c>
      <c r="G36" s="12">
        <v>3600</v>
      </c>
      <c r="H36" s="12">
        <v>3700</v>
      </c>
      <c r="I36" s="12">
        <v>3400</v>
      </c>
      <c r="J36" s="12">
        <v>1900</v>
      </c>
      <c r="K36" s="12">
        <v>1800</v>
      </c>
      <c r="L36" s="12">
        <v>-1100</v>
      </c>
      <c r="M36" s="12">
        <v>-300</v>
      </c>
      <c r="N36" s="14">
        <v>1600</v>
      </c>
      <c r="O36" s="14">
        <v>1600</v>
      </c>
      <c r="P36" s="14">
        <v>70</v>
      </c>
      <c r="Q36" s="77">
        <v>932</v>
      </c>
      <c r="R36" s="77">
        <v>531</v>
      </c>
      <c r="S36" s="92">
        <v>1101</v>
      </c>
      <c r="T36" s="77">
        <v>94</v>
      </c>
      <c r="U36" s="77">
        <v>883</v>
      </c>
      <c r="V36" s="77">
        <v>1036</v>
      </c>
      <c r="W36" s="77">
        <v>-79</v>
      </c>
      <c r="X36" s="77">
        <v>-160</v>
      </c>
      <c r="Y36" s="106">
        <v>54</v>
      </c>
      <c r="Z36" s="22">
        <v>253</v>
      </c>
      <c r="AA36" s="3"/>
      <c r="AB36" s="7">
        <f t="shared" si="2"/>
        <v>446.2</v>
      </c>
      <c r="AC36" s="2"/>
      <c r="AD36" s="2"/>
      <c r="AI36" s="2"/>
      <c r="AK36" s="2"/>
    </row>
    <row r="37" spans="1:37" s="1" customFormat="1" ht="12" customHeight="1">
      <c r="A37" s="34" t="s">
        <v>8</v>
      </c>
      <c r="B37" s="12">
        <v>0</v>
      </c>
      <c r="C37" s="12">
        <v>0</v>
      </c>
      <c r="D37" s="12">
        <v>0</v>
      </c>
      <c r="E37" s="12">
        <v>-4600</v>
      </c>
      <c r="F37" s="12">
        <v>4500</v>
      </c>
      <c r="G37" s="12">
        <v>2400</v>
      </c>
      <c r="H37" s="12">
        <v>800</v>
      </c>
      <c r="I37" s="12">
        <v>0</v>
      </c>
      <c r="J37" s="12">
        <v>1600</v>
      </c>
      <c r="K37" s="12">
        <v>0</v>
      </c>
      <c r="L37" s="12">
        <v>100</v>
      </c>
      <c r="M37" s="12">
        <v>0</v>
      </c>
      <c r="N37" s="14">
        <v>0</v>
      </c>
      <c r="O37" s="14">
        <v>300</v>
      </c>
      <c r="P37" s="14">
        <v>3143</v>
      </c>
      <c r="Q37" s="77">
        <v>4978</v>
      </c>
      <c r="R37" s="77">
        <v>0</v>
      </c>
      <c r="S37" s="92">
        <v>5521</v>
      </c>
      <c r="T37" s="77">
        <v>3816</v>
      </c>
      <c r="U37" s="77">
        <v>1612</v>
      </c>
      <c r="V37" s="77">
        <v>236</v>
      </c>
      <c r="W37" s="77">
        <v>0</v>
      </c>
      <c r="X37" s="77">
        <v>0</v>
      </c>
      <c r="Y37" s="106">
        <v>0</v>
      </c>
      <c r="Z37" s="22">
        <v>0</v>
      </c>
      <c r="AA37" s="3"/>
      <c r="AB37" s="7">
        <f t="shared" si="2"/>
        <v>1930.6</v>
      </c>
      <c r="AC37" s="2"/>
      <c r="AD37" s="2"/>
      <c r="AI37" s="2"/>
      <c r="AK37" s="2"/>
    </row>
    <row r="38" spans="1:37" s="1" customFormat="1" ht="12" customHeight="1">
      <c r="A38" s="34" t="s">
        <v>9</v>
      </c>
      <c r="B38" s="12">
        <v>25800</v>
      </c>
      <c r="C38" s="12">
        <v>40000</v>
      </c>
      <c r="D38" s="12">
        <v>47000</v>
      </c>
      <c r="E38" s="12">
        <v>63100</v>
      </c>
      <c r="F38" s="12">
        <v>50400</v>
      </c>
      <c r="G38" s="12">
        <v>37300</v>
      </c>
      <c r="H38" s="12">
        <v>39900</v>
      </c>
      <c r="I38" s="12">
        <v>27200</v>
      </c>
      <c r="J38" s="12">
        <v>29100</v>
      </c>
      <c r="K38" s="12">
        <v>33400</v>
      </c>
      <c r="L38" s="12">
        <v>51600</v>
      </c>
      <c r="M38" s="12">
        <v>28300</v>
      </c>
      <c r="N38" s="14">
        <v>24800</v>
      </c>
      <c r="O38" s="14">
        <v>19000</v>
      </c>
      <c r="P38" s="14">
        <v>19550</v>
      </c>
      <c r="Q38" s="77">
        <v>26169</v>
      </c>
      <c r="R38" s="77">
        <v>29039</v>
      </c>
      <c r="S38" s="92">
        <v>12649</v>
      </c>
      <c r="T38" s="77">
        <v>13599</v>
      </c>
      <c r="U38" s="77">
        <v>9482</v>
      </c>
      <c r="V38" s="77">
        <v>7643</v>
      </c>
      <c r="W38" s="77">
        <v>5380</v>
      </c>
      <c r="X38" s="77">
        <v>9058</v>
      </c>
      <c r="Y38" s="106">
        <v>10841</v>
      </c>
      <c r="Z38" s="22">
        <v>12395</v>
      </c>
      <c r="AA38" s="6"/>
      <c r="AB38" s="7">
        <f t="shared" si="2"/>
        <v>14341</v>
      </c>
      <c r="AC38" s="2"/>
      <c r="AD38" s="2"/>
      <c r="AI38" s="2"/>
      <c r="AK38" s="2"/>
    </row>
    <row r="39" spans="1:37" s="1" customFormat="1" ht="12" customHeight="1">
      <c r="A39" s="42" t="s">
        <v>39</v>
      </c>
      <c r="B39" s="10">
        <v>291300</v>
      </c>
      <c r="C39" s="10">
        <v>280300</v>
      </c>
      <c r="D39" s="10">
        <v>283100</v>
      </c>
      <c r="E39" s="10">
        <v>271600</v>
      </c>
      <c r="F39" s="10">
        <v>241500</v>
      </c>
      <c r="G39" s="10">
        <v>239400</v>
      </c>
      <c r="H39" s="10">
        <v>251800</v>
      </c>
      <c r="I39" s="10">
        <v>224600</v>
      </c>
      <c r="J39" s="10">
        <v>235300</v>
      </c>
      <c r="K39" s="10">
        <v>224900</v>
      </c>
      <c r="L39" s="10">
        <v>254800</v>
      </c>
      <c r="M39" s="10">
        <v>235200</v>
      </c>
      <c r="N39" s="11">
        <v>228300</v>
      </c>
      <c r="O39" s="11">
        <v>194300</v>
      </c>
      <c r="P39" s="11">
        <v>201583</v>
      </c>
      <c r="Q39" s="79">
        <v>198489</v>
      </c>
      <c r="R39" s="79">
        <f aca="true" t="shared" si="3" ref="R39:X39">SUM(R34:R38)+R26</f>
        <v>194571</v>
      </c>
      <c r="S39" s="94">
        <f t="shared" si="3"/>
        <v>191439</v>
      </c>
      <c r="T39" s="79">
        <f t="shared" si="3"/>
        <v>182783</v>
      </c>
      <c r="U39" s="79">
        <f t="shared" si="3"/>
        <v>168519</v>
      </c>
      <c r="V39" s="79">
        <f t="shared" si="3"/>
        <v>174615</v>
      </c>
      <c r="W39" s="79">
        <f t="shared" si="3"/>
        <v>174254</v>
      </c>
      <c r="X39" s="79">
        <f t="shared" si="3"/>
        <v>163478</v>
      </c>
      <c r="Y39" s="108">
        <f>SUM(Y34:Y38)+Y26</f>
        <v>172302</v>
      </c>
      <c r="Z39" s="8">
        <f>SUM(Z34:Z38)+Z26</f>
        <v>160659</v>
      </c>
      <c r="AA39" s="6"/>
      <c r="AB39" s="8">
        <f t="shared" si="2"/>
        <v>182203.3</v>
      </c>
      <c r="AC39" s="2"/>
      <c r="AD39" s="2"/>
      <c r="AI39" s="2"/>
      <c r="AK39" s="2"/>
    </row>
    <row r="40" spans="1:37" s="1" customFormat="1" ht="12" customHeight="1">
      <c r="A40" s="4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1"/>
      <c r="P40" s="11"/>
      <c r="Q40" s="79"/>
      <c r="R40" s="79"/>
      <c r="S40" s="94"/>
      <c r="T40" s="79"/>
      <c r="U40" s="79"/>
      <c r="V40" s="79"/>
      <c r="W40" s="79"/>
      <c r="X40" s="79"/>
      <c r="Y40" s="108"/>
      <c r="Z40" s="8"/>
      <c r="AA40" s="3"/>
      <c r="AB40" s="7"/>
      <c r="AC40" s="2"/>
      <c r="AD40" s="2"/>
      <c r="AI40" s="2"/>
      <c r="AK40" s="2"/>
    </row>
    <row r="41" spans="1:37" s="1" customFormat="1" ht="12" customHeight="1">
      <c r="A41" s="42" t="s">
        <v>47</v>
      </c>
      <c r="B41" s="10">
        <v>38400</v>
      </c>
      <c r="C41" s="10">
        <v>153200</v>
      </c>
      <c r="D41" s="10">
        <v>44500</v>
      </c>
      <c r="E41" s="10">
        <v>56100</v>
      </c>
      <c r="F41" s="10">
        <v>65500</v>
      </c>
      <c r="G41" s="10">
        <v>201200</v>
      </c>
      <c r="H41" s="10">
        <v>204800</v>
      </c>
      <c r="I41" s="10">
        <v>91000</v>
      </c>
      <c r="J41" s="10">
        <v>59300</v>
      </c>
      <c r="K41" s="10">
        <v>87300</v>
      </c>
      <c r="L41" s="10">
        <v>112400</v>
      </c>
      <c r="M41" s="10">
        <v>73400</v>
      </c>
      <c r="N41" s="11">
        <v>62500</v>
      </c>
      <c r="O41" s="11">
        <v>56000</v>
      </c>
      <c r="P41" s="11">
        <v>50069</v>
      </c>
      <c r="Q41" s="79">
        <f aca="true" t="shared" si="4" ref="Q41:X41">+Q23-Q39</f>
        <v>121812</v>
      </c>
      <c r="R41" s="79">
        <f t="shared" si="4"/>
        <v>83142</v>
      </c>
      <c r="S41" s="94">
        <f t="shared" si="4"/>
        <v>35238</v>
      </c>
      <c r="T41" s="79">
        <f t="shared" si="4"/>
        <v>59246</v>
      </c>
      <c r="U41" s="79">
        <f t="shared" si="4"/>
        <v>51860</v>
      </c>
      <c r="V41" s="79">
        <f t="shared" si="4"/>
        <v>60423</v>
      </c>
      <c r="W41" s="79">
        <f t="shared" si="4"/>
        <v>51795</v>
      </c>
      <c r="X41" s="79">
        <f t="shared" si="4"/>
        <v>106157</v>
      </c>
      <c r="Y41" s="108">
        <f>+Y23-Y39</f>
        <v>46956</v>
      </c>
      <c r="Z41" s="8">
        <f>+Z23-Z39</f>
        <v>53977</v>
      </c>
      <c r="AA41" s="3"/>
      <c r="AB41" s="8">
        <f>ROUND((+S41+R41+U41+T41+V41+W41+X41+P41+Q41+Y41)/(10),1)</f>
        <v>66669.8</v>
      </c>
      <c r="AC41" s="2"/>
      <c r="AD41" s="2"/>
      <c r="AI41" s="2"/>
      <c r="AK41" s="2"/>
    </row>
    <row r="42" spans="1:37" s="1" customFormat="1" ht="12" customHeight="1">
      <c r="A42" s="34" t="s">
        <v>10</v>
      </c>
      <c r="B42" s="12">
        <f>SUM(B26/12)</f>
        <v>17858.333333333332</v>
      </c>
      <c r="C42" s="12">
        <f aca="true" t="shared" si="5" ref="C42:R42">SUM(C26/12)</f>
        <v>17333.333333333332</v>
      </c>
      <c r="D42" s="12">
        <f t="shared" si="5"/>
        <v>17100</v>
      </c>
      <c r="E42" s="12">
        <f t="shared" si="5"/>
        <v>16733.333333333332</v>
      </c>
      <c r="F42" s="12">
        <f t="shared" si="5"/>
        <v>14991.666666666666</v>
      </c>
      <c r="G42" s="12">
        <f t="shared" si="5"/>
        <v>15650</v>
      </c>
      <c r="H42" s="12">
        <f t="shared" si="5"/>
        <v>16800</v>
      </c>
      <c r="I42" s="12">
        <f t="shared" si="5"/>
        <v>15758.333333333334</v>
      </c>
      <c r="J42" s="12">
        <f t="shared" si="5"/>
        <v>16350</v>
      </c>
      <c r="K42" s="12">
        <f t="shared" si="5"/>
        <v>15358.333333333334</v>
      </c>
      <c r="L42" s="12">
        <f t="shared" si="5"/>
        <v>16033.333333333334</v>
      </c>
      <c r="M42" s="12">
        <f t="shared" si="5"/>
        <v>16191.666666666666</v>
      </c>
      <c r="N42" s="12">
        <f t="shared" si="5"/>
        <v>15825</v>
      </c>
      <c r="O42" s="12">
        <f t="shared" si="5"/>
        <v>13750</v>
      </c>
      <c r="P42" s="14">
        <f t="shared" si="5"/>
        <v>14211.333333333334</v>
      </c>
      <c r="Q42" s="14">
        <f t="shared" si="5"/>
        <v>13280.333333333334</v>
      </c>
      <c r="R42" s="14">
        <f t="shared" si="5"/>
        <v>13318.666666666666</v>
      </c>
      <c r="S42" s="97">
        <f aca="true" t="shared" si="6" ref="S42:X42">SUM(S26/12)</f>
        <v>14192.916666666666</v>
      </c>
      <c r="T42" s="82">
        <f t="shared" si="6"/>
        <v>13451.833333333334</v>
      </c>
      <c r="U42" s="82">
        <f t="shared" si="6"/>
        <v>12895.333333333334</v>
      </c>
      <c r="V42" s="82">
        <f t="shared" si="6"/>
        <v>13677.5</v>
      </c>
      <c r="W42" s="82">
        <f t="shared" si="6"/>
        <v>13825.666666666666</v>
      </c>
      <c r="X42" s="82">
        <f t="shared" si="6"/>
        <v>12671.5</v>
      </c>
      <c r="Y42" s="111">
        <f>SUM(Y26/12)</f>
        <v>13353.416666666666</v>
      </c>
      <c r="Z42" s="7">
        <f>SUM(Z26/Z15)</f>
        <v>12301</v>
      </c>
      <c r="AA42" s="6"/>
      <c r="AB42" s="7">
        <f>ROUND((+S42+R42+U42+T42+V42+W42+X42+P42+Q42+Y42)/(10),1)</f>
        <v>13487.9</v>
      </c>
      <c r="AC42" s="2"/>
      <c r="AD42" s="2"/>
      <c r="AI42" s="2"/>
      <c r="AK42" s="2"/>
    </row>
    <row r="43" spans="1:37" s="1" customFormat="1" ht="12" customHeight="1">
      <c r="A43" s="34" t="s">
        <v>11</v>
      </c>
      <c r="B43" s="13">
        <f>ROUND(+B41/B42,1)</f>
        <v>2.2</v>
      </c>
      <c r="C43" s="13">
        <f>ROUND(+C41/C42,1)</f>
        <v>8.8</v>
      </c>
      <c r="D43" s="13">
        <f>ROUND(+D41/D42,1)</f>
        <v>2.6</v>
      </c>
      <c r="E43" s="13">
        <f>ROUND(+E41/E42,1)</f>
        <v>3.4</v>
      </c>
      <c r="F43" s="13">
        <f>ROUND(+F41/F42,1)</f>
        <v>4.4</v>
      </c>
      <c r="G43" s="13">
        <f aca="true" t="shared" si="7" ref="G43:P43">ROUND(+G41/G42,1)</f>
        <v>12.9</v>
      </c>
      <c r="H43" s="13">
        <f t="shared" si="7"/>
        <v>12.2</v>
      </c>
      <c r="I43" s="13">
        <f t="shared" si="7"/>
        <v>5.8</v>
      </c>
      <c r="J43" s="13">
        <f t="shared" si="7"/>
        <v>3.6</v>
      </c>
      <c r="K43" s="13">
        <f t="shared" si="7"/>
        <v>5.7</v>
      </c>
      <c r="L43" s="13">
        <f t="shared" si="7"/>
        <v>7</v>
      </c>
      <c r="M43" s="13">
        <f t="shared" si="7"/>
        <v>4.5</v>
      </c>
      <c r="N43" s="13">
        <f t="shared" si="7"/>
        <v>3.9</v>
      </c>
      <c r="O43" s="13">
        <f t="shared" si="7"/>
        <v>4.1</v>
      </c>
      <c r="P43" s="76">
        <f t="shared" si="7"/>
        <v>3.5</v>
      </c>
      <c r="Q43" s="83">
        <f aca="true" t="shared" si="8" ref="Q43:X43">ROUND(+Q41/Q42,1)</f>
        <v>9.2</v>
      </c>
      <c r="R43" s="83">
        <f t="shared" si="8"/>
        <v>6.2</v>
      </c>
      <c r="S43" s="98">
        <f t="shared" si="8"/>
        <v>2.5</v>
      </c>
      <c r="T43" s="83">
        <f t="shared" si="8"/>
        <v>4.4</v>
      </c>
      <c r="U43" s="83">
        <f t="shared" si="8"/>
        <v>4</v>
      </c>
      <c r="V43" s="83">
        <f t="shared" si="8"/>
        <v>4.4</v>
      </c>
      <c r="W43" s="83">
        <f>ROUND(+W41/W42,1)</f>
        <v>3.7</v>
      </c>
      <c r="X43" s="83">
        <f t="shared" si="8"/>
        <v>8.4</v>
      </c>
      <c r="Y43" s="112">
        <f>ROUND(+Y41/Y42,1)</f>
        <v>3.5</v>
      </c>
      <c r="Z43" s="100">
        <f>ROUND(+Z41/Z42,1)</f>
        <v>4.4</v>
      </c>
      <c r="AA43" s="6"/>
      <c r="AB43" s="7">
        <f>ROUND((+S43+R43+U43+T43+V43+W43+X43+P43+Q43+Y43)/(10),1)</f>
        <v>5</v>
      </c>
      <c r="AC43" s="2"/>
      <c r="AD43" s="2"/>
      <c r="AI43" s="2"/>
      <c r="AK43" s="2"/>
    </row>
    <row r="44" spans="1:37" s="1" customFormat="1" ht="12" customHeight="1" thickBo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2"/>
      <c r="O44" s="52"/>
      <c r="P44" s="52"/>
      <c r="Q44" s="84"/>
      <c r="R44" s="84"/>
      <c r="S44" s="99"/>
      <c r="T44" s="84"/>
      <c r="U44" s="99"/>
      <c r="V44" s="84"/>
      <c r="W44" s="84"/>
      <c r="X44" s="84"/>
      <c r="Y44" s="113"/>
      <c r="Z44" s="9"/>
      <c r="AA44" s="6"/>
      <c r="AB44" s="59"/>
      <c r="AC44" s="2"/>
      <c r="AD44" s="2"/>
      <c r="AI44" s="2"/>
      <c r="AK44" s="2"/>
    </row>
    <row r="45" spans="1:37" s="1" customFormat="1" ht="12" customHeight="1">
      <c r="A45" s="32" t="s">
        <v>42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6"/>
      <c r="S45" s="6"/>
      <c r="T45" s="6"/>
      <c r="U45" s="6"/>
      <c r="V45" s="6"/>
      <c r="W45" s="6"/>
      <c r="X45" s="6"/>
      <c r="Y45" s="6"/>
      <c r="Z45" s="6"/>
      <c r="AA45" s="2"/>
      <c r="AB45" s="53"/>
      <c r="AI45" s="2"/>
      <c r="AK45" s="2"/>
    </row>
    <row r="46" spans="1:38" s="1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AA46" s="2"/>
      <c r="AB46" s="33"/>
      <c r="AJ46" s="2"/>
      <c r="AL46" s="2"/>
    </row>
    <row r="47" spans="1:38" s="1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AA47" s="2"/>
      <c r="AB47" s="33"/>
      <c r="AJ47" s="2"/>
      <c r="AL47" s="2"/>
    </row>
    <row r="48" spans="13:38" s="1" customFormat="1" ht="12.75">
      <c r="M48" s="23"/>
      <c r="N48" s="23"/>
      <c r="O48" s="23"/>
      <c r="P48" s="23"/>
      <c r="Q48" s="23"/>
      <c r="AA48" s="2"/>
      <c r="AB48" s="33"/>
      <c r="AJ48" s="2"/>
      <c r="AL48" s="2"/>
    </row>
  </sheetData>
  <sheetProtection selectLockedCells="1"/>
  <mergeCells count="1">
    <mergeCell ref="A12:F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Ben Willemse</cp:lastModifiedBy>
  <cp:lastPrinted>2024-03-25T11:56:43Z</cp:lastPrinted>
  <dcterms:created xsi:type="dcterms:W3CDTF">2001-11-06T11:30:11Z</dcterms:created>
  <dcterms:modified xsi:type="dcterms:W3CDTF">2024-03-25T11:57:00Z</dcterms:modified>
  <cp:category/>
  <cp:version/>
  <cp:contentType/>
  <cp:contentStatus/>
</cp:coreProperties>
</file>