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jan" sheetId="1" r:id="rId1"/>
  </sheets>
  <definedNames/>
  <calcPr fullCalcOnLoad="1"/>
</workbook>
</file>

<file path=xl/sharedStrings.xml><?xml version="1.0" encoding="utf-8"?>
<sst xmlns="http://schemas.openxmlformats.org/spreadsheetml/2006/main" count="156" uniqueCount="118">
  <si>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</si>
  <si>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</si>
  <si>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</si>
  <si>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</si>
  <si>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</si>
  <si>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</si>
  <si>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</si>
  <si>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</si>
  <si>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</si>
  <si>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</si>
  <si>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</si>
  <si>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</si>
  <si>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</si>
  <si>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</si>
  <si>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</si>
  <si>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</si>
  <si>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</si>
  <si>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</si>
  <si>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</si>
  <si>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</si>
  <si>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</si>
  <si>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</si>
  <si>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</si>
  <si>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</si>
  <si>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</si>
  <si>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</si>
  <si>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</si>
  <si>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</si>
  <si>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</si>
  <si>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</si>
  <si>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</si>
  <si>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</si>
  <si>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</si>
  <si>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</si>
  <si>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</si>
  <si>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</si>
  <si>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</si>
  <si>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</si>
  <si>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</si>
  <si>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</si>
  <si>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</si>
  <si>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</si>
  <si>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</si>
  <si>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</si>
  <si>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</si>
  <si>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</si>
  <si>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</si>
  <si>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</si>
  <si>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</si>
  <si>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</si>
  <si>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</si>
  <si>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</si>
  <si>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</si>
  <si>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</si>
  <si>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</si>
  <si>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</si>
  <si>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</si>
  <si>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</si>
  <si>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</si>
  <si>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</si>
  <si>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</si>
  <si>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</si>
  <si>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</si>
  <si>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</si>
  <si>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</si>
  <si>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</si>
  <si>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</si>
  <si>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</si>
  <si>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</si>
  <si>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</si>
  <si>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</si>
  <si>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</si>
  <si>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</si>
  <si>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</si>
  <si>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</si>
  <si>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</si>
  <si>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</si>
  <si>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</si>
  <si>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</si>
  <si>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</si>
  <si>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</si>
  <si>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</si>
  <si>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</si>
  <si>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</si>
  <si>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</si>
  <si>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</si>
  <si>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</si>
  <si>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</si>
  <si>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</si>
  <si>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</si>
  <si>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</si>
  <si>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</si>
  <si>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</si>
  <si>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</si>
  <si>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SORGHUM - 2002/2003 Year (Apr - Mar)/2002/2003 Jaar (Apr - Mrt) (2)</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</si>
  <si>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</si>
  <si>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</si>
  <si>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</si>
  <si>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</si>
  <si>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</si>
  <si>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Dec/Des 2002</t>
  </si>
  <si>
    <t>1 Dec/Des 2002</t>
  </si>
  <si>
    <t>31 Dec/Des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</si>
  <si>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</si>
  <si>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</si>
  <si>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Jan 2003</t>
  </si>
  <si>
    <t>1 Jan 2003</t>
  </si>
  <si>
    <t>Prog. Apr 2002  - Jan 2003</t>
  </si>
  <si>
    <t>31 Jan 2003</t>
  </si>
  <si>
    <t>31 Jan 2002</t>
  </si>
  <si>
    <t>Apr 2002 - Jan 2003</t>
  </si>
  <si>
    <t>26/02/2003</t>
  </si>
  <si>
    <t xml:space="preserve">SMI-022003  </t>
  </si>
  <si>
    <t>196 954</t>
  </si>
  <si>
    <t>11 540</t>
  </si>
  <si>
    <t>Prog Apr 2001 - Jan 2002</t>
  </si>
  <si>
    <t>Apr 2001 - Jan 2002</t>
  </si>
  <si>
    <t>3 237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</si>
</sst>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7" fillId="0" borderId="0" xfId="0" applyFont="1" applyFill="1" applyAlignment="1">
      <alignment horizontal="lef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1">
      <selection activeCell="A1" sqref="A1"/>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112</v>
      </c>
      <c r="B1" s="1"/>
      <c r="C1" s="1"/>
      <c r="D1" s="1"/>
      <c r="E1" s="2"/>
      <c r="F1" s="2"/>
      <c r="G1" s="2"/>
      <c r="H1" s="2"/>
      <c r="I1" s="2"/>
      <c r="J1" s="2" t="s">
        <v>26</v>
      </c>
      <c r="K1" s="2"/>
      <c r="L1" s="2"/>
      <c r="M1" s="2"/>
      <c r="N1" s="2"/>
      <c r="O1" s="2"/>
      <c r="P1" s="2"/>
      <c r="Q1" s="3"/>
      <c r="R1" s="3"/>
      <c r="S1" s="4" t="s">
        <v>111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94</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99</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197" t="s">
        <v>100</v>
      </c>
      <c r="E4" s="198"/>
      <c r="F4" s="199"/>
      <c r="G4" s="200" t="s">
        <v>105</v>
      </c>
      <c r="H4" s="198"/>
      <c r="I4" s="199"/>
      <c r="J4" s="201" t="s">
        <v>89</v>
      </c>
      <c r="K4" s="202"/>
      <c r="L4" s="202"/>
      <c r="M4" s="10"/>
      <c r="N4" s="201" t="s">
        <v>89</v>
      </c>
      <c r="O4" s="202"/>
      <c r="P4" s="203"/>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04"/>
      <c r="E5" s="205"/>
      <c r="F5" s="206"/>
      <c r="G5" s="204" t="s">
        <v>90</v>
      </c>
      <c r="H5" s="205"/>
      <c r="I5" s="206"/>
      <c r="J5" s="204" t="s">
        <v>110</v>
      </c>
      <c r="K5" s="205"/>
      <c r="L5" s="205"/>
      <c r="M5" s="17" t="s">
        <v>0</v>
      </c>
      <c r="N5" s="204" t="s">
        <v>116</v>
      </c>
      <c r="O5" s="205"/>
      <c r="P5" s="206"/>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76</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0" t="s">
        <v>101</v>
      </c>
      <c r="E9" s="198"/>
      <c r="F9" s="199"/>
      <c r="G9" s="200" t="s">
        <v>106</v>
      </c>
      <c r="H9" s="198"/>
      <c r="I9" s="199"/>
      <c r="J9" s="200" t="s">
        <v>87</v>
      </c>
      <c r="K9" s="198"/>
      <c r="L9" s="199"/>
      <c r="M9" s="39"/>
      <c r="N9" s="207" t="s">
        <v>31</v>
      </c>
      <c r="O9" s="208"/>
      <c r="P9" s="209"/>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97.6</v>
      </c>
      <c r="E10" s="44">
        <v>5.9</v>
      </c>
      <c r="F10" s="45">
        <f>SUM(D10:E10)</f>
        <v>103.5</v>
      </c>
      <c r="G10" s="44">
        <f>D44</f>
        <v>77.39999999999999</v>
      </c>
      <c r="H10" s="44">
        <f>E44</f>
        <v>5.2</v>
      </c>
      <c r="I10" s="45">
        <f>SUM(G10:H10)</f>
        <v>82.6</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10"/>
      <c r="E11" s="210"/>
      <c r="F11" s="210"/>
      <c r="G11" s="210"/>
      <c r="H11" s="210"/>
      <c r="I11" s="210"/>
      <c r="J11" s="211" t="s">
        <v>107</v>
      </c>
      <c r="K11" s="211"/>
      <c r="L11" s="211"/>
      <c r="M11" s="50"/>
      <c r="N11" s="205" t="s">
        <v>115</v>
      </c>
      <c r="O11" s="205"/>
      <c r="P11" s="205"/>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0.8</v>
      </c>
      <c r="E12" s="55">
        <f>SUM(E13:E14)</f>
        <v>0</v>
      </c>
      <c r="F12" s="56">
        <f>SUM(D12:E12)</f>
        <v>0.8</v>
      </c>
      <c r="G12" s="54">
        <f>SUM(G13:G14)</f>
        <v>1.9</v>
      </c>
      <c r="H12" s="55">
        <f>SUM(H13:H14)</f>
        <v>0</v>
      </c>
      <c r="I12" s="56">
        <f>SUM(G12:H12)</f>
        <v>1.9</v>
      </c>
      <c r="J12" s="43">
        <f>J13+J14</f>
        <v>262.4</v>
      </c>
      <c r="K12" s="57">
        <f>K13+K14</f>
        <v>11.5</v>
      </c>
      <c r="L12" s="45">
        <f>SUM(J12:K12)</f>
        <v>273.9</v>
      </c>
      <c r="M12" s="58" t="s">
        <v>21</v>
      </c>
      <c r="N12" s="43">
        <f>N13+N14</f>
        <v>159.6</v>
      </c>
      <c r="O12" s="57">
        <f>O13+O14</f>
        <v>7.4</v>
      </c>
      <c r="P12" s="59">
        <f>SUM(N12:O12)</f>
        <v>167</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95</v>
      </c>
      <c r="C13" s="61"/>
      <c r="D13" s="62">
        <v>0.8</v>
      </c>
      <c r="E13" s="63">
        <v>0</v>
      </c>
      <c r="F13" s="59">
        <f>SUM(D13:E13)</f>
        <v>0.8</v>
      </c>
      <c r="G13" s="62">
        <v>1.9</v>
      </c>
      <c r="H13" s="63">
        <v>0</v>
      </c>
      <c r="I13" s="59">
        <f>SUM(G13:H13)</f>
        <v>1.9</v>
      </c>
      <c r="J13" s="62">
        <v>197</v>
      </c>
      <c r="K13" s="63">
        <v>11.5</v>
      </c>
      <c r="L13" s="59">
        <f>SUM(J13:K13)</f>
        <v>208.5</v>
      </c>
      <c r="M13" s="64">
        <f>ROUND(L13-P13,2)/P13*100</f>
        <v>25.1500600240096</v>
      </c>
      <c r="N13" s="62">
        <v>159.2</v>
      </c>
      <c r="O13" s="63">
        <v>7.4</v>
      </c>
      <c r="P13" s="59">
        <f>SUM(N13:O13)</f>
        <v>166.6</v>
      </c>
      <c r="Q13" s="65"/>
      <c r="R13" s="66" t="s">
        <v>96</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0</v>
      </c>
      <c r="I14" s="71">
        <f>SUM(G14:H14)</f>
        <v>0</v>
      </c>
      <c r="J14" s="69">
        <v>65.4</v>
      </c>
      <c r="K14" s="72">
        <v>0</v>
      </c>
      <c r="L14" s="71">
        <f>SUM(J14:K14)</f>
        <v>65.4</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17.7</v>
      </c>
      <c r="E16" s="55">
        <f aca="true" t="shared" si="0" ref="E16:K16">E18+E24+E28+E29</f>
        <v>0</v>
      </c>
      <c r="F16" s="47">
        <f t="shared" si="0"/>
        <v>17.7</v>
      </c>
      <c r="G16" s="43">
        <f t="shared" si="0"/>
        <v>9.899999999999999</v>
      </c>
      <c r="H16" s="55">
        <f t="shared" si="0"/>
        <v>0</v>
      </c>
      <c r="I16" s="47">
        <f t="shared" si="0"/>
        <v>9.899999999999999</v>
      </c>
      <c r="J16" s="43">
        <f t="shared" si="0"/>
        <v>157.60000000000002</v>
      </c>
      <c r="K16" s="55">
        <f t="shared" si="0"/>
        <v>17.1</v>
      </c>
      <c r="L16" s="56">
        <f aca="true" t="shared" si="1" ref="L16:L21">SUM(J16:K16)</f>
        <v>174.70000000000002</v>
      </c>
      <c r="M16" s="64">
        <f>ROUND(L16-P16,2)/P16*100</f>
        <v>-7.320954907161805</v>
      </c>
      <c r="N16" s="43">
        <f>N18+N24+N28+N29</f>
        <v>176.4</v>
      </c>
      <c r="O16" s="44">
        <f>O18+O24+O28+O29</f>
        <v>12.1</v>
      </c>
      <c r="P16" s="45">
        <f>SUM(N16:O16)</f>
        <v>188.5</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16.3</v>
      </c>
      <c r="E17" s="63">
        <f t="shared" si="2"/>
        <v>0</v>
      </c>
      <c r="F17" s="56">
        <f t="shared" si="2"/>
        <v>16.3</v>
      </c>
      <c r="G17" s="82">
        <f t="shared" si="2"/>
        <v>9.399999999999999</v>
      </c>
      <c r="H17" s="63">
        <f t="shared" si="2"/>
        <v>0</v>
      </c>
      <c r="I17" s="56">
        <f>SUM(G17:H17)</f>
        <v>9.399999999999999</v>
      </c>
      <c r="J17" s="82">
        <f t="shared" si="2"/>
        <v>146.40000000000003</v>
      </c>
      <c r="K17" s="63">
        <f t="shared" si="2"/>
        <v>16.6</v>
      </c>
      <c r="L17" s="56">
        <f t="shared" si="1"/>
        <v>163.00000000000003</v>
      </c>
      <c r="M17" s="64">
        <f>ROUND(L17-P17,2)/P17*100</f>
        <v>-4.678362573099414</v>
      </c>
      <c r="N17" s="83">
        <f>N18+N24</f>
        <v>160.70000000000002</v>
      </c>
      <c r="O17" s="63">
        <f>O18+O24</f>
        <v>10.299999999999999</v>
      </c>
      <c r="P17" s="64">
        <f>P18+P24</f>
        <v>171.00000000000003</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14.6</v>
      </c>
      <c r="E18" s="89">
        <f>SUM(E19:E23)</f>
        <v>0</v>
      </c>
      <c r="F18" s="188">
        <f>SUM(D18:E18)</f>
        <v>14.6</v>
      </c>
      <c r="G18" s="88">
        <f>SUM(G19:G23)</f>
        <v>8.299999999999999</v>
      </c>
      <c r="H18" s="89">
        <f>SUM(H19:H23)</f>
        <v>0</v>
      </c>
      <c r="I18" s="90">
        <f>SUM(G18:H18)</f>
        <v>8.299999999999999</v>
      </c>
      <c r="J18" s="88">
        <f>SUM(J19:J23)</f>
        <v>130.10000000000002</v>
      </c>
      <c r="K18" s="89">
        <f>SUM(K19:K23)</f>
        <v>13.6</v>
      </c>
      <c r="L18" s="90">
        <f t="shared" si="1"/>
        <v>143.70000000000002</v>
      </c>
      <c r="M18" s="91">
        <f>ROUND(L18-P18,2)/P18*100</f>
        <v>-8.237547892720306</v>
      </c>
      <c r="N18" s="88">
        <f>SUM(N19:N23)</f>
        <v>146.50000000000003</v>
      </c>
      <c r="O18" s="89">
        <f>SUM(O19:O23)</f>
        <v>10.1</v>
      </c>
      <c r="P18" s="92">
        <f>N18+O18</f>
        <v>156.60000000000002</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1.9</v>
      </c>
      <c r="E19" s="98">
        <v>0</v>
      </c>
      <c r="F19" s="99">
        <f aca="true" t="shared" si="3" ref="F19:F29">SUM(D19:E19)</f>
        <v>1.9</v>
      </c>
      <c r="G19" s="97">
        <v>0.3</v>
      </c>
      <c r="H19" s="98">
        <v>0</v>
      </c>
      <c r="I19" s="100">
        <f>SUM(G19:H19)</f>
        <v>0.3</v>
      </c>
      <c r="J19" s="97">
        <v>14.8</v>
      </c>
      <c r="K19" s="98">
        <v>0.2</v>
      </c>
      <c r="L19" s="100">
        <f t="shared" si="1"/>
        <v>15</v>
      </c>
      <c r="M19" s="101">
        <f>ROUND(L19-P19,2)/P19*100</f>
        <v>-39.27125506072874</v>
      </c>
      <c r="N19" s="97">
        <v>15.5</v>
      </c>
      <c r="O19" s="98">
        <v>9.2</v>
      </c>
      <c r="P19" s="99">
        <f>SUM(N19:O19)</f>
        <v>24.7</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6</v>
      </c>
      <c r="E20" s="105">
        <v>0</v>
      </c>
      <c r="F20" s="100">
        <f t="shared" si="3"/>
        <v>6</v>
      </c>
      <c r="G20" s="104">
        <v>3.3</v>
      </c>
      <c r="H20" s="105">
        <v>0</v>
      </c>
      <c r="I20" s="100">
        <f>SUM(G20:H20)</f>
        <v>3.3</v>
      </c>
      <c r="J20" s="104">
        <v>48.9</v>
      </c>
      <c r="K20" s="105">
        <v>13.4</v>
      </c>
      <c r="L20" s="100">
        <f t="shared" si="1"/>
        <v>62.3</v>
      </c>
      <c r="M20" s="106">
        <f>ROUND(L20-P20,2)/P20*100</f>
        <v>-10.872675250357652</v>
      </c>
      <c r="N20" s="104">
        <v>69</v>
      </c>
      <c r="O20" s="105">
        <v>0.9</v>
      </c>
      <c r="P20" s="100">
        <f>SUM(N20:O20)</f>
        <v>69.9</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5.5</v>
      </c>
      <c r="E21" s="105">
        <v>0</v>
      </c>
      <c r="F21" s="100">
        <f t="shared" si="3"/>
        <v>5.5</v>
      </c>
      <c r="G21" s="104">
        <v>3.9</v>
      </c>
      <c r="H21" s="105">
        <v>0</v>
      </c>
      <c r="I21" s="100">
        <f>SUM(G21:H21)</f>
        <v>3.9</v>
      </c>
      <c r="J21" s="104">
        <v>54.1</v>
      </c>
      <c r="K21" s="105">
        <v>0</v>
      </c>
      <c r="L21" s="100">
        <f t="shared" si="1"/>
        <v>54.1</v>
      </c>
      <c r="M21" s="106">
        <f aca="true" t="shared" si="4" ref="M21:M29">ROUND(L21-P21,2)/P21*100</f>
        <v>1.50093808630394</v>
      </c>
      <c r="N21" s="104">
        <v>53.3</v>
      </c>
      <c r="O21" s="105">
        <v>0</v>
      </c>
      <c r="P21" s="108">
        <f>O21+N21</f>
        <v>53.3</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0.9</v>
      </c>
      <c r="K22" s="105">
        <v>0</v>
      </c>
      <c r="L22" s="100">
        <f>K22+J22</f>
        <v>0.9</v>
      </c>
      <c r="M22" s="106">
        <f>ROUND(L22-P22,2)/P22*100</f>
        <v>0</v>
      </c>
      <c r="N22" s="104">
        <v>0.9</v>
      </c>
      <c r="O22" s="105">
        <v>0</v>
      </c>
      <c r="P22" s="100">
        <f>O22+N22</f>
        <v>0.9</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1.1</v>
      </c>
      <c r="E23" s="112">
        <v>0</v>
      </c>
      <c r="F23" s="113">
        <f>E23+D23</f>
        <v>1.1</v>
      </c>
      <c r="G23" s="111">
        <v>0.7</v>
      </c>
      <c r="H23" s="112">
        <v>0</v>
      </c>
      <c r="I23" s="113">
        <f>H23+G23</f>
        <v>0.7</v>
      </c>
      <c r="J23" s="111">
        <v>11.4</v>
      </c>
      <c r="K23" s="112">
        <v>0</v>
      </c>
      <c r="L23" s="113">
        <f>K23+J23</f>
        <v>11.4</v>
      </c>
      <c r="M23" s="106">
        <f t="shared" si="4"/>
        <v>46.15384615384615</v>
      </c>
      <c r="N23" s="111">
        <v>7.8</v>
      </c>
      <c r="O23" s="112">
        <v>0</v>
      </c>
      <c r="P23" s="113">
        <f>O23+N23</f>
        <v>7.8</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1.7</v>
      </c>
      <c r="E24" s="105">
        <f t="shared" si="5"/>
        <v>0</v>
      </c>
      <c r="F24" s="100">
        <f t="shared" si="5"/>
        <v>1.7</v>
      </c>
      <c r="G24" s="104">
        <f t="shared" si="5"/>
        <v>1.1</v>
      </c>
      <c r="H24" s="105">
        <f>SUM(H25:H27)</f>
        <v>0</v>
      </c>
      <c r="I24" s="100">
        <f t="shared" si="5"/>
        <v>1.1</v>
      </c>
      <c r="J24" s="104">
        <f t="shared" si="5"/>
        <v>16.3</v>
      </c>
      <c r="K24" s="105">
        <f t="shared" si="5"/>
        <v>3</v>
      </c>
      <c r="L24" s="100">
        <f t="shared" si="5"/>
        <v>19.299999999999997</v>
      </c>
      <c r="M24" s="91">
        <f t="shared" si="4"/>
        <v>34.02777777777778</v>
      </c>
      <c r="N24" s="104">
        <f>N25+N26+N27</f>
        <v>14.2</v>
      </c>
      <c r="O24" s="105">
        <f>O25+O26+O27</f>
        <v>0.2</v>
      </c>
      <c r="P24" s="90">
        <f>P25+P26+P27</f>
        <v>14.4</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0.1</v>
      </c>
      <c r="H25" s="98">
        <v>0</v>
      </c>
      <c r="I25" s="99">
        <f>H25+G25</f>
        <v>0.1</v>
      </c>
      <c r="J25" s="97">
        <v>1</v>
      </c>
      <c r="K25" s="98">
        <v>0</v>
      </c>
      <c r="L25" s="99">
        <f>K25+J25</f>
        <v>1</v>
      </c>
      <c r="M25" s="106">
        <f t="shared" si="4"/>
        <v>-23.076923076923077</v>
      </c>
      <c r="N25" s="97">
        <v>1.3</v>
      </c>
      <c r="O25" s="98">
        <v>0</v>
      </c>
      <c r="P25" s="99">
        <f>O25+N25</f>
        <v>1.3</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1.4</v>
      </c>
      <c r="E26" s="105">
        <v>0</v>
      </c>
      <c r="F26" s="100">
        <f>E26+D26</f>
        <v>1.4</v>
      </c>
      <c r="G26" s="104">
        <v>0.9</v>
      </c>
      <c r="H26" s="105">
        <v>0</v>
      </c>
      <c r="I26" s="100">
        <f>H26+G26</f>
        <v>0.9</v>
      </c>
      <c r="J26" s="104">
        <v>13</v>
      </c>
      <c r="K26" s="105">
        <v>0.1</v>
      </c>
      <c r="L26" s="100">
        <f>K26+J26</f>
        <v>13.1</v>
      </c>
      <c r="M26" s="106">
        <f t="shared" si="4"/>
        <v>70.12987012987013</v>
      </c>
      <c r="N26" s="104">
        <v>7.7</v>
      </c>
      <c r="O26" s="105">
        <v>0</v>
      </c>
      <c r="P26" s="100">
        <f>O26+N26</f>
        <v>7.7</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0.2</v>
      </c>
      <c r="E27" s="112">
        <v>0</v>
      </c>
      <c r="F27" s="113">
        <f>E27+D27</f>
        <v>0.2</v>
      </c>
      <c r="G27" s="111">
        <v>0.1</v>
      </c>
      <c r="H27" s="112">
        <v>0</v>
      </c>
      <c r="I27" s="113">
        <f>H27+G27</f>
        <v>0.1</v>
      </c>
      <c r="J27" s="111">
        <v>2.3</v>
      </c>
      <c r="K27" s="112">
        <v>2.9</v>
      </c>
      <c r="L27" s="113">
        <f>K27+J27</f>
        <v>5.199999999999999</v>
      </c>
      <c r="M27" s="116">
        <f t="shared" si="4"/>
        <v>-3.7037037037037033</v>
      </c>
      <c r="N27" s="111">
        <v>5.2</v>
      </c>
      <c r="O27" s="112">
        <v>0.2</v>
      </c>
      <c r="P27" s="117">
        <f>O27+N27</f>
        <v>5.4</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1.4</v>
      </c>
      <c r="E28" s="105">
        <v>0</v>
      </c>
      <c r="F28" s="100">
        <f t="shared" si="3"/>
        <v>1.4</v>
      </c>
      <c r="G28" s="104">
        <v>0.4</v>
      </c>
      <c r="H28" s="105">
        <v>0</v>
      </c>
      <c r="I28" s="100">
        <f>SUM(G28:H28)</f>
        <v>0.4</v>
      </c>
      <c r="J28" s="104">
        <v>10.5</v>
      </c>
      <c r="K28" s="105">
        <v>0.3</v>
      </c>
      <c r="L28" s="100">
        <f>SUM(J28:K28)</f>
        <v>10.8</v>
      </c>
      <c r="M28" s="106">
        <f t="shared" si="4"/>
        <v>-32.5</v>
      </c>
      <c r="N28" s="104">
        <v>14.7</v>
      </c>
      <c r="O28" s="105">
        <v>1.3</v>
      </c>
      <c r="P28" s="99">
        <f>SUM(N28:O28)</f>
        <v>16</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v>
      </c>
      <c r="E29" s="70">
        <v>0</v>
      </c>
      <c r="F29" s="194">
        <f t="shared" si="3"/>
        <v>0</v>
      </c>
      <c r="G29" s="69">
        <v>0.1</v>
      </c>
      <c r="H29" s="70">
        <v>0</v>
      </c>
      <c r="I29" s="194">
        <f>SUM(G29:H29)</f>
        <v>0.1</v>
      </c>
      <c r="J29" s="69">
        <v>0.7</v>
      </c>
      <c r="K29" s="70">
        <v>0.2</v>
      </c>
      <c r="L29" s="71">
        <f>SUM(J29:K29)</f>
        <v>0.8999999999999999</v>
      </c>
      <c r="M29" s="122">
        <f t="shared" si="4"/>
        <v>-40</v>
      </c>
      <c r="N29" s="69">
        <v>1</v>
      </c>
      <c r="O29" s="70">
        <v>0.5</v>
      </c>
      <c r="P29" s="71">
        <f>SUM(N29:O29)</f>
        <v>1.5</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3.8000000000000003</v>
      </c>
      <c r="E31" s="125">
        <f>SUM(E32+E35)</f>
        <v>0.2</v>
      </c>
      <c r="F31" s="56">
        <f>SUM(D31:E31)</f>
        <v>4</v>
      </c>
      <c r="G31" s="54">
        <f>SUM(G32+G35)</f>
        <v>5.3</v>
      </c>
      <c r="H31" s="125">
        <f>SUM(H32+H35)</f>
        <v>0</v>
      </c>
      <c r="I31" s="56">
        <f>SUM(G31:H31)</f>
        <v>5.3</v>
      </c>
      <c r="J31" s="54">
        <f>SUM(J32+J35)</f>
        <v>51.599999999999994</v>
      </c>
      <c r="K31" s="125">
        <f>SUM(K32+K35)</f>
        <v>2.1</v>
      </c>
      <c r="L31" s="56">
        <f>SUM(J31:K31)</f>
        <v>53.699999999999996</v>
      </c>
      <c r="M31" s="58" t="s">
        <v>21</v>
      </c>
      <c r="N31" s="54">
        <f>SUM(N32+N35)</f>
        <v>42.1</v>
      </c>
      <c r="O31" s="125">
        <f>SUM(O32+O35)</f>
        <v>0.8</v>
      </c>
      <c r="P31" s="56">
        <f>SUM(N31:O31)</f>
        <v>42.9</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0.2</v>
      </c>
      <c r="E32" s="125">
        <f>SUM(E33:E34)</f>
        <v>0.2</v>
      </c>
      <c r="F32" s="59">
        <f aca="true" t="shared" si="6" ref="F32:F37">SUM(D32:E32)</f>
        <v>0.4</v>
      </c>
      <c r="G32" s="54">
        <f>SUM(G33:G34)</f>
        <v>0.2</v>
      </c>
      <c r="H32" s="125">
        <f>SUM(H33:H34)</f>
        <v>0</v>
      </c>
      <c r="I32" s="59">
        <f aca="true" t="shared" si="7" ref="I32:I37">SUM(G32:H32)</f>
        <v>0.2</v>
      </c>
      <c r="J32" s="54">
        <f>SUM(J33:J34)</f>
        <v>0.8</v>
      </c>
      <c r="K32" s="196">
        <f>SUM(K33:K34)</f>
        <v>2.1</v>
      </c>
      <c r="L32" s="59">
        <f aca="true" t="shared" si="8" ref="L32:L37">SUM(J32:K32)</f>
        <v>2.9000000000000004</v>
      </c>
      <c r="M32" s="128" t="s">
        <v>21</v>
      </c>
      <c r="N32" s="82">
        <f>SUM(N33:N34)</f>
        <v>0.6</v>
      </c>
      <c r="O32" s="63">
        <f>SUM(O33:O34)</f>
        <v>0.8</v>
      </c>
      <c r="P32" s="59">
        <f aca="true" t="shared" si="9" ref="P32:P37">SUM(N32:O32)</f>
        <v>1.4</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0.2</v>
      </c>
      <c r="E33" s="133">
        <v>0.2</v>
      </c>
      <c r="F33" s="134">
        <f t="shared" si="6"/>
        <v>0.4</v>
      </c>
      <c r="G33" s="132">
        <v>0.2</v>
      </c>
      <c r="H33" s="133">
        <v>0</v>
      </c>
      <c r="I33" s="134">
        <f t="shared" si="7"/>
        <v>0.2</v>
      </c>
      <c r="J33" s="132">
        <v>0.8</v>
      </c>
      <c r="K33" s="133">
        <v>2.1</v>
      </c>
      <c r="L33" s="134">
        <f t="shared" si="8"/>
        <v>2.9000000000000004</v>
      </c>
      <c r="M33" s="135" t="s">
        <v>21</v>
      </c>
      <c r="N33" s="132">
        <v>0.6</v>
      </c>
      <c r="O33" s="133">
        <v>0.8</v>
      </c>
      <c r="P33" s="134">
        <f t="shared" si="9"/>
        <v>1.4</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3.6</v>
      </c>
      <c r="E35" s="146">
        <f>SUM(E36:E37)</f>
        <v>0</v>
      </c>
      <c r="F35" s="147">
        <f t="shared" si="6"/>
        <v>3.6</v>
      </c>
      <c r="G35" s="145">
        <f>SUM(G36:G37)</f>
        <v>5.1</v>
      </c>
      <c r="H35" s="146">
        <f>SUM(H36:H37)</f>
        <v>0</v>
      </c>
      <c r="I35" s="147">
        <f t="shared" si="7"/>
        <v>5.1</v>
      </c>
      <c r="J35" s="145">
        <f>SUM(J36:J37)</f>
        <v>50.8</v>
      </c>
      <c r="K35" s="146">
        <f>SUM(K36:K37)</f>
        <v>0</v>
      </c>
      <c r="L35" s="147">
        <f t="shared" si="8"/>
        <v>50.8</v>
      </c>
      <c r="M35" s="135" t="s">
        <v>21</v>
      </c>
      <c r="N35" s="145">
        <f>SUM(N36:N37)</f>
        <v>41.5</v>
      </c>
      <c r="O35" s="146">
        <f>SUM(O36:O37)</f>
        <v>0</v>
      </c>
      <c r="P35" s="147">
        <f t="shared" si="9"/>
        <v>41.5</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3.5</v>
      </c>
      <c r="E36" s="133">
        <v>0</v>
      </c>
      <c r="F36" s="134">
        <f t="shared" si="6"/>
        <v>3.5</v>
      </c>
      <c r="G36" s="132">
        <v>5.1</v>
      </c>
      <c r="H36" s="133">
        <v>0</v>
      </c>
      <c r="I36" s="134">
        <f t="shared" si="7"/>
        <v>5.1</v>
      </c>
      <c r="J36" s="132">
        <v>48.9</v>
      </c>
      <c r="K36" s="133">
        <v>0</v>
      </c>
      <c r="L36" s="134">
        <f t="shared" si="8"/>
        <v>48.9</v>
      </c>
      <c r="M36" s="135" t="s">
        <v>21</v>
      </c>
      <c r="N36" s="132">
        <v>41.5</v>
      </c>
      <c r="O36" s="133">
        <v>0</v>
      </c>
      <c r="P36" s="134">
        <f t="shared" si="9"/>
        <v>41.5</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0.1</v>
      </c>
      <c r="E37" s="139">
        <v>0</v>
      </c>
      <c r="F37" s="140">
        <f t="shared" si="6"/>
        <v>0.1</v>
      </c>
      <c r="G37" s="138">
        <v>0</v>
      </c>
      <c r="H37" s="139">
        <v>0</v>
      </c>
      <c r="I37" s="140">
        <f t="shared" si="7"/>
        <v>0</v>
      </c>
      <c r="J37" s="138">
        <v>1.9</v>
      </c>
      <c r="K37" s="139">
        <v>0</v>
      </c>
      <c r="L37" s="140">
        <f t="shared" si="8"/>
        <v>1.9</v>
      </c>
      <c r="M37" s="141" t="s">
        <v>21</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-0.5</v>
      </c>
      <c r="E40" s="55">
        <f t="shared" si="10"/>
        <v>0.5</v>
      </c>
      <c r="F40" s="47">
        <f t="shared" si="10"/>
        <v>0</v>
      </c>
      <c r="G40" s="158">
        <f>SUM(G41:G42)</f>
        <v>-0.30000000000000004</v>
      </c>
      <c r="H40" s="55">
        <f t="shared" si="10"/>
        <v>0.9</v>
      </c>
      <c r="I40" s="47">
        <f t="shared" si="10"/>
        <v>0.6</v>
      </c>
      <c r="J40" s="55">
        <f t="shared" si="10"/>
        <v>9.2</v>
      </c>
      <c r="K40" s="55">
        <f t="shared" si="10"/>
        <v>-7.200000000000001</v>
      </c>
      <c r="L40" s="45">
        <f t="shared" si="10"/>
        <v>2</v>
      </c>
      <c r="M40" s="190" t="s">
        <v>21</v>
      </c>
      <c r="N40" s="44">
        <f t="shared" si="10"/>
        <v>-5.7</v>
      </c>
      <c r="O40" s="55">
        <f t="shared" si="10"/>
        <v>9.1</v>
      </c>
      <c r="P40" s="45">
        <f t="shared" si="10"/>
        <v>3.4000000000000004</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66</v>
      </c>
      <c r="C41" s="61"/>
      <c r="D41" s="104">
        <v>0.3</v>
      </c>
      <c r="E41" s="105">
        <v>0.2</v>
      </c>
      <c r="F41" s="100">
        <f>SUM(D41:E41)</f>
        <v>0.5</v>
      </c>
      <c r="G41" s="104">
        <v>-0.8</v>
      </c>
      <c r="H41" s="105">
        <v>0.8</v>
      </c>
      <c r="I41" s="100">
        <f>SUM(G41:H41)</f>
        <v>0</v>
      </c>
      <c r="J41" s="104">
        <v>5.8</v>
      </c>
      <c r="K41" s="105">
        <v>1.1</v>
      </c>
      <c r="L41" s="59">
        <f>SUM(J41:K41)</f>
        <v>6.9</v>
      </c>
      <c r="M41" s="189" t="s">
        <v>21</v>
      </c>
      <c r="N41" s="104">
        <v>6.2</v>
      </c>
      <c r="O41" s="105">
        <v>-1.9</v>
      </c>
      <c r="P41" s="59">
        <f>SUM(N41:O41)</f>
        <v>4.300000000000001</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-0.8</v>
      </c>
      <c r="E42" s="105">
        <v>0.3</v>
      </c>
      <c r="F42" s="194">
        <f>SUM(D42:E42)</f>
        <v>-0.5</v>
      </c>
      <c r="G42" s="104">
        <v>0.5</v>
      </c>
      <c r="H42" s="105">
        <v>0.1</v>
      </c>
      <c r="I42" s="194">
        <f>SUM(G42:H42)</f>
        <v>0.6</v>
      </c>
      <c r="J42" s="69">
        <v>3.4</v>
      </c>
      <c r="K42" s="72">
        <v>-8.3</v>
      </c>
      <c r="L42" s="71">
        <f>SUM(J42:K42)</f>
        <v>-4.9</v>
      </c>
      <c r="M42" s="195" t="s">
        <v>21</v>
      </c>
      <c r="N42" s="69">
        <v>-11.9</v>
      </c>
      <c r="O42" s="72">
        <v>11</v>
      </c>
      <c r="P42" s="71">
        <f>SUM(N42:O42)</f>
        <v>-0.9000000000000004</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13" t="s">
        <v>102</v>
      </c>
      <c r="E43" s="213"/>
      <c r="F43" s="213"/>
      <c r="G43" s="214" t="s">
        <v>108</v>
      </c>
      <c r="H43" s="213"/>
      <c r="I43" s="213"/>
      <c r="J43" s="213" t="s">
        <v>108</v>
      </c>
      <c r="K43" s="213"/>
      <c r="L43" s="213"/>
      <c r="M43" s="213"/>
      <c r="N43" s="214" t="s">
        <v>109</v>
      </c>
      <c r="O43" s="213"/>
      <c r="P43" s="213"/>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77.39999999999999</v>
      </c>
      <c r="E44" s="55">
        <f>+E10+E12-E16-E31-E40</f>
        <v>5.2</v>
      </c>
      <c r="F44" s="47">
        <f>SUM(D44:E44)</f>
        <v>82.6</v>
      </c>
      <c r="G44" s="158">
        <f>G10+G12-G16-G31-G40</f>
        <v>64.4</v>
      </c>
      <c r="H44" s="55">
        <f>+H10+H12-H16-H31-H40</f>
        <v>4.3</v>
      </c>
      <c r="I44" s="47">
        <f>SUM(G44:H44)</f>
        <v>68.7</v>
      </c>
      <c r="J44" s="158">
        <f>J10+J12-J16-J31-J40</f>
        <v>64.39999999999993</v>
      </c>
      <c r="K44" s="55">
        <f>+K10+K12-K16-K31-K40</f>
        <v>4.300000000000001</v>
      </c>
      <c r="L44" s="47">
        <f>SUM(J44:K44)</f>
        <v>68.69999999999993</v>
      </c>
      <c r="M44" s="163">
        <f>ROUND(L44-P44,2)/P44*100</f>
        <v>9.569377990430622</v>
      </c>
      <c r="N44" s="158">
        <f>N10+N12-N16-N31-N40</f>
        <v>57.699999999999996</v>
      </c>
      <c r="O44" s="55">
        <f>+O10+O12-O16-O31-O40</f>
        <v>5</v>
      </c>
      <c r="P44" s="47">
        <f>SUM(N44:O44)</f>
        <v>62.699999999999996</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210"/>
      <c r="H45" s="210"/>
      <c r="I45" s="210"/>
      <c r="J45" s="210"/>
      <c r="K45" s="210"/>
      <c r="L45" s="210"/>
      <c r="M45" s="50"/>
      <c r="N45" s="216"/>
      <c r="O45" s="216"/>
      <c r="P45" s="216"/>
      <c r="Q45" s="212"/>
      <c r="R45" s="212"/>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77.4</v>
      </c>
      <c r="E46" s="55">
        <f t="shared" si="11"/>
        <v>5.2</v>
      </c>
      <c r="F46" s="44">
        <f t="shared" si="11"/>
        <v>82.6</v>
      </c>
      <c r="G46" s="158">
        <f t="shared" si="11"/>
        <v>64.4</v>
      </c>
      <c r="H46" s="55">
        <f t="shared" si="11"/>
        <v>4.3</v>
      </c>
      <c r="I46" s="44">
        <f t="shared" si="11"/>
        <v>68.7</v>
      </c>
      <c r="J46" s="158">
        <f t="shared" si="11"/>
        <v>64.4</v>
      </c>
      <c r="K46" s="55">
        <f t="shared" si="11"/>
        <v>4.3</v>
      </c>
      <c r="L46" s="45">
        <f t="shared" si="11"/>
        <v>68.7</v>
      </c>
      <c r="M46" s="79">
        <f>ROUND(L46-P46,2)/P46*100</f>
        <v>9.569377990430622</v>
      </c>
      <c r="N46" s="158">
        <f>SUM(N47:N48)</f>
        <v>57.7</v>
      </c>
      <c r="O46" s="55">
        <f>SUM(O47:O48)</f>
        <v>5</v>
      </c>
      <c r="P46" s="45">
        <f>SUM(N46:O46)</f>
        <v>62.7</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53.6</v>
      </c>
      <c r="E47" s="105">
        <v>5</v>
      </c>
      <c r="F47" s="100">
        <f>SUM(D47:E47)</f>
        <v>58.6</v>
      </c>
      <c r="G47" s="105">
        <v>37.8</v>
      </c>
      <c r="H47" s="105">
        <v>4.1</v>
      </c>
      <c r="I47" s="100">
        <f>SUM(G47:H47)</f>
        <v>41.9</v>
      </c>
      <c r="J47" s="105">
        <f>G47</f>
        <v>37.8</v>
      </c>
      <c r="K47" s="105">
        <f>H47</f>
        <v>4.1</v>
      </c>
      <c r="L47" s="59">
        <f>SUM(J47:K47)</f>
        <v>41.9</v>
      </c>
      <c r="M47" s="64">
        <f>ROUND(L47-P47,2)/P47*100</f>
        <v>-5.63063063063063</v>
      </c>
      <c r="N47" s="105">
        <v>39.4</v>
      </c>
      <c r="O47" s="105">
        <v>5</v>
      </c>
      <c r="P47" s="59">
        <f>SUM(N47:O47)</f>
        <v>44.4</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23.8</v>
      </c>
      <c r="E48" s="70">
        <v>0.2</v>
      </c>
      <c r="F48" s="71">
        <f>SUM(D48:E48)</f>
        <v>24</v>
      </c>
      <c r="G48" s="70">
        <v>26.6</v>
      </c>
      <c r="H48" s="70">
        <v>0.2</v>
      </c>
      <c r="I48" s="71">
        <f>SUM(G48:H48)</f>
        <v>26.8</v>
      </c>
      <c r="J48" s="105">
        <f>G48</f>
        <v>26.6</v>
      </c>
      <c r="K48" s="70">
        <f>H48</f>
        <v>0.2</v>
      </c>
      <c r="L48" s="71">
        <f>SUM(J48:K48)</f>
        <v>26.8</v>
      </c>
      <c r="M48" s="116">
        <f>ROUND(L48-P48,2)/P48*100</f>
        <v>46.448087431693985</v>
      </c>
      <c r="N48" s="69">
        <v>18.3</v>
      </c>
      <c r="O48" s="70">
        <v>0</v>
      </c>
      <c r="P48" s="71">
        <f>SUM(N48:O48)</f>
        <v>18.3</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103</v>
      </c>
      <c r="D53" s="176"/>
      <c r="E53" s="176"/>
      <c r="F53" s="176"/>
      <c r="G53" s="176"/>
      <c r="H53" s="176"/>
      <c r="I53" s="176"/>
      <c r="J53" s="176"/>
      <c r="K53" s="176"/>
      <c r="L53" s="176"/>
      <c r="M53" s="176"/>
      <c r="N53" s="176"/>
      <c r="O53" s="176"/>
      <c r="P53" s="176"/>
      <c r="Q53" s="176"/>
      <c r="R53" s="176"/>
    </row>
    <row r="54" spans="2:18" s="174" customFormat="1" ht="21" customHeight="1">
      <c r="B54" s="174" t="s">
        <v>65</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68</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215" t="s">
        <v>88</v>
      </c>
      <c r="J59" s="215"/>
      <c r="K59" s="181" t="s">
        <v>117</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110</v>
      </c>
      <c r="J60" s="176"/>
      <c r="K60" s="181" t="s">
        <v>113</v>
      </c>
      <c r="L60" s="176" t="s">
        <v>60</v>
      </c>
      <c r="M60" s="181" t="s">
        <v>114</v>
      </c>
      <c r="N60" s="176" t="s">
        <v>60</v>
      </c>
      <c r="O60" s="176"/>
      <c r="P60" s="176"/>
      <c r="Q60" s="177"/>
      <c r="R60" s="177"/>
    </row>
    <row r="61" spans="1:18" s="174" customFormat="1" ht="21" customHeight="1">
      <c r="A61" s="175" t="s">
        <v>23</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104</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97</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98</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I59:J59"/>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2003-02-25T09:59:46Z</cp:lastPrinted>
  <dcterms:created xsi:type="dcterms:W3CDTF">2002-02-15T09:17:36Z</dcterms:created>
  <dcterms:modified xsi:type="dcterms:W3CDTF">2003-02-26T09:08:54Z</dcterms:modified>
  <cp:category/>
  <cp:version/>
  <cp:contentType/>
  <cp:contentStatus/>
</cp:coreProperties>
</file>