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7545" tabRatio="914" activeTab="0"/>
  </bookViews>
  <sheets>
    <sheet name="Soybeans - Sojabone" sheetId="1" r:id="rId1"/>
    <sheet name="Sheet1" sheetId="2" state="hidden" r:id="rId2"/>
  </sheets>
  <externalReferences>
    <externalReference r:id="rId5"/>
  </externalReferences>
  <definedNames>
    <definedName name="_xlfn.IFERROR" hidden="1">#NAME?</definedName>
    <definedName name="_xlnm.Print_Area" localSheetId="0">'Soybeans - Sojabone'!$A$1:$AC$44</definedName>
    <definedName name="Z_08A58373_3E62_4785_B4F4_740CB86BDCF3_.wvu.Cols" localSheetId="0" hidden="1">'Soybeans - Sojabone'!$AD:$AF</definedName>
    <definedName name="Z_08A58373_3E62_4785_B4F4_740CB86BDCF3_.wvu.PrintArea" localSheetId="0" hidden="1">'Soybeans - Sojabone'!$A$1:$AC$44</definedName>
    <definedName name="Z_69604B25_4693_4FEE_95EF_E266A99F8C25_.wvu.Cols" localSheetId="0" hidden="1">'Soybeans - Sojabone'!$AD:$AF</definedName>
    <definedName name="Z_69604B25_4693_4FEE_95EF_E266A99F8C25_.wvu.PrintArea" localSheetId="0" hidden="1">'Soybeans - Sojabone'!$A$1:$AC$44</definedName>
    <definedName name="Z_D02F6AC9_F92F_40B9_BB3D_8166ADC743AE_.wvu.Cols" localSheetId="0" hidden="1">'Soybeans - Sojabone'!$AD:$AF</definedName>
    <definedName name="Z_D02F6AC9_F92F_40B9_BB3D_8166ADC743AE_.wvu.PrintArea" localSheetId="0" hidden="1">'Soybeans - Sojabone'!$A$1:$AC$44</definedName>
    <definedName name="Z_E009EB0D_3578_4CB4_9DE8_90E33027B23A_.wvu.Cols" localSheetId="0" hidden="1">'Soybeans - Sojabone'!$AD:$AF</definedName>
    <definedName name="Z_E009EB0D_3578_4CB4_9DE8_90E33027B23A_.wvu.PrintArea" localSheetId="0" hidden="1">'Soybeans - Sojabone'!$A$1:$AC$44</definedName>
    <definedName name="Z_E17AECA6_3D6E_443C_9417_C372E74FBCC5_.wvu.Cols" localSheetId="0" hidden="1">'Soybeans - Sojabone'!$AD:$AF</definedName>
    <definedName name="Z_E17AECA6_3D6E_443C_9417_C372E74FBCC5_.wvu.PrintArea" localSheetId="0" hidden="1">'Soybeans - Sojabone'!$A$1:$AC$44</definedName>
    <definedName name="Z_F7A6BB86_F1CA_4BFC_AE35_08554018CFE4_.wvu.Cols" localSheetId="0" hidden="1">'Soybeans - Sojabone'!$AD:$AF</definedName>
    <definedName name="Z_F7A6BB86_F1CA_4BFC_AE35_08554018CFE4_.wvu.PrintArea" localSheetId="0" hidden="1">'Soybeans - Sojabone'!$A$1:$AC$44</definedName>
  </definedNames>
  <calcPr fullCalcOnLoad="1"/>
</workbook>
</file>

<file path=xl/sharedStrings.xml><?xml version="1.0" encoding="utf-8"?>
<sst xmlns="http://schemas.openxmlformats.org/spreadsheetml/2006/main" count="61" uniqueCount="61">
  <si>
    <t>Surplus</t>
  </si>
  <si>
    <t>98/99</t>
  </si>
  <si>
    <t>99/00</t>
  </si>
  <si>
    <t>00/01</t>
  </si>
  <si>
    <t>01/02</t>
  </si>
  <si>
    <t>Prod deliveries</t>
  </si>
  <si>
    <t>Imports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</si>
  <si>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</si>
  <si>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</si>
  <si>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</si>
  <si>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</si>
  <si>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</si>
  <si>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</si>
  <si>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</si>
  <si>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</si>
  <si>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</si>
  <si>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</si>
  <si>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</si>
  <si>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</si>
  <si>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(oil/oilcake)</t>
  </si>
  <si>
    <t>Processed*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</si>
  <si>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</si>
  <si>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</si>
  <si>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</si>
  <si>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</si>
  <si>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</si>
  <si>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</si>
  <si>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</si>
  <si>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</si>
  <si>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</si>
  <si>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</si>
  <si>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</si>
  <si>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 xml:space="preserve"> -animal feed (full fat soya)</t>
  </si>
  <si>
    <t>CEC (Crop Estimate)</t>
  </si>
  <si>
    <t>Total Supply</t>
  </si>
  <si>
    <t>SUPPLY</t>
  </si>
  <si>
    <t>DEMAND</t>
  </si>
  <si>
    <t>Total Demand</t>
  </si>
  <si>
    <r>
      <t>Note:</t>
    </r>
    <r>
      <rPr>
        <sz val="10"/>
        <rFont val="Arial"/>
        <family val="2"/>
      </rPr>
      <t xml:space="preserve"> * 1997/98-2007 updated May - Jul 2007 </t>
    </r>
  </si>
  <si>
    <r>
      <t>Note:</t>
    </r>
    <r>
      <rPr>
        <sz val="10"/>
        <rFont val="Arial"/>
        <family val="2"/>
      </rPr>
      <t xml:space="preserve"> Figures in red: opening stock and ending stock difference</t>
    </r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</si>
  <si>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</si>
  <si>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</si>
  <si>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</si>
  <si>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</si>
  <si>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</si>
  <si>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</si>
  <si>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SOYBEANS: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</si>
  <si>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</si>
  <si>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</si>
  <si>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</si>
  <si>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</si>
  <si>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</si>
  <si>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</si>
  <si>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</si>
  <si>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</si>
  <si>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***</t>
  </si>
  <si>
    <t>22/23</t>
  </si>
  <si>
    <t>23/24</t>
  </si>
  <si>
    <t>2013/14-2022/23</t>
  </si>
  <si>
    <t>Publication date: 2024-03-26</t>
  </si>
  <si>
    <t>Mar - Feb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</si>
</sst>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" fontId="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>
      <alignment/>
    </xf>
    <xf numFmtId="3" fontId="3" fillId="0" borderId="43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14</xdr:col>
      <xdr:colOff>238125</xdr:colOff>
      <xdr:row>8</xdr:row>
      <xdr:rowOff>142875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0"/>
          <a:ext cx="7639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Soybeans\2023%202024\12.%20Feb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aanpassings"/>
      <sheetName val="Langstaat"/>
      <sheetName val="AFR_Kort"/>
      <sheetName val="ZULU_Kort"/>
      <sheetName val="TSWANA_K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</sheetPr>
  <dimension ref="A1:AH45"/>
  <sheetViews>
    <sheetView tabSelected="1" zoomScaleSheetLayoutView="70" zoomScalePageLayoutView="0" workbookViewId="0" topLeftCell="A1">
      <pane xSplit="2" ySplit="14" topLeftCell="F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Y43" sqref="Y43"/>
    </sheetView>
  </sheetViews>
  <sheetFormatPr defaultColWidth="9.140625" defaultRowHeight="12.75"/>
  <cols>
    <col min="1" max="1" width="29.28125" style="119" customWidth="1"/>
    <col min="2" max="2" width="10.140625" style="119" hidden="1" customWidth="1"/>
    <col min="3" max="5" width="0" style="119" hidden="1" customWidth="1"/>
    <col min="6" max="16" width="9.140625" style="119" customWidth="1"/>
    <col min="17" max="27" width="10.140625" style="119" customWidth="1"/>
    <col min="28" max="28" width="0.85546875" style="119" customWidth="1"/>
    <col min="29" max="29" width="15.140625" style="119" bestFit="1" customWidth="1"/>
    <col min="30" max="16384" width="9.140625" style="119" customWidth="1"/>
  </cols>
  <sheetData>
    <row r="1" spans="1:3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4"/>
      <c r="AE1" s="124"/>
      <c r="AF1" s="124"/>
      <c r="AG1" s="124"/>
      <c r="AH1" s="124"/>
    </row>
    <row r="2" spans="1:34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4"/>
      <c r="AE2" s="124"/>
      <c r="AF2" s="124"/>
      <c r="AG2" s="124"/>
      <c r="AH2" s="124"/>
    </row>
    <row r="3" spans="1:34" ht="12.7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4"/>
      <c r="AE3" s="124"/>
      <c r="AF3" s="124"/>
      <c r="AG3" s="124"/>
      <c r="AH3" s="124"/>
    </row>
    <row r="4" spans="1:34" ht="12.7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4"/>
      <c r="AE4" s="124"/>
      <c r="AF4" s="124"/>
      <c r="AG4" s="124"/>
      <c r="AH4" s="124"/>
    </row>
    <row r="5" spans="1:34" ht="12.7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4"/>
      <c r="AE5" s="124"/>
      <c r="AF5" s="124"/>
      <c r="AG5" s="124"/>
      <c r="AH5" s="124"/>
    </row>
    <row r="6" spans="1:34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4"/>
      <c r="AF6" s="124"/>
      <c r="AG6" s="124"/>
      <c r="AH6" s="124"/>
    </row>
    <row r="7" spans="1:34" ht="12.7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  <c r="AE7" s="124"/>
      <c r="AF7" s="124"/>
      <c r="AG7" s="124"/>
      <c r="AH7" s="124"/>
    </row>
    <row r="8" spans="1:34" ht="12.7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4"/>
      <c r="AF8" s="124"/>
      <c r="AG8" s="124"/>
      <c r="AH8" s="124"/>
    </row>
    <row r="9" spans="1:34" ht="13.5" thickBot="1">
      <c r="A9" s="125" t="s">
        <v>46</v>
      </c>
      <c r="B9" s="25"/>
      <c r="C9" s="25"/>
      <c r="D9" s="25"/>
      <c r="E9" s="25"/>
      <c r="F9" s="25"/>
      <c r="G9" s="25"/>
      <c r="H9" s="25"/>
      <c r="I9" s="123"/>
      <c r="J9" s="123"/>
      <c r="K9" s="123"/>
      <c r="L9" s="123"/>
      <c r="M9" s="123"/>
      <c r="N9" s="16"/>
      <c r="O9" s="15"/>
      <c r="P9" s="15"/>
      <c r="Q9" s="123"/>
      <c r="R9" s="123"/>
      <c r="S9" s="123"/>
      <c r="T9" s="123"/>
      <c r="U9" s="123"/>
      <c r="V9" s="123"/>
      <c r="W9" s="123"/>
      <c r="X9" s="123"/>
      <c r="Y9" s="123"/>
      <c r="Z9" s="16"/>
      <c r="AA9" s="16" t="s">
        <v>59</v>
      </c>
      <c r="AB9" s="123"/>
      <c r="AC9" s="123"/>
      <c r="AD9" s="2"/>
      <c r="AE9" s="2"/>
      <c r="AF9" s="2"/>
      <c r="AG9" s="2"/>
      <c r="AH9" s="2"/>
    </row>
    <row r="10" spans="1:34" ht="12.75">
      <c r="A10" s="26"/>
      <c r="B10" s="27"/>
      <c r="C10" s="27"/>
      <c r="D10" s="27"/>
      <c r="E10" s="27"/>
      <c r="F10" s="27"/>
      <c r="G10" s="27" t="s">
        <v>28</v>
      </c>
      <c r="H10" s="27"/>
      <c r="I10" s="27"/>
      <c r="J10" s="27"/>
      <c r="K10" s="28"/>
      <c r="L10" s="28"/>
      <c r="M10" s="127"/>
      <c r="N10" s="127"/>
      <c r="O10" s="17"/>
      <c r="P10" s="17"/>
      <c r="Q10" s="69"/>
      <c r="R10" s="69"/>
      <c r="S10" s="92"/>
      <c r="T10" s="92"/>
      <c r="U10" s="92"/>
      <c r="V10" s="69"/>
      <c r="W10" s="92"/>
      <c r="X10" s="95"/>
      <c r="Y10" s="92"/>
      <c r="Z10" s="107"/>
      <c r="AA10" s="58" t="s">
        <v>26</v>
      </c>
      <c r="AB10" s="58"/>
      <c r="AC10" s="44" t="s">
        <v>40</v>
      </c>
      <c r="AD10" s="3"/>
      <c r="AE10" s="3"/>
      <c r="AF10" s="2"/>
      <c r="AG10" s="2"/>
      <c r="AH10" s="2"/>
    </row>
    <row r="11" spans="1:34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19"/>
      <c r="N11" s="19"/>
      <c r="O11" s="18"/>
      <c r="P11" s="18"/>
      <c r="Q11" s="19"/>
      <c r="R11" s="19"/>
      <c r="S11" s="93"/>
      <c r="T11" s="93"/>
      <c r="U11" s="93"/>
      <c r="V11" s="19"/>
      <c r="W11" s="93"/>
      <c r="X11" s="96"/>
      <c r="Y11" s="93"/>
      <c r="Z11" s="108"/>
      <c r="AA11" s="59" t="s">
        <v>27</v>
      </c>
      <c r="AB11" s="61"/>
      <c r="AC11" s="45" t="s">
        <v>41</v>
      </c>
      <c r="AD11" s="3"/>
      <c r="AE11" s="3"/>
      <c r="AF11" s="2"/>
      <c r="AG11" s="2"/>
      <c r="AH11" s="2"/>
    </row>
    <row r="12" spans="1:34" ht="13.5" thickBot="1">
      <c r="A12" s="128"/>
      <c r="B12" s="129"/>
      <c r="C12" s="129"/>
      <c r="D12" s="129"/>
      <c r="E12" s="129"/>
      <c r="F12" s="129"/>
      <c r="G12" s="130"/>
      <c r="H12" s="33"/>
      <c r="I12" s="33"/>
      <c r="J12" s="33"/>
      <c r="K12" s="33"/>
      <c r="L12" s="33"/>
      <c r="M12" s="33"/>
      <c r="N12" s="33"/>
      <c r="O12" s="33"/>
      <c r="P12" s="33"/>
      <c r="Q12" s="81"/>
      <c r="R12" s="82"/>
      <c r="S12" s="94"/>
      <c r="T12" s="94"/>
      <c r="U12" s="94"/>
      <c r="V12" s="82"/>
      <c r="W12" s="94"/>
      <c r="X12" s="97"/>
      <c r="Y12" s="94"/>
      <c r="Z12" s="109"/>
      <c r="AA12" s="60" t="s">
        <v>60</v>
      </c>
      <c r="AB12" s="62"/>
      <c r="AC12" s="46"/>
      <c r="AD12" s="3"/>
      <c r="AE12" s="3"/>
      <c r="AF12" s="2"/>
      <c r="AG12" s="2"/>
      <c r="AH12" s="2"/>
    </row>
    <row r="13" spans="1:34" ht="12.75">
      <c r="A13" s="49"/>
      <c r="B13" s="50" t="s">
        <v>1</v>
      </c>
      <c r="C13" s="51" t="s">
        <v>2</v>
      </c>
      <c r="D13" s="51" t="s">
        <v>3</v>
      </c>
      <c r="E13" s="51" t="s">
        <v>4</v>
      </c>
      <c r="F13" s="51" t="s">
        <v>13</v>
      </c>
      <c r="G13" s="51" t="s">
        <v>14</v>
      </c>
      <c r="H13" s="51" t="s">
        <v>15</v>
      </c>
      <c r="I13" s="51" t="s">
        <v>16</v>
      </c>
      <c r="J13" s="51" t="s">
        <v>17</v>
      </c>
      <c r="K13" s="51" t="s">
        <v>18</v>
      </c>
      <c r="L13" s="51" t="s">
        <v>21</v>
      </c>
      <c r="M13" s="51" t="s">
        <v>22</v>
      </c>
      <c r="N13" s="52" t="s">
        <v>23</v>
      </c>
      <c r="O13" s="52" t="s">
        <v>24</v>
      </c>
      <c r="P13" s="70" t="s">
        <v>25</v>
      </c>
      <c r="Q13" s="72" t="s">
        <v>45</v>
      </c>
      <c r="R13" s="83" t="s">
        <v>47</v>
      </c>
      <c r="S13" s="72" t="s">
        <v>48</v>
      </c>
      <c r="T13" s="72" t="s">
        <v>49</v>
      </c>
      <c r="U13" s="72" t="s">
        <v>50</v>
      </c>
      <c r="V13" s="83" t="s">
        <v>51</v>
      </c>
      <c r="W13" s="72" t="s">
        <v>52</v>
      </c>
      <c r="X13" s="98" t="s">
        <v>53</v>
      </c>
      <c r="Y13" s="72" t="s">
        <v>54</v>
      </c>
      <c r="Z13" s="110" t="s">
        <v>56</v>
      </c>
      <c r="AA13" s="23" t="s">
        <v>57</v>
      </c>
      <c r="AB13" s="23"/>
      <c r="AC13" s="54" t="s">
        <v>58</v>
      </c>
      <c r="AD13" s="3"/>
      <c r="AE13" s="3"/>
      <c r="AF13" s="2"/>
      <c r="AG13" s="2"/>
      <c r="AH13" s="2"/>
    </row>
    <row r="14" spans="1:34" ht="12.75">
      <c r="A14" s="35"/>
      <c r="B14" s="35"/>
      <c r="C14" s="35"/>
      <c r="D14" s="35"/>
      <c r="E14" s="35"/>
      <c r="F14" s="35"/>
      <c r="G14" s="35"/>
      <c r="H14" s="34"/>
      <c r="I14" s="34"/>
      <c r="J14" s="34"/>
      <c r="K14" s="35"/>
      <c r="L14" s="35"/>
      <c r="M14" s="35"/>
      <c r="N14" s="35"/>
      <c r="O14" s="35"/>
      <c r="P14" s="40"/>
      <c r="Q14" s="73"/>
      <c r="R14" s="84"/>
      <c r="S14" s="73"/>
      <c r="T14" s="73"/>
      <c r="U14" s="73"/>
      <c r="V14" s="84"/>
      <c r="W14" s="73"/>
      <c r="X14" s="99"/>
      <c r="Y14" s="73"/>
      <c r="Z14" s="111"/>
      <c r="AA14" s="20" t="s">
        <v>55</v>
      </c>
      <c r="AB14" s="20"/>
      <c r="AC14" s="47"/>
      <c r="AD14" s="3"/>
      <c r="AE14" s="3"/>
      <c r="AF14" s="2"/>
      <c r="AG14" s="2"/>
      <c r="AH14" s="2"/>
    </row>
    <row r="15" spans="1:34" ht="12.75">
      <c r="A15" s="35"/>
      <c r="B15" s="34"/>
      <c r="C15" s="34"/>
      <c r="D15" s="34"/>
      <c r="E15" s="34"/>
      <c r="F15" s="34"/>
      <c r="G15" s="56"/>
      <c r="H15" s="56"/>
      <c r="I15" s="56"/>
      <c r="J15" s="56"/>
      <c r="K15" s="35"/>
      <c r="L15" s="35"/>
      <c r="M15" s="34"/>
      <c r="N15" s="34"/>
      <c r="O15" s="34"/>
      <c r="P15" s="53"/>
      <c r="Q15" s="73"/>
      <c r="R15" s="84"/>
      <c r="S15" s="73"/>
      <c r="T15" s="73"/>
      <c r="U15" s="73"/>
      <c r="V15" s="84"/>
      <c r="W15" s="73"/>
      <c r="X15" s="99"/>
      <c r="Y15" s="73"/>
      <c r="Z15" s="111"/>
      <c r="AA15" s="20">
        <v>12</v>
      </c>
      <c r="AB15" s="20"/>
      <c r="AC15" s="47"/>
      <c r="AD15" s="3"/>
      <c r="AE15" s="3"/>
      <c r="AF15" s="2"/>
      <c r="AG15" s="2"/>
      <c r="AH15" s="2"/>
    </row>
    <row r="16" spans="1:34" ht="12.75">
      <c r="A16" s="36" t="s">
        <v>33</v>
      </c>
      <c r="B16" s="12">
        <v>200900</v>
      </c>
      <c r="C16" s="12">
        <v>174800</v>
      </c>
      <c r="D16" s="12">
        <v>148700</v>
      </c>
      <c r="E16" s="12">
        <v>209700</v>
      </c>
      <c r="F16" s="12">
        <v>202400</v>
      </c>
      <c r="G16" s="12">
        <v>136500</v>
      </c>
      <c r="H16" s="12">
        <v>220000</v>
      </c>
      <c r="I16" s="12">
        <v>272500</v>
      </c>
      <c r="J16" s="12">
        <v>424000</v>
      </c>
      <c r="K16" s="12">
        <v>205000</v>
      </c>
      <c r="L16" s="12">
        <v>282000</v>
      </c>
      <c r="M16" s="12">
        <v>516000</v>
      </c>
      <c r="N16" s="12">
        <v>566000</v>
      </c>
      <c r="O16" s="12">
        <v>710000</v>
      </c>
      <c r="P16" s="13">
        <v>650000</v>
      </c>
      <c r="Q16" s="74">
        <v>784500</v>
      </c>
      <c r="R16" s="85">
        <v>948000</v>
      </c>
      <c r="S16" s="74">
        <v>1070000</v>
      </c>
      <c r="T16" s="74">
        <v>742000</v>
      </c>
      <c r="U16" s="74">
        <v>1316000</v>
      </c>
      <c r="V16" s="85">
        <v>1540000</v>
      </c>
      <c r="W16" s="74">
        <v>1170345</v>
      </c>
      <c r="X16" s="100">
        <v>1245500</v>
      </c>
      <c r="Y16" s="74">
        <v>1897000</v>
      </c>
      <c r="Z16" s="112">
        <v>2230000</v>
      </c>
      <c r="AA16" s="22">
        <v>2770000</v>
      </c>
      <c r="AB16" s="22"/>
      <c r="AC16" s="9">
        <f>ROUND((Z16+Q16+R16+S16+T16+U16+V16+W16+X16+Y16)/(10),1)</f>
        <v>1294334.5</v>
      </c>
      <c r="AD16" s="3"/>
      <c r="AE16" s="3"/>
      <c r="AF16" s="2"/>
      <c r="AG16" s="2"/>
      <c r="AH16" s="2"/>
    </row>
    <row r="17" spans="1:34" ht="12.75">
      <c r="A17" s="3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74"/>
      <c r="R17" s="85"/>
      <c r="S17" s="74"/>
      <c r="T17" s="74"/>
      <c r="U17" s="74"/>
      <c r="V17" s="85"/>
      <c r="W17" s="74"/>
      <c r="X17" s="100"/>
      <c r="Y17" s="74"/>
      <c r="Z17" s="112"/>
      <c r="AA17" s="22"/>
      <c r="AB17" s="22"/>
      <c r="AC17" s="9"/>
      <c r="AD17" s="3"/>
      <c r="AE17" s="3"/>
      <c r="AF17" s="2"/>
      <c r="AG17" s="2"/>
      <c r="AH17" s="2"/>
    </row>
    <row r="18" spans="1:34" ht="12.75">
      <c r="A18" s="63" t="s">
        <v>35</v>
      </c>
      <c r="B18" s="55"/>
      <c r="C18" s="55"/>
      <c r="D18" s="55"/>
      <c r="E18" s="55"/>
      <c r="F18" s="55"/>
      <c r="G18" s="24"/>
      <c r="H18" s="24"/>
      <c r="I18" s="24"/>
      <c r="J18" s="24"/>
      <c r="K18" s="12"/>
      <c r="L18" s="12"/>
      <c r="M18" s="55"/>
      <c r="N18" s="55"/>
      <c r="O18" s="55"/>
      <c r="P18" s="14"/>
      <c r="Q18" s="75"/>
      <c r="R18" s="86"/>
      <c r="S18" s="75"/>
      <c r="T18" s="75"/>
      <c r="U18" s="75"/>
      <c r="V18" s="86"/>
      <c r="W18" s="75"/>
      <c r="X18" s="101"/>
      <c r="Y18" s="75"/>
      <c r="Z18" s="113"/>
      <c r="AA18" s="21"/>
      <c r="AB18" s="21"/>
      <c r="AC18" s="9"/>
      <c r="AD18" s="3"/>
      <c r="AE18" s="3"/>
      <c r="AF18" s="2"/>
      <c r="AG18" s="2"/>
      <c r="AH18" s="2"/>
    </row>
    <row r="19" spans="1:34" ht="12.75">
      <c r="A19" s="36" t="s">
        <v>44</v>
      </c>
      <c r="B19" s="12">
        <v>52000</v>
      </c>
      <c r="C19" s="12">
        <v>51000</v>
      </c>
      <c r="D19" s="12">
        <v>31400</v>
      </c>
      <c r="E19" s="12">
        <v>27800</v>
      </c>
      <c r="F19" s="12">
        <v>37500</v>
      </c>
      <c r="G19" s="12">
        <v>77000</v>
      </c>
      <c r="H19" s="12">
        <v>34300</v>
      </c>
      <c r="I19" s="12">
        <v>77700</v>
      </c>
      <c r="J19" s="12">
        <v>49500</v>
      </c>
      <c r="K19" s="12">
        <v>86600</v>
      </c>
      <c r="L19" s="12">
        <v>57800</v>
      </c>
      <c r="M19" s="12">
        <v>48700</v>
      </c>
      <c r="N19" s="12">
        <v>56000</v>
      </c>
      <c r="O19" s="12">
        <v>46200</v>
      </c>
      <c r="P19" s="13">
        <v>225800</v>
      </c>
      <c r="Q19" s="74">
        <v>68639</v>
      </c>
      <c r="R19" s="85">
        <v>61806</v>
      </c>
      <c r="S19" s="74">
        <v>63704</v>
      </c>
      <c r="T19" s="74">
        <v>89128</v>
      </c>
      <c r="U19" s="74">
        <v>84792</v>
      </c>
      <c r="V19" s="85">
        <v>330535</v>
      </c>
      <c r="W19" s="74">
        <v>502241</v>
      </c>
      <c r="X19" s="100">
        <v>138455</v>
      </c>
      <c r="Y19" s="74">
        <v>46053</v>
      </c>
      <c r="Z19" s="112">
        <v>168387</v>
      </c>
      <c r="AA19" s="22">
        <v>171897</v>
      </c>
      <c r="AB19" s="22"/>
      <c r="AC19" s="9">
        <f>ROUND((Z19+Q19+R19+S19+T19+U19+V19+W19+X19+Y19)/(10),1)</f>
        <v>155374</v>
      </c>
      <c r="AD19" s="3"/>
      <c r="AE19" s="3"/>
      <c r="AF19" s="2"/>
      <c r="AG19" s="2"/>
      <c r="AH19" s="2"/>
    </row>
    <row r="20" spans="1:34" ht="12.75">
      <c r="A20" s="36" t="s">
        <v>5</v>
      </c>
      <c r="B20" s="64">
        <v>227000</v>
      </c>
      <c r="C20" s="76">
        <v>186600</v>
      </c>
      <c r="D20" s="12">
        <v>153300</v>
      </c>
      <c r="E20" s="12">
        <v>228000</v>
      </c>
      <c r="F20" s="12">
        <v>216700</v>
      </c>
      <c r="G20" s="12">
        <v>126300</v>
      </c>
      <c r="H20" s="12">
        <v>217900</v>
      </c>
      <c r="I20" s="12">
        <v>265200</v>
      </c>
      <c r="J20" s="12">
        <v>419100</v>
      </c>
      <c r="K20" s="12">
        <v>185400</v>
      </c>
      <c r="L20" s="12">
        <v>264000</v>
      </c>
      <c r="M20" s="76">
        <v>508200</v>
      </c>
      <c r="N20" s="76">
        <v>531500</v>
      </c>
      <c r="O20" s="64">
        <v>690300</v>
      </c>
      <c r="P20" s="65">
        <v>621892</v>
      </c>
      <c r="Q20" s="76">
        <v>759146</v>
      </c>
      <c r="R20" s="87">
        <v>919723</v>
      </c>
      <c r="S20" s="76">
        <v>1042129</v>
      </c>
      <c r="T20" s="76">
        <v>713660</v>
      </c>
      <c r="U20" s="76">
        <v>1290218</v>
      </c>
      <c r="V20" s="87">
        <v>1502976</v>
      </c>
      <c r="W20" s="76">
        <v>1135145</v>
      </c>
      <c r="X20" s="102">
        <v>1219044</v>
      </c>
      <c r="Y20" s="76">
        <f>1868772</f>
        <v>1868772</v>
      </c>
      <c r="Z20" s="114">
        <v>2186711</v>
      </c>
      <c r="AA20" s="126">
        <v>2726064</v>
      </c>
      <c r="AB20" s="66"/>
      <c r="AC20" s="9">
        <f>ROUND((Z20+Q20+R20+S20+T20+U20+V20+W20+X20+Y20)/(10),1)</f>
        <v>1263752.4</v>
      </c>
      <c r="AD20" s="3"/>
      <c r="AE20" s="3"/>
      <c r="AF20" s="2"/>
      <c r="AG20" s="2"/>
      <c r="AH20" s="2"/>
    </row>
    <row r="21" spans="1:34" ht="12.75">
      <c r="A21" s="36" t="s">
        <v>6</v>
      </c>
      <c r="B21" s="64">
        <v>0</v>
      </c>
      <c r="C21" s="76">
        <v>36200</v>
      </c>
      <c r="D21" s="12">
        <v>71600</v>
      </c>
      <c r="E21" s="12">
        <v>14600</v>
      </c>
      <c r="F21" s="12">
        <v>36000</v>
      </c>
      <c r="G21" s="12">
        <v>24400</v>
      </c>
      <c r="H21" s="12">
        <v>23300</v>
      </c>
      <c r="I21" s="12">
        <v>9700</v>
      </c>
      <c r="J21" s="12">
        <v>5000</v>
      </c>
      <c r="K21" s="12">
        <v>132100</v>
      </c>
      <c r="L21" s="12">
        <v>4200</v>
      </c>
      <c r="M21" s="76">
        <v>3100</v>
      </c>
      <c r="N21" s="76">
        <v>600</v>
      </c>
      <c r="O21" s="64">
        <v>300</v>
      </c>
      <c r="P21" s="65">
        <v>300</v>
      </c>
      <c r="Q21" s="76">
        <v>3256</v>
      </c>
      <c r="R21" s="87">
        <v>102977</v>
      </c>
      <c r="S21" s="76">
        <v>124981</v>
      </c>
      <c r="T21" s="76">
        <v>271098</v>
      </c>
      <c r="U21" s="76">
        <v>27508</v>
      </c>
      <c r="V21" s="87">
        <v>6945</v>
      </c>
      <c r="W21" s="76">
        <v>9098</v>
      </c>
      <c r="X21" s="102">
        <v>116103</v>
      </c>
      <c r="Y21" s="76">
        <v>13448</v>
      </c>
      <c r="Z21" s="114">
        <v>4154</v>
      </c>
      <c r="AA21" s="66">
        <v>3480</v>
      </c>
      <c r="AB21" s="66"/>
      <c r="AC21" s="9">
        <f>ROUND((Z21+Q21+R21+S21+T21+U21+V21+W21+X21+Y21)/(10),1)</f>
        <v>67956.8</v>
      </c>
      <c r="AD21" s="3"/>
      <c r="AE21" s="3"/>
      <c r="AF21" s="2"/>
      <c r="AG21" s="2"/>
      <c r="AH21" s="2"/>
    </row>
    <row r="22" spans="1:34" ht="12.75">
      <c r="A22" s="36" t="s">
        <v>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400</v>
      </c>
      <c r="H22" s="12">
        <v>0</v>
      </c>
      <c r="I22" s="12">
        <v>0</v>
      </c>
      <c r="J22" s="12">
        <v>3900</v>
      </c>
      <c r="K22" s="12">
        <v>3300</v>
      </c>
      <c r="L22" s="12">
        <v>900</v>
      </c>
      <c r="M22" s="12">
        <v>700</v>
      </c>
      <c r="N22" s="12">
        <v>1500</v>
      </c>
      <c r="O22" s="12">
        <v>1800</v>
      </c>
      <c r="P22" s="13">
        <v>1698</v>
      </c>
      <c r="Q22" s="74">
        <v>2572</v>
      </c>
      <c r="R22" s="85">
        <v>0</v>
      </c>
      <c r="S22" s="74">
        <v>10526</v>
      </c>
      <c r="T22" s="74">
        <v>1122</v>
      </c>
      <c r="U22" s="74">
        <v>2519</v>
      </c>
      <c r="V22" s="85">
        <v>4497</v>
      </c>
      <c r="W22" s="74">
        <v>0</v>
      </c>
      <c r="X22" s="100">
        <v>1968</v>
      </c>
      <c r="Y22" s="74">
        <v>4289</v>
      </c>
      <c r="Z22" s="112">
        <v>7570</v>
      </c>
      <c r="AA22" s="22">
        <v>10778</v>
      </c>
      <c r="AB22" s="22"/>
      <c r="AC22" s="9">
        <f>ROUND((Z22+Q22+R22+S22+T22+U22+V22+W22+X22+Y22)/(10),1)</f>
        <v>3506.3</v>
      </c>
      <c r="AD22" s="3"/>
      <c r="AE22" s="3"/>
      <c r="AF22" s="2"/>
      <c r="AG22" s="2"/>
      <c r="AH22" s="2"/>
    </row>
    <row r="23" spans="1:34" ht="12.75">
      <c r="A23" s="41" t="s">
        <v>34</v>
      </c>
      <c r="B23" s="10">
        <f aca="true" t="shared" si="0" ref="B23:P23">+B19+B20+B21+B22</f>
        <v>279000</v>
      </c>
      <c r="C23" s="10">
        <f t="shared" si="0"/>
        <v>273800</v>
      </c>
      <c r="D23" s="10">
        <f t="shared" si="0"/>
        <v>256300</v>
      </c>
      <c r="E23" s="10">
        <f t="shared" si="0"/>
        <v>270400</v>
      </c>
      <c r="F23" s="10">
        <f t="shared" si="0"/>
        <v>290200</v>
      </c>
      <c r="G23" s="10">
        <f t="shared" si="0"/>
        <v>228100</v>
      </c>
      <c r="H23" s="10">
        <f t="shared" si="0"/>
        <v>275500</v>
      </c>
      <c r="I23" s="10">
        <f t="shared" si="0"/>
        <v>352600</v>
      </c>
      <c r="J23" s="10">
        <f t="shared" si="0"/>
        <v>477500</v>
      </c>
      <c r="K23" s="10">
        <f t="shared" si="0"/>
        <v>407400</v>
      </c>
      <c r="L23" s="10">
        <f t="shared" si="0"/>
        <v>326900</v>
      </c>
      <c r="M23" s="10">
        <f t="shared" si="0"/>
        <v>560700</v>
      </c>
      <c r="N23" s="10">
        <f t="shared" si="0"/>
        <v>589600</v>
      </c>
      <c r="O23" s="10">
        <f t="shared" si="0"/>
        <v>738600</v>
      </c>
      <c r="P23" s="11">
        <f t="shared" si="0"/>
        <v>849690</v>
      </c>
      <c r="Q23" s="77">
        <f aca="true" t="shared" si="1" ref="Q23:V23">+Q19+Q20+Q21+Q22</f>
        <v>833613</v>
      </c>
      <c r="R23" s="88">
        <f t="shared" si="1"/>
        <v>1084506</v>
      </c>
      <c r="S23" s="77">
        <f t="shared" si="1"/>
        <v>1241340</v>
      </c>
      <c r="T23" s="77">
        <f t="shared" si="1"/>
        <v>1075008</v>
      </c>
      <c r="U23" s="77">
        <f t="shared" si="1"/>
        <v>1405037</v>
      </c>
      <c r="V23" s="88">
        <f t="shared" si="1"/>
        <v>1844953</v>
      </c>
      <c r="W23" s="77">
        <f>+W19+W20+W21+W22</f>
        <v>1646484</v>
      </c>
      <c r="X23" s="103">
        <f>+X19+X20+X21+X22</f>
        <v>1475570</v>
      </c>
      <c r="Y23" s="77">
        <f>+Y19+Y20+Y21+Y22</f>
        <v>1932562</v>
      </c>
      <c r="Z23" s="115">
        <f>+Z19+Z20+Z21+Z22</f>
        <v>2366822</v>
      </c>
      <c r="AA23" s="7">
        <f>+AA19+AA20+AA21+AA22</f>
        <v>2912219</v>
      </c>
      <c r="AB23" s="7"/>
      <c r="AC23" s="68">
        <f>ROUND((Z23+Q23+R23+S23+T23+U23+V23+W23+X23+Y23)/(10),1)</f>
        <v>1490589.5</v>
      </c>
      <c r="AD23" s="3"/>
      <c r="AE23" s="3"/>
      <c r="AF23" s="2"/>
      <c r="AG23" s="2"/>
      <c r="AH23" s="2"/>
    </row>
    <row r="24" spans="1:34" ht="12.75">
      <c r="A24" s="4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77"/>
      <c r="R24" s="88"/>
      <c r="S24" s="77"/>
      <c r="T24" s="77"/>
      <c r="U24" s="77"/>
      <c r="V24" s="88"/>
      <c r="W24" s="77"/>
      <c r="X24" s="103"/>
      <c r="Y24" s="77"/>
      <c r="Z24" s="115"/>
      <c r="AA24" s="7"/>
      <c r="AB24" s="7"/>
      <c r="AC24" s="9"/>
      <c r="AD24" s="3"/>
      <c r="AE24" s="3"/>
      <c r="AF24" s="2"/>
      <c r="AG24" s="2"/>
      <c r="AH24" s="2"/>
    </row>
    <row r="25" spans="1:34" ht="12.75">
      <c r="A25" s="41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77"/>
      <c r="R25" s="88"/>
      <c r="S25" s="77"/>
      <c r="T25" s="77"/>
      <c r="U25" s="77"/>
      <c r="V25" s="88"/>
      <c r="W25" s="77"/>
      <c r="X25" s="103"/>
      <c r="Y25" s="77"/>
      <c r="Z25" s="115"/>
      <c r="AA25" s="7"/>
      <c r="AB25" s="7"/>
      <c r="AC25" s="9"/>
      <c r="AD25" s="3"/>
      <c r="AE25" s="3"/>
      <c r="AF25" s="2"/>
      <c r="AG25" s="2"/>
      <c r="AH25" s="2"/>
    </row>
    <row r="26" spans="1:34" ht="12.75">
      <c r="A26" s="36" t="s">
        <v>20</v>
      </c>
      <c r="B26" s="12">
        <f aca="true" t="shared" si="2" ref="B26:P26">SUM(B27:B29)</f>
        <v>203000</v>
      </c>
      <c r="C26" s="12">
        <f t="shared" si="2"/>
        <v>199100</v>
      </c>
      <c r="D26" s="12">
        <f t="shared" si="2"/>
        <v>215800</v>
      </c>
      <c r="E26" s="12">
        <f t="shared" si="2"/>
        <v>216000</v>
      </c>
      <c r="F26" s="12">
        <f t="shared" si="2"/>
        <v>196700</v>
      </c>
      <c r="G26" s="12">
        <f t="shared" si="2"/>
        <v>180300</v>
      </c>
      <c r="H26" s="12">
        <f t="shared" si="2"/>
        <v>184100</v>
      </c>
      <c r="I26" s="12">
        <f t="shared" si="2"/>
        <v>285200</v>
      </c>
      <c r="J26" s="12">
        <f t="shared" si="2"/>
        <v>380200</v>
      </c>
      <c r="K26" s="12">
        <f t="shared" si="2"/>
        <v>341800</v>
      </c>
      <c r="L26" s="12">
        <f t="shared" si="2"/>
        <v>260300</v>
      </c>
      <c r="M26" s="12">
        <f t="shared" si="2"/>
        <v>337400</v>
      </c>
      <c r="N26" s="12">
        <f t="shared" si="2"/>
        <v>406900</v>
      </c>
      <c r="O26" s="12">
        <f t="shared" si="2"/>
        <v>451300</v>
      </c>
      <c r="P26" s="13">
        <f t="shared" si="2"/>
        <v>615272</v>
      </c>
      <c r="Q26" s="78">
        <f aca="true" t="shared" si="3" ref="Q26:Z26">SUM(Q27:Q29)</f>
        <v>742104</v>
      </c>
      <c r="R26" s="89">
        <f t="shared" si="3"/>
        <v>1005548</v>
      </c>
      <c r="S26" s="78">
        <f t="shared" si="3"/>
        <v>1134110</v>
      </c>
      <c r="T26" s="78">
        <f t="shared" si="3"/>
        <v>974901</v>
      </c>
      <c r="U26" s="78">
        <f t="shared" si="3"/>
        <v>1063783</v>
      </c>
      <c r="V26" s="89">
        <f t="shared" si="3"/>
        <v>1298544</v>
      </c>
      <c r="W26" s="78">
        <f>SUM(W27:W29)</f>
        <v>1484692</v>
      </c>
      <c r="X26" s="104">
        <f>SUM(X27:X29)</f>
        <v>1417165</v>
      </c>
      <c r="Y26" s="78">
        <f>SUM(Y27:Y29)</f>
        <v>1710221</v>
      </c>
      <c r="Z26" s="116">
        <f t="shared" si="3"/>
        <v>1907982</v>
      </c>
      <c r="AA26" s="6">
        <f>SUM(AA27:AA29)</f>
        <v>1984467</v>
      </c>
      <c r="AB26" s="6"/>
      <c r="AC26" s="9">
        <f>ROUND((Z26+Q26+R26+S26+T26+U26+V26+W26+X26+Y26)/(10),1)</f>
        <v>1273905</v>
      </c>
      <c r="AD26" s="3"/>
      <c r="AE26" s="3"/>
      <c r="AF26" s="2"/>
      <c r="AG26" s="2"/>
      <c r="AH26" s="2"/>
    </row>
    <row r="27" spans="1:34" ht="12.75">
      <c r="A27" s="36" t="s">
        <v>7</v>
      </c>
      <c r="B27" s="64">
        <v>4000</v>
      </c>
      <c r="C27" s="76">
        <v>11700</v>
      </c>
      <c r="D27" s="12">
        <v>16200</v>
      </c>
      <c r="E27" s="12">
        <v>16600</v>
      </c>
      <c r="F27" s="12">
        <v>21700</v>
      </c>
      <c r="G27" s="12">
        <v>20800</v>
      </c>
      <c r="H27" s="12">
        <v>16700</v>
      </c>
      <c r="I27" s="12">
        <v>24600</v>
      </c>
      <c r="J27" s="12">
        <v>24200</v>
      </c>
      <c r="K27" s="12">
        <v>21900</v>
      </c>
      <c r="L27" s="12">
        <v>28400</v>
      </c>
      <c r="M27" s="76">
        <v>28800</v>
      </c>
      <c r="N27" s="76">
        <v>31000</v>
      </c>
      <c r="O27" s="64">
        <v>31000</v>
      </c>
      <c r="P27" s="65">
        <v>25913</v>
      </c>
      <c r="Q27" s="76">
        <v>24860</v>
      </c>
      <c r="R27" s="87">
        <v>25319</v>
      </c>
      <c r="S27" s="76">
        <v>24323</v>
      </c>
      <c r="T27" s="76">
        <v>23875</v>
      </c>
      <c r="U27" s="76">
        <v>25056</v>
      </c>
      <c r="V27" s="87">
        <v>25005</v>
      </c>
      <c r="W27" s="76">
        <v>23759</v>
      </c>
      <c r="X27" s="102">
        <v>23234</v>
      </c>
      <c r="Y27" s="76">
        <v>22279</v>
      </c>
      <c r="Z27" s="114">
        <v>21739</v>
      </c>
      <c r="AA27" s="66">
        <v>21549</v>
      </c>
      <c r="AB27" s="66"/>
      <c r="AC27" s="9">
        <f aca="true" t="shared" si="4" ref="AC27:AC40">ROUND((Z27+Q27+R27+S27+T27+U27+V27+W27+X27+Y27)/(10),1)</f>
        <v>23944.9</v>
      </c>
      <c r="AD27" s="3"/>
      <c r="AE27" s="3"/>
      <c r="AF27" s="2"/>
      <c r="AG27" s="2"/>
      <c r="AH27" s="2"/>
    </row>
    <row r="28" spans="1:34" ht="12.75">
      <c r="A28" s="36" t="s">
        <v>32</v>
      </c>
      <c r="B28" s="64">
        <v>88000</v>
      </c>
      <c r="C28" s="76">
        <v>92500</v>
      </c>
      <c r="D28" s="12">
        <v>130500</v>
      </c>
      <c r="E28" s="12">
        <v>154200</v>
      </c>
      <c r="F28" s="12">
        <v>143000</v>
      </c>
      <c r="G28" s="12">
        <v>128500</v>
      </c>
      <c r="H28" s="12">
        <v>134500</v>
      </c>
      <c r="I28" s="12">
        <v>199600</v>
      </c>
      <c r="J28" s="12">
        <v>216600</v>
      </c>
      <c r="K28" s="12">
        <v>179900</v>
      </c>
      <c r="L28" s="12">
        <v>109300</v>
      </c>
      <c r="M28" s="76">
        <v>181800</v>
      </c>
      <c r="N28" s="76">
        <v>191800</v>
      </c>
      <c r="O28" s="64">
        <v>150200</v>
      </c>
      <c r="P28" s="65">
        <v>137407</v>
      </c>
      <c r="Q28" s="76">
        <v>155654</v>
      </c>
      <c r="R28" s="87">
        <v>118598</v>
      </c>
      <c r="S28" s="76">
        <v>121763</v>
      </c>
      <c r="T28" s="76">
        <v>98718</v>
      </c>
      <c r="U28" s="76">
        <v>147302</v>
      </c>
      <c r="V28" s="87">
        <v>218973</v>
      </c>
      <c r="W28" s="76">
        <v>191323</v>
      </c>
      <c r="X28" s="102">
        <v>144985</v>
      </c>
      <c r="Y28" s="76">
        <v>167480</v>
      </c>
      <c r="Z28" s="114">
        <v>189605</v>
      </c>
      <c r="AA28" s="66">
        <v>158889</v>
      </c>
      <c r="AB28" s="66"/>
      <c r="AC28" s="9">
        <f t="shared" si="4"/>
        <v>155440.1</v>
      </c>
      <c r="AD28" s="3"/>
      <c r="AE28" s="3"/>
      <c r="AF28" s="2"/>
      <c r="AG28" s="2"/>
      <c r="AH28" s="2"/>
    </row>
    <row r="29" spans="1:34" ht="12.75">
      <c r="A29" s="36" t="s">
        <v>19</v>
      </c>
      <c r="B29" s="64">
        <v>111000</v>
      </c>
      <c r="C29" s="76">
        <v>94900</v>
      </c>
      <c r="D29" s="12">
        <v>69100</v>
      </c>
      <c r="E29" s="12">
        <v>45200</v>
      </c>
      <c r="F29" s="12">
        <v>32000</v>
      </c>
      <c r="G29" s="12">
        <v>31000</v>
      </c>
      <c r="H29" s="12">
        <v>32900</v>
      </c>
      <c r="I29" s="12">
        <v>61000</v>
      </c>
      <c r="J29" s="12">
        <v>139400</v>
      </c>
      <c r="K29" s="12">
        <v>140000</v>
      </c>
      <c r="L29" s="12">
        <v>122600</v>
      </c>
      <c r="M29" s="76">
        <v>126800</v>
      </c>
      <c r="N29" s="76">
        <v>184100</v>
      </c>
      <c r="O29" s="64">
        <v>270100</v>
      </c>
      <c r="P29" s="65">
        <v>451952</v>
      </c>
      <c r="Q29" s="76">
        <v>561590</v>
      </c>
      <c r="R29" s="87">
        <v>861631</v>
      </c>
      <c r="S29" s="76">
        <v>988024</v>
      </c>
      <c r="T29" s="76">
        <v>852308</v>
      </c>
      <c r="U29" s="76">
        <v>891425</v>
      </c>
      <c r="V29" s="87">
        <v>1054566</v>
      </c>
      <c r="W29" s="76">
        <v>1269610</v>
      </c>
      <c r="X29" s="102">
        <v>1248946</v>
      </c>
      <c r="Y29" s="76">
        <v>1520462</v>
      </c>
      <c r="Z29" s="114">
        <v>1696638</v>
      </c>
      <c r="AA29" s="66">
        <v>1804029</v>
      </c>
      <c r="AB29" s="66"/>
      <c r="AC29" s="9">
        <f t="shared" si="4"/>
        <v>1094520</v>
      </c>
      <c r="AD29" s="3"/>
      <c r="AE29" s="3"/>
      <c r="AF29" s="2"/>
      <c r="AG29" s="2"/>
      <c r="AH29" s="2"/>
    </row>
    <row r="30" spans="1:34" ht="12.75">
      <c r="A30" s="36" t="s">
        <v>29</v>
      </c>
      <c r="B30" s="64">
        <v>0</v>
      </c>
      <c r="C30" s="76">
        <v>2900</v>
      </c>
      <c r="D30" s="12">
        <v>2700</v>
      </c>
      <c r="E30" s="12">
        <v>2600</v>
      </c>
      <c r="F30" s="12">
        <v>3400</v>
      </c>
      <c r="G30" s="12">
        <v>3800</v>
      </c>
      <c r="H30" s="12">
        <v>2400</v>
      </c>
      <c r="I30" s="12">
        <v>3000</v>
      </c>
      <c r="J30" s="12">
        <v>4900</v>
      </c>
      <c r="K30" s="12">
        <v>3000</v>
      </c>
      <c r="L30" s="12">
        <v>4300</v>
      </c>
      <c r="M30" s="76">
        <v>4800</v>
      </c>
      <c r="N30" s="76">
        <v>4300</v>
      </c>
      <c r="O30" s="64">
        <v>4100</v>
      </c>
      <c r="P30" s="65">
        <v>4463</v>
      </c>
      <c r="Q30" s="76">
        <v>3877</v>
      </c>
      <c r="R30" s="87">
        <v>1975</v>
      </c>
      <c r="S30" s="76">
        <v>2393</v>
      </c>
      <c r="T30" s="76">
        <v>367</v>
      </c>
      <c r="U30" s="76">
        <v>1331</v>
      </c>
      <c r="V30" s="87">
        <v>567</v>
      </c>
      <c r="W30" s="76">
        <v>676</v>
      </c>
      <c r="X30" s="102">
        <v>496</v>
      </c>
      <c r="Y30" s="76">
        <v>196</v>
      </c>
      <c r="Z30" s="114">
        <v>0</v>
      </c>
      <c r="AA30" s="66">
        <v>139</v>
      </c>
      <c r="AB30" s="66"/>
      <c r="AC30" s="9">
        <f t="shared" si="4"/>
        <v>1187.8</v>
      </c>
      <c r="AD30" s="3"/>
      <c r="AE30" s="3"/>
      <c r="AF30" s="2"/>
      <c r="AG30" s="2"/>
      <c r="AH30" s="2"/>
    </row>
    <row r="31" spans="1:34" ht="12.75">
      <c r="A31" s="36" t="s">
        <v>30</v>
      </c>
      <c r="B31" s="64">
        <v>0</v>
      </c>
      <c r="C31" s="76">
        <v>300</v>
      </c>
      <c r="D31" s="12">
        <v>1100</v>
      </c>
      <c r="E31" s="12">
        <v>4900</v>
      </c>
      <c r="F31" s="12">
        <v>6200</v>
      </c>
      <c r="G31" s="12">
        <v>1800</v>
      </c>
      <c r="H31" s="12">
        <v>2600</v>
      </c>
      <c r="I31" s="12">
        <v>3400</v>
      </c>
      <c r="J31" s="12">
        <v>1900</v>
      </c>
      <c r="K31" s="12">
        <v>900</v>
      </c>
      <c r="L31" s="12">
        <v>1200</v>
      </c>
      <c r="M31" s="76">
        <v>900</v>
      </c>
      <c r="N31" s="76">
        <v>3700</v>
      </c>
      <c r="O31" s="64">
        <v>3400</v>
      </c>
      <c r="P31" s="65">
        <v>2757</v>
      </c>
      <c r="Q31" s="76">
        <v>2825</v>
      </c>
      <c r="R31" s="87">
        <v>2886</v>
      </c>
      <c r="S31" s="76">
        <v>2650</v>
      </c>
      <c r="T31" s="76">
        <v>1098</v>
      </c>
      <c r="U31" s="76">
        <v>608</v>
      </c>
      <c r="V31" s="87">
        <v>431</v>
      </c>
      <c r="W31" s="76">
        <v>367</v>
      </c>
      <c r="X31" s="102">
        <v>673</v>
      </c>
      <c r="Y31" s="76">
        <v>123</v>
      </c>
      <c r="Z31" s="114">
        <v>130</v>
      </c>
      <c r="AA31" s="66">
        <v>69</v>
      </c>
      <c r="AB31" s="66"/>
      <c r="AC31" s="9">
        <f t="shared" si="4"/>
        <v>1179.1</v>
      </c>
      <c r="AD31" s="3"/>
      <c r="AE31" s="3"/>
      <c r="AF31" s="2"/>
      <c r="AG31" s="2"/>
      <c r="AH31" s="2"/>
    </row>
    <row r="32" spans="1:34" ht="12.75">
      <c r="A32" s="36" t="s">
        <v>31</v>
      </c>
      <c r="B32" s="64">
        <v>2000</v>
      </c>
      <c r="C32" s="76">
        <v>10000</v>
      </c>
      <c r="D32" s="12">
        <v>1200</v>
      </c>
      <c r="E32" s="12">
        <v>1000</v>
      </c>
      <c r="F32" s="12">
        <v>3000</v>
      </c>
      <c r="G32" s="12">
        <v>2600</v>
      </c>
      <c r="H32" s="12">
        <v>2600</v>
      </c>
      <c r="I32" s="12">
        <v>2400</v>
      </c>
      <c r="J32" s="12">
        <v>2600</v>
      </c>
      <c r="K32" s="12">
        <v>1400</v>
      </c>
      <c r="L32" s="12">
        <v>3100</v>
      </c>
      <c r="M32" s="76">
        <v>5300</v>
      </c>
      <c r="N32" s="76">
        <v>4900</v>
      </c>
      <c r="O32" s="64">
        <v>5200</v>
      </c>
      <c r="P32" s="65">
        <v>5700</v>
      </c>
      <c r="Q32" s="76">
        <v>5295</v>
      </c>
      <c r="R32" s="87">
        <v>5111</v>
      </c>
      <c r="S32" s="76">
        <v>7577</v>
      </c>
      <c r="T32" s="76">
        <v>5678</v>
      </c>
      <c r="U32" s="76">
        <v>8795</v>
      </c>
      <c r="V32" s="87">
        <v>10599</v>
      </c>
      <c r="W32" s="76">
        <v>7640</v>
      </c>
      <c r="X32" s="102">
        <v>9961</v>
      </c>
      <c r="Y32" s="76">
        <v>11079</v>
      </c>
      <c r="Z32" s="114">
        <v>8971</v>
      </c>
      <c r="AA32" s="66">
        <v>10603</v>
      </c>
      <c r="AB32" s="66"/>
      <c r="AC32" s="9">
        <f t="shared" si="4"/>
        <v>8070.6</v>
      </c>
      <c r="AD32" s="3"/>
      <c r="AE32" s="3"/>
      <c r="AF32" s="2"/>
      <c r="AG32" s="2"/>
      <c r="AH32" s="2"/>
    </row>
    <row r="33" spans="1:34" ht="12.75">
      <c r="A33" s="36" t="s">
        <v>8</v>
      </c>
      <c r="B33" s="64">
        <v>5000</v>
      </c>
      <c r="C33" s="12">
        <v>24800</v>
      </c>
      <c r="D33" s="12">
        <v>1600</v>
      </c>
      <c r="E33" s="12">
        <v>7000</v>
      </c>
      <c r="F33" s="12">
        <v>1400</v>
      </c>
      <c r="G33" s="12">
        <v>-200</v>
      </c>
      <c r="H33" s="12">
        <v>1100</v>
      </c>
      <c r="I33" s="12">
        <v>1500</v>
      </c>
      <c r="J33" s="12">
        <v>300</v>
      </c>
      <c r="K33" s="12">
        <v>1600</v>
      </c>
      <c r="L33" s="76">
        <v>1300</v>
      </c>
      <c r="M33" s="76">
        <v>3200</v>
      </c>
      <c r="N33" s="12">
        <v>1900</v>
      </c>
      <c r="O33" s="64">
        <v>1600</v>
      </c>
      <c r="P33" s="13">
        <v>0</v>
      </c>
      <c r="Q33" s="76">
        <v>2316</v>
      </c>
      <c r="R33" s="87">
        <v>1924</v>
      </c>
      <c r="S33" s="76">
        <v>805</v>
      </c>
      <c r="T33" s="76">
        <v>1427</v>
      </c>
      <c r="U33" s="76">
        <v>-429</v>
      </c>
      <c r="V33" s="87">
        <v>-239</v>
      </c>
      <c r="W33" s="76">
        <v>1107</v>
      </c>
      <c r="X33" s="102">
        <v>162</v>
      </c>
      <c r="Y33" s="76">
        <v>261</v>
      </c>
      <c r="Z33" s="114">
        <v>338</v>
      </c>
      <c r="AA33" s="66">
        <v>99</v>
      </c>
      <c r="AB33" s="66"/>
      <c r="AC33" s="9">
        <f t="shared" si="4"/>
        <v>767.2</v>
      </c>
      <c r="AD33" s="3"/>
      <c r="AE33" s="3"/>
      <c r="AF33" s="2"/>
      <c r="AG33" s="2"/>
      <c r="AH33" s="2"/>
    </row>
    <row r="34" spans="1:34" ht="12.75">
      <c r="A34" s="36" t="s">
        <v>9</v>
      </c>
      <c r="B34" s="64">
        <v>5000</v>
      </c>
      <c r="C34" s="76">
        <v>2400</v>
      </c>
      <c r="D34" s="12">
        <v>3300</v>
      </c>
      <c r="E34" s="12">
        <v>0</v>
      </c>
      <c r="F34" s="12">
        <v>600</v>
      </c>
      <c r="G34" s="12">
        <v>0</v>
      </c>
      <c r="H34" s="12">
        <v>2000</v>
      </c>
      <c r="I34" s="12">
        <v>600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65">
        <v>0</v>
      </c>
      <c r="Q34" s="74">
        <v>0</v>
      </c>
      <c r="R34" s="85">
        <v>2782</v>
      </c>
      <c r="S34" s="74">
        <v>0</v>
      </c>
      <c r="T34" s="74">
        <v>0</v>
      </c>
      <c r="U34" s="74">
        <v>0</v>
      </c>
      <c r="V34" s="85">
        <v>0</v>
      </c>
      <c r="W34" s="74">
        <v>8097</v>
      </c>
      <c r="X34" s="100">
        <v>0</v>
      </c>
      <c r="Y34" s="74">
        <v>0</v>
      </c>
      <c r="Z34" s="112">
        <v>0</v>
      </c>
      <c r="AA34" s="22">
        <v>0</v>
      </c>
      <c r="AB34" s="22"/>
      <c r="AC34" s="9">
        <f t="shared" si="4"/>
        <v>1087.9</v>
      </c>
      <c r="AD34" s="3"/>
      <c r="AE34" s="3"/>
      <c r="AF34" s="2"/>
      <c r="AG34" s="2"/>
      <c r="AH34" s="2"/>
    </row>
    <row r="35" spans="1:34" ht="12.75">
      <c r="A35" s="36" t="s">
        <v>10</v>
      </c>
      <c r="B35" s="64">
        <v>13000</v>
      </c>
      <c r="C35" s="76">
        <v>2000</v>
      </c>
      <c r="D35" s="12">
        <v>2800</v>
      </c>
      <c r="E35" s="12">
        <v>1400</v>
      </c>
      <c r="F35" s="12">
        <v>1900</v>
      </c>
      <c r="G35" s="12">
        <v>5500</v>
      </c>
      <c r="H35" s="12">
        <v>3000</v>
      </c>
      <c r="I35" s="12">
        <v>7000</v>
      </c>
      <c r="J35" s="12">
        <v>1000</v>
      </c>
      <c r="K35" s="76">
        <v>900</v>
      </c>
      <c r="L35" s="12">
        <v>8000</v>
      </c>
      <c r="M35" s="76">
        <v>153100</v>
      </c>
      <c r="N35" s="76">
        <v>121700</v>
      </c>
      <c r="O35" s="64">
        <v>47200</v>
      </c>
      <c r="P35" s="65">
        <v>152616</v>
      </c>
      <c r="Q35" s="76">
        <v>15390</v>
      </c>
      <c r="R35" s="87">
        <v>576</v>
      </c>
      <c r="S35" s="76">
        <v>4677</v>
      </c>
      <c r="T35" s="76">
        <v>6745</v>
      </c>
      <c r="U35" s="76">
        <v>414</v>
      </c>
      <c r="V35" s="87">
        <v>32810</v>
      </c>
      <c r="W35" s="76">
        <v>5336</v>
      </c>
      <c r="X35" s="102">
        <v>1060</v>
      </c>
      <c r="Y35" s="76">
        <v>42295</v>
      </c>
      <c r="Z35" s="114">
        <v>277504</v>
      </c>
      <c r="AA35" s="66">
        <v>597045</v>
      </c>
      <c r="AB35" s="66"/>
      <c r="AC35" s="9">
        <f t="shared" si="4"/>
        <v>38680.7</v>
      </c>
      <c r="AD35" s="3"/>
      <c r="AE35" s="3"/>
      <c r="AF35" s="2"/>
      <c r="AG35" s="2"/>
      <c r="AH35" s="2"/>
    </row>
    <row r="36" spans="1:34" ht="12.75">
      <c r="A36" s="41" t="s">
        <v>37</v>
      </c>
      <c r="B36" s="10">
        <f aca="true" t="shared" si="5" ref="B36:N36">SUM(B30:B35)+B26</f>
        <v>228000</v>
      </c>
      <c r="C36" s="10">
        <f t="shared" si="5"/>
        <v>241500</v>
      </c>
      <c r="D36" s="10">
        <f t="shared" si="5"/>
        <v>228500</v>
      </c>
      <c r="E36" s="10">
        <f t="shared" si="5"/>
        <v>232900</v>
      </c>
      <c r="F36" s="10">
        <f t="shared" si="5"/>
        <v>213200</v>
      </c>
      <c r="G36" s="10">
        <f t="shared" si="5"/>
        <v>193800</v>
      </c>
      <c r="H36" s="10">
        <f t="shared" si="5"/>
        <v>197800</v>
      </c>
      <c r="I36" s="10">
        <f t="shared" si="5"/>
        <v>303100</v>
      </c>
      <c r="J36" s="10">
        <f t="shared" si="5"/>
        <v>390900</v>
      </c>
      <c r="K36" s="10">
        <f t="shared" si="5"/>
        <v>349600</v>
      </c>
      <c r="L36" s="10">
        <f t="shared" si="5"/>
        <v>278200</v>
      </c>
      <c r="M36" s="10">
        <f t="shared" si="5"/>
        <v>504700</v>
      </c>
      <c r="N36" s="10">
        <f t="shared" si="5"/>
        <v>543400</v>
      </c>
      <c r="O36" s="10">
        <f aca="true" t="shared" si="6" ref="O36:T36">SUM(O30:O35)+O26</f>
        <v>512800</v>
      </c>
      <c r="P36" s="11">
        <f t="shared" si="6"/>
        <v>780808</v>
      </c>
      <c r="Q36" s="77">
        <f t="shared" si="6"/>
        <v>771807</v>
      </c>
      <c r="R36" s="88">
        <f t="shared" si="6"/>
        <v>1020802</v>
      </c>
      <c r="S36" s="77">
        <f t="shared" si="6"/>
        <v>1152212</v>
      </c>
      <c r="T36" s="77">
        <f t="shared" si="6"/>
        <v>990216</v>
      </c>
      <c r="U36" s="77">
        <f aca="true" t="shared" si="7" ref="U36:Z36">SUM(U30:U35)+U26</f>
        <v>1074502</v>
      </c>
      <c r="V36" s="88">
        <f t="shared" si="7"/>
        <v>1342712</v>
      </c>
      <c r="W36" s="77">
        <f t="shared" si="7"/>
        <v>1507915</v>
      </c>
      <c r="X36" s="103">
        <f t="shared" si="7"/>
        <v>1429517</v>
      </c>
      <c r="Y36" s="77">
        <f t="shared" si="7"/>
        <v>1764175</v>
      </c>
      <c r="Z36" s="115">
        <f t="shared" si="7"/>
        <v>2194925</v>
      </c>
      <c r="AA36" s="7">
        <f>SUM(AA30:AA35)+AA26</f>
        <v>2592422</v>
      </c>
      <c r="AB36" s="7"/>
      <c r="AC36" s="68">
        <f t="shared" si="4"/>
        <v>1324878.3</v>
      </c>
      <c r="AD36" s="3"/>
      <c r="AE36" s="3"/>
      <c r="AF36" s="2"/>
      <c r="AG36" s="2"/>
      <c r="AH36" s="2"/>
    </row>
    <row r="37" spans="1:34" ht="12.75">
      <c r="A37" s="4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77"/>
      <c r="R37" s="88"/>
      <c r="S37" s="77"/>
      <c r="T37" s="77"/>
      <c r="U37" s="77"/>
      <c r="V37" s="88"/>
      <c r="W37" s="77"/>
      <c r="X37" s="103"/>
      <c r="Y37" s="77"/>
      <c r="Z37" s="115"/>
      <c r="AA37" s="7"/>
      <c r="AB37" s="7"/>
      <c r="AC37" s="9"/>
      <c r="AD37" s="3"/>
      <c r="AE37" s="3"/>
      <c r="AF37" s="2"/>
      <c r="AG37" s="2"/>
      <c r="AH37" s="2"/>
    </row>
    <row r="38" spans="1:34" ht="12.75">
      <c r="A38" s="41" t="s">
        <v>42</v>
      </c>
      <c r="B38" s="10">
        <f aca="true" t="shared" si="8" ref="B38:P38">+B23-B36</f>
        <v>51000</v>
      </c>
      <c r="C38" s="10">
        <f t="shared" si="8"/>
        <v>32300</v>
      </c>
      <c r="D38" s="10">
        <f t="shared" si="8"/>
        <v>27800</v>
      </c>
      <c r="E38" s="10">
        <f t="shared" si="8"/>
        <v>37500</v>
      </c>
      <c r="F38" s="10">
        <f t="shared" si="8"/>
        <v>77000</v>
      </c>
      <c r="G38" s="10">
        <f t="shared" si="8"/>
        <v>34300</v>
      </c>
      <c r="H38" s="10">
        <f t="shared" si="8"/>
        <v>77700</v>
      </c>
      <c r="I38" s="10">
        <f t="shared" si="8"/>
        <v>49500</v>
      </c>
      <c r="J38" s="10">
        <f t="shared" si="8"/>
        <v>86600</v>
      </c>
      <c r="K38" s="10">
        <f t="shared" si="8"/>
        <v>57800</v>
      </c>
      <c r="L38" s="10">
        <f t="shared" si="8"/>
        <v>48700</v>
      </c>
      <c r="M38" s="10">
        <f t="shared" si="8"/>
        <v>56000</v>
      </c>
      <c r="N38" s="10">
        <f t="shared" si="8"/>
        <v>46200</v>
      </c>
      <c r="O38" s="10">
        <f t="shared" si="8"/>
        <v>225800</v>
      </c>
      <c r="P38" s="11">
        <f t="shared" si="8"/>
        <v>68882</v>
      </c>
      <c r="Q38" s="77">
        <f aca="true" t="shared" si="9" ref="Q38:Z38">+Q23-Q36</f>
        <v>61806</v>
      </c>
      <c r="R38" s="88">
        <f t="shared" si="9"/>
        <v>63704</v>
      </c>
      <c r="S38" s="77">
        <f t="shared" si="9"/>
        <v>89128</v>
      </c>
      <c r="T38" s="77">
        <f t="shared" si="9"/>
        <v>84792</v>
      </c>
      <c r="U38" s="77">
        <f t="shared" si="9"/>
        <v>330535</v>
      </c>
      <c r="V38" s="88">
        <f>+V23-V36</f>
        <v>502241</v>
      </c>
      <c r="W38" s="77">
        <f>+W23-W36</f>
        <v>138569</v>
      </c>
      <c r="X38" s="103">
        <f>+X23-X36</f>
        <v>46053</v>
      </c>
      <c r="Y38" s="77">
        <f>+Y23-Y36</f>
        <v>168387</v>
      </c>
      <c r="Z38" s="115">
        <f t="shared" si="9"/>
        <v>171897</v>
      </c>
      <c r="AA38" s="7">
        <f>+AA23-AA36</f>
        <v>319797</v>
      </c>
      <c r="AB38" s="7"/>
      <c r="AC38" s="68">
        <f t="shared" si="4"/>
        <v>165711.2</v>
      </c>
      <c r="AD38" s="3"/>
      <c r="AE38" s="3"/>
      <c r="AF38" s="2"/>
      <c r="AG38" s="2"/>
      <c r="AH38" s="2"/>
    </row>
    <row r="39" spans="1:34" ht="12.75">
      <c r="A39" s="36" t="s">
        <v>11</v>
      </c>
      <c r="B39" s="12">
        <v>16900</v>
      </c>
      <c r="C39" s="12">
        <v>16600</v>
      </c>
      <c r="D39" s="12">
        <v>18000</v>
      </c>
      <c r="E39" s="76">
        <v>18000</v>
      </c>
      <c r="F39" s="76">
        <v>16400</v>
      </c>
      <c r="G39" s="76">
        <v>15000</v>
      </c>
      <c r="H39" s="76">
        <v>15300</v>
      </c>
      <c r="I39" s="76">
        <v>23800</v>
      </c>
      <c r="J39" s="76">
        <v>31700</v>
      </c>
      <c r="K39" s="76">
        <v>28500</v>
      </c>
      <c r="L39" s="76">
        <v>21700</v>
      </c>
      <c r="M39" s="76">
        <v>28100</v>
      </c>
      <c r="N39" s="76">
        <v>33900</v>
      </c>
      <c r="O39" s="76">
        <v>37600</v>
      </c>
      <c r="P39" s="120">
        <v>51300</v>
      </c>
      <c r="Q39" s="78">
        <v>61842</v>
      </c>
      <c r="R39" s="89">
        <v>83795.6666666667</v>
      </c>
      <c r="S39" s="78">
        <f aca="true" t="shared" si="10" ref="S39:Y39">SUM(S26/12)</f>
        <v>94509.16666666667</v>
      </c>
      <c r="T39" s="78">
        <f t="shared" si="10"/>
        <v>81241.75</v>
      </c>
      <c r="U39" s="78">
        <f t="shared" si="10"/>
        <v>88648.58333333333</v>
      </c>
      <c r="V39" s="89">
        <f t="shared" si="10"/>
        <v>108212</v>
      </c>
      <c r="W39" s="78">
        <f t="shared" si="10"/>
        <v>123724.33333333333</v>
      </c>
      <c r="X39" s="104">
        <f t="shared" si="10"/>
        <v>118097.08333333333</v>
      </c>
      <c r="Y39" s="78">
        <f t="shared" si="10"/>
        <v>142518.41666666666</v>
      </c>
      <c r="Z39" s="116">
        <f>SUM(Z26/12)</f>
        <v>158998.5</v>
      </c>
      <c r="AA39" s="6">
        <f>SUM(AA26/AA15)</f>
        <v>165372.25</v>
      </c>
      <c r="AB39" s="6"/>
      <c r="AC39" s="9">
        <f t="shared" si="4"/>
        <v>106158.8</v>
      </c>
      <c r="AD39" s="3"/>
      <c r="AE39" s="3"/>
      <c r="AF39" s="2"/>
      <c r="AG39" s="2"/>
      <c r="AH39" s="2"/>
    </row>
    <row r="40" spans="1:34" ht="12.75">
      <c r="A40" s="36" t="s">
        <v>12</v>
      </c>
      <c r="B40" s="36">
        <f>ROUND(+B38/B39,1)</f>
        <v>3</v>
      </c>
      <c r="C40" s="36">
        <f aca="true" t="shared" si="11" ref="C40:P40">ROUND(+C38/C39,1)</f>
        <v>1.9</v>
      </c>
      <c r="D40" s="36">
        <f t="shared" si="11"/>
        <v>1.5</v>
      </c>
      <c r="E40" s="36">
        <f t="shared" si="11"/>
        <v>2.1</v>
      </c>
      <c r="F40" s="36">
        <f t="shared" si="11"/>
        <v>4.7</v>
      </c>
      <c r="G40" s="36">
        <f t="shared" si="11"/>
        <v>2.3</v>
      </c>
      <c r="H40" s="36">
        <f t="shared" si="11"/>
        <v>5.1</v>
      </c>
      <c r="I40" s="36">
        <f t="shared" si="11"/>
        <v>2.1</v>
      </c>
      <c r="J40" s="36">
        <f t="shared" si="11"/>
        <v>2.7</v>
      </c>
      <c r="K40" s="36">
        <f t="shared" si="11"/>
        <v>2</v>
      </c>
      <c r="L40" s="36">
        <f t="shared" si="11"/>
        <v>2.2</v>
      </c>
      <c r="M40" s="36">
        <f t="shared" si="11"/>
        <v>2</v>
      </c>
      <c r="N40" s="36">
        <f t="shared" si="11"/>
        <v>1.4</v>
      </c>
      <c r="O40" s="36">
        <f t="shared" si="11"/>
        <v>6</v>
      </c>
      <c r="P40" s="71">
        <f t="shared" si="11"/>
        <v>1.3</v>
      </c>
      <c r="Q40" s="79">
        <f aca="true" t="shared" si="12" ref="Q40:V40">ROUND(+Q38/Q39,1)</f>
        <v>1</v>
      </c>
      <c r="R40" s="90">
        <f t="shared" si="12"/>
        <v>0.8</v>
      </c>
      <c r="S40" s="79">
        <f t="shared" si="12"/>
        <v>0.9</v>
      </c>
      <c r="T40" s="79">
        <f t="shared" si="12"/>
        <v>1</v>
      </c>
      <c r="U40" s="79">
        <f t="shared" si="12"/>
        <v>3.7</v>
      </c>
      <c r="V40" s="90">
        <f t="shared" si="12"/>
        <v>4.6</v>
      </c>
      <c r="W40" s="79">
        <f>ROUND(+W38/W39,1)</f>
        <v>1.1</v>
      </c>
      <c r="X40" s="105">
        <f>ROUND(+X38/X39,1)</f>
        <v>0.4</v>
      </c>
      <c r="Y40" s="79">
        <f>ROUND(+Y38/Y39,1)</f>
        <v>1.2</v>
      </c>
      <c r="Z40" s="117">
        <f>ROUND(+Z38/Z39,1)</f>
        <v>1.1</v>
      </c>
      <c r="AA40" s="4">
        <f>ROUND(+AA38/AA39,1)</f>
        <v>1.9</v>
      </c>
      <c r="AB40" s="4"/>
      <c r="AC40" s="9">
        <f t="shared" si="4"/>
        <v>1.6</v>
      </c>
      <c r="AD40" s="3"/>
      <c r="AE40" s="3"/>
      <c r="AF40" s="2"/>
      <c r="AG40" s="2"/>
      <c r="AH40" s="2"/>
    </row>
    <row r="41" spans="1:34" ht="13.5" thickBo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2"/>
      <c r="P41" s="42"/>
      <c r="Q41" s="80"/>
      <c r="R41" s="91"/>
      <c r="S41" s="80"/>
      <c r="T41" s="80"/>
      <c r="U41" s="80"/>
      <c r="V41" s="91"/>
      <c r="W41" s="80"/>
      <c r="X41" s="106"/>
      <c r="Y41" s="80"/>
      <c r="Z41" s="118"/>
      <c r="AA41" s="8"/>
      <c r="AB41" s="8"/>
      <c r="AC41" s="48"/>
      <c r="AD41" s="3"/>
      <c r="AE41" s="3"/>
      <c r="AF41" s="2"/>
      <c r="AG41" s="2"/>
      <c r="AH41" s="2"/>
    </row>
    <row r="42" spans="1:34" ht="12.75">
      <c r="A42" s="57" t="s">
        <v>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43"/>
      <c r="AD42" s="3"/>
      <c r="AE42" s="3"/>
      <c r="AF42" s="2"/>
      <c r="AG42" s="2"/>
      <c r="AH42" s="2"/>
    </row>
    <row r="43" spans="1:34" ht="12.75">
      <c r="A43" s="32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9"/>
      <c r="O43" s="39"/>
      <c r="P43" s="3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3"/>
      <c r="AD43" s="2"/>
      <c r="AE43" s="1"/>
      <c r="AF43" s="2"/>
      <c r="AG43" s="2"/>
      <c r="AH43" s="2"/>
    </row>
    <row r="44" spans="1:34" ht="12.75">
      <c r="A44" s="32" t="s">
        <v>43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9"/>
      <c r="O44" s="39"/>
      <c r="P44" s="3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3"/>
      <c r="AD44" s="2"/>
      <c r="AE44" s="1"/>
      <c r="AF44" s="2"/>
      <c r="AG44" s="2"/>
      <c r="AH44" s="2"/>
    </row>
    <row r="45" spans="1:34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6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3"/>
      <c r="AD45" s="2"/>
      <c r="AE45" s="2"/>
      <c r="AF45" s="2"/>
      <c r="AG45" s="2"/>
      <c r="AH45" s="2"/>
    </row>
  </sheetData>
  <sheetProtection selectLockedCells="1"/>
  <mergeCells count="2">
    <mergeCell ref="M10:N10"/>
    <mergeCell ref="A12:G12"/>
  </mergeCells>
  <printOptions/>
  <pageMargins left="0.4724409448818898" right="0.15748031496062992" top="0.4330708661417323" bottom="0.31496062992125984" header="0.2755905511811024" footer="0.15748031496062992"/>
  <pageSetup horizontalDpi="600" verticalDpi="600" orientation="landscape" paperSize="9" scale="54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Leonie van Niekerk</cp:lastModifiedBy>
  <cp:lastPrinted>2024-03-20T11:20:05Z</cp:lastPrinted>
  <dcterms:created xsi:type="dcterms:W3CDTF">2001-11-06T11:30:11Z</dcterms:created>
  <dcterms:modified xsi:type="dcterms:W3CDTF">2024-03-20T11:21:04Z</dcterms:modified>
  <cp:category/>
  <cp:version/>
  <cp:contentType/>
  <cp:contentStatus/>
</cp:coreProperties>
</file>