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3"/>
  </bookViews>
  <sheets>
    <sheet name="Canola" sheetId="1" r:id="rId1"/>
    <sheet name="Maize &amp; Wheat" sheetId="2" r:id="rId2"/>
    <sheet name="Barley" sheetId="3" r:id="rId3"/>
    <sheet name="Groundnuts" sheetId="4" r:id="rId4"/>
    <sheet name="Oats" sheetId="5" r:id="rId5"/>
    <sheet name="Sorghum" sheetId="6" r:id="rId6"/>
    <sheet name="Soybeans" sheetId="7" r:id="rId7"/>
    <sheet name="Sunflower" sheetId="8" r:id="rId8"/>
  </sheets>
  <definedNames>
    <definedName name="_xlfn.SUMIFS" hidden="1">#NAME?</definedName>
    <definedName name="_xlnm.Print_Area" localSheetId="2">'Barley'!$B$88:$P$100</definedName>
    <definedName name="_xlnm.Print_Area" localSheetId="0">'Canola'!$A$78:$O$95</definedName>
    <definedName name="_xlnm.Print_Area" localSheetId="3">'Groundnuts'!$A$75:$BD$113</definedName>
    <definedName name="_xlnm.Print_Area" localSheetId="4">'Oats'!$B$88:$U$100</definedName>
    <definedName name="_xlnm.Print_Area" localSheetId="5">'Sorghum'!$B$101:$V$113</definedName>
    <definedName name="_xlnm.Print_Area" localSheetId="6">'Soybeans'!$B$102:$Z$114</definedName>
    <definedName name="_xlnm.Print_Area" localSheetId="7">'Sunflower'!$A$101:$Z$113</definedName>
    <definedName name="_xlnm.Print_Titles" localSheetId="2">'Barley'!$1:$9</definedName>
    <definedName name="_xlnm.Print_Titles" localSheetId="0">'Canola'!$1:$5</definedName>
    <definedName name="_xlnm.Print_Titles" localSheetId="3">'Groundnuts'!$1:$9</definedName>
    <definedName name="_xlnm.Print_Titles" localSheetId="4">'Oats'!$1:$9</definedName>
    <definedName name="_xlnm.Print_Titles" localSheetId="5">'Sorghum'!$1:$9</definedName>
    <definedName name="_xlnm.Print_Titles" localSheetId="6">'Soybeans'!$1:$10</definedName>
    <definedName name="_xlnm.Print_Titles" localSheetId="7">'Sunflower'!$1:$9</definedName>
  </definedNames>
  <calcPr fullCalcOnLoad="1"/>
</workbook>
</file>

<file path=xl/sharedStrings.xml><?xml version="1.0" encoding="utf-8"?>
<sst xmlns="http://schemas.openxmlformats.org/spreadsheetml/2006/main" count="1486" uniqueCount="201">
  <si>
    <t>MONTH</t>
  </si>
  <si>
    <t>MARCH 2014</t>
  </si>
  <si>
    <t>APRIL 2014</t>
  </si>
  <si>
    <t>MAY 2014</t>
  </si>
  <si>
    <t>JUNE 2014</t>
  </si>
  <si>
    <t>JULY 2014</t>
  </si>
  <si>
    <t>AUGUST 2014</t>
  </si>
  <si>
    <t>SEPTEMBER 2014</t>
  </si>
  <si>
    <t>Month Total / Maand Totaal</t>
  </si>
  <si>
    <t>Progressive Total / Progressief Totaal</t>
  </si>
  <si>
    <t>AUSTRALIA</t>
  </si>
  <si>
    <t>FRANCE</t>
  </si>
  <si>
    <t>OCTOBER 2014</t>
  </si>
  <si>
    <t>NOVEMBER 2014</t>
  </si>
  <si>
    <t>DECEMBER 2014</t>
  </si>
  <si>
    <t>JANUARY 2015</t>
  </si>
  <si>
    <t>FEBRUARY 2015</t>
  </si>
  <si>
    <t>MARCH 2015</t>
  </si>
  <si>
    <t>APRIL 2015</t>
  </si>
  <si>
    <t>MAY 2015</t>
  </si>
  <si>
    <t>JUNE 2015</t>
  </si>
  <si>
    <t>JULY 2015</t>
  </si>
  <si>
    <t>AUGUST 2015</t>
  </si>
  <si>
    <t>SEPTEMBER 2015</t>
  </si>
  <si>
    <t>TOTAL 2014/15</t>
  </si>
  <si>
    <t>NAMIBIA</t>
  </si>
  <si>
    <t>UKRAINE</t>
  </si>
  <si>
    <t>TOTAL 2015/16</t>
  </si>
  <si>
    <t>OCTOBER 2015</t>
  </si>
  <si>
    <t>NOVEMBER 2015</t>
  </si>
  <si>
    <t>DECEMBER 2015</t>
  </si>
  <si>
    <t>JANUARY 2016</t>
  </si>
  <si>
    <t>FEBRUARY 2016</t>
  </si>
  <si>
    <t>MARCH 2016</t>
  </si>
  <si>
    <t>APRIL 2016</t>
  </si>
  <si>
    <t>MAY 2016</t>
  </si>
  <si>
    <t>JUNE 2016</t>
  </si>
  <si>
    <t>JULY 2016</t>
  </si>
  <si>
    <t>AUGUST 2016</t>
  </si>
  <si>
    <t>SEPTEMBER 2016</t>
  </si>
  <si>
    <t>BELGIUM</t>
  </si>
  <si>
    <t>ARGENTINA</t>
  </si>
  <si>
    <t>BOTSWANA</t>
  </si>
  <si>
    <t>INDIA</t>
  </si>
  <si>
    <t>MALAWI</t>
  </si>
  <si>
    <t>MOZAMBIQUE</t>
  </si>
  <si>
    <t>ZAMBIA</t>
  </si>
  <si>
    <t>ZIMBABWE</t>
  </si>
  <si>
    <t>UNKNOWN</t>
  </si>
  <si>
    <t>OCTOBER 2016</t>
  </si>
  <si>
    <t>NOVEMBER 2016</t>
  </si>
  <si>
    <t>DECEMBER 2016</t>
  </si>
  <si>
    <t>JANUARY 2017</t>
  </si>
  <si>
    <t>FEBRUARY 2017</t>
  </si>
  <si>
    <t>TOTAL 2016/17</t>
  </si>
  <si>
    <t>ANGOLA</t>
  </si>
  <si>
    <t>FRENCH POLYNESIA</t>
  </si>
  <si>
    <t>JAMAICA</t>
  </si>
  <si>
    <t>JAPAN</t>
  </si>
  <si>
    <t>MOSAMBIQUE</t>
  </si>
  <si>
    <t>NETHERLANDS</t>
  </si>
  <si>
    <t>NETHER LANDS ANTILLES</t>
  </si>
  <si>
    <t>NEW ZEALAND</t>
  </si>
  <si>
    <t>SWEDEN</t>
  </si>
  <si>
    <t>URUGUAY</t>
  </si>
  <si>
    <t>FINLAND</t>
  </si>
  <si>
    <t>CHAD</t>
  </si>
  <si>
    <t>BRAZIL</t>
  </si>
  <si>
    <t>UNITED STATES</t>
  </si>
  <si>
    <t>ETHIOPIA</t>
  </si>
  <si>
    <t>PARAGUAY</t>
  </si>
  <si>
    <t xml:space="preserve"> TOTAL 2014/15</t>
  </si>
  <si>
    <t>BULGARIA</t>
  </si>
  <si>
    <t>ROMANIA</t>
  </si>
  <si>
    <t>CHINA</t>
  </si>
  <si>
    <t>CHILE</t>
  </si>
  <si>
    <t>MARCH 2017</t>
  </si>
  <si>
    <t>APRIL 2017</t>
  </si>
  <si>
    <t>MAY 2017</t>
  </si>
  <si>
    <t>JUNE 2017</t>
  </si>
  <si>
    <t>JULY 2017</t>
  </si>
  <si>
    <t>AUGUST 2017</t>
  </si>
  <si>
    <t>SEPTEMBER 2017</t>
  </si>
  <si>
    <t>UNITED KINGDOM</t>
  </si>
  <si>
    <t>UNITED STATES OF AMERICA</t>
  </si>
  <si>
    <t>NORWAY</t>
  </si>
  <si>
    <t>UNITED KINGOM</t>
  </si>
  <si>
    <t>UNITED ARAB EMIRATES</t>
  </si>
  <si>
    <t>NIGERIA</t>
  </si>
  <si>
    <t>TURKEY</t>
  </si>
  <si>
    <t>GAMBIA</t>
  </si>
  <si>
    <t>NICARAGUA</t>
  </si>
  <si>
    <t>TOTAL 2017/18</t>
  </si>
  <si>
    <t>OCTOBER 2017</t>
  </si>
  <si>
    <t>NOVEMBER 2017</t>
  </si>
  <si>
    <t>DECEMBER 2017</t>
  </si>
  <si>
    <t>JANUARY 2018</t>
  </si>
  <si>
    <t>FEBRUARY 2018</t>
  </si>
  <si>
    <t>SUDAN</t>
  </si>
  <si>
    <t>COTE D IVOIRE</t>
  </si>
  <si>
    <t>TANZANIA</t>
  </si>
  <si>
    <t>SWITZERLAND</t>
  </si>
  <si>
    <t>EGYPT</t>
  </si>
  <si>
    <t xml:space="preserve"> WHOLE SOYBEANS: IMPORTS FOR RSA</t>
  </si>
  <si>
    <t xml:space="preserve">HEELSOJABONE: INVOERE VIR RSA </t>
  </si>
  <si>
    <t>WHOLE SOYBEANS: RSA EXPORTS</t>
  </si>
  <si>
    <t>HEELSOJABONE: RSA UITVOERE</t>
  </si>
  <si>
    <t>WHOLE SUNFLOWER: IMPORTS FOR RSA</t>
  </si>
  <si>
    <t>HEELSONNEBLOM: INVOERE VIR RSA</t>
  </si>
  <si>
    <t>WHOLE SUNFLOWER: RSA EXPORTS</t>
  </si>
  <si>
    <t>HEELSONNEBLOM: RSA UITVOERE</t>
  </si>
  <si>
    <t>WHOLE BARLEY: IMPORTS FOR RSA</t>
  </si>
  <si>
    <t>HEELGARS: INVOERE VIR RSA</t>
  </si>
  <si>
    <t>WHOLE BARLEY: RSA EXPORTS</t>
  </si>
  <si>
    <t>HEELGARS: RSA UITVOERE</t>
  </si>
  <si>
    <t>WHOLE GROUNDNUTS: IMPORTS FOR RSA</t>
  </si>
  <si>
    <t>HEEL GRONDBONE: INVOERE VIR RSA</t>
  </si>
  <si>
    <t>WHOLE GROUNDNUTS: RSA EXPORTS</t>
  </si>
  <si>
    <t>HEELGRONDBONE: RSA UITVOERE</t>
  </si>
  <si>
    <t>WHOLE OATS: IMPORTS FOR RSA</t>
  </si>
  <si>
    <t>HEELHAWER: INVOERE VIR RSA</t>
  </si>
  <si>
    <t>WHOLE OATS: RSA EXPORTS</t>
  </si>
  <si>
    <t>HEELHAWER: RSA UITVOERE</t>
  </si>
  <si>
    <t>WHOLE SORGHUM: IMPORTS FOR RSA</t>
  </si>
  <si>
    <t>HEELSORGHUM: INVOERE VIR RSA</t>
  </si>
  <si>
    <t>WHOLE SORGHUM: RSA EXPORTS</t>
  </si>
  <si>
    <t>HEELSORGHUM: RSA UITVOERE</t>
  </si>
  <si>
    <t>PORTUGAL</t>
  </si>
  <si>
    <t>WHOLE CANOLA: IMPORTS FOR RSA</t>
  </si>
  <si>
    <t>HEELCANOLA: INVOERE VIR RSA</t>
  </si>
  <si>
    <t>WHOLE CANOLA: RSA EXPORTS</t>
  </si>
  <si>
    <t>HEELCANOLA: RSA UITVOERE</t>
  </si>
  <si>
    <t>MARCH 2018</t>
  </si>
  <si>
    <t>APRIL 2018</t>
  </si>
  <si>
    <t>MAY 2018</t>
  </si>
  <si>
    <t>JUNE 2018</t>
  </si>
  <si>
    <t>JULY 2018</t>
  </si>
  <si>
    <t>AUGUST 2018</t>
  </si>
  <si>
    <t>SEPTEMBER 2018</t>
  </si>
  <si>
    <t>ISRAEL</t>
  </si>
  <si>
    <t>LESOTHO</t>
  </si>
  <si>
    <t>TOTAL 2018/19</t>
  </si>
  <si>
    <t>JANUARY 2019</t>
  </si>
  <si>
    <t>FEBRUARY 2019</t>
  </si>
  <si>
    <t>OCTOBER 2018</t>
  </si>
  <si>
    <t>NOVEMBER 2018</t>
  </si>
  <si>
    <t>DECEMBER 2018</t>
  </si>
  <si>
    <t>SPAIN</t>
  </si>
  <si>
    <t>MARCH 2019</t>
  </si>
  <si>
    <t>APRIL 2019</t>
  </si>
  <si>
    <t>MAY 2019</t>
  </si>
  <si>
    <t>JUNE 2019</t>
  </si>
  <si>
    <t>JULY 2019</t>
  </si>
  <si>
    <t>AUGUST 2019</t>
  </si>
  <si>
    <t>SEPTEMBER 2019</t>
  </si>
  <si>
    <t>CANADA</t>
  </si>
  <si>
    <t>http://www.sagis.org.za/weekly_imp-exp.html</t>
  </si>
  <si>
    <t>For detailed information regarding maize &amp; wheat imports and exports per country, please open link below:</t>
  </si>
  <si>
    <t>OCTOBER 2019</t>
  </si>
  <si>
    <t>NOVEMBER 2019</t>
  </si>
  <si>
    <t>DECEMBER 2019</t>
  </si>
  <si>
    <t>JANUARY 2020</t>
  </si>
  <si>
    <t>FEBRUARY 2020</t>
  </si>
  <si>
    <t>TOTAL 2019/20</t>
  </si>
  <si>
    <t>HONG KONG</t>
  </si>
  <si>
    <t>GERMANY</t>
  </si>
  <si>
    <t>SENEGAL</t>
  </si>
  <si>
    <t>(ESWATINI) SWAZILAND</t>
  </si>
  <si>
    <t>ESWATINI (SWAZILAND)</t>
  </si>
  <si>
    <t>MARCH 2020</t>
  </si>
  <si>
    <t>APRIL 2020</t>
  </si>
  <si>
    <t>MAY 2020</t>
  </si>
  <si>
    <t>JUNE 2020</t>
  </si>
  <si>
    <t>JULY 2020</t>
  </si>
  <si>
    <t>AUGUST 2020</t>
  </si>
  <si>
    <t>SEPTEMBER 2020</t>
  </si>
  <si>
    <t>UNITED 
KINGDOM</t>
  </si>
  <si>
    <t>OCTOBER 2020</t>
  </si>
  <si>
    <t>NOVEMBER 2020</t>
  </si>
  <si>
    <t>DECEMBER 2020</t>
  </si>
  <si>
    <t>JANUARY 2021</t>
  </si>
  <si>
    <t>FEBRUARY 2021</t>
  </si>
  <si>
    <t>TOTAL 2020/21</t>
  </si>
  <si>
    <t>ESWATINI</t>
  </si>
  <si>
    <t>BENIN</t>
  </si>
  <si>
    <t>MARCH 2021</t>
  </si>
  <si>
    <t>APRIL 2021</t>
  </si>
  <si>
    <t>MAY 2021</t>
  </si>
  <si>
    <t>JUNE 2021</t>
  </si>
  <si>
    <t>JULY 2021</t>
  </si>
  <si>
    <t>AUGUST 2021</t>
  </si>
  <si>
    <t>SEPTEMBER 2021</t>
  </si>
  <si>
    <t>TOTAL 2019/21</t>
  </si>
  <si>
    <t>USA</t>
  </si>
  <si>
    <t>UGANDA</t>
  </si>
  <si>
    <t>TOTAL 2021/22</t>
  </si>
  <si>
    <t>OCTOBER 2021</t>
  </si>
  <si>
    <t>NOVEMBER 2021</t>
  </si>
  <si>
    <t>DECEMBER 2021</t>
  </si>
  <si>
    <t>JANUARY 2022</t>
  </si>
  <si>
    <t>FEBRUARY 2022</t>
  </si>
</sst>
</file>

<file path=xl/styles.xml><?xml version="1.0" encoding="utf-8"?>
<styleSheet xmlns="http://schemas.openxmlformats.org/spreadsheetml/2006/main">
  <numFmts count="23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[$-1C09]dd\ mmmm\ yyyy"/>
    <numFmt numFmtId="173" formatCode="[$-409]hh:mm:ss\ AM/P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1C09]dddd\,\ dd\ mmmm\ yyyy"/>
  </numFmts>
  <fonts count="46">
    <font>
      <sz val="11"/>
      <name val="Calibri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 vertical="top"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3" fillId="0" borderId="10" xfId="0" applyFont="1" applyBorder="1" applyAlignment="1">
      <alignment horizontal="center"/>
    </xf>
    <xf numFmtId="3" fontId="44" fillId="0" borderId="10" xfId="0" applyNumberFormat="1" applyFont="1" applyBorder="1" applyAlignment="1">
      <alignment horizontal="right"/>
    </xf>
    <xf numFmtId="0" fontId="43" fillId="0" borderId="10" xfId="0" applyFont="1" applyBorder="1" applyAlignment="1">
      <alignment horizontal="center" wrapText="1"/>
    </xf>
    <xf numFmtId="17" fontId="44" fillId="0" borderId="10" xfId="0" applyNumberFormat="1" applyFont="1" applyBorder="1" applyAlignment="1" quotePrefix="1">
      <alignment horizontal="right"/>
    </xf>
    <xf numFmtId="0" fontId="44" fillId="0" borderId="10" xfId="0" applyFont="1" applyBorder="1" applyAlignment="1" quotePrefix="1">
      <alignment horizontal="right"/>
    </xf>
    <xf numFmtId="0" fontId="44" fillId="0" borderId="11" xfId="0" applyFont="1" applyBorder="1" applyAlignment="1" quotePrefix="1">
      <alignment horizontal="right"/>
    </xf>
    <xf numFmtId="3" fontId="44" fillId="0" borderId="11" xfId="0" applyNumberFormat="1" applyFont="1" applyBorder="1" applyAlignment="1">
      <alignment horizontal="right"/>
    </xf>
    <xf numFmtId="3" fontId="44" fillId="0" borderId="12" xfId="0" applyNumberFormat="1" applyFont="1" applyBorder="1" applyAlignment="1">
      <alignment horizontal="right"/>
    </xf>
    <xf numFmtId="0" fontId="43" fillId="0" borderId="13" xfId="0" applyFont="1" applyBorder="1" applyAlignment="1">
      <alignment horizontal="left"/>
    </xf>
    <xf numFmtId="3" fontId="43" fillId="0" borderId="13" xfId="0" applyNumberFormat="1" applyFont="1" applyBorder="1" applyAlignment="1">
      <alignment horizontal="right"/>
    </xf>
    <xf numFmtId="17" fontId="44" fillId="0" borderId="12" xfId="0" applyNumberFormat="1" applyFont="1" applyBorder="1" applyAlignment="1" quotePrefix="1">
      <alignment horizontal="right"/>
    </xf>
    <xf numFmtId="0" fontId="44" fillId="0" borderId="10" xfId="0" applyNumberFormat="1" applyFont="1" applyBorder="1" applyAlignment="1" quotePrefix="1">
      <alignment horizontal="right"/>
    </xf>
    <xf numFmtId="0" fontId="43" fillId="0" borderId="13" xfId="0" applyFont="1" applyBorder="1" applyAlignment="1">
      <alignment horizontal="right"/>
    </xf>
    <xf numFmtId="0" fontId="44" fillId="0" borderId="12" xfId="0" applyNumberFormat="1" applyFont="1" applyBorder="1" applyAlignment="1" quotePrefix="1">
      <alignment horizontal="right"/>
    </xf>
    <xf numFmtId="17" fontId="44" fillId="0" borderId="12" xfId="0" applyNumberFormat="1" applyFont="1" applyFill="1" applyBorder="1" applyAlignment="1" quotePrefix="1">
      <alignment horizontal="right"/>
    </xf>
    <xf numFmtId="0" fontId="44" fillId="0" borderId="10" xfId="0" applyFont="1" applyFill="1" applyBorder="1" applyAlignment="1" quotePrefix="1">
      <alignment horizontal="right"/>
    </xf>
    <xf numFmtId="0" fontId="44" fillId="0" borderId="12" xfId="0" applyNumberFormat="1" applyFont="1" applyFill="1" applyBorder="1" applyAlignment="1" quotePrefix="1">
      <alignment horizontal="right"/>
    </xf>
    <xf numFmtId="3" fontId="44" fillId="0" borderId="12" xfId="0" applyNumberFormat="1" applyFont="1" applyFill="1" applyBorder="1" applyAlignment="1">
      <alignment horizontal="right"/>
    </xf>
    <xf numFmtId="3" fontId="44" fillId="0" borderId="10" xfId="0" applyNumberFormat="1" applyFont="1" applyFill="1" applyBorder="1" applyAlignment="1">
      <alignment horizontal="right"/>
    </xf>
    <xf numFmtId="0" fontId="44" fillId="0" borderId="10" xfId="0" applyNumberFormat="1" applyFont="1" applyFill="1" applyBorder="1" applyAlignment="1" quotePrefix="1">
      <alignment horizontal="right"/>
    </xf>
    <xf numFmtId="0" fontId="0" fillId="0" borderId="0" xfId="0" applyFill="1" applyAlignment="1">
      <alignment/>
    </xf>
    <xf numFmtId="3" fontId="44" fillId="0" borderId="14" xfId="0" applyNumberFormat="1" applyFont="1" applyBorder="1" applyAlignment="1">
      <alignment horizontal="right"/>
    </xf>
    <xf numFmtId="0" fontId="2" fillId="0" borderId="10" xfId="57" applyFont="1" applyFill="1" applyBorder="1">
      <alignment vertical="top"/>
      <protection/>
    </xf>
    <xf numFmtId="3" fontId="44" fillId="0" borderId="12" xfId="58" applyNumberFormat="1" applyFont="1" applyFill="1" applyBorder="1" applyAlignment="1">
      <alignment horizontal="right"/>
      <protection/>
    </xf>
    <xf numFmtId="0" fontId="44" fillId="0" borderId="12" xfId="0" applyFont="1" applyBorder="1" applyAlignment="1" quotePrefix="1">
      <alignment horizontal="right"/>
    </xf>
    <xf numFmtId="0" fontId="44" fillId="0" borderId="14" xfId="0" applyNumberFormat="1" applyFont="1" applyBorder="1" applyAlignment="1" quotePrefix="1">
      <alignment horizontal="right"/>
    </xf>
    <xf numFmtId="0" fontId="44" fillId="0" borderId="13" xfId="0" applyNumberFormat="1" applyFont="1" applyBorder="1" applyAlignment="1" quotePrefix="1">
      <alignment horizontal="right"/>
    </xf>
    <xf numFmtId="0" fontId="44" fillId="0" borderId="12" xfId="0" applyFont="1" applyFill="1" applyBorder="1" applyAlignment="1" quotePrefix="1">
      <alignment horizontal="right"/>
    </xf>
    <xf numFmtId="0" fontId="2" fillId="0" borderId="10" xfId="57" applyFont="1" applyFill="1" applyBorder="1" applyAlignment="1">
      <alignment/>
      <protection/>
    </xf>
    <xf numFmtId="0" fontId="44" fillId="0" borderId="11" xfId="0" applyFont="1" applyFill="1" applyBorder="1" applyAlignment="1" quotePrefix="1">
      <alignment horizontal="right"/>
    </xf>
    <xf numFmtId="0" fontId="35" fillId="0" borderId="0" xfId="53" applyAlignment="1">
      <alignment/>
    </xf>
    <xf numFmtId="0" fontId="44" fillId="0" borderId="14" xfId="0" applyFont="1" applyBorder="1" applyAlignment="1" quotePrefix="1">
      <alignment horizontal="right"/>
    </xf>
    <xf numFmtId="1" fontId="44" fillId="0" borderId="12" xfId="0" applyNumberFormat="1" applyFont="1" applyBorder="1" applyAlignment="1" quotePrefix="1">
      <alignment horizontal="right"/>
    </xf>
    <xf numFmtId="0" fontId="43" fillId="0" borderId="12" xfId="0" applyFont="1" applyBorder="1" applyAlignment="1">
      <alignment horizontal="center"/>
    </xf>
    <xf numFmtId="0" fontId="43" fillId="0" borderId="12" xfId="0" applyFont="1" applyBorder="1" applyAlignment="1">
      <alignment horizontal="center" wrapText="1"/>
    </xf>
    <xf numFmtId="0" fontId="45" fillId="0" borderId="15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3" fillId="0" borderId="15" xfId="0" applyFont="1" applyBorder="1" applyAlignment="1">
      <alignment horizontal="left"/>
    </xf>
    <xf numFmtId="0" fontId="43" fillId="0" borderId="16" xfId="0" applyFont="1" applyBorder="1" applyAlignment="1">
      <alignment horizontal="left"/>
    </xf>
    <xf numFmtId="0" fontId="43" fillId="0" borderId="17" xfId="0" applyFont="1" applyBorder="1" applyAlignment="1">
      <alignment horizontal="left"/>
    </xf>
    <xf numFmtId="0" fontId="45" fillId="0" borderId="18" xfId="0" applyFont="1" applyBorder="1" applyAlignment="1">
      <alignment horizontal="center"/>
    </xf>
    <xf numFmtId="0" fontId="43" fillId="0" borderId="18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 6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</xdr:rowOff>
    </xdr:from>
    <xdr:to>
      <xdr:col>5</xdr:col>
      <xdr:colOff>523875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9525"/>
          <a:ext cx="38290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257175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911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</xdr:rowOff>
    </xdr:from>
    <xdr:to>
      <xdr:col>7</xdr:col>
      <xdr:colOff>171450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54292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438150</xdr:colOff>
      <xdr:row>4</xdr:row>
      <xdr:rowOff>266700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342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8</xdr:col>
      <xdr:colOff>295275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58483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28575</xdr:rowOff>
    </xdr:from>
    <xdr:to>
      <xdr:col>8</xdr:col>
      <xdr:colOff>314325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8575"/>
          <a:ext cx="564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95250</xdr:rowOff>
    </xdr:from>
    <xdr:to>
      <xdr:col>11</xdr:col>
      <xdr:colOff>352425</xdr:colOff>
      <xdr:row>4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7219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8</xdr:col>
      <xdr:colOff>247650</xdr:colOff>
      <xdr:row>4</xdr:row>
      <xdr:rowOff>266700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61055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agis.org.za/weekly_imp-exp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O94"/>
  <sheetViews>
    <sheetView workbookViewId="0" topLeftCell="A82">
      <selection activeCell="L91" sqref="L91"/>
    </sheetView>
  </sheetViews>
  <sheetFormatPr defaultColWidth="9.140625" defaultRowHeight="15"/>
  <cols>
    <col min="1" max="1" width="3.57421875" style="0" customWidth="1"/>
    <col min="2" max="2" width="15.28125" style="0" customWidth="1"/>
    <col min="3" max="9" width="11.421875" style="0" customWidth="1"/>
    <col min="11" max="11" width="15.00390625" style="0" customWidth="1"/>
    <col min="12" max="14" width="11.421875" style="0" customWidth="1"/>
    <col min="15" max="15" width="11.57421875" style="0" customWidth="1"/>
  </cols>
  <sheetData>
    <row r="6" spans="2:15" ht="15.75">
      <c r="B6" s="36" t="s">
        <v>128</v>
      </c>
      <c r="C6" s="37"/>
      <c r="D6" s="37"/>
      <c r="E6" s="37"/>
      <c r="F6" s="37"/>
      <c r="G6" s="37"/>
      <c r="H6" s="37"/>
      <c r="I6" s="38"/>
      <c r="K6" s="36" t="s">
        <v>130</v>
      </c>
      <c r="L6" s="37"/>
      <c r="M6" s="37"/>
      <c r="N6" s="37"/>
      <c r="O6" s="38"/>
    </row>
    <row r="7" spans="2:15" ht="15.75">
      <c r="B7" s="36" t="s">
        <v>129</v>
      </c>
      <c r="C7" s="37"/>
      <c r="D7" s="37"/>
      <c r="E7" s="37"/>
      <c r="F7" s="37"/>
      <c r="G7" s="37"/>
      <c r="H7" s="37"/>
      <c r="I7" s="38"/>
      <c r="K7" s="36" t="s">
        <v>131</v>
      </c>
      <c r="L7" s="37"/>
      <c r="M7" s="37"/>
      <c r="N7" s="37"/>
      <c r="O7" s="38"/>
    </row>
    <row r="8" spans="2:15" ht="15">
      <c r="B8" s="39"/>
      <c r="C8" s="40"/>
      <c r="D8" s="40"/>
      <c r="E8" s="40"/>
      <c r="F8" s="40"/>
      <c r="G8" s="40"/>
      <c r="H8" s="40"/>
      <c r="I8" s="41"/>
      <c r="K8" s="39"/>
      <c r="L8" s="40"/>
      <c r="M8" s="40"/>
      <c r="N8" s="40"/>
      <c r="O8" s="41"/>
    </row>
    <row r="9" spans="2:15" ht="51.75">
      <c r="B9" s="1" t="s">
        <v>0</v>
      </c>
      <c r="C9" s="1" t="s">
        <v>41</v>
      </c>
      <c r="D9" s="1" t="s">
        <v>10</v>
      </c>
      <c r="E9" s="1" t="s">
        <v>72</v>
      </c>
      <c r="F9" s="1" t="s">
        <v>11</v>
      </c>
      <c r="G9" s="1" t="s">
        <v>26</v>
      </c>
      <c r="H9" s="3" t="s">
        <v>8</v>
      </c>
      <c r="I9" s="3" t="s">
        <v>9</v>
      </c>
      <c r="K9" s="1" t="s">
        <v>0</v>
      </c>
      <c r="L9" s="1" t="s">
        <v>25</v>
      </c>
      <c r="M9" s="1" t="s">
        <v>165</v>
      </c>
      <c r="N9" s="3" t="s">
        <v>8</v>
      </c>
      <c r="O9" s="3" t="s">
        <v>9</v>
      </c>
    </row>
    <row r="10" spans="2:15" ht="15">
      <c r="B10" s="11" t="s">
        <v>49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f>SUM(C10:G10)</f>
        <v>0</v>
      </c>
      <c r="I10" s="8">
        <f>H10</f>
        <v>0</v>
      </c>
      <c r="K10" s="11" t="s">
        <v>49</v>
      </c>
      <c r="L10" s="8">
        <v>0</v>
      </c>
      <c r="M10" s="8">
        <v>0</v>
      </c>
      <c r="N10" s="8">
        <f aca="true" t="shared" si="0" ref="N10:N21">SUM(L10:L10)</f>
        <v>0</v>
      </c>
      <c r="O10" s="8">
        <f>N10</f>
        <v>0</v>
      </c>
    </row>
    <row r="11" spans="2:15" ht="15">
      <c r="B11" s="5" t="s">
        <v>50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8">
        <f>SUM(C11:G11)</f>
        <v>0</v>
      </c>
      <c r="I11" s="2">
        <f aca="true" t="shared" si="1" ref="I11:I21">H11+I10</f>
        <v>0</v>
      </c>
      <c r="K11" s="5" t="s">
        <v>50</v>
      </c>
      <c r="L11" s="2">
        <v>0</v>
      </c>
      <c r="M11" s="2">
        <v>0</v>
      </c>
      <c r="N11" s="2">
        <f t="shared" si="0"/>
        <v>0</v>
      </c>
      <c r="O11" s="2">
        <f aca="true" t="shared" si="2" ref="O11:O21">N11+O10</f>
        <v>0</v>
      </c>
    </row>
    <row r="12" spans="2:15" ht="15">
      <c r="B12" s="5" t="s">
        <v>51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8">
        <f aca="true" t="shared" si="3" ref="H12:H21">SUM(C12:G12)</f>
        <v>0</v>
      </c>
      <c r="I12" s="2">
        <f t="shared" si="1"/>
        <v>0</v>
      </c>
      <c r="K12" s="5" t="s">
        <v>51</v>
      </c>
      <c r="L12" s="2">
        <v>0</v>
      </c>
      <c r="M12" s="2">
        <v>0</v>
      </c>
      <c r="N12" s="2">
        <f t="shared" si="0"/>
        <v>0</v>
      </c>
      <c r="O12" s="2">
        <f t="shared" si="2"/>
        <v>0</v>
      </c>
    </row>
    <row r="13" spans="2:15" ht="15">
      <c r="B13" s="5" t="s">
        <v>52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8">
        <f t="shared" si="3"/>
        <v>0</v>
      </c>
      <c r="I13" s="2">
        <f t="shared" si="1"/>
        <v>0</v>
      </c>
      <c r="K13" s="5" t="s">
        <v>52</v>
      </c>
      <c r="L13" s="2">
        <v>0</v>
      </c>
      <c r="M13" s="2">
        <v>0</v>
      </c>
      <c r="N13" s="2">
        <f t="shared" si="0"/>
        <v>0</v>
      </c>
      <c r="O13" s="2">
        <f t="shared" si="2"/>
        <v>0</v>
      </c>
    </row>
    <row r="14" spans="2:15" ht="15">
      <c r="B14" s="5" t="s">
        <v>53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8">
        <f t="shared" si="3"/>
        <v>0</v>
      </c>
      <c r="I14" s="2">
        <f t="shared" si="1"/>
        <v>0</v>
      </c>
      <c r="K14" s="5" t="s">
        <v>53</v>
      </c>
      <c r="L14" s="2">
        <v>0</v>
      </c>
      <c r="M14" s="2">
        <v>0</v>
      </c>
      <c r="N14" s="2">
        <f t="shared" si="0"/>
        <v>0</v>
      </c>
      <c r="O14" s="2">
        <f t="shared" si="2"/>
        <v>0</v>
      </c>
    </row>
    <row r="15" spans="2:15" ht="15">
      <c r="B15" s="5" t="s">
        <v>76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8">
        <f t="shared" si="3"/>
        <v>0</v>
      </c>
      <c r="I15" s="2">
        <f t="shared" si="1"/>
        <v>0</v>
      </c>
      <c r="K15" s="5" t="s">
        <v>76</v>
      </c>
      <c r="L15" s="2">
        <v>0</v>
      </c>
      <c r="M15" s="2">
        <v>0</v>
      </c>
      <c r="N15" s="2">
        <f t="shared" si="0"/>
        <v>0</v>
      </c>
      <c r="O15" s="2">
        <f t="shared" si="2"/>
        <v>0</v>
      </c>
    </row>
    <row r="16" spans="2:15" ht="15">
      <c r="B16" s="5" t="s">
        <v>77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8">
        <f t="shared" si="3"/>
        <v>0</v>
      </c>
      <c r="I16" s="2">
        <f t="shared" si="1"/>
        <v>0</v>
      </c>
      <c r="K16" s="5" t="s">
        <v>77</v>
      </c>
      <c r="L16" s="2">
        <v>0</v>
      </c>
      <c r="M16" s="2">
        <v>0</v>
      </c>
      <c r="N16" s="2">
        <f t="shared" si="0"/>
        <v>0</v>
      </c>
      <c r="O16" s="2">
        <f t="shared" si="2"/>
        <v>0</v>
      </c>
    </row>
    <row r="17" spans="2:15" ht="15">
      <c r="B17" s="5" t="s">
        <v>78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8">
        <f t="shared" si="3"/>
        <v>0</v>
      </c>
      <c r="I17" s="2">
        <f t="shared" si="1"/>
        <v>0</v>
      </c>
      <c r="K17" s="5" t="s">
        <v>78</v>
      </c>
      <c r="L17" s="2">
        <v>0</v>
      </c>
      <c r="M17" s="2">
        <v>0</v>
      </c>
      <c r="N17" s="2">
        <f t="shared" si="0"/>
        <v>0</v>
      </c>
      <c r="O17" s="2">
        <f t="shared" si="2"/>
        <v>0</v>
      </c>
    </row>
    <row r="18" spans="2:15" ht="15">
      <c r="B18" s="5" t="s">
        <v>79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8">
        <f t="shared" si="3"/>
        <v>0</v>
      </c>
      <c r="I18" s="2">
        <f t="shared" si="1"/>
        <v>0</v>
      </c>
      <c r="K18" s="5" t="s">
        <v>79</v>
      </c>
      <c r="L18" s="2">
        <v>0</v>
      </c>
      <c r="M18" s="2">
        <v>0</v>
      </c>
      <c r="N18" s="2">
        <f t="shared" si="0"/>
        <v>0</v>
      </c>
      <c r="O18" s="2">
        <f t="shared" si="2"/>
        <v>0</v>
      </c>
    </row>
    <row r="19" spans="2:15" ht="15">
      <c r="B19" s="5" t="s">
        <v>80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8">
        <f t="shared" si="3"/>
        <v>0</v>
      </c>
      <c r="I19" s="2">
        <f t="shared" si="1"/>
        <v>0</v>
      </c>
      <c r="K19" s="5" t="s">
        <v>80</v>
      </c>
      <c r="L19" s="2">
        <v>0</v>
      </c>
      <c r="M19" s="2">
        <v>0</v>
      </c>
      <c r="N19" s="2">
        <f t="shared" si="0"/>
        <v>0</v>
      </c>
      <c r="O19" s="2">
        <f t="shared" si="2"/>
        <v>0</v>
      </c>
    </row>
    <row r="20" spans="2:15" ht="15">
      <c r="B20" s="5" t="s">
        <v>81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8">
        <f t="shared" si="3"/>
        <v>0</v>
      </c>
      <c r="I20" s="2">
        <f t="shared" si="1"/>
        <v>0</v>
      </c>
      <c r="K20" s="5" t="s">
        <v>81</v>
      </c>
      <c r="L20" s="2">
        <v>0</v>
      </c>
      <c r="M20" s="2">
        <v>0</v>
      </c>
      <c r="N20" s="2">
        <f t="shared" si="0"/>
        <v>0</v>
      </c>
      <c r="O20" s="2">
        <f t="shared" si="2"/>
        <v>0</v>
      </c>
    </row>
    <row r="21" spans="2:15" ht="15.75" thickBot="1">
      <c r="B21" s="6" t="s">
        <v>82</v>
      </c>
      <c r="C21" s="7">
        <v>0</v>
      </c>
      <c r="D21" s="7">
        <v>0</v>
      </c>
      <c r="E21" s="7">
        <v>20928</v>
      </c>
      <c r="F21" s="7">
        <v>0</v>
      </c>
      <c r="G21" s="7">
        <v>0</v>
      </c>
      <c r="H21" s="8">
        <f t="shared" si="3"/>
        <v>20928</v>
      </c>
      <c r="I21" s="7">
        <f t="shared" si="1"/>
        <v>20928</v>
      </c>
      <c r="K21" s="6" t="s">
        <v>82</v>
      </c>
      <c r="L21" s="7">
        <v>0</v>
      </c>
      <c r="M21" s="7">
        <v>0</v>
      </c>
      <c r="N21" s="7">
        <f t="shared" si="0"/>
        <v>0</v>
      </c>
      <c r="O21" s="7">
        <f t="shared" si="2"/>
        <v>0</v>
      </c>
    </row>
    <row r="22" spans="2:15" ht="16.5" thickBot="1" thickTop="1">
      <c r="B22" s="9" t="s">
        <v>54</v>
      </c>
      <c r="C22" s="10">
        <f aca="true" t="shared" si="4" ref="C22:H22">SUM(C10:C21)</f>
        <v>0</v>
      </c>
      <c r="D22" s="10">
        <f t="shared" si="4"/>
        <v>0</v>
      </c>
      <c r="E22" s="10">
        <f t="shared" si="4"/>
        <v>20928</v>
      </c>
      <c r="F22" s="10">
        <f t="shared" si="4"/>
        <v>0</v>
      </c>
      <c r="G22" s="10">
        <f t="shared" si="4"/>
        <v>0</v>
      </c>
      <c r="H22" s="10">
        <f t="shared" si="4"/>
        <v>20928</v>
      </c>
      <c r="I22" s="10"/>
      <c r="K22" s="9" t="str">
        <f>B22</f>
        <v>TOTAL 2016/17</v>
      </c>
      <c r="L22" s="10">
        <f>SUM(L10:L21)</f>
        <v>0</v>
      </c>
      <c r="M22" s="10">
        <f>SUM(M10:M21)</f>
        <v>0</v>
      </c>
      <c r="N22" s="10">
        <f>SUM(N10:N21)</f>
        <v>0</v>
      </c>
      <c r="O22" s="10"/>
    </row>
    <row r="23" ht="15.75" thickTop="1"/>
    <row r="24" spans="2:15" ht="15.75">
      <c r="B24" s="36" t="s">
        <v>128</v>
      </c>
      <c r="C24" s="37"/>
      <c r="D24" s="37"/>
      <c r="E24" s="37"/>
      <c r="F24" s="37"/>
      <c r="G24" s="37"/>
      <c r="H24" s="37"/>
      <c r="I24" s="38"/>
      <c r="K24" s="36" t="s">
        <v>130</v>
      </c>
      <c r="L24" s="37"/>
      <c r="M24" s="37"/>
      <c r="N24" s="37"/>
      <c r="O24" s="38"/>
    </row>
    <row r="25" spans="2:15" ht="15.75">
      <c r="B25" s="36" t="s">
        <v>129</v>
      </c>
      <c r="C25" s="37"/>
      <c r="D25" s="37"/>
      <c r="E25" s="37"/>
      <c r="F25" s="37"/>
      <c r="G25" s="37"/>
      <c r="H25" s="37"/>
      <c r="I25" s="38"/>
      <c r="K25" s="36" t="s">
        <v>131</v>
      </c>
      <c r="L25" s="37"/>
      <c r="M25" s="37"/>
      <c r="N25" s="37"/>
      <c r="O25" s="38"/>
    </row>
    <row r="26" spans="2:15" ht="15">
      <c r="B26" s="39"/>
      <c r="C26" s="40"/>
      <c r="D26" s="40"/>
      <c r="E26" s="40"/>
      <c r="F26" s="40"/>
      <c r="G26" s="40"/>
      <c r="H26" s="40"/>
      <c r="I26" s="41"/>
      <c r="K26" s="39"/>
      <c r="L26" s="40"/>
      <c r="M26" s="40"/>
      <c r="N26" s="40"/>
      <c r="O26" s="41"/>
    </row>
    <row r="27" spans="2:15" ht="51.75">
      <c r="B27" s="1" t="s">
        <v>0</v>
      </c>
      <c r="C27" s="1" t="s">
        <v>41</v>
      </c>
      <c r="D27" s="1" t="s">
        <v>10</v>
      </c>
      <c r="E27" s="1" t="s">
        <v>72</v>
      </c>
      <c r="F27" s="1" t="s">
        <v>11</v>
      </c>
      <c r="G27" s="1" t="s">
        <v>26</v>
      </c>
      <c r="H27" s="3" t="s">
        <v>8</v>
      </c>
      <c r="I27" s="3" t="s">
        <v>9</v>
      </c>
      <c r="K27" s="1" t="s">
        <v>0</v>
      </c>
      <c r="L27" s="1" t="s">
        <v>25</v>
      </c>
      <c r="M27" s="1" t="s">
        <v>165</v>
      </c>
      <c r="N27" s="3" t="s">
        <v>8</v>
      </c>
      <c r="O27" s="3" t="s">
        <v>9</v>
      </c>
    </row>
    <row r="28" spans="2:15" ht="15">
      <c r="B28" s="11" t="s">
        <v>93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f>SUM(C28:G28)</f>
        <v>0</v>
      </c>
      <c r="I28" s="8">
        <f>H28</f>
        <v>0</v>
      </c>
      <c r="K28" s="11" t="s">
        <v>93</v>
      </c>
      <c r="L28" s="8">
        <v>0</v>
      </c>
      <c r="M28" s="8">
        <v>0</v>
      </c>
      <c r="N28" s="8">
        <f aca="true" t="shared" si="5" ref="N28:N39">SUM(L28:L28)</f>
        <v>0</v>
      </c>
      <c r="O28" s="8">
        <f>N28</f>
        <v>0</v>
      </c>
    </row>
    <row r="29" spans="2:15" ht="15">
      <c r="B29" s="5" t="s">
        <v>94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8">
        <f>SUM(C29:G29)</f>
        <v>0</v>
      </c>
      <c r="I29" s="2">
        <f aca="true" t="shared" si="6" ref="I29:I39">H29+I28</f>
        <v>0</v>
      </c>
      <c r="K29" s="5" t="s">
        <v>94</v>
      </c>
      <c r="L29" s="2">
        <v>0</v>
      </c>
      <c r="M29" s="2">
        <v>0</v>
      </c>
      <c r="N29" s="2">
        <f t="shared" si="5"/>
        <v>0</v>
      </c>
      <c r="O29" s="2">
        <f aca="true" t="shared" si="7" ref="O29:O39">N29+O28</f>
        <v>0</v>
      </c>
    </row>
    <row r="30" spans="2:15" ht="15">
      <c r="B30" s="5" t="s">
        <v>95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8">
        <f aca="true" t="shared" si="8" ref="H30:H39">SUM(C30:G30)</f>
        <v>0</v>
      </c>
      <c r="I30" s="2">
        <f t="shared" si="6"/>
        <v>0</v>
      </c>
      <c r="K30" s="5" t="s">
        <v>95</v>
      </c>
      <c r="L30" s="2">
        <v>0</v>
      </c>
      <c r="M30" s="2">
        <v>0</v>
      </c>
      <c r="N30" s="2">
        <f t="shared" si="5"/>
        <v>0</v>
      </c>
      <c r="O30" s="2">
        <f t="shared" si="7"/>
        <v>0</v>
      </c>
    </row>
    <row r="31" spans="2:15" ht="15">
      <c r="B31" s="5" t="s">
        <v>96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8">
        <f t="shared" si="8"/>
        <v>0</v>
      </c>
      <c r="I31" s="2">
        <f t="shared" si="6"/>
        <v>0</v>
      </c>
      <c r="K31" s="5" t="s">
        <v>96</v>
      </c>
      <c r="L31" s="2">
        <v>0</v>
      </c>
      <c r="M31" s="2">
        <v>0</v>
      </c>
      <c r="N31" s="2">
        <f t="shared" si="5"/>
        <v>0</v>
      </c>
      <c r="O31" s="2">
        <f t="shared" si="7"/>
        <v>0</v>
      </c>
    </row>
    <row r="32" spans="2:15" ht="15">
      <c r="B32" s="5" t="s">
        <v>97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8">
        <f t="shared" si="8"/>
        <v>0</v>
      </c>
      <c r="I32" s="2">
        <f t="shared" si="6"/>
        <v>0</v>
      </c>
      <c r="K32" s="5" t="s">
        <v>97</v>
      </c>
      <c r="L32" s="2">
        <v>0</v>
      </c>
      <c r="M32" s="2">
        <v>0</v>
      </c>
      <c r="N32" s="2">
        <f t="shared" si="5"/>
        <v>0</v>
      </c>
      <c r="O32" s="2">
        <f t="shared" si="7"/>
        <v>0</v>
      </c>
    </row>
    <row r="33" spans="2:15" ht="15">
      <c r="B33" s="5" t="s">
        <v>132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8">
        <f t="shared" si="8"/>
        <v>0</v>
      </c>
      <c r="I33" s="2">
        <f t="shared" si="6"/>
        <v>0</v>
      </c>
      <c r="K33" s="5" t="s">
        <v>132</v>
      </c>
      <c r="L33" s="2">
        <v>0</v>
      </c>
      <c r="M33" s="2">
        <v>0</v>
      </c>
      <c r="N33" s="2">
        <f t="shared" si="5"/>
        <v>0</v>
      </c>
      <c r="O33" s="2">
        <f t="shared" si="7"/>
        <v>0</v>
      </c>
    </row>
    <row r="34" spans="2:15" ht="15">
      <c r="B34" s="5" t="s">
        <v>133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8">
        <f t="shared" si="8"/>
        <v>0</v>
      </c>
      <c r="I34" s="2">
        <f t="shared" si="6"/>
        <v>0</v>
      </c>
      <c r="K34" s="5" t="s">
        <v>133</v>
      </c>
      <c r="L34" s="2">
        <v>0</v>
      </c>
      <c r="M34" s="2">
        <v>0</v>
      </c>
      <c r="N34" s="2">
        <f t="shared" si="5"/>
        <v>0</v>
      </c>
      <c r="O34" s="2">
        <f t="shared" si="7"/>
        <v>0</v>
      </c>
    </row>
    <row r="35" spans="2:15" ht="15">
      <c r="B35" s="5" t="s">
        <v>134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8">
        <f t="shared" si="8"/>
        <v>0</v>
      </c>
      <c r="I35" s="2">
        <f t="shared" si="6"/>
        <v>0</v>
      </c>
      <c r="K35" s="5" t="s">
        <v>134</v>
      </c>
      <c r="L35" s="2">
        <v>0</v>
      </c>
      <c r="M35" s="2">
        <v>0</v>
      </c>
      <c r="N35" s="2">
        <f t="shared" si="5"/>
        <v>0</v>
      </c>
      <c r="O35" s="2">
        <f t="shared" si="7"/>
        <v>0</v>
      </c>
    </row>
    <row r="36" spans="2:15" ht="15">
      <c r="B36" s="5" t="s">
        <v>135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8">
        <f t="shared" si="8"/>
        <v>0</v>
      </c>
      <c r="I36" s="2">
        <f t="shared" si="6"/>
        <v>0</v>
      </c>
      <c r="K36" s="5" t="s">
        <v>135</v>
      </c>
      <c r="L36" s="2">
        <v>0</v>
      </c>
      <c r="M36" s="2">
        <v>0</v>
      </c>
      <c r="N36" s="2">
        <f t="shared" si="5"/>
        <v>0</v>
      </c>
      <c r="O36" s="2">
        <f t="shared" si="7"/>
        <v>0</v>
      </c>
    </row>
    <row r="37" spans="2:15" ht="15">
      <c r="B37" s="5" t="s">
        <v>136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8">
        <f t="shared" si="8"/>
        <v>0</v>
      </c>
      <c r="I37" s="2">
        <f t="shared" si="6"/>
        <v>0</v>
      </c>
      <c r="K37" s="5" t="s">
        <v>136</v>
      </c>
      <c r="L37" s="2">
        <v>0</v>
      </c>
      <c r="M37" s="2">
        <v>0</v>
      </c>
      <c r="N37" s="2">
        <f t="shared" si="5"/>
        <v>0</v>
      </c>
      <c r="O37" s="2">
        <f t="shared" si="7"/>
        <v>0</v>
      </c>
    </row>
    <row r="38" spans="2:15" ht="15">
      <c r="B38" s="5" t="s">
        <v>137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8">
        <f t="shared" si="8"/>
        <v>0</v>
      </c>
      <c r="I38" s="2">
        <f t="shared" si="6"/>
        <v>0</v>
      </c>
      <c r="K38" s="5" t="s">
        <v>137</v>
      </c>
      <c r="L38" s="2">
        <v>0</v>
      </c>
      <c r="M38" s="2">
        <v>0</v>
      </c>
      <c r="N38" s="2">
        <f t="shared" si="5"/>
        <v>0</v>
      </c>
      <c r="O38" s="2">
        <f t="shared" si="7"/>
        <v>0</v>
      </c>
    </row>
    <row r="39" spans="2:15" ht="15.75" thickBot="1">
      <c r="B39" s="6" t="s">
        <v>138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8">
        <f t="shared" si="8"/>
        <v>0</v>
      </c>
      <c r="I39" s="7">
        <f t="shared" si="6"/>
        <v>0</v>
      </c>
      <c r="K39" s="6" t="s">
        <v>138</v>
      </c>
      <c r="L39" s="7">
        <v>0</v>
      </c>
      <c r="M39" s="7">
        <v>0</v>
      </c>
      <c r="N39" s="7">
        <f t="shared" si="5"/>
        <v>0</v>
      </c>
      <c r="O39" s="7">
        <f t="shared" si="7"/>
        <v>0</v>
      </c>
    </row>
    <row r="40" spans="2:15" ht="16.5" thickBot="1" thickTop="1">
      <c r="B40" s="9" t="s">
        <v>92</v>
      </c>
      <c r="C40" s="10">
        <f aca="true" t="shared" si="9" ref="C40:H40">SUM(C28:C39)</f>
        <v>0</v>
      </c>
      <c r="D40" s="10">
        <f t="shared" si="9"/>
        <v>0</v>
      </c>
      <c r="E40" s="10">
        <f t="shared" si="9"/>
        <v>0</v>
      </c>
      <c r="F40" s="10">
        <f t="shared" si="9"/>
        <v>0</v>
      </c>
      <c r="G40" s="10">
        <f t="shared" si="9"/>
        <v>0</v>
      </c>
      <c r="H40" s="10">
        <f t="shared" si="9"/>
        <v>0</v>
      </c>
      <c r="I40" s="10"/>
      <c r="K40" s="9" t="str">
        <f>B40</f>
        <v>TOTAL 2017/18</v>
      </c>
      <c r="L40" s="10">
        <f>SUM(L28:L39)</f>
        <v>0</v>
      </c>
      <c r="M40" s="10">
        <f>SUM(M28:M39)</f>
        <v>0</v>
      </c>
      <c r="N40" s="10">
        <f>SUM(N28:N39)</f>
        <v>0</v>
      </c>
      <c r="O40" s="10"/>
    </row>
    <row r="41" ht="15.75" thickTop="1"/>
    <row r="42" spans="2:15" ht="15.75">
      <c r="B42" s="36" t="s">
        <v>128</v>
      </c>
      <c r="C42" s="37"/>
      <c r="D42" s="37"/>
      <c r="E42" s="37"/>
      <c r="F42" s="37"/>
      <c r="G42" s="37"/>
      <c r="H42" s="37"/>
      <c r="I42" s="38"/>
      <c r="K42" s="36" t="s">
        <v>130</v>
      </c>
      <c r="L42" s="37"/>
      <c r="M42" s="37"/>
      <c r="N42" s="37"/>
      <c r="O42" s="38"/>
    </row>
    <row r="43" spans="2:15" ht="15.75">
      <c r="B43" s="36" t="s">
        <v>129</v>
      </c>
      <c r="C43" s="37"/>
      <c r="D43" s="37"/>
      <c r="E43" s="37"/>
      <c r="F43" s="37"/>
      <c r="G43" s="37"/>
      <c r="H43" s="37"/>
      <c r="I43" s="38"/>
      <c r="K43" s="36" t="s">
        <v>131</v>
      </c>
      <c r="L43" s="37"/>
      <c r="M43" s="37"/>
      <c r="N43" s="37"/>
      <c r="O43" s="38"/>
    </row>
    <row r="44" spans="2:15" ht="15">
      <c r="B44" s="39"/>
      <c r="C44" s="40"/>
      <c r="D44" s="40"/>
      <c r="E44" s="40"/>
      <c r="F44" s="40"/>
      <c r="G44" s="40"/>
      <c r="H44" s="40"/>
      <c r="I44" s="41"/>
      <c r="K44" s="39"/>
      <c r="L44" s="40"/>
      <c r="M44" s="40"/>
      <c r="N44" s="40"/>
      <c r="O44" s="41"/>
    </row>
    <row r="45" spans="2:15" ht="51.75">
      <c r="B45" s="1" t="s">
        <v>0</v>
      </c>
      <c r="C45" s="1" t="s">
        <v>41</v>
      </c>
      <c r="D45" s="1" t="s">
        <v>10</v>
      </c>
      <c r="E45" s="1" t="s">
        <v>72</v>
      </c>
      <c r="F45" s="1" t="s">
        <v>11</v>
      </c>
      <c r="G45" s="1" t="s">
        <v>26</v>
      </c>
      <c r="H45" s="3" t="s">
        <v>8</v>
      </c>
      <c r="I45" s="3" t="s">
        <v>9</v>
      </c>
      <c r="K45" s="1" t="s">
        <v>0</v>
      </c>
      <c r="L45" s="1" t="s">
        <v>25</v>
      </c>
      <c r="M45" s="1" t="s">
        <v>165</v>
      </c>
      <c r="N45" s="3" t="s">
        <v>8</v>
      </c>
      <c r="O45" s="3" t="s">
        <v>9</v>
      </c>
    </row>
    <row r="46" spans="2:15" ht="15">
      <c r="B46" s="11" t="s">
        <v>144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f>SUM(C46:G46)</f>
        <v>0</v>
      </c>
      <c r="I46" s="8">
        <f>H46</f>
        <v>0</v>
      </c>
      <c r="K46" s="11" t="s">
        <v>144</v>
      </c>
      <c r="L46" s="8">
        <v>0</v>
      </c>
      <c r="M46" s="8">
        <v>0</v>
      </c>
      <c r="N46" s="8">
        <f aca="true" t="shared" si="10" ref="N46:N57">SUM(L46:L46)</f>
        <v>0</v>
      </c>
      <c r="O46" s="8">
        <f>N46</f>
        <v>0</v>
      </c>
    </row>
    <row r="47" spans="2:15" ht="15">
      <c r="B47" s="5" t="s">
        <v>145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8">
        <f>SUM(C47:G47)</f>
        <v>0</v>
      </c>
      <c r="I47" s="2">
        <f aca="true" t="shared" si="11" ref="I47:I57">H47+I46</f>
        <v>0</v>
      </c>
      <c r="K47" s="5" t="s">
        <v>145</v>
      </c>
      <c r="L47" s="2">
        <v>0</v>
      </c>
      <c r="M47" s="2">
        <v>0</v>
      </c>
      <c r="N47" s="2">
        <f t="shared" si="10"/>
        <v>0</v>
      </c>
      <c r="O47" s="2">
        <f aca="true" t="shared" si="12" ref="O47:O57">N47+O46</f>
        <v>0</v>
      </c>
    </row>
    <row r="48" spans="2:15" ht="15">
      <c r="B48" s="5" t="s">
        <v>146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8">
        <f aca="true" t="shared" si="13" ref="H48:H57">SUM(C48:G48)</f>
        <v>0</v>
      </c>
      <c r="I48" s="2">
        <f t="shared" si="11"/>
        <v>0</v>
      </c>
      <c r="K48" s="5" t="s">
        <v>146</v>
      </c>
      <c r="L48" s="2">
        <v>0</v>
      </c>
      <c r="M48" s="2">
        <v>0</v>
      </c>
      <c r="N48" s="2">
        <f t="shared" si="10"/>
        <v>0</v>
      </c>
      <c r="O48" s="2">
        <f t="shared" si="12"/>
        <v>0</v>
      </c>
    </row>
    <row r="49" spans="2:15" ht="15">
      <c r="B49" s="5" t="s">
        <v>142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8">
        <f t="shared" si="13"/>
        <v>0</v>
      </c>
      <c r="I49" s="2">
        <f t="shared" si="11"/>
        <v>0</v>
      </c>
      <c r="K49" s="5" t="s">
        <v>142</v>
      </c>
      <c r="L49" s="2">
        <v>0</v>
      </c>
      <c r="M49" s="2">
        <v>0</v>
      </c>
      <c r="N49" s="2">
        <f t="shared" si="10"/>
        <v>0</v>
      </c>
      <c r="O49" s="2">
        <f t="shared" si="12"/>
        <v>0</v>
      </c>
    </row>
    <row r="50" spans="2:15" ht="15">
      <c r="B50" s="5" t="s">
        <v>143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8">
        <f t="shared" si="13"/>
        <v>0</v>
      </c>
      <c r="I50" s="2">
        <f t="shared" si="11"/>
        <v>0</v>
      </c>
      <c r="K50" s="5" t="s">
        <v>143</v>
      </c>
      <c r="L50" s="2">
        <v>0</v>
      </c>
      <c r="M50" s="2">
        <v>0</v>
      </c>
      <c r="N50" s="2">
        <f t="shared" si="10"/>
        <v>0</v>
      </c>
      <c r="O50" s="2">
        <f t="shared" si="12"/>
        <v>0</v>
      </c>
    </row>
    <row r="51" spans="2:15" ht="15">
      <c r="B51" s="5" t="s">
        <v>148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8">
        <f t="shared" si="13"/>
        <v>0</v>
      </c>
      <c r="I51" s="2">
        <f t="shared" si="11"/>
        <v>0</v>
      </c>
      <c r="K51" s="5" t="s">
        <v>148</v>
      </c>
      <c r="L51" s="2">
        <v>0</v>
      </c>
      <c r="M51" s="2">
        <v>0</v>
      </c>
      <c r="N51" s="2">
        <f t="shared" si="10"/>
        <v>0</v>
      </c>
      <c r="O51" s="2">
        <f t="shared" si="12"/>
        <v>0</v>
      </c>
    </row>
    <row r="52" spans="2:15" ht="15">
      <c r="B52" s="5" t="s">
        <v>149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8">
        <f t="shared" si="13"/>
        <v>0</v>
      </c>
      <c r="I52" s="2">
        <f t="shared" si="11"/>
        <v>0</v>
      </c>
      <c r="K52" s="5" t="s">
        <v>149</v>
      </c>
      <c r="L52" s="2">
        <v>0</v>
      </c>
      <c r="M52" s="2">
        <v>0</v>
      </c>
      <c r="N52" s="2">
        <f t="shared" si="10"/>
        <v>0</v>
      </c>
      <c r="O52" s="2">
        <f t="shared" si="12"/>
        <v>0</v>
      </c>
    </row>
    <row r="53" spans="2:15" ht="15">
      <c r="B53" s="5" t="s">
        <v>150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8">
        <f t="shared" si="13"/>
        <v>0</v>
      </c>
      <c r="I53" s="2">
        <f t="shared" si="11"/>
        <v>0</v>
      </c>
      <c r="K53" s="5" t="s">
        <v>150</v>
      </c>
      <c r="L53" s="2">
        <v>0</v>
      </c>
      <c r="M53" s="2">
        <v>0</v>
      </c>
      <c r="N53" s="2">
        <f t="shared" si="10"/>
        <v>0</v>
      </c>
      <c r="O53" s="2">
        <f t="shared" si="12"/>
        <v>0</v>
      </c>
    </row>
    <row r="54" spans="2:15" ht="15">
      <c r="B54" s="5" t="s">
        <v>151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8">
        <f t="shared" si="13"/>
        <v>0</v>
      </c>
      <c r="I54" s="2">
        <f t="shared" si="11"/>
        <v>0</v>
      </c>
      <c r="K54" s="5" t="s">
        <v>151</v>
      </c>
      <c r="L54" s="2">
        <v>0</v>
      </c>
      <c r="M54" s="2">
        <v>0</v>
      </c>
      <c r="N54" s="2">
        <f t="shared" si="10"/>
        <v>0</v>
      </c>
      <c r="O54" s="2">
        <f t="shared" si="12"/>
        <v>0</v>
      </c>
    </row>
    <row r="55" spans="2:15" ht="15">
      <c r="B55" s="5" t="s">
        <v>152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8">
        <f t="shared" si="13"/>
        <v>0</v>
      </c>
      <c r="I55" s="2">
        <f t="shared" si="11"/>
        <v>0</v>
      </c>
      <c r="K55" s="5" t="s">
        <v>152</v>
      </c>
      <c r="L55" s="2">
        <v>0</v>
      </c>
      <c r="M55" s="2">
        <v>0</v>
      </c>
      <c r="N55" s="2">
        <f t="shared" si="10"/>
        <v>0</v>
      </c>
      <c r="O55" s="2">
        <f t="shared" si="12"/>
        <v>0</v>
      </c>
    </row>
    <row r="56" spans="2:15" ht="15">
      <c r="B56" s="5" t="s">
        <v>153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8">
        <f t="shared" si="13"/>
        <v>0</v>
      </c>
      <c r="I56" s="2">
        <f t="shared" si="11"/>
        <v>0</v>
      </c>
      <c r="K56" s="5" t="s">
        <v>153</v>
      </c>
      <c r="L56" s="2">
        <v>0</v>
      </c>
      <c r="M56" s="2">
        <v>0</v>
      </c>
      <c r="N56" s="2">
        <f t="shared" si="10"/>
        <v>0</v>
      </c>
      <c r="O56" s="2">
        <f t="shared" si="12"/>
        <v>0</v>
      </c>
    </row>
    <row r="57" spans="2:15" ht="15.75" thickBot="1">
      <c r="B57" s="6" t="s">
        <v>154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8">
        <f t="shared" si="13"/>
        <v>0</v>
      </c>
      <c r="I57" s="7">
        <f t="shared" si="11"/>
        <v>0</v>
      </c>
      <c r="K57" s="6" t="s">
        <v>154</v>
      </c>
      <c r="L57" s="7">
        <v>0</v>
      </c>
      <c r="M57" s="7">
        <v>0</v>
      </c>
      <c r="N57" s="7">
        <f t="shared" si="10"/>
        <v>0</v>
      </c>
      <c r="O57" s="7">
        <f t="shared" si="12"/>
        <v>0</v>
      </c>
    </row>
    <row r="58" spans="2:15" ht="16.5" thickBot="1" thickTop="1">
      <c r="B58" s="9" t="s">
        <v>141</v>
      </c>
      <c r="C58" s="10">
        <f aca="true" t="shared" si="14" ref="C58:H58">SUM(C46:C57)</f>
        <v>0</v>
      </c>
      <c r="D58" s="10">
        <f t="shared" si="14"/>
        <v>0</v>
      </c>
      <c r="E58" s="10">
        <f t="shared" si="14"/>
        <v>0</v>
      </c>
      <c r="F58" s="10">
        <f t="shared" si="14"/>
        <v>0</v>
      </c>
      <c r="G58" s="10">
        <f t="shared" si="14"/>
        <v>0</v>
      </c>
      <c r="H58" s="10">
        <f t="shared" si="14"/>
        <v>0</v>
      </c>
      <c r="I58" s="10"/>
      <c r="K58" s="9" t="str">
        <f>B58</f>
        <v>TOTAL 2018/19</v>
      </c>
      <c r="L58" s="10">
        <f>SUM(L46:L57)</f>
        <v>0</v>
      </c>
      <c r="M58" s="10">
        <f>SUM(M46:M57)</f>
        <v>0</v>
      </c>
      <c r="N58" s="10">
        <f>SUM(N46:N57)</f>
        <v>0</v>
      </c>
      <c r="O58" s="10"/>
    </row>
    <row r="59" ht="15.75" thickTop="1"/>
    <row r="60" spans="2:15" ht="15.75">
      <c r="B60" s="36" t="s">
        <v>128</v>
      </c>
      <c r="C60" s="37"/>
      <c r="D60" s="37"/>
      <c r="E60" s="37"/>
      <c r="F60" s="37"/>
      <c r="G60" s="37"/>
      <c r="H60" s="37"/>
      <c r="I60" s="38"/>
      <c r="K60" s="36" t="s">
        <v>130</v>
      </c>
      <c r="L60" s="37"/>
      <c r="M60" s="37"/>
      <c r="N60" s="37"/>
      <c r="O60" s="38"/>
    </row>
    <row r="61" spans="2:15" ht="15.75">
      <c r="B61" s="36" t="s">
        <v>129</v>
      </c>
      <c r="C61" s="37"/>
      <c r="D61" s="37"/>
      <c r="E61" s="37"/>
      <c r="F61" s="37"/>
      <c r="G61" s="37"/>
      <c r="H61" s="37"/>
      <c r="I61" s="38"/>
      <c r="K61" s="36" t="s">
        <v>131</v>
      </c>
      <c r="L61" s="37"/>
      <c r="M61" s="37"/>
      <c r="N61" s="37"/>
      <c r="O61" s="38"/>
    </row>
    <row r="62" spans="2:15" ht="15">
      <c r="B62" s="39"/>
      <c r="C62" s="40"/>
      <c r="D62" s="40"/>
      <c r="E62" s="40"/>
      <c r="F62" s="40"/>
      <c r="G62" s="40"/>
      <c r="H62" s="40"/>
      <c r="I62" s="41"/>
      <c r="K62" s="39"/>
      <c r="L62" s="40"/>
      <c r="M62" s="40"/>
      <c r="N62" s="40"/>
      <c r="O62" s="41"/>
    </row>
    <row r="63" spans="2:15" ht="51.75">
      <c r="B63" s="1" t="s">
        <v>0</v>
      </c>
      <c r="C63" s="1" t="s">
        <v>41</v>
      </c>
      <c r="D63" s="1" t="s">
        <v>10</v>
      </c>
      <c r="E63" s="1" t="s">
        <v>72</v>
      </c>
      <c r="F63" s="1" t="s">
        <v>11</v>
      </c>
      <c r="G63" s="1" t="s">
        <v>26</v>
      </c>
      <c r="H63" s="3" t="s">
        <v>8</v>
      </c>
      <c r="I63" s="3" t="s">
        <v>9</v>
      </c>
      <c r="K63" s="1" t="s">
        <v>0</v>
      </c>
      <c r="L63" s="1" t="s">
        <v>25</v>
      </c>
      <c r="M63" s="1" t="s">
        <v>165</v>
      </c>
      <c r="N63" s="3" t="s">
        <v>8</v>
      </c>
      <c r="O63" s="3" t="s">
        <v>9</v>
      </c>
    </row>
    <row r="64" spans="2:15" ht="15">
      <c r="B64" s="11" t="s">
        <v>158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f>SUM(C64:G64)</f>
        <v>0</v>
      </c>
      <c r="I64" s="8">
        <f>H64</f>
        <v>0</v>
      </c>
      <c r="K64" s="11" t="s">
        <v>158</v>
      </c>
      <c r="L64" s="8">
        <v>0</v>
      </c>
      <c r="M64" s="8">
        <v>0</v>
      </c>
      <c r="N64" s="8">
        <f>SUM(L64:L64)</f>
        <v>0</v>
      </c>
      <c r="O64" s="8">
        <f>N64</f>
        <v>0</v>
      </c>
    </row>
    <row r="65" spans="2:15" ht="15">
      <c r="B65" s="5" t="s">
        <v>159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8">
        <v>0</v>
      </c>
      <c r="I65" s="2">
        <f aca="true" t="shared" si="15" ref="I65:I75">H65+I64</f>
        <v>0</v>
      </c>
      <c r="K65" s="5" t="s">
        <v>159</v>
      </c>
      <c r="L65" s="2">
        <v>0</v>
      </c>
      <c r="M65" s="2">
        <v>0</v>
      </c>
      <c r="N65" s="2">
        <v>0</v>
      </c>
      <c r="O65" s="2">
        <f aca="true" t="shared" si="16" ref="O65:O75">N65+O64</f>
        <v>0</v>
      </c>
    </row>
    <row r="66" spans="2:15" ht="15">
      <c r="B66" s="5" t="s">
        <v>160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8">
        <v>0</v>
      </c>
      <c r="I66" s="2">
        <f t="shared" si="15"/>
        <v>0</v>
      </c>
      <c r="K66" s="5" t="s">
        <v>160</v>
      </c>
      <c r="L66" s="2">
        <v>0</v>
      </c>
      <c r="M66" s="2">
        <v>0</v>
      </c>
      <c r="N66" s="2">
        <v>0</v>
      </c>
      <c r="O66" s="2">
        <f>N66+O65</f>
        <v>0</v>
      </c>
    </row>
    <row r="67" spans="2:15" ht="15">
      <c r="B67" s="5" t="s">
        <v>161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8">
        <v>0</v>
      </c>
      <c r="I67" s="2">
        <f t="shared" si="15"/>
        <v>0</v>
      </c>
      <c r="K67" s="5" t="s">
        <v>161</v>
      </c>
      <c r="L67" s="2">
        <v>0</v>
      </c>
      <c r="M67" s="2">
        <v>0</v>
      </c>
      <c r="N67" s="2">
        <v>0</v>
      </c>
      <c r="O67" s="2">
        <f t="shared" si="16"/>
        <v>0</v>
      </c>
    </row>
    <row r="68" spans="2:15" ht="15">
      <c r="B68" s="5" t="s">
        <v>162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8">
        <v>0</v>
      </c>
      <c r="I68" s="2">
        <f t="shared" si="15"/>
        <v>0</v>
      </c>
      <c r="K68" s="5" t="s">
        <v>162</v>
      </c>
      <c r="L68" s="2">
        <v>0</v>
      </c>
      <c r="M68" s="2">
        <v>0</v>
      </c>
      <c r="N68" s="2">
        <v>0</v>
      </c>
      <c r="O68" s="2">
        <f t="shared" si="16"/>
        <v>0</v>
      </c>
    </row>
    <row r="69" spans="2:15" ht="15">
      <c r="B69" s="5" t="s">
        <v>169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8">
        <v>0</v>
      </c>
      <c r="I69" s="2">
        <f t="shared" si="15"/>
        <v>0</v>
      </c>
      <c r="K69" s="5" t="s">
        <v>169</v>
      </c>
      <c r="L69" s="2">
        <v>0</v>
      </c>
      <c r="M69" s="2">
        <v>0</v>
      </c>
      <c r="N69" s="2">
        <v>0</v>
      </c>
      <c r="O69" s="2">
        <f t="shared" si="16"/>
        <v>0</v>
      </c>
    </row>
    <row r="70" spans="2:15" ht="15">
      <c r="B70" s="5" t="s">
        <v>170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8">
        <v>0</v>
      </c>
      <c r="I70" s="2">
        <f t="shared" si="15"/>
        <v>0</v>
      </c>
      <c r="K70" s="5" t="s">
        <v>170</v>
      </c>
      <c r="L70" s="2">
        <v>0</v>
      </c>
      <c r="M70" s="2">
        <v>0</v>
      </c>
      <c r="N70" s="2">
        <v>0</v>
      </c>
      <c r="O70" s="2">
        <f t="shared" si="16"/>
        <v>0</v>
      </c>
    </row>
    <row r="71" spans="2:15" ht="15">
      <c r="B71" s="5" t="s">
        <v>171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8">
        <v>0</v>
      </c>
      <c r="I71" s="2">
        <f t="shared" si="15"/>
        <v>0</v>
      </c>
      <c r="K71" s="5" t="s">
        <v>171</v>
      </c>
      <c r="L71" s="2">
        <v>0</v>
      </c>
      <c r="M71" s="2">
        <v>0</v>
      </c>
      <c r="N71" s="2">
        <v>0</v>
      </c>
      <c r="O71" s="2">
        <f t="shared" si="16"/>
        <v>0</v>
      </c>
    </row>
    <row r="72" spans="2:15" ht="15">
      <c r="B72" s="5" t="s">
        <v>172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8">
        <v>0</v>
      </c>
      <c r="I72" s="2">
        <f t="shared" si="15"/>
        <v>0</v>
      </c>
      <c r="K72" s="5" t="s">
        <v>172</v>
      </c>
      <c r="L72" s="2">
        <v>0</v>
      </c>
      <c r="M72" s="2">
        <v>0</v>
      </c>
      <c r="N72" s="2">
        <v>0</v>
      </c>
      <c r="O72" s="2">
        <f t="shared" si="16"/>
        <v>0</v>
      </c>
    </row>
    <row r="73" spans="2:15" ht="15">
      <c r="B73" s="5" t="s">
        <v>173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8">
        <v>0</v>
      </c>
      <c r="I73" s="2">
        <f t="shared" si="15"/>
        <v>0</v>
      </c>
      <c r="K73" s="5" t="s">
        <v>173</v>
      </c>
      <c r="L73" s="2">
        <v>0</v>
      </c>
      <c r="M73" s="2">
        <v>0</v>
      </c>
      <c r="N73" s="2">
        <v>0</v>
      </c>
      <c r="O73" s="2">
        <f t="shared" si="16"/>
        <v>0</v>
      </c>
    </row>
    <row r="74" spans="2:15" ht="15">
      <c r="B74" s="5" t="s">
        <v>174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8">
        <v>0</v>
      </c>
      <c r="I74" s="2">
        <f t="shared" si="15"/>
        <v>0</v>
      </c>
      <c r="K74" s="5" t="s">
        <v>174</v>
      </c>
      <c r="L74" s="2">
        <v>0</v>
      </c>
      <c r="M74" s="2">
        <v>0</v>
      </c>
      <c r="N74" s="2">
        <v>0</v>
      </c>
      <c r="O74" s="2">
        <f t="shared" si="16"/>
        <v>0</v>
      </c>
    </row>
    <row r="75" spans="2:15" ht="15.75" thickBot="1">
      <c r="B75" s="6" t="s">
        <v>175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8">
        <v>0</v>
      </c>
      <c r="I75" s="7">
        <f t="shared" si="15"/>
        <v>0</v>
      </c>
      <c r="K75" s="6" t="s">
        <v>175</v>
      </c>
      <c r="L75" s="7">
        <v>0</v>
      </c>
      <c r="M75" s="7">
        <v>0</v>
      </c>
      <c r="N75" s="7">
        <v>0</v>
      </c>
      <c r="O75" s="7">
        <f t="shared" si="16"/>
        <v>0</v>
      </c>
    </row>
    <row r="76" spans="2:15" ht="16.5" thickBot="1" thickTop="1">
      <c r="B76" s="9" t="s">
        <v>163</v>
      </c>
      <c r="C76" s="10">
        <f aca="true" t="shared" si="17" ref="C76:H76">SUM(C64:C75)</f>
        <v>0</v>
      </c>
      <c r="D76" s="10">
        <f t="shared" si="17"/>
        <v>0</v>
      </c>
      <c r="E76" s="10">
        <f t="shared" si="17"/>
        <v>0</v>
      </c>
      <c r="F76" s="10">
        <f t="shared" si="17"/>
        <v>0</v>
      </c>
      <c r="G76" s="10">
        <f t="shared" si="17"/>
        <v>0</v>
      </c>
      <c r="H76" s="10">
        <f t="shared" si="17"/>
        <v>0</v>
      </c>
      <c r="I76" s="10"/>
      <c r="K76" s="9" t="str">
        <f>B76</f>
        <v>TOTAL 2019/20</v>
      </c>
      <c r="L76" s="10">
        <f>SUM(L64:L75)</f>
        <v>0</v>
      </c>
      <c r="M76" s="10">
        <f>SUM(M64:M75)</f>
        <v>0</v>
      </c>
      <c r="N76" s="10">
        <f>SUM(N64:N75)</f>
        <v>0</v>
      </c>
      <c r="O76" s="10"/>
    </row>
    <row r="77" ht="15.75" thickTop="1"/>
    <row r="78" spans="2:15" ht="15.75">
      <c r="B78" s="36" t="s">
        <v>128</v>
      </c>
      <c r="C78" s="37"/>
      <c r="D78" s="37"/>
      <c r="E78" s="37"/>
      <c r="F78" s="37"/>
      <c r="G78" s="37"/>
      <c r="H78" s="37"/>
      <c r="I78" s="38"/>
      <c r="K78" s="36" t="s">
        <v>130</v>
      </c>
      <c r="L78" s="37"/>
      <c r="M78" s="37"/>
      <c r="N78" s="37"/>
      <c r="O78" s="38"/>
    </row>
    <row r="79" spans="2:15" ht="15.75">
      <c r="B79" s="36" t="s">
        <v>129</v>
      </c>
      <c r="C79" s="37"/>
      <c r="D79" s="37"/>
      <c r="E79" s="37"/>
      <c r="F79" s="37"/>
      <c r="G79" s="37"/>
      <c r="H79" s="37"/>
      <c r="I79" s="38"/>
      <c r="K79" s="36" t="s">
        <v>131</v>
      </c>
      <c r="L79" s="37"/>
      <c r="M79" s="37"/>
      <c r="N79" s="37"/>
      <c r="O79" s="38"/>
    </row>
    <row r="80" spans="2:15" ht="15">
      <c r="B80" s="39"/>
      <c r="C80" s="40"/>
      <c r="D80" s="40"/>
      <c r="E80" s="40"/>
      <c r="F80" s="40"/>
      <c r="G80" s="40"/>
      <c r="H80" s="40"/>
      <c r="I80" s="41"/>
      <c r="K80" s="39"/>
      <c r="L80" s="40"/>
      <c r="M80" s="40"/>
      <c r="N80" s="40"/>
      <c r="O80" s="41"/>
    </row>
    <row r="81" spans="2:15" ht="51.75">
      <c r="B81" s="1" t="s">
        <v>0</v>
      </c>
      <c r="C81" s="1" t="s">
        <v>41</v>
      </c>
      <c r="D81" s="1" t="s">
        <v>10</v>
      </c>
      <c r="E81" s="1" t="s">
        <v>72</v>
      </c>
      <c r="F81" s="1" t="s">
        <v>11</v>
      </c>
      <c r="G81" s="1" t="s">
        <v>26</v>
      </c>
      <c r="H81" s="3" t="s">
        <v>8</v>
      </c>
      <c r="I81" s="3" t="s">
        <v>9</v>
      </c>
      <c r="K81" s="1" t="s">
        <v>0</v>
      </c>
      <c r="L81" s="1" t="s">
        <v>25</v>
      </c>
      <c r="M81" s="1" t="s">
        <v>165</v>
      </c>
      <c r="N81" s="3" t="s">
        <v>8</v>
      </c>
      <c r="O81" s="3" t="s">
        <v>9</v>
      </c>
    </row>
    <row r="82" spans="2:15" ht="15">
      <c r="B82" s="11" t="s">
        <v>177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f>SUM(C82:G82)</f>
        <v>0</v>
      </c>
      <c r="I82" s="8">
        <f>H82</f>
        <v>0</v>
      </c>
      <c r="K82" s="11" t="str">
        <f>B82</f>
        <v>OCTOBER 2020</v>
      </c>
      <c r="L82" s="8">
        <v>0</v>
      </c>
      <c r="M82" s="8">
        <v>0</v>
      </c>
      <c r="N82" s="8">
        <f>SUM(L82:M82)</f>
        <v>0</v>
      </c>
      <c r="O82" s="8">
        <f>N82</f>
        <v>0</v>
      </c>
    </row>
    <row r="83" spans="2:15" ht="15">
      <c r="B83" s="5" t="s">
        <v>178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8">
        <v>0</v>
      </c>
      <c r="I83" s="2">
        <f aca="true" t="shared" si="18" ref="I83:I93">H83+I82</f>
        <v>0</v>
      </c>
      <c r="K83" s="11" t="str">
        <f aca="true" t="shared" si="19" ref="K83:K93">B83</f>
        <v>NOVEMBER 2020</v>
      </c>
      <c r="L83" s="2">
        <v>0</v>
      </c>
      <c r="M83" s="2">
        <v>0</v>
      </c>
      <c r="N83" s="8">
        <f aca="true" t="shared" si="20" ref="N83:N92">SUM(L83:M83)</f>
        <v>0</v>
      </c>
      <c r="O83" s="2">
        <f>N83+O82</f>
        <v>0</v>
      </c>
    </row>
    <row r="84" spans="2:15" ht="15">
      <c r="B84" s="5" t="s">
        <v>179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8">
        <v>0</v>
      </c>
      <c r="I84" s="2">
        <f t="shared" si="18"/>
        <v>0</v>
      </c>
      <c r="K84" s="11" t="str">
        <f t="shared" si="19"/>
        <v>DECEMBER 2020</v>
      </c>
      <c r="L84" s="2">
        <v>0</v>
      </c>
      <c r="M84" s="2">
        <v>0</v>
      </c>
      <c r="N84" s="8">
        <f t="shared" si="20"/>
        <v>0</v>
      </c>
      <c r="O84" s="2">
        <f>N84+O83</f>
        <v>0</v>
      </c>
    </row>
    <row r="85" spans="2:15" ht="15">
      <c r="B85" s="5" t="s">
        <v>180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8">
        <v>0</v>
      </c>
      <c r="I85" s="2">
        <f t="shared" si="18"/>
        <v>0</v>
      </c>
      <c r="K85" s="11" t="str">
        <f t="shared" si="19"/>
        <v>JANUARY 2021</v>
      </c>
      <c r="L85" s="2">
        <v>0</v>
      </c>
      <c r="M85" s="2">
        <v>0</v>
      </c>
      <c r="N85" s="8">
        <f t="shared" si="20"/>
        <v>0</v>
      </c>
      <c r="O85" s="2">
        <f aca="true" t="shared" si="21" ref="O85:O93">N85+O84</f>
        <v>0</v>
      </c>
    </row>
    <row r="86" spans="2:15" ht="15">
      <c r="B86" s="5" t="s">
        <v>181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8">
        <v>0</v>
      </c>
      <c r="I86" s="2">
        <f t="shared" si="18"/>
        <v>0</v>
      </c>
      <c r="K86" s="11" t="str">
        <f t="shared" si="19"/>
        <v>FEBRUARY 2021</v>
      </c>
      <c r="L86" s="2">
        <v>0</v>
      </c>
      <c r="M86" s="2">
        <v>0</v>
      </c>
      <c r="N86" s="8">
        <f t="shared" si="20"/>
        <v>0</v>
      </c>
      <c r="O86" s="2">
        <f>N86+O85</f>
        <v>0</v>
      </c>
    </row>
    <row r="87" spans="2:15" ht="15">
      <c r="B87" s="5" t="s">
        <v>185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8">
        <v>0</v>
      </c>
      <c r="I87" s="2">
        <f t="shared" si="18"/>
        <v>0</v>
      </c>
      <c r="K87" s="11" t="str">
        <f t="shared" si="19"/>
        <v>MARCH 2021</v>
      </c>
      <c r="L87" s="2">
        <v>0</v>
      </c>
      <c r="M87" s="2">
        <v>1709</v>
      </c>
      <c r="N87" s="8">
        <f t="shared" si="20"/>
        <v>1709</v>
      </c>
      <c r="O87" s="2">
        <f>N87+O86</f>
        <v>1709</v>
      </c>
    </row>
    <row r="88" spans="2:15" ht="15">
      <c r="B88" s="5" t="s">
        <v>186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8">
        <v>0</v>
      </c>
      <c r="I88" s="2">
        <f t="shared" si="18"/>
        <v>0</v>
      </c>
      <c r="K88" s="11" t="str">
        <f t="shared" si="19"/>
        <v>APRIL 2021</v>
      </c>
      <c r="L88" s="2">
        <v>0</v>
      </c>
      <c r="M88" s="2">
        <v>28338</v>
      </c>
      <c r="N88" s="8">
        <f t="shared" si="20"/>
        <v>28338</v>
      </c>
      <c r="O88" s="2">
        <f t="shared" si="21"/>
        <v>30047</v>
      </c>
    </row>
    <row r="89" spans="2:15" ht="15">
      <c r="B89" s="5" t="s">
        <v>187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8">
        <v>0</v>
      </c>
      <c r="I89" s="2">
        <f t="shared" si="18"/>
        <v>0</v>
      </c>
      <c r="K89" s="11" t="str">
        <f t="shared" si="19"/>
        <v>MAY 2021</v>
      </c>
      <c r="L89" s="2">
        <v>0</v>
      </c>
      <c r="M89" s="2">
        <v>0</v>
      </c>
      <c r="N89" s="8">
        <f t="shared" si="20"/>
        <v>0</v>
      </c>
      <c r="O89" s="2">
        <f t="shared" si="21"/>
        <v>30047</v>
      </c>
    </row>
    <row r="90" spans="2:15" ht="15">
      <c r="B90" s="5" t="s">
        <v>188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8">
        <v>0</v>
      </c>
      <c r="I90" s="2">
        <f t="shared" si="18"/>
        <v>0</v>
      </c>
      <c r="K90" s="11" t="str">
        <f t="shared" si="19"/>
        <v>JUNE 2021</v>
      </c>
      <c r="L90" s="2">
        <v>0</v>
      </c>
      <c r="M90" s="2">
        <v>0</v>
      </c>
      <c r="N90" s="8">
        <f t="shared" si="20"/>
        <v>0</v>
      </c>
      <c r="O90" s="2">
        <f t="shared" si="21"/>
        <v>30047</v>
      </c>
    </row>
    <row r="91" spans="2:15" ht="15">
      <c r="B91" s="5" t="s">
        <v>189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8">
        <v>0</v>
      </c>
      <c r="I91" s="2">
        <f t="shared" si="18"/>
        <v>0</v>
      </c>
      <c r="K91" s="11" t="str">
        <f t="shared" si="19"/>
        <v>JULY 2021</v>
      </c>
      <c r="L91" s="2">
        <v>0</v>
      </c>
      <c r="M91" s="2">
        <v>0</v>
      </c>
      <c r="N91" s="8">
        <f t="shared" si="20"/>
        <v>0</v>
      </c>
      <c r="O91" s="2">
        <f t="shared" si="21"/>
        <v>30047</v>
      </c>
    </row>
    <row r="92" spans="2:15" ht="15">
      <c r="B92" s="5" t="s">
        <v>190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8">
        <v>0</v>
      </c>
      <c r="I92" s="2">
        <f t="shared" si="18"/>
        <v>0</v>
      </c>
      <c r="K92" s="11" t="str">
        <f t="shared" si="19"/>
        <v>AUGUST 2021</v>
      </c>
      <c r="L92" s="2">
        <v>0</v>
      </c>
      <c r="M92" s="2">
        <v>0</v>
      </c>
      <c r="N92" s="8">
        <f t="shared" si="20"/>
        <v>0</v>
      </c>
      <c r="O92" s="2">
        <f t="shared" si="21"/>
        <v>30047</v>
      </c>
    </row>
    <row r="93" spans="2:15" ht="15.75" thickBot="1">
      <c r="B93" s="6" t="s">
        <v>191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8">
        <v>0</v>
      </c>
      <c r="I93" s="7">
        <f t="shared" si="18"/>
        <v>0</v>
      </c>
      <c r="K93" s="11" t="str">
        <f t="shared" si="19"/>
        <v>SEPTEMBER 2021</v>
      </c>
      <c r="L93" s="7">
        <v>0</v>
      </c>
      <c r="M93" s="7">
        <v>0</v>
      </c>
      <c r="N93" s="8">
        <f>SUM(L93:L93)</f>
        <v>0</v>
      </c>
      <c r="O93" s="7">
        <f t="shared" si="21"/>
        <v>30047</v>
      </c>
    </row>
    <row r="94" spans="2:15" ht="16.5" thickBot="1" thickTop="1">
      <c r="B94" s="9" t="s">
        <v>182</v>
      </c>
      <c r="C94" s="10">
        <f aca="true" t="shared" si="22" ref="C94:H94">SUM(C82:C93)</f>
        <v>0</v>
      </c>
      <c r="D94" s="10">
        <f t="shared" si="22"/>
        <v>0</v>
      </c>
      <c r="E94" s="10">
        <f t="shared" si="22"/>
        <v>0</v>
      </c>
      <c r="F94" s="10">
        <f t="shared" si="22"/>
        <v>0</v>
      </c>
      <c r="G94" s="10">
        <f t="shared" si="22"/>
        <v>0</v>
      </c>
      <c r="H94" s="10">
        <f t="shared" si="22"/>
        <v>0</v>
      </c>
      <c r="I94" s="10"/>
      <c r="K94" s="9" t="str">
        <f>B94</f>
        <v>TOTAL 2020/21</v>
      </c>
      <c r="L94" s="10">
        <f>SUM(L82:L93)</f>
        <v>0</v>
      </c>
      <c r="M94" s="10">
        <f>SUM(M82:M93)</f>
        <v>30047</v>
      </c>
      <c r="N94" s="10">
        <f>SUM(N82:N93)</f>
        <v>30047</v>
      </c>
      <c r="O94" s="10"/>
    </row>
    <row r="95" ht="15.75" thickTop="1"/>
  </sheetData>
  <sheetProtection/>
  <mergeCells count="30">
    <mergeCell ref="B42:I42"/>
    <mergeCell ref="K42:O42"/>
    <mergeCell ref="B43:I43"/>
    <mergeCell ref="K43:O43"/>
    <mergeCell ref="B44:I44"/>
    <mergeCell ref="K44:O44"/>
    <mergeCell ref="B24:I24"/>
    <mergeCell ref="K24:O24"/>
    <mergeCell ref="B25:I25"/>
    <mergeCell ref="K25:O25"/>
    <mergeCell ref="B26:I26"/>
    <mergeCell ref="K26:O26"/>
    <mergeCell ref="B6:I6"/>
    <mergeCell ref="K6:O6"/>
    <mergeCell ref="B7:I7"/>
    <mergeCell ref="K7:O7"/>
    <mergeCell ref="B8:I8"/>
    <mergeCell ref="K8:O8"/>
    <mergeCell ref="B60:I60"/>
    <mergeCell ref="K60:O60"/>
    <mergeCell ref="B61:I61"/>
    <mergeCell ref="K61:O61"/>
    <mergeCell ref="B62:I62"/>
    <mergeCell ref="K62:O62"/>
    <mergeCell ref="B78:I78"/>
    <mergeCell ref="K78:O78"/>
    <mergeCell ref="B79:I79"/>
    <mergeCell ref="K79:O79"/>
    <mergeCell ref="B80:I80"/>
    <mergeCell ref="K80:O8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A9"/>
  <sheetViews>
    <sheetView showGridLines="0" zoomScalePageLayoutView="0" workbookViewId="0" topLeftCell="A1">
      <selection activeCell="L24" sqref="L24"/>
    </sheetView>
  </sheetViews>
  <sheetFormatPr defaultColWidth="9.140625" defaultRowHeight="15"/>
  <cols>
    <col min="1" max="1" width="70.8515625" style="0" bestFit="1" customWidth="1"/>
  </cols>
  <sheetData>
    <row r="8" ht="15">
      <c r="A8" t="s">
        <v>157</v>
      </c>
    </row>
    <row r="9" ht="15">
      <c r="A9" s="31" t="s">
        <v>156</v>
      </c>
    </row>
  </sheetData>
  <sheetProtection/>
  <hyperlinks>
    <hyperlink ref="A9" r:id="rId1" display="http://www.sagis.org.za/weekly_imp-exp.html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6:P100"/>
  <sheetViews>
    <sheetView zoomScalePageLayoutView="0" workbookViewId="0" topLeftCell="D1">
      <pane ySplit="9" topLeftCell="A94" activePane="bottomLeft" state="frozen"/>
      <selection pane="topLeft" activeCell="A1" sqref="A1"/>
      <selection pane="bottomLeft" activeCell="B88" sqref="B88"/>
    </sheetView>
  </sheetViews>
  <sheetFormatPr defaultColWidth="9.140625" defaultRowHeight="15"/>
  <cols>
    <col min="1" max="1" width="2.00390625" style="0" customWidth="1"/>
    <col min="2" max="2" width="15.140625" style="0" bestFit="1" customWidth="1"/>
    <col min="3" max="3" width="11.421875" style="0" bestFit="1" customWidth="1"/>
    <col min="4" max="5" width="13.28125" style="0" customWidth="1"/>
    <col min="6" max="8" width="12.8515625" style="0" customWidth="1"/>
    <col min="9" max="9" width="12.7109375" style="0" customWidth="1"/>
    <col min="10" max="10" width="17.140625" style="0" customWidth="1"/>
    <col min="11" max="11" width="1.8515625" style="0" customWidth="1"/>
    <col min="12" max="12" width="22.57421875" style="0" customWidth="1"/>
    <col min="13" max="13" width="11.8515625" style="0" customWidth="1"/>
    <col min="14" max="14" width="14.00390625" style="0" customWidth="1"/>
    <col min="15" max="15" width="17.8515625" style="0" customWidth="1"/>
    <col min="16" max="16" width="16.00390625" style="0" bestFit="1" customWidth="1"/>
  </cols>
  <sheetData>
    <row r="5" ht="21" customHeight="1"/>
    <row r="6" spans="2:16" ht="15.75">
      <c r="B6" s="36" t="s">
        <v>111</v>
      </c>
      <c r="C6" s="37"/>
      <c r="D6" s="37"/>
      <c r="E6" s="37"/>
      <c r="F6" s="37"/>
      <c r="G6" s="37"/>
      <c r="H6" s="37"/>
      <c r="I6" s="37"/>
      <c r="J6" s="38"/>
      <c r="L6" s="42" t="s">
        <v>113</v>
      </c>
      <c r="M6" s="42"/>
      <c r="N6" s="42"/>
      <c r="O6" s="42"/>
      <c r="P6" s="42"/>
    </row>
    <row r="7" spans="2:16" ht="15.75">
      <c r="B7" s="36" t="s">
        <v>112</v>
      </c>
      <c r="C7" s="37"/>
      <c r="D7" s="37"/>
      <c r="E7" s="37"/>
      <c r="F7" s="37"/>
      <c r="G7" s="37"/>
      <c r="H7" s="37"/>
      <c r="I7" s="37"/>
      <c r="J7" s="38"/>
      <c r="L7" s="42" t="s">
        <v>114</v>
      </c>
      <c r="M7" s="42"/>
      <c r="N7" s="42"/>
      <c r="O7" s="42"/>
      <c r="P7" s="42"/>
    </row>
    <row r="8" spans="2:16" ht="15" customHeight="1">
      <c r="B8" s="39"/>
      <c r="C8" s="40"/>
      <c r="D8" s="40"/>
      <c r="E8" s="40"/>
      <c r="F8" s="40"/>
      <c r="G8" s="40"/>
      <c r="H8" s="40"/>
      <c r="I8" s="40"/>
      <c r="J8" s="41"/>
      <c r="L8" s="43"/>
      <c r="M8" s="43"/>
      <c r="N8" s="43"/>
      <c r="O8" s="43"/>
      <c r="P8" s="43"/>
    </row>
    <row r="9" spans="2:16" ht="30.75" customHeight="1">
      <c r="B9" s="1" t="s">
        <v>0</v>
      </c>
      <c r="C9" s="1" t="s">
        <v>41</v>
      </c>
      <c r="D9" s="1" t="s">
        <v>10</v>
      </c>
      <c r="E9" s="1" t="s">
        <v>40</v>
      </c>
      <c r="F9" s="1" t="s">
        <v>11</v>
      </c>
      <c r="G9" s="1" t="s">
        <v>165</v>
      </c>
      <c r="H9" s="1" t="s">
        <v>26</v>
      </c>
      <c r="I9" s="3" t="s">
        <v>8</v>
      </c>
      <c r="J9" s="3" t="s">
        <v>9</v>
      </c>
      <c r="L9" s="34" t="s">
        <v>0</v>
      </c>
      <c r="M9" s="34" t="s">
        <v>25</v>
      </c>
      <c r="N9" s="34" t="s">
        <v>46</v>
      </c>
      <c r="O9" s="35" t="s">
        <v>8</v>
      </c>
      <c r="P9" s="35" t="s">
        <v>9</v>
      </c>
    </row>
    <row r="10" spans="2:16" ht="15">
      <c r="B10" s="11" t="s">
        <v>12</v>
      </c>
      <c r="C10" s="14">
        <v>0</v>
      </c>
      <c r="D10" s="8">
        <v>0</v>
      </c>
      <c r="E10" s="2">
        <v>0</v>
      </c>
      <c r="F10" s="8">
        <v>0</v>
      </c>
      <c r="G10" s="2">
        <v>0</v>
      </c>
      <c r="H10" s="8">
        <v>0</v>
      </c>
      <c r="I10" s="8">
        <f>SUM(C10:H10)</f>
        <v>0</v>
      </c>
      <c r="J10" s="8">
        <f>I10</f>
        <v>0</v>
      </c>
      <c r="L10" s="4" t="s">
        <v>12</v>
      </c>
      <c r="M10" s="14">
        <v>0</v>
      </c>
      <c r="N10" s="8">
        <v>0</v>
      </c>
      <c r="O10" s="8">
        <f>SUM(M10:N10)</f>
        <v>0</v>
      </c>
      <c r="P10" s="8">
        <f>O10</f>
        <v>0</v>
      </c>
    </row>
    <row r="11" spans="2:16" ht="15">
      <c r="B11" s="5" t="s">
        <v>13</v>
      </c>
      <c r="C11" s="5">
        <v>0</v>
      </c>
      <c r="D11" s="2">
        <v>5487</v>
      </c>
      <c r="E11" s="2">
        <v>0</v>
      </c>
      <c r="F11" s="2">
        <v>0</v>
      </c>
      <c r="G11" s="2">
        <v>0</v>
      </c>
      <c r="H11" s="2">
        <v>0</v>
      </c>
      <c r="I11" s="8">
        <f>SUM(C11:H11)</f>
        <v>5487</v>
      </c>
      <c r="J11" s="2">
        <f aca="true" t="shared" si="0" ref="J11:J21">I11+J10</f>
        <v>5487</v>
      </c>
      <c r="L11" s="5" t="s">
        <v>13</v>
      </c>
      <c r="M11" s="5">
        <v>0</v>
      </c>
      <c r="N11" s="2">
        <v>0</v>
      </c>
      <c r="O11" s="8">
        <f aca="true" t="shared" si="1" ref="O11:O21">SUM(M11:N11)</f>
        <v>0</v>
      </c>
      <c r="P11" s="2">
        <f aca="true" t="shared" si="2" ref="P11:P21">O11+P10</f>
        <v>0</v>
      </c>
    </row>
    <row r="12" spans="2:16" ht="15">
      <c r="B12" s="5" t="s">
        <v>14</v>
      </c>
      <c r="C12" s="5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8">
        <f aca="true" t="shared" si="3" ref="I12:I21">SUM(C12:H12)</f>
        <v>0</v>
      </c>
      <c r="J12" s="2">
        <f t="shared" si="0"/>
        <v>5487</v>
      </c>
      <c r="L12" s="5" t="s">
        <v>14</v>
      </c>
      <c r="M12" s="5">
        <v>0</v>
      </c>
      <c r="N12" s="2">
        <v>0</v>
      </c>
      <c r="O12" s="8">
        <f t="shared" si="1"/>
        <v>0</v>
      </c>
      <c r="P12" s="2">
        <f t="shared" si="2"/>
        <v>0</v>
      </c>
    </row>
    <row r="13" spans="2:16" ht="15">
      <c r="B13" s="5" t="s">
        <v>15</v>
      </c>
      <c r="C13" s="5">
        <v>0</v>
      </c>
      <c r="D13" s="2">
        <v>21974</v>
      </c>
      <c r="E13" s="2">
        <v>0</v>
      </c>
      <c r="F13" s="2">
        <v>0</v>
      </c>
      <c r="G13" s="2">
        <v>0</v>
      </c>
      <c r="H13" s="2">
        <v>0</v>
      </c>
      <c r="I13" s="8">
        <f t="shared" si="3"/>
        <v>21974</v>
      </c>
      <c r="J13" s="2">
        <f t="shared" si="0"/>
        <v>27461</v>
      </c>
      <c r="L13" s="5" t="s">
        <v>15</v>
      </c>
      <c r="M13" s="5">
        <v>0</v>
      </c>
      <c r="N13" s="2">
        <v>0</v>
      </c>
      <c r="O13" s="8">
        <f t="shared" si="1"/>
        <v>0</v>
      </c>
      <c r="P13" s="2">
        <f t="shared" si="2"/>
        <v>0</v>
      </c>
    </row>
    <row r="14" spans="2:16" ht="15">
      <c r="B14" s="5" t="s">
        <v>16</v>
      </c>
      <c r="C14" s="5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8">
        <f t="shared" si="3"/>
        <v>0</v>
      </c>
      <c r="J14" s="2">
        <f t="shared" si="0"/>
        <v>27461</v>
      </c>
      <c r="L14" s="5" t="s">
        <v>16</v>
      </c>
      <c r="M14" s="5">
        <v>0</v>
      </c>
      <c r="N14" s="2">
        <v>0</v>
      </c>
      <c r="O14" s="8">
        <f t="shared" si="1"/>
        <v>0</v>
      </c>
      <c r="P14" s="2">
        <f t="shared" si="2"/>
        <v>0</v>
      </c>
    </row>
    <row r="15" spans="2:16" ht="15">
      <c r="B15" s="5" t="s">
        <v>17</v>
      </c>
      <c r="C15" s="5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8">
        <f t="shared" si="3"/>
        <v>0</v>
      </c>
      <c r="J15" s="2">
        <f t="shared" si="0"/>
        <v>27461</v>
      </c>
      <c r="L15" s="5" t="s">
        <v>17</v>
      </c>
      <c r="M15" s="5">
        <v>0</v>
      </c>
      <c r="N15" s="2">
        <v>0</v>
      </c>
      <c r="O15" s="8">
        <f t="shared" si="1"/>
        <v>0</v>
      </c>
      <c r="P15" s="2">
        <f t="shared" si="2"/>
        <v>0</v>
      </c>
    </row>
    <row r="16" spans="2:16" ht="15">
      <c r="B16" s="5" t="s">
        <v>18</v>
      </c>
      <c r="C16" s="5">
        <v>0</v>
      </c>
      <c r="D16" s="2">
        <v>15973</v>
      </c>
      <c r="E16" s="2">
        <v>0</v>
      </c>
      <c r="F16" s="2">
        <v>0</v>
      </c>
      <c r="G16" s="2">
        <v>0</v>
      </c>
      <c r="H16" s="2">
        <v>0</v>
      </c>
      <c r="I16" s="8">
        <f t="shared" si="3"/>
        <v>15973</v>
      </c>
      <c r="J16" s="2">
        <f t="shared" si="0"/>
        <v>43434</v>
      </c>
      <c r="L16" s="5" t="s">
        <v>18</v>
      </c>
      <c r="M16" s="5">
        <v>0</v>
      </c>
      <c r="N16" s="2">
        <v>0</v>
      </c>
      <c r="O16" s="8">
        <f>SUM(M16:N16)</f>
        <v>0</v>
      </c>
      <c r="P16" s="2">
        <f t="shared" si="2"/>
        <v>0</v>
      </c>
    </row>
    <row r="17" spans="2:16" ht="15">
      <c r="B17" s="5" t="s">
        <v>19</v>
      </c>
      <c r="C17" s="5">
        <v>0</v>
      </c>
      <c r="D17" s="2">
        <v>1858</v>
      </c>
      <c r="E17" s="2">
        <v>0</v>
      </c>
      <c r="F17" s="2">
        <v>0</v>
      </c>
      <c r="G17" s="2">
        <v>0</v>
      </c>
      <c r="H17" s="2">
        <v>0</v>
      </c>
      <c r="I17" s="8">
        <f t="shared" si="3"/>
        <v>1858</v>
      </c>
      <c r="J17" s="2">
        <f t="shared" si="0"/>
        <v>45292</v>
      </c>
      <c r="L17" s="5" t="s">
        <v>19</v>
      </c>
      <c r="M17" s="5">
        <v>0</v>
      </c>
      <c r="N17" s="2">
        <v>0</v>
      </c>
      <c r="O17" s="8">
        <f t="shared" si="1"/>
        <v>0</v>
      </c>
      <c r="P17" s="2">
        <f t="shared" si="2"/>
        <v>0</v>
      </c>
    </row>
    <row r="18" spans="2:16" ht="15">
      <c r="B18" s="5" t="s">
        <v>20</v>
      </c>
      <c r="C18" s="5">
        <v>0</v>
      </c>
      <c r="D18" s="2">
        <v>15103</v>
      </c>
      <c r="E18" s="2">
        <v>0</v>
      </c>
      <c r="F18" s="2">
        <v>0</v>
      </c>
      <c r="G18" s="2">
        <v>0</v>
      </c>
      <c r="H18" s="2">
        <v>0</v>
      </c>
      <c r="I18" s="8">
        <f t="shared" si="3"/>
        <v>15103</v>
      </c>
      <c r="J18" s="2">
        <f t="shared" si="0"/>
        <v>60395</v>
      </c>
      <c r="L18" s="5" t="s">
        <v>20</v>
      </c>
      <c r="M18" s="5">
        <v>0</v>
      </c>
      <c r="N18" s="2">
        <v>0</v>
      </c>
      <c r="O18" s="8">
        <f t="shared" si="1"/>
        <v>0</v>
      </c>
      <c r="P18" s="2">
        <f t="shared" si="2"/>
        <v>0</v>
      </c>
    </row>
    <row r="19" spans="2:16" ht="15">
      <c r="B19" s="5" t="s">
        <v>21</v>
      </c>
      <c r="C19" s="5">
        <v>0</v>
      </c>
      <c r="D19" s="2">
        <v>13974</v>
      </c>
      <c r="E19" s="2">
        <v>0</v>
      </c>
      <c r="F19" s="2">
        <v>0</v>
      </c>
      <c r="G19" s="2">
        <v>0</v>
      </c>
      <c r="H19" s="2">
        <v>0</v>
      </c>
      <c r="I19" s="8">
        <f t="shared" si="3"/>
        <v>13974</v>
      </c>
      <c r="J19" s="2">
        <f t="shared" si="0"/>
        <v>74369</v>
      </c>
      <c r="L19" s="5" t="s">
        <v>21</v>
      </c>
      <c r="M19" s="5">
        <v>0</v>
      </c>
      <c r="N19" s="2">
        <v>0</v>
      </c>
      <c r="O19" s="8">
        <f t="shared" si="1"/>
        <v>0</v>
      </c>
      <c r="P19" s="2">
        <f t="shared" si="2"/>
        <v>0</v>
      </c>
    </row>
    <row r="20" spans="2:16" ht="15">
      <c r="B20" s="5" t="s">
        <v>22</v>
      </c>
      <c r="C20" s="5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8">
        <f t="shared" si="3"/>
        <v>0</v>
      </c>
      <c r="J20" s="2">
        <f t="shared" si="0"/>
        <v>74369</v>
      </c>
      <c r="L20" s="5" t="s">
        <v>22</v>
      </c>
      <c r="M20" s="5">
        <v>0</v>
      </c>
      <c r="N20" s="2">
        <v>0</v>
      </c>
      <c r="O20" s="8">
        <f t="shared" si="1"/>
        <v>0</v>
      </c>
      <c r="P20" s="2">
        <f t="shared" si="2"/>
        <v>0</v>
      </c>
    </row>
    <row r="21" spans="2:16" ht="15.75" thickBot="1">
      <c r="B21" s="6" t="s">
        <v>23</v>
      </c>
      <c r="C21" s="6">
        <v>0</v>
      </c>
      <c r="D21" s="7">
        <v>17000</v>
      </c>
      <c r="E21" s="7">
        <v>0</v>
      </c>
      <c r="F21" s="7">
        <v>0</v>
      </c>
      <c r="G21" s="7">
        <v>0</v>
      </c>
      <c r="H21" s="7">
        <v>41</v>
      </c>
      <c r="I21" s="8">
        <f t="shared" si="3"/>
        <v>17041</v>
      </c>
      <c r="J21" s="7">
        <f t="shared" si="0"/>
        <v>91410</v>
      </c>
      <c r="L21" s="6" t="s">
        <v>23</v>
      </c>
      <c r="M21" s="6">
        <v>0</v>
      </c>
      <c r="N21" s="7">
        <v>0</v>
      </c>
      <c r="O21" s="8">
        <f t="shared" si="1"/>
        <v>0</v>
      </c>
      <c r="P21" s="7">
        <f t="shared" si="2"/>
        <v>0</v>
      </c>
    </row>
    <row r="22" spans="2:16" ht="16.5" thickBot="1" thickTop="1">
      <c r="B22" s="9" t="s">
        <v>24</v>
      </c>
      <c r="C22" s="13">
        <f aca="true" t="shared" si="4" ref="C22:I22">SUM(C10:C21)</f>
        <v>0</v>
      </c>
      <c r="D22" s="10">
        <f t="shared" si="4"/>
        <v>91369</v>
      </c>
      <c r="E22" s="10">
        <f t="shared" si="4"/>
        <v>0</v>
      </c>
      <c r="F22" s="10">
        <f t="shared" si="4"/>
        <v>0</v>
      </c>
      <c r="G22" s="10">
        <f>SUM(G10:G21)</f>
        <v>0</v>
      </c>
      <c r="H22" s="10">
        <f t="shared" si="4"/>
        <v>41</v>
      </c>
      <c r="I22" s="10">
        <f t="shared" si="4"/>
        <v>91410</v>
      </c>
      <c r="J22" s="10"/>
      <c r="L22" s="9" t="s">
        <v>24</v>
      </c>
      <c r="M22" s="10">
        <f>SUM(M10:M21)</f>
        <v>0</v>
      </c>
      <c r="N22" s="10">
        <f>SUM(N10:N21)</f>
        <v>0</v>
      </c>
      <c r="O22" s="10">
        <f>SUM(O10:O21)</f>
        <v>0</v>
      </c>
      <c r="P22" s="10"/>
    </row>
    <row r="23" spans="2:16" ht="15.75" thickTop="1">
      <c r="B23" s="11" t="s">
        <v>28</v>
      </c>
      <c r="C23" s="5">
        <v>0</v>
      </c>
      <c r="D23" s="8">
        <v>0</v>
      </c>
      <c r="E23" s="8"/>
      <c r="F23" s="8">
        <v>0</v>
      </c>
      <c r="G23" s="2">
        <v>0</v>
      </c>
      <c r="H23" s="8">
        <v>0</v>
      </c>
      <c r="I23" s="8">
        <f>SUM(C23:H23)</f>
        <v>0</v>
      </c>
      <c r="J23" s="8">
        <f>I23</f>
        <v>0</v>
      </c>
      <c r="L23" s="4" t="s">
        <v>28</v>
      </c>
      <c r="M23" s="14">
        <v>0</v>
      </c>
      <c r="N23" s="8">
        <v>0</v>
      </c>
      <c r="O23" s="8">
        <f>SUM(M23:N23)</f>
        <v>0</v>
      </c>
      <c r="P23" s="8">
        <f>O23</f>
        <v>0</v>
      </c>
    </row>
    <row r="24" spans="2:16" ht="15">
      <c r="B24" s="5" t="s">
        <v>29</v>
      </c>
      <c r="C24" s="5">
        <v>0</v>
      </c>
      <c r="D24" s="2">
        <v>9889</v>
      </c>
      <c r="E24" s="2"/>
      <c r="F24" s="2">
        <v>0</v>
      </c>
      <c r="G24" s="2">
        <v>0</v>
      </c>
      <c r="H24" s="2">
        <v>0</v>
      </c>
      <c r="I24" s="8">
        <f>SUM(C24:H24)</f>
        <v>9889</v>
      </c>
      <c r="J24" s="2">
        <f aca="true" t="shared" si="5" ref="J24:J34">I24+J23</f>
        <v>9889</v>
      </c>
      <c r="L24" s="5" t="s">
        <v>29</v>
      </c>
      <c r="M24" s="5">
        <v>0</v>
      </c>
      <c r="N24" s="2">
        <v>0</v>
      </c>
      <c r="O24" s="8">
        <f aca="true" t="shared" si="6" ref="O24:O34">SUM(M24:N24)</f>
        <v>0</v>
      </c>
      <c r="P24" s="2">
        <f aca="true" t="shared" si="7" ref="P24:P34">O24+P23</f>
        <v>0</v>
      </c>
    </row>
    <row r="25" spans="2:16" ht="15">
      <c r="B25" s="5" t="s">
        <v>30</v>
      </c>
      <c r="C25" s="5">
        <v>0</v>
      </c>
      <c r="D25" s="2">
        <v>0</v>
      </c>
      <c r="E25" s="2"/>
      <c r="F25" s="2">
        <v>0</v>
      </c>
      <c r="G25" s="2">
        <v>0</v>
      </c>
      <c r="H25" s="2">
        <v>0</v>
      </c>
      <c r="I25" s="8">
        <f aca="true" t="shared" si="8" ref="I25:I34">SUM(C25:H25)</f>
        <v>0</v>
      </c>
      <c r="J25" s="2">
        <f t="shared" si="5"/>
        <v>9889</v>
      </c>
      <c r="L25" s="5" t="s">
        <v>30</v>
      </c>
      <c r="M25" s="5">
        <v>0</v>
      </c>
      <c r="N25" s="2">
        <v>0</v>
      </c>
      <c r="O25" s="8">
        <f t="shared" si="6"/>
        <v>0</v>
      </c>
      <c r="P25" s="2">
        <f t="shared" si="7"/>
        <v>0</v>
      </c>
    </row>
    <row r="26" spans="2:16" ht="15">
      <c r="B26" s="5" t="s">
        <v>31</v>
      </c>
      <c r="C26" s="5">
        <v>0</v>
      </c>
      <c r="D26" s="2">
        <v>0</v>
      </c>
      <c r="E26" s="2"/>
      <c r="F26" s="2">
        <v>0</v>
      </c>
      <c r="G26" s="2">
        <v>0</v>
      </c>
      <c r="H26" s="2">
        <v>0</v>
      </c>
      <c r="I26" s="8">
        <f t="shared" si="8"/>
        <v>0</v>
      </c>
      <c r="J26" s="2">
        <f t="shared" si="5"/>
        <v>9889</v>
      </c>
      <c r="L26" s="5" t="s">
        <v>31</v>
      </c>
      <c r="M26" s="5">
        <v>0</v>
      </c>
      <c r="N26" s="2">
        <v>0</v>
      </c>
      <c r="O26" s="8">
        <f t="shared" si="6"/>
        <v>0</v>
      </c>
      <c r="P26" s="2">
        <f t="shared" si="7"/>
        <v>0</v>
      </c>
    </row>
    <row r="27" spans="2:16" ht="15">
      <c r="B27" s="5" t="s">
        <v>32</v>
      </c>
      <c r="C27" s="5">
        <v>0</v>
      </c>
      <c r="D27" s="2">
        <v>0</v>
      </c>
      <c r="E27" s="2">
        <v>7494</v>
      </c>
      <c r="F27" s="2">
        <v>0</v>
      </c>
      <c r="G27" s="2">
        <v>0</v>
      </c>
      <c r="H27" s="2">
        <v>0</v>
      </c>
      <c r="I27" s="8">
        <f t="shared" si="8"/>
        <v>7494</v>
      </c>
      <c r="J27" s="2">
        <f t="shared" si="5"/>
        <v>17383</v>
      </c>
      <c r="L27" s="5" t="s">
        <v>32</v>
      </c>
      <c r="M27" s="5">
        <v>0</v>
      </c>
      <c r="N27" s="2">
        <v>0</v>
      </c>
      <c r="O27" s="8">
        <f t="shared" si="6"/>
        <v>0</v>
      </c>
      <c r="P27" s="2">
        <f t="shared" si="7"/>
        <v>0</v>
      </c>
    </row>
    <row r="28" spans="2:16" ht="15">
      <c r="B28" s="5" t="s">
        <v>33</v>
      </c>
      <c r="C28" s="5">
        <v>0</v>
      </c>
      <c r="D28" s="2">
        <v>0</v>
      </c>
      <c r="E28" s="2"/>
      <c r="F28" s="2">
        <v>0</v>
      </c>
      <c r="G28" s="2">
        <v>0</v>
      </c>
      <c r="H28" s="2">
        <v>0</v>
      </c>
      <c r="I28" s="8">
        <f t="shared" si="8"/>
        <v>0</v>
      </c>
      <c r="J28" s="2">
        <f t="shared" si="5"/>
        <v>17383</v>
      </c>
      <c r="L28" s="5" t="s">
        <v>33</v>
      </c>
      <c r="M28" s="5">
        <v>0</v>
      </c>
      <c r="N28" s="2">
        <v>0</v>
      </c>
      <c r="O28" s="8">
        <f t="shared" si="6"/>
        <v>0</v>
      </c>
      <c r="P28" s="2">
        <f t="shared" si="7"/>
        <v>0</v>
      </c>
    </row>
    <row r="29" spans="2:16" ht="15">
      <c r="B29" s="5" t="s">
        <v>34</v>
      </c>
      <c r="C29" s="5">
        <v>0</v>
      </c>
      <c r="D29" s="2">
        <v>0</v>
      </c>
      <c r="E29" s="2"/>
      <c r="F29" s="2">
        <v>0</v>
      </c>
      <c r="G29" s="2">
        <v>0</v>
      </c>
      <c r="H29" s="2">
        <v>0</v>
      </c>
      <c r="I29" s="8">
        <f t="shared" si="8"/>
        <v>0</v>
      </c>
      <c r="J29" s="2">
        <f t="shared" si="5"/>
        <v>17383</v>
      </c>
      <c r="L29" s="5" t="s">
        <v>34</v>
      </c>
      <c r="M29" s="5">
        <v>0</v>
      </c>
      <c r="N29" s="2">
        <v>0</v>
      </c>
      <c r="O29" s="8">
        <f t="shared" si="6"/>
        <v>0</v>
      </c>
      <c r="P29" s="2">
        <f t="shared" si="7"/>
        <v>0</v>
      </c>
    </row>
    <row r="30" spans="2:16" ht="15">
      <c r="B30" s="5" t="s">
        <v>35</v>
      </c>
      <c r="C30" s="5">
        <v>0</v>
      </c>
      <c r="D30" s="2">
        <v>0</v>
      </c>
      <c r="E30" s="2"/>
      <c r="F30" s="2">
        <v>0</v>
      </c>
      <c r="G30" s="2">
        <v>0</v>
      </c>
      <c r="H30" s="2">
        <v>0</v>
      </c>
      <c r="I30" s="8">
        <f t="shared" si="8"/>
        <v>0</v>
      </c>
      <c r="J30" s="2">
        <f t="shared" si="5"/>
        <v>17383</v>
      </c>
      <c r="L30" s="5" t="s">
        <v>35</v>
      </c>
      <c r="M30" s="5">
        <v>0</v>
      </c>
      <c r="N30" s="2">
        <v>0</v>
      </c>
      <c r="O30" s="8">
        <f>SUM(M30:N30)</f>
        <v>0</v>
      </c>
      <c r="P30" s="2">
        <f t="shared" si="7"/>
        <v>0</v>
      </c>
    </row>
    <row r="31" spans="2:16" ht="15">
      <c r="B31" s="5" t="s">
        <v>36</v>
      </c>
      <c r="C31" s="5">
        <v>0</v>
      </c>
      <c r="D31" s="2">
        <v>0</v>
      </c>
      <c r="E31" s="2"/>
      <c r="F31" s="2">
        <v>855</v>
      </c>
      <c r="G31" s="2">
        <v>0</v>
      </c>
      <c r="H31" s="2">
        <v>0</v>
      </c>
      <c r="I31" s="8">
        <f t="shared" si="8"/>
        <v>855</v>
      </c>
      <c r="J31" s="2">
        <f t="shared" si="5"/>
        <v>18238</v>
      </c>
      <c r="L31" s="5" t="s">
        <v>36</v>
      </c>
      <c r="M31" s="5">
        <v>0</v>
      </c>
      <c r="N31" s="2">
        <v>0</v>
      </c>
      <c r="O31" s="8">
        <f t="shared" si="6"/>
        <v>0</v>
      </c>
      <c r="P31" s="2">
        <f t="shared" si="7"/>
        <v>0</v>
      </c>
    </row>
    <row r="32" spans="2:16" ht="15">
      <c r="B32" s="5" t="s">
        <v>37</v>
      </c>
      <c r="C32" s="5">
        <v>0</v>
      </c>
      <c r="D32" s="2">
        <v>0</v>
      </c>
      <c r="E32" s="2"/>
      <c r="F32" s="2">
        <v>0</v>
      </c>
      <c r="G32" s="2">
        <v>0</v>
      </c>
      <c r="H32" s="2">
        <v>0</v>
      </c>
      <c r="I32" s="8">
        <f t="shared" si="8"/>
        <v>0</v>
      </c>
      <c r="J32" s="2">
        <f t="shared" si="5"/>
        <v>18238</v>
      </c>
      <c r="L32" s="5" t="s">
        <v>37</v>
      </c>
      <c r="M32" s="5">
        <v>0</v>
      </c>
      <c r="N32" s="2">
        <v>0</v>
      </c>
      <c r="O32" s="8">
        <f t="shared" si="6"/>
        <v>0</v>
      </c>
      <c r="P32" s="2">
        <f t="shared" si="7"/>
        <v>0</v>
      </c>
    </row>
    <row r="33" spans="2:16" ht="15">
      <c r="B33" s="5" t="s">
        <v>38</v>
      </c>
      <c r="C33" s="5">
        <v>0</v>
      </c>
      <c r="D33" s="2">
        <v>0</v>
      </c>
      <c r="E33" s="2"/>
      <c r="F33" s="2">
        <v>0</v>
      </c>
      <c r="G33" s="2">
        <v>0</v>
      </c>
      <c r="H33" s="2">
        <v>0</v>
      </c>
      <c r="I33" s="8">
        <f t="shared" si="8"/>
        <v>0</v>
      </c>
      <c r="J33" s="2">
        <f t="shared" si="5"/>
        <v>18238</v>
      </c>
      <c r="L33" s="5" t="s">
        <v>38</v>
      </c>
      <c r="M33" s="5">
        <v>0</v>
      </c>
      <c r="N33" s="2">
        <v>0</v>
      </c>
      <c r="O33" s="8">
        <f t="shared" si="6"/>
        <v>0</v>
      </c>
      <c r="P33" s="2">
        <f t="shared" si="7"/>
        <v>0</v>
      </c>
    </row>
    <row r="34" spans="2:16" ht="15.75" thickBot="1">
      <c r="B34" s="6" t="s">
        <v>39</v>
      </c>
      <c r="C34" s="5">
        <v>0</v>
      </c>
      <c r="D34" s="7">
        <v>0</v>
      </c>
      <c r="E34" s="7"/>
      <c r="F34" s="7">
        <v>0</v>
      </c>
      <c r="G34" s="7">
        <v>0</v>
      </c>
      <c r="H34" s="7">
        <v>0</v>
      </c>
      <c r="I34" s="8">
        <f t="shared" si="8"/>
        <v>0</v>
      </c>
      <c r="J34" s="7">
        <f t="shared" si="5"/>
        <v>18238</v>
      </c>
      <c r="L34" s="6" t="s">
        <v>39</v>
      </c>
      <c r="M34" s="6">
        <v>0</v>
      </c>
      <c r="N34" s="7">
        <v>0</v>
      </c>
      <c r="O34" s="8">
        <f t="shared" si="6"/>
        <v>0</v>
      </c>
      <c r="P34" s="7">
        <f t="shared" si="7"/>
        <v>0</v>
      </c>
    </row>
    <row r="35" spans="2:16" ht="16.5" thickBot="1" thickTop="1">
      <c r="B35" s="9" t="s">
        <v>27</v>
      </c>
      <c r="C35" s="13">
        <f aca="true" t="shared" si="9" ref="C35:I35">SUM(C23:C34)</f>
        <v>0</v>
      </c>
      <c r="D35" s="10">
        <f t="shared" si="9"/>
        <v>9889</v>
      </c>
      <c r="E35" s="10">
        <f t="shared" si="9"/>
        <v>7494</v>
      </c>
      <c r="F35" s="10">
        <f t="shared" si="9"/>
        <v>855</v>
      </c>
      <c r="G35" s="10">
        <f t="shared" si="9"/>
        <v>0</v>
      </c>
      <c r="H35" s="10">
        <f t="shared" si="9"/>
        <v>0</v>
      </c>
      <c r="I35" s="10">
        <f t="shared" si="9"/>
        <v>18238</v>
      </c>
      <c r="J35" s="10"/>
      <c r="L35" s="9" t="s">
        <v>27</v>
      </c>
      <c r="M35" s="10">
        <f>SUM(M23:M34)</f>
        <v>0</v>
      </c>
      <c r="N35" s="10">
        <f>SUM(N23:N34)</f>
        <v>0</v>
      </c>
      <c r="O35" s="10">
        <f>SUM(O23:O34)</f>
        <v>0</v>
      </c>
      <c r="P35" s="10"/>
    </row>
    <row r="36" spans="2:16" ht="15.75" thickTop="1">
      <c r="B36" s="11" t="s">
        <v>49</v>
      </c>
      <c r="C36" s="8">
        <v>0</v>
      </c>
      <c r="D36" s="8">
        <v>0</v>
      </c>
      <c r="E36" s="8">
        <v>0</v>
      </c>
      <c r="F36" s="8">
        <v>0</v>
      </c>
      <c r="G36" s="2">
        <v>0</v>
      </c>
      <c r="H36" s="8">
        <v>0</v>
      </c>
      <c r="I36" s="8">
        <f>SUM(C36:H36)</f>
        <v>0</v>
      </c>
      <c r="J36" s="8">
        <f>I36</f>
        <v>0</v>
      </c>
      <c r="L36" s="11" t="s">
        <v>49</v>
      </c>
      <c r="M36" s="14">
        <v>0</v>
      </c>
      <c r="N36" s="8">
        <v>0</v>
      </c>
      <c r="O36" s="8">
        <f>SUM(M36:N36)</f>
        <v>0</v>
      </c>
      <c r="P36" s="8">
        <f>O36</f>
        <v>0</v>
      </c>
    </row>
    <row r="37" spans="2:16" ht="15">
      <c r="B37" s="5" t="s">
        <v>50</v>
      </c>
      <c r="C37" s="2">
        <v>26191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8">
        <f>SUM(C37:H37)</f>
        <v>26191</v>
      </c>
      <c r="J37" s="2">
        <f aca="true" t="shared" si="10" ref="J37:J47">I37+J36</f>
        <v>26191</v>
      </c>
      <c r="L37" s="5" t="s">
        <v>50</v>
      </c>
      <c r="M37" s="5">
        <v>0</v>
      </c>
      <c r="N37" s="2">
        <v>0</v>
      </c>
      <c r="O37" s="8">
        <f>SUM(M37:N37)</f>
        <v>0</v>
      </c>
      <c r="P37" s="2">
        <f aca="true" t="shared" si="11" ref="P37:P47">O37+P36</f>
        <v>0</v>
      </c>
    </row>
    <row r="38" spans="2:16" ht="15">
      <c r="B38" s="5" t="s">
        <v>51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8">
        <f aca="true" t="shared" si="12" ref="I38:I47">SUM(C38:H38)</f>
        <v>0</v>
      </c>
      <c r="J38" s="2">
        <f t="shared" si="10"/>
        <v>26191</v>
      </c>
      <c r="L38" s="5" t="s">
        <v>51</v>
      </c>
      <c r="M38" s="5">
        <v>0</v>
      </c>
      <c r="N38" s="2">
        <v>0</v>
      </c>
      <c r="O38" s="8">
        <f aca="true" t="shared" si="13" ref="O38:O47">SUM(M38:N38)</f>
        <v>0</v>
      </c>
      <c r="P38" s="2">
        <f t="shared" si="11"/>
        <v>0</v>
      </c>
    </row>
    <row r="39" spans="2:16" ht="15">
      <c r="B39" s="5" t="s">
        <v>52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8">
        <f t="shared" si="12"/>
        <v>0</v>
      </c>
      <c r="J39" s="2">
        <f t="shared" si="10"/>
        <v>26191</v>
      </c>
      <c r="L39" s="5" t="s">
        <v>52</v>
      </c>
      <c r="M39" s="5">
        <v>0</v>
      </c>
      <c r="N39" s="2">
        <v>0</v>
      </c>
      <c r="O39" s="8">
        <f t="shared" si="13"/>
        <v>0</v>
      </c>
      <c r="P39" s="2">
        <f t="shared" si="11"/>
        <v>0</v>
      </c>
    </row>
    <row r="40" spans="2:16" ht="15">
      <c r="B40" s="5" t="s">
        <v>53</v>
      </c>
      <c r="C40" s="2">
        <v>11148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8">
        <f t="shared" si="12"/>
        <v>11148</v>
      </c>
      <c r="J40" s="2">
        <f t="shared" si="10"/>
        <v>37339</v>
      </c>
      <c r="L40" s="5" t="s">
        <v>53</v>
      </c>
      <c r="M40" s="5">
        <v>0</v>
      </c>
      <c r="N40" s="2">
        <v>0</v>
      </c>
      <c r="O40" s="8">
        <f t="shared" si="13"/>
        <v>0</v>
      </c>
      <c r="P40" s="2">
        <f t="shared" si="11"/>
        <v>0</v>
      </c>
    </row>
    <row r="41" spans="2:16" ht="15">
      <c r="B41" s="5" t="s">
        <v>76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8">
        <f t="shared" si="12"/>
        <v>0</v>
      </c>
      <c r="J41" s="2">
        <f t="shared" si="10"/>
        <v>37339</v>
      </c>
      <c r="L41" s="5" t="s">
        <v>76</v>
      </c>
      <c r="M41" s="5">
        <v>0</v>
      </c>
      <c r="N41" s="2">
        <v>0</v>
      </c>
      <c r="O41" s="8">
        <f t="shared" si="13"/>
        <v>0</v>
      </c>
      <c r="P41" s="2">
        <f t="shared" si="11"/>
        <v>0</v>
      </c>
    </row>
    <row r="42" spans="2:16" ht="15">
      <c r="B42" s="5" t="s">
        <v>77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8">
        <f t="shared" si="12"/>
        <v>0</v>
      </c>
      <c r="J42" s="2">
        <f t="shared" si="10"/>
        <v>37339</v>
      </c>
      <c r="L42" s="5" t="s">
        <v>77</v>
      </c>
      <c r="M42" s="5">
        <v>0</v>
      </c>
      <c r="N42" s="2">
        <v>0</v>
      </c>
      <c r="O42" s="8">
        <f t="shared" si="13"/>
        <v>0</v>
      </c>
      <c r="P42" s="2">
        <f t="shared" si="11"/>
        <v>0</v>
      </c>
    </row>
    <row r="43" spans="2:16" ht="15">
      <c r="B43" s="5" t="s">
        <v>78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8">
        <f t="shared" si="12"/>
        <v>0</v>
      </c>
      <c r="J43" s="2">
        <f t="shared" si="10"/>
        <v>37339</v>
      </c>
      <c r="L43" s="5" t="s">
        <v>78</v>
      </c>
      <c r="M43" s="5">
        <v>0</v>
      </c>
      <c r="N43" s="2">
        <v>0</v>
      </c>
      <c r="O43" s="8">
        <f t="shared" si="13"/>
        <v>0</v>
      </c>
      <c r="P43" s="2">
        <f t="shared" si="11"/>
        <v>0</v>
      </c>
    </row>
    <row r="44" spans="2:16" ht="15">
      <c r="B44" s="5" t="s">
        <v>79</v>
      </c>
      <c r="C44" s="2">
        <v>0</v>
      </c>
      <c r="D44" s="2">
        <v>10647</v>
      </c>
      <c r="E44" s="2">
        <v>0</v>
      </c>
      <c r="F44" s="2">
        <v>0</v>
      </c>
      <c r="G44" s="2">
        <v>0</v>
      </c>
      <c r="H44" s="2">
        <v>0</v>
      </c>
      <c r="I44" s="8">
        <f t="shared" si="12"/>
        <v>10647</v>
      </c>
      <c r="J44" s="2">
        <f t="shared" si="10"/>
        <v>47986</v>
      </c>
      <c r="L44" s="5" t="s">
        <v>79</v>
      </c>
      <c r="M44" s="5">
        <v>0</v>
      </c>
      <c r="N44" s="2">
        <v>0</v>
      </c>
      <c r="O44" s="8">
        <f t="shared" si="13"/>
        <v>0</v>
      </c>
      <c r="P44" s="2">
        <f t="shared" si="11"/>
        <v>0</v>
      </c>
    </row>
    <row r="45" spans="2:16" ht="15">
      <c r="B45" s="5" t="s">
        <v>80</v>
      </c>
      <c r="C45" s="2">
        <v>0</v>
      </c>
      <c r="D45" s="2">
        <v>9266</v>
      </c>
      <c r="E45" s="2">
        <v>0</v>
      </c>
      <c r="F45" s="2">
        <v>0</v>
      </c>
      <c r="G45" s="2">
        <v>0</v>
      </c>
      <c r="H45" s="2">
        <v>0</v>
      </c>
      <c r="I45" s="8">
        <f t="shared" si="12"/>
        <v>9266</v>
      </c>
      <c r="J45" s="2">
        <f t="shared" si="10"/>
        <v>57252</v>
      </c>
      <c r="L45" s="5" t="s">
        <v>80</v>
      </c>
      <c r="M45" s="5">
        <v>0</v>
      </c>
      <c r="N45" s="2">
        <v>0</v>
      </c>
      <c r="O45" s="8">
        <f>SUM(M45:N45)</f>
        <v>0</v>
      </c>
      <c r="P45" s="2">
        <f t="shared" si="11"/>
        <v>0</v>
      </c>
    </row>
    <row r="46" spans="2:16" ht="15">
      <c r="B46" s="5" t="s">
        <v>81</v>
      </c>
      <c r="C46" s="2">
        <v>0</v>
      </c>
      <c r="D46" s="2">
        <v>19941</v>
      </c>
      <c r="E46" s="2">
        <v>0</v>
      </c>
      <c r="F46" s="2">
        <v>0</v>
      </c>
      <c r="G46" s="2">
        <v>0</v>
      </c>
      <c r="H46" s="2">
        <v>0</v>
      </c>
      <c r="I46" s="8">
        <f t="shared" si="12"/>
        <v>19941</v>
      </c>
      <c r="J46" s="2">
        <f t="shared" si="10"/>
        <v>77193</v>
      </c>
      <c r="L46" s="5" t="s">
        <v>81</v>
      </c>
      <c r="M46" s="5">
        <v>0</v>
      </c>
      <c r="N46" s="2">
        <v>0</v>
      </c>
      <c r="O46" s="8">
        <f>SUM(M46:N46)</f>
        <v>0</v>
      </c>
      <c r="P46" s="2">
        <f t="shared" si="11"/>
        <v>0</v>
      </c>
    </row>
    <row r="47" spans="2:16" ht="15.75" thickBot="1">
      <c r="B47" s="6" t="s">
        <v>82</v>
      </c>
      <c r="C47" s="7">
        <v>0</v>
      </c>
      <c r="D47" s="7">
        <v>0</v>
      </c>
      <c r="E47" s="7">
        <v>0</v>
      </c>
      <c r="F47" s="7">
        <v>1512</v>
      </c>
      <c r="G47" s="7">
        <v>0</v>
      </c>
      <c r="H47" s="7">
        <v>0</v>
      </c>
      <c r="I47" s="8">
        <f t="shared" si="12"/>
        <v>1512</v>
      </c>
      <c r="J47" s="7">
        <f t="shared" si="10"/>
        <v>78705</v>
      </c>
      <c r="L47" s="6" t="s">
        <v>82</v>
      </c>
      <c r="M47" s="6">
        <v>0</v>
      </c>
      <c r="N47" s="7">
        <v>0</v>
      </c>
      <c r="O47" s="8">
        <f t="shared" si="13"/>
        <v>0</v>
      </c>
      <c r="P47" s="7">
        <f t="shared" si="11"/>
        <v>0</v>
      </c>
    </row>
    <row r="48" spans="2:16" ht="16.5" thickBot="1" thickTop="1">
      <c r="B48" s="9" t="s">
        <v>54</v>
      </c>
      <c r="C48" s="10">
        <f aca="true" t="shared" si="14" ref="C48:I48">SUM(C36:C47)</f>
        <v>37339</v>
      </c>
      <c r="D48" s="10">
        <f t="shared" si="14"/>
        <v>39854</v>
      </c>
      <c r="E48" s="10">
        <f t="shared" si="14"/>
        <v>0</v>
      </c>
      <c r="F48" s="10">
        <f t="shared" si="14"/>
        <v>1512</v>
      </c>
      <c r="G48" s="10">
        <f t="shared" si="14"/>
        <v>0</v>
      </c>
      <c r="H48" s="10">
        <f t="shared" si="14"/>
        <v>0</v>
      </c>
      <c r="I48" s="10">
        <f t="shared" si="14"/>
        <v>78705</v>
      </c>
      <c r="J48" s="10"/>
      <c r="L48" s="9" t="str">
        <f>B48</f>
        <v>TOTAL 2016/17</v>
      </c>
      <c r="M48" s="10">
        <f>SUM(M36:M47)</f>
        <v>0</v>
      </c>
      <c r="N48" s="10">
        <f>SUM(N36:N47)</f>
        <v>0</v>
      </c>
      <c r="O48" s="10">
        <f>SUM(O36:O47)</f>
        <v>0</v>
      </c>
      <c r="P48" s="10"/>
    </row>
    <row r="49" spans="2:16" ht="15.75" thickTop="1">
      <c r="B49" s="11" t="s">
        <v>93</v>
      </c>
      <c r="C49" s="8">
        <v>0</v>
      </c>
      <c r="D49" s="8">
        <v>0</v>
      </c>
      <c r="E49" s="8">
        <v>0</v>
      </c>
      <c r="F49" s="8">
        <v>0</v>
      </c>
      <c r="G49" s="2">
        <v>0</v>
      </c>
      <c r="H49" s="8">
        <v>0</v>
      </c>
      <c r="I49" s="8">
        <f>SUM(C49:H49)</f>
        <v>0</v>
      </c>
      <c r="J49" s="8">
        <f>I49</f>
        <v>0</v>
      </c>
      <c r="L49" s="11" t="s">
        <v>93</v>
      </c>
      <c r="M49" s="14">
        <v>0</v>
      </c>
      <c r="N49" s="8">
        <v>0</v>
      </c>
      <c r="O49" s="8">
        <f>SUM(M49:N49)</f>
        <v>0</v>
      </c>
      <c r="P49" s="8">
        <f>O49</f>
        <v>0</v>
      </c>
    </row>
    <row r="50" spans="2:16" ht="15">
      <c r="B50" s="5" t="s">
        <v>94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8">
        <f>SUM(C50:H50)</f>
        <v>0</v>
      </c>
      <c r="J50" s="2">
        <f aca="true" t="shared" si="15" ref="J50:J60">I50+J49</f>
        <v>0</v>
      </c>
      <c r="L50" s="5" t="s">
        <v>94</v>
      </c>
      <c r="M50" s="5">
        <v>0</v>
      </c>
      <c r="N50" s="2">
        <v>0</v>
      </c>
      <c r="O50" s="8">
        <f aca="true" t="shared" si="16" ref="O50:O60">SUM(M50:N50)</f>
        <v>0</v>
      </c>
      <c r="P50" s="2">
        <f aca="true" t="shared" si="17" ref="P50:P60">O50+P49</f>
        <v>0</v>
      </c>
    </row>
    <row r="51" spans="2:16" ht="15">
      <c r="B51" s="5" t="s">
        <v>95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8">
        <f aca="true" t="shared" si="18" ref="I51:I60">SUM(C51:H51)</f>
        <v>0</v>
      </c>
      <c r="J51" s="2">
        <f t="shared" si="15"/>
        <v>0</v>
      </c>
      <c r="L51" s="5" t="s">
        <v>95</v>
      </c>
      <c r="M51" s="5">
        <v>0</v>
      </c>
      <c r="N51" s="2">
        <v>0</v>
      </c>
      <c r="O51" s="8">
        <f t="shared" si="16"/>
        <v>0</v>
      </c>
      <c r="P51" s="2">
        <f t="shared" si="17"/>
        <v>0</v>
      </c>
    </row>
    <row r="52" spans="2:16" ht="15">
      <c r="B52" s="5" t="s">
        <v>96</v>
      </c>
      <c r="C52" s="2">
        <v>0</v>
      </c>
      <c r="D52" s="2">
        <v>0</v>
      </c>
      <c r="E52" s="2">
        <v>0</v>
      </c>
      <c r="F52" s="2">
        <v>12953</v>
      </c>
      <c r="G52" s="2">
        <v>0</v>
      </c>
      <c r="H52" s="2">
        <v>0</v>
      </c>
      <c r="I52" s="8">
        <f t="shared" si="18"/>
        <v>12953</v>
      </c>
      <c r="J52" s="2">
        <f t="shared" si="15"/>
        <v>12953</v>
      </c>
      <c r="L52" s="5" t="s">
        <v>96</v>
      </c>
      <c r="M52" s="5">
        <v>0</v>
      </c>
      <c r="N52" s="2">
        <v>0</v>
      </c>
      <c r="O52" s="8">
        <f>SUM(M52:N52)</f>
        <v>0</v>
      </c>
      <c r="P52" s="2">
        <f t="shared" si="17"/>
        <v>0</v>
      </c>
    </row>
    <row r="53" spans="2:16" ht="15">
      <c r="B53" s="5" t="s">
        <v>97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8">
        <f t="shared" si="18"/>
        <v>0</v>
      </c>
      <c r="J53" s="2">
        <f t="shared" si="15"/>
        <v>12953</v>
      </c>
      <c r="L53" s="5" t="s">
        <v>97</v>
      </c>
      <c r="M53" s="5">
        <v>0</v>
      </c>
      <c r="N53" s="2">
        <v>0</v>
      </c>
      <c r="O53" s="8">
        <f t="shared" si="16"/>
        <v>0</v>
      </c>
      <c r="P53" s="2">
        <f t="shared" si="17"/>
        <v>0</v>
      </c>
    </row>
    <row r="54" spans="2:16" ht="15">
      <c r="B54" s="5" t="s">
        <v>132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8">
        <f t="shared" si="18"/>
        <v>0</v>
      </c>
      <c r="J54" s="2">
        <f t="shared" si="15"/>
        <v>12953</v>
      </c>
      <c r="L54" s="5" t="s">
        <v>132</v>
      </c>
      <c r="M54" s="5">
        <v>0</v>
      </c>
      <c r="N54" s="2">
        <v>0</v>
      </c>
      <c r="O54" s="8">
        <f t="shared" si="16"/>
        <v>0</v>
      </c>
      <c r="P54" s="2">
        <f t="shared" si="17"/>
        <v>0</v>
      </c>
    </row>
    <row r="55" spans="2:16" ht="15">
      <c r="B55" s="5" t="s">
        <v>133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8">
        <f t="shared" si="18"/>
        <v>0</v>
      </c>
      <c r="J55" s="2">
        <f t="shared" si="15"/>
        <v>12953</v>
      </c>
      <c r="L55" s="5" t="s">
        <v>133</v>
      </c>
      <c r="M55" s="5">
        <v>0</v>
      </c>
      <c r="N55" s="2">
        <v>0</v>
      </c>
      <c r="O55" s="8">
        <f t="shared" si="16"/>
        <v>0</v>
      </c>
      <c r="P55" s="2">
        <f t="shared" si="17"/>
        <v>0</v>
      </c>
    </row>
    <row r="56" spans="2:16" ht="15">
      <c r="B56" s="5" t="s">
        <v>134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8">
        <f t="shared" si="18"/>
        <v>0</v>
      </c>
      <c r="J56" s="2">
        <f t="shared" si="15"/>
        <v>12953</v>
      </c>
      <c r="L56" s="5" t="s">
        <v>134</v>
      </c>
      <c r="M56" s="5">
        <v>0</v>
      </c>
      <c r="N56" s="2">
        <v>0</v>
      </c>
      <c r="O56" s="8">
        <f t="shared" si="16"/>
        <v>0</v>
      </c>
      <c r="P56" s="2">
        <f t="shared" si="17"/>
        <v>0</v>
      </c>
    </row>
    <row r="57" spans="2:16" ht="15">
      <c r="B57" s="5" t="s">
        <v>135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8">
        <f t="shared" si="18"/>
        <v>0</v>
      </c>
      <c r="J57" s="2">
        <f t="shared" si="15"/>
        <v>12953</v>
      </c>
      <c r="L57" s="5" t="s">
        <v>135</v>
      </c>
      <c r="M57" s="5">
        <v>0</v>
      </c>
      <c r="N57" s="2">
        <v>0</v>
      </c>
      <c r="O57" s="8">
        <f t="shared" si="16"/>
        <v>0</v>
      </c>
      <c r="P57" s="2">
        <f t="shared" si="17"/>
        <v>0</v>
      </c>
    </row>
    <row r="58" spans="2:16" ht="15">
      <c r="B58" s="5" t="s">
        <v>136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8">
        <f t="shared" si="18"/>
        <v>0</v>
      </c>
      <c r="J58" s="2">
        <f t="shared" si="15"/>
        <v>12953</v>
      </c>
      <c r="L58" s="5" t="s">
        <v>136</v>
      </c>
      <c r="M58" s="5">
        <v>0</v>
      </c>
      <c r="N58" s="2">
        <v>0</v>
      </c>
      <c r="O58" s="8">
        <f t="shared" si="16"/>
        <v>0</v>
      </c>
      <c r="P58" s="2">
        <f t="shared" si="17"/>
        <v>0</v>
      </c>
    </row>
    <row r="59" spans="2:16" ht="15">
      <c r="B59" s="5" t="s">
        <v>137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8">
        <f t="shared" si="18"/>
        <v>0</v>
      </c>
      <c r="J59" s="2">
        <f t="shared" si="15"/>
        <v>12953</v>
      </c>
      <c r="L59" s="5" t="s">
        <v>137</v>
      </c>
      <c r="M59" s="5">
        <v>0</v>
      </c>
      <c r="N59" s="2">
        <v>0</v>
      </c>
      <c r="O59" s="8">
        <f>SUM(M59:N59)</f>
        <v>0</v>
      </c>
      <c r="P59" s="2">
        <f t="shared" si="17"/>
        <v>0</v>
      </c>
    </row>
    <row r="60" spans="2:16" ht="15.75" thickBot="1">
      <c r="B60" s="6" t="s">
        <v>138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8">
        <f t="shared" si="18"/>
        <v>0</v>
      </c>
      <c r="J60" s="7">
        <f t="shared" si="15"/>
        <v>12953</v>
      </c>
      <c r="L60" s="6" t="s">
        <v>138</v>
      </c>
      <c r="M60" s="6">
        <v>0</v>
      </c>
      <c r="N60" s="7">
        <v>0</v>
      </c>
      <c r="O60" s="8">
        <f t="shared" si="16"/>
        <v>0</v>
      </c>
      <c r="P60" s="7">
        <f t="shared" si="17"/>
        <v>0</v>
      </c>
    </row>
    <row r="61" spans="2:16" ht="16.5" thickBot="1" thickTop="1">
      <c r="B61" s="9" t="s">
        <v>92</v>
      </c>
      <c r="C61" s="10">
        <f aca="true" t="shared" si="19" ref="C61:I61">SUM(C49:C60)</f>
        <v>0</v>
      </c>
      <c r="D61" s="10">
        <f t="shared" si="19"/>
        <v>0</v>
      </c>
      <c r="E61" s="10">
        <f t="shared" si="19"/>
        <v>0</v>
      </c>
      <c r="F61" s="10">
        <f t="shared" si="19"/>
        <v>12953</v>
      </c>
      <c r="G61" s="10">
        <f t="shared" si="19"/>
        <v>0</v>
      </c>
      <c r="H61" s="10">
        <f t="shared" si="19"/>
        <v>0</v>
      </c>
      <c r="I61" s="10">
        <f t="shared" si="19"/>
        <v>12953</v>
      </c>
      <c r="J61" s="10"/>
      <c r="L61" s="9" t="s">
        <v>92</v>
      </c>
      <c r="M61" s="10">
        <f>SUM(M49:M60)</f>
        <v>0</v>
      </c>
      <c r="N61" s="10">
        <f>SUM(N49:N60)</f>
        <v>0</v>
      </c>
      <c r="O61" s="10">
        <f>SUM(O49:O60)</f>
        <v>0</v>
      </c>
      <c r="P61" s="10"/>
    </row>
    <row r="62" spans="2:16" ht="15.75" thickTop="1">
      <c r="B62" s="11" t="s">
        <v>144</v>
      </c>
      <c r="C62" s="8">
        <v>0</v>
      </c>
      <c r="D62" s="8">
        <v>0</v>
      </c>
      <c r="E62" s="8">
        <v>0</v>
      </c>
      <c r="F62" s="8">
        <v>0</v>
      </c>
      <c r="G62" s="2">
        <v>0</v>
      </c>
      <c r="H62" s="8">
        <v>0</v>
      </c>
      <c r="I62" s="8">
        <f>SUM(C62:H62)</f>
        <v>0</v>
      </c>
      <c r="J62" s="8">
        <f>I62</f>
        <v>0</v>
      </c>
      <c r="L62" s="11" t="str">
        <f>B62</f>
        <v>OCTOBER 2018</v>
      </c>
      <c r="M62" s="14">
        <v>0</v>
      </c>
      <c r="N62" s="8">
        <v>0</v>
      </c>
      <c r="O62" s="8">
        <f>SUM(M62:N62)</f>
        <v>0</v>
      </c>
      <c r="P62" s="8">
        <f>O62</f>
        <v>0</v>
      </c>
    </row>
    <row r="63" spans="2:16" ht="15">
      <c r="B63" s="5" t="s">
        <v>145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8">
        <f>SUM(C63:H63)</f>
        <v>0</v>
      </c>
      <c r="J63" s="2">
        <f aca="true" t="shared" si="20" ref="J63:J73">I63+J62</f>
        <v>0</v>
      </c>
      <c r="L63" s="5" t="str">
        <f>B63</f>
        <v>NOVEMBER 2018</v>
      </c>
      <c r="M63" s="5">
        <v>0</v>
      </c>
      <c r="N63" s="2">
        <v>0</v>
      </c>
      <c r="O63" s="8">
        <f aca="true" t="shared" si="21" ref="O63:O73">SUM(M63:N63)</f>
        <v>0</v>
      </c>
      <c r="P63" s="2">
        <f aca="true" t="shared" si="22" ref="P63:P73">O63+P62</f>
        <v>0</v>
      </c>
    </row>
    <row r="64" spans="2:16" ht="15">
      <c r="B64" s="5" t="s">
        <v>146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8">
        <f aca="true" t="shared" si="23" ref="I64:I73">SUM(C64:H64)</f>
        <v>0</v>
      </c>
      <c r="J64" s="2">
        <f t="shared" si="20"/>
        <v>0</v>
      </c>
      <c r="L64" s="5" t="str">
        <f aca="true" t="shared" si="24" ref="L64:L72">B64</f>
        <v>DECEMBER 2018</v>
      </c>
      <c r="M64" s="5">
        <v>0</v>
      </c>
      <c r="N64" s="2">
        <v>0</v>
      </c>
      <c r="O64" s="8">
        <f t="shared" si="21"/>
        <v>0</v>
      </c>
      <c r="P64" s="2">
        <f t="shared" si="22"/>
        <v>0</v>
      </c>
    </row>
    <row r="65" spans="2:16" ht="15">
      <c r="B65" s="5" t="s">
        <v>142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8">
        <f t="shared" si="23"/>
        <v>0</v>
      </c>
      <c r="J65" s="2">
        <f t="shared" si="20"/>
        <v>0</v>
      </c>
      <c r="L65" s="5" t="str">
        <f t="shared" si="24"/>
        <v>JANUARY 2019</v>
      </c>
      <c r="M65" s="5">
        <v>0</v>
      </c>
      <c r="N65" s="2">
        <v>0</v>
      </c>
      <c r="O65" s="8">
        <f t="shared" si="21"/>
        <v>0</v>
      </c>
      <c r="P65" s="2">
        <f t="shared" si="22"/>
        <v>0</v>
      </c>
    </row>
    <row r="66" spans="2:16" ht="15">
      <c r="B66" s="5" t="s">
        <v>143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8">
        <f t="shared" si="23"/>
        <v>0</v>
      </c>
      <c r="J66" s="2">
        <f t="shared" si="20"/>
        <v>0</v>
      </c>
      <c r="L66" s="5" t="str">
        <f t="shared" si="24"/>
        <v>FEBRUARY 2019</v>
      </c>
      <c r="M66" s="5">
        <v>0</v>
      </c>
      <c r="N66" s="2">
        <v>0</v>
      </c>
      <c r="O66" s="8">
        <f t="shared" si="21"/>
        <v>0</v>
      </c>
      <c r="P66" s="2">
        <f t="shared" si="22"/>
        <v>0</v>
      </c>
    </row>
    <row r="67" spans="2:16" ht="15">
      <c r="B67" s="5" t="s">
        <v>148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8">
        <f t="shared" si="23"/>
        <v>0</v>
      </c>
      <c r="J67" s="2">
        <f t="shared" si="20"/>
        <v>0</v>
      </c>
      <c r="L67" s="5" t="str">
        <f>B67</f>
        <v>MARCH 2019</v>
      </c>
      <c r="M67" s="5">
        <v>0</v>
      </c>
      <c r="N67" s="2">
        <v>0</v>
      </c>
      <c r="O67" s="8">
        <f t="shared" si="21"/>
        <v>0</v>
      </c>
      <c r="P67" s="2">
        <f t="shared" si="22"/>
        <v>0</v>
      </c>
    </row>
    <row r="68" spans="2:16" ht="15">
      <c r="B68" s="5" t="s">
        <v>149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8">
        <f t="shared" si="23"/>
        <v>0</v>
      </c>
      <c r="J68" s="2">
        <f t="shared" si="20"/>
        <v>0</v>
      </c>
      <c r="L68" s="5" t="str">
        <f t="shared" si="24"/>
        <v>APRIL 2019</v>
      </c>
      <c r="M68" s="5">
        <v>0</v>
      </c>
      <c r="N68" s="2">
        <v>0</v>
      </c>
      <c r="O68" s="8">
        <f t="shared" si="21"/>
        <v>0</v>
      </c>
      <c r="P68" s="2">
        <f t="shared" si="22"/>
        <v>0</v>
      </c>
    </row>
    <row r="69" spans="2:16" ht="15">
      <c r="B69" s="5" t="s">
        <v>150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8">
        <f t="shared" si="23"/>
        <v>0</v>
      </c>
      <c r="J69" s="2">
        <f t="shared" si="20"/>
        <v>0</v>
      </c>
      <c r="L69" s="5" t="str">
        <f t="shared" si="24"/>
        <v>MAY 2019</v>
      </c>
      <c r="M69" s="5">
        <v>0</v>
      </c>
      <c r="N69" s="2">
        <v>0</v>
      </c>
      <c r="O69" s="8">
        <f t="shared" si="21"/>
        <v>0</v>
      </c>
      <c r="P69" s="2">
        <f t="shared" si="22"/>
        <v>0</v>
      </c>
    </row>
    <row r="70" spans="2:16" ht="15">
      <c r="B70" s="5" t="s">
        <v>151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8">
        <f t="shared" si="23"/>
        <v>0</v>
      </c>
      <c r="J70" s="2">
        <f t="shared" si="20"/>
        <v>0</v>
      </c>
      <c r="L70" s="5" t="str">
        <f t="shared" si="24"/>
        <v>JUNE 2019</v>
      </c>
      <c r="M70" s="5">
        <v>0</v>
      </c>
      <c r="N70" s="2">
        <v>0</v>
      </c>
      <c r="O70" s="8">
        <f t="shared" si="21"/>
        <v>0</v>
      </c>
      <c r="P70" s="2">
        <f t="shared" si="22"/>
        <v>0</v>
      </c>
    </row>
    <row r="71" spans="2:16" ht="15">
      <c r="B71" s="5" t="s">
        <v>152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8">
        <f t="shared" si="23"/>
        <v>0</v>
      </c>
      <c r="J71" s="2">
        <f t="shared" si="20"/>
        <v>0</v>
      </c>
      <c r="L71" s="5" t="str">
        <f t="shared" si="24"/>
        <v>JULY 2019</v>
      </c>
      <c r="M71" s="5">
        <v>102</v>
      </c>
      <c r="N71" s="2">
        <v>0</v>
      </c>
      <c r="O71" s="8">
        <f t="shared" si="21"/>
        <v>102</v>
      </c>
      <c r="P71" s="2">
        <f>O71+P70</f>
        <v>102</v>
      </c>
    </row>
    <row r="72" spans="2:16" ht="15">
      <c r="B72" s="5" t="s">
        <v>153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8">
        <f t="shared" si="23"/>
        <v>0</v>
      </c>
      <c r="J72" s="2">
        <f t="shared" si="20"/>
        <v>0</v>
      </c>
      <c r="L72" s="5" t="str">
        <f t="shared" si="24"/>
        <v>AUGUST 2019</v>
      </c>
      <c r="M72" s="5">
        <v>0</v>
      </c>
      <c r="N72" s="2">
        <v>0</v>
      </c>
      <c r="O72" s="8">
        <f t="shared" si="21"/>
        <v>0</v>
      </c>
      <c r="P72" s="2">
        <f t="shared" si="22"/>
        <v>102</v>
      </c>
    </row>
    <row r="73" spans="2:16" ht="15.75" thickBot="1">
      <c r="B73" s="6" t="s">
        <v>154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8">
        <f t="shared" si="23"/>
        <v>0</v>
      </c>
      <c r="J73" s="7">
        <f t="shared" si="20"/>
        <v>0</v>
      </c>
      <c r="L73" s="6" t="str">
        <f>B73</f>
        <v>SEPTEMBER 2019</v>
      </c>
      <c r="M73" s="8">
        <v>34</v>
      </c>
      <c r="N73" s="7">
        <v>0</v>
      </c>
      <c r="O73" s="8">
        <f t="shared" si="21"/>
        <v>34</v>
      </c>
      <c r="P73" s="7">
        <f t="shared" si="22"/>
        <v>136</v>
      </c>
    </row>
    <row r="74" spans="2:16" ht="16.5" thickBot="1" thickTop="1">
      <c r="B74" s="9" t="s">
        <v>141</v>
      </c>
      <c r="C74" s="10">
        <f aca="true" t="shared" si="25" ref="C74:I74">SUM(C62:C73)</f>
        <v>0</v>
      </c>
      <c r="D74" s="10">
        <f t="shared" si="25"/>
        <v>0</v>
      </c>
      <c r="E74" s="10">
        <f t="shared" si="25"/>
        <v>0</v>
      </c>
      <c r="F74" s="10">
        <f t="shared" si="25"/>
        <v>0</v>
      </c>
      <c r="G74" s="10">
        <f t="shared" si="25"/>
        <v>0</v>
      </c>
      <c r="H74" s="10">
        <f t="shared" si="25"/>
        <v>0</v>
      </c>
      <c r="I74" s="10">
        <f t="shared" si="25"/>
        <v>0</v>
      </c>
      <c r="J74" s="10"/>
      <c r="L74" s="9" t="s">
        <v>141</v>
      </c>
      <c r="M74" s="10">
        <f>SUM(M62:M73)</f>
        <v>136</v>
      </c>
      <c r="N74" s="10">
        <f>SUM(N62:N73)</f>
        <v>0</v>
      </c>
      <c r="O74" s="10">
        <f>SUM(O62:O73)</f>
        <v>136</v>
      </c>
      <c r="P74" s="10"/>
    </row>
    <row r="75" spans="2:16" ht="15.75" thickTop="1">
      <c r="B75" s="11" t="s">
        <v>158</v>
      </c>
      <c r="C75" s="8">
        <v>0</v>
      </c>
      <c r="D75" s="8">
        <v>0</v>
      </c>
      <c r="E75" s="8">
        <v>0</v>
      </c>
      <c r="F75" s="8">
        <v>0</v>
      </c>
      <c r="G75" s="2">
        <v>0</v>
      </c>
      <c r="H75" s="8">
        <v>0</v>
      </c>
      <c r="I75" s="8">
        <f>SUM(C75:H75)</f>
        <v>0</v>
      </c>
      <c r="J75" s="8">
        <f>I75</f>
        <v>0</v>
      </c>
      <c r="L75" s="11" t="str">
        <f aca="true" t="shared" si="26" ref="L75:L80">B75</f>
        <v>OCTOBER 2019</v>
      </c>
      <c r="M75" s="14">
        <v>0</v>
      </c>
      <c r="N75" s="8">
        <v>0</v>
      </c>
      <c r="O75" s="8">
        <f>SUM(M75:N75)</f>
        <v>0</v>
      </c>
      <c r="P75" s="8">
        <f>O75</f>
        <v>0</v>
      </c>
    </row>
    <row r="76" spans="2:16" ht="15">
      <c r="B76" s="5" t="s">
        <v>159</v>
      </c>
      <c r="C76" s="2">
        <v>0</v>
      </c>
      <c r="D76" s="2">
        <v>0</v>
      </c>
      <c r="E76" s="2">
        <v>0</v>
      </c>
      <c r="F76" s="2">
        <v>11984</v>
      </c>
      <c r="G76" s="2">
        <v>0</v>
      </c>
      <c r="H76" s="2">
        <v>0</v>
      </c>
      <c r="I76" s="8">
        <f>SUM(C76:H76)</f>
        <v>11984</v>
      </c>
      <c r="J76" s="2">
        <f aca="true" t="shared" si="27" ref="J76:J86">I76+J75</f>
        <v>11984</v>
      </c>
      <c r="L76" s="5" t="str">
        <f t="shared" si="26"/>
        <v>NOVEMBER 2019</v>
      </c>
      <c r="M76" s="5">
        <v>33</v>
      </c>
      <c r="N76" s="2">
        <v>1820</v>
      </c>
      <c r="O76" s="8">
        <f aca="true" t="shared" si="28" ref="O76:O86">SUM(M76:N76)</f>
        <v>1853</v>
      </c>
      <c r="P76" s="2">
        <f aca="true" t="shared" si="29" ref="P76:P83">O76+P75</f>
        <v>1853</v>
      </c>
    </row>
    <row r="77" spans="2:16" ht="15">
      <c r="B77" s="5" t="s">
        <v>160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8">
        <f aca="true" t="shared" si="30" ref="I77:I86">SUM(C77:H77)</f>
        <v>0</v>
      </c>
      <c r="J77" s="2">
        <f t="shared" si="27"/>
        <v>11984</v>
      </c>
      <c r="L77" s="5" t="str">
        <f t="shared" si="26"/>
        <v>DECEMBER 2019</v>
      </c>
      <c r="M77" s="5">
        <v>0</v>
      </c>
      <c r="N77" s="2">
        <v>1344</v>
      </c>
      <c r="O77" s="8">
        <f t="shared" si="28"/>
        <v>1344</v>
      </c>
      <c r="P77" s="2">
        <f t="shared" si="29"/>
        <v>3197</v>
      </c>
    </row>
    <row r="78" spans="2:16" ht="15">
      <c r="B78" s="5" t="s">
        <v>161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8">
        <f t="shared" si="30"/>
        <v>0</v>
      </c>
      <c r="J78" s="2">
        <f t="shared" si="27"/>
        <v>11984</v>
      </c>
      <c r="L78" s="5" t="str">
        <f t="shared" si="26"/>
        <v>JANUARY 2020</v>
      </c>
      <c r="M78" s="5">
        <v>0</v>
      </c>
      <c r="N78" s="2">
        <v>686</v>
      </c>
      <c r="O78" s="8">
        <f t="shared" si="28"/>
        <v>686</v>
      </c>
      <c r="P78" s="2">
        <f t="shared" si="29"/>
        <v>3883</v>
      </c>
    </row>
    <row r="79" spans="2:16" ht="15">
      <c r="B79" s="5" t="s">
        <v>162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8">
        <f t="shared" si="30"/>
        <v>0</v>
      </c>
      <c r="J79" s="2">
        <f t="shared" si="27"/>
        <v>11984</v>
      </c>
      <c r="L79" s="5" t="str">
        <f t="shared" si="26"/>
        <v>FEBRUARY 2020</v>
      </c>
      <c r="M79" s="5">
        <v>0</v>
      </c>
      <c r="N79" s="2">
        <v>27</v>
      </c>
      <c r="O79" s="8">
        <f t="shared" si="28"/>
        <v>27</v>
      </c>
      <c r="P79" s="2">
        <f t="shared" si="29"/>
        <v>3910</v>
      </c>
    </row>
    <row r="80" spans="2:16" ht="15">
      <c r="B80" s="5" t="s">
        <v>169</v>
      </c>
      <c r="C80" s="2">
        <v>0</v>
      </c>
      <c r="D80" s="2">
        <v>0</v>
      </c>
      <c r="E80" s="2">
        <v>0</v>
      </c>
      <c r="F80" s="2">
        <v>15347</v>
      </c>
      <c r="G80" s="2">
        <v>0</v>
      </c>
      <c r="H80" s="2">
        <v>0</v>
      </c>
      <c r="I80" s="8">
        <f t="shared" si="30"/>
        <v>15347</v>
      </c>
      <c r="J80" s="2">
        <f t="shared" si="27"/>
        <v>27331</v>
      </c>
      <c r="L80" s="5" t="str">
        <f t="shared" si="26"/>
        <v>MARCH 2020</v>
      </c>
      <c r="M80" s="5">
        <v>0</v>
      </c>
      <c r="N80" s="2">
        <v>0</v>
      </c>
      <c r="O80" s="8">
        <f t="shared" si="28"/>
        <v>0</v>
      </c>
      <c r="P80" s="2">
        <f t="shared" si="29"/>
        <v>3910</v>
      </c>
    </row>
    <row r="81" spans="2:16" ht="15">
      <c r="B81" s="5" t="s">
        <v>170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8">
        <f t="shared" si="30"/>
        <v>0</v>
      </c>
      <c r="J81" s="2">
        <f t="shared" si="27"/>
        <v>27331</v>
      </c>
      <c r="L81" s="5" t="str">
        <f aca="true" t="shared" si="31" ref="L81:L86">B81</f>
        <v>APRIL 2020</v>
      </c>
      <c r="M81" s="5">
        <v>0</v>
      </c>
      <c r="N81" s="2">
        <v>0</v>
      </c>
      <c r="O81" s="8">
        <f t="shared" si="28"/>
        <v>0</v>
      </c>
      <c r="P81" s="2">
        <f t="shared" si="29"/>
        <v>3910</v>
      </c>
    </row>
    <row r="82" spans="2:16" ht="15">
      <c r="B82" s="5" t="s">
        <v>171</v>
      </c>
      <c r="C82" s="2">
        <v>0</v>
      </c>
      <c r="D82" s="2">
        <v>0</v>
      </c>
      <c r="E82" s="2">
        <v>0</v>
      </c>
      <c r="F82" s="2">
        <v>8591</v>
      </c>
      <c r="G82" s="2">
        <v>0</v>
      </c>
      <c r="H82" s="2">
        <v>0</v>
      </c>
      <c r="I82" s="8">
        <f t="shared" si="30"/>
        <v>8591</v>
      </c>
      <c r="J82" s="2">
        <f t="shared" si="27"/>
        <v>35922</v>
      </c>
      <c r="L82" s="5" t="str">
        <f t="shared" si="31"/>
        <v>MAY 2020</v>
      </c>
      <c r="M82" s="5">
        <v>0</v>
      </c>
      <c r="N82" s="2">
        <v>0</v>
      </c>
      <c r="O82" s="8">
        <f t="shared" si="28"/>
        <v>0</v>
      </c>
      <c r="P82" s="2">
        <f t="shared" si="29"/>
        <v>3910</v>
      </c>
    </row>
    <row r="83" spans="2:16" ht="15">
      <c r="B83" s="5" t="s">
        <v>172</v>
      </c>
      <c r="C83" s="2">
        <v>0</v>
      </c>
      <c r="D83" s="2">
        <v>0</v>
      </c>
      <c r="E83" s="2">
        <v>0</v>
      </c>
      <c r="F83" s="2">
        <v>8915</v>
      </c>
      <c r="G83" s="2">
        <v>0</v>
      </c>
      <c r="H83" s="2">
        <v>0</v>
      </c>
      <c r="I83" s="8">
        <f t="shared" si="30"/>
        <v>8915</v>
      </c>
      <c r="J83" s="2">
        <f t="shared" si="27"/>
        <v>44837</v>
      </c>
      <c r="L83" s="5" t="str">
        <f t="shared" si="31"/>
        <v>JUNE 2020</v>
      </c>
      <c r="M83" s="5">
        <v>0</v>
      </c>
      <c r="N83" s="2">
        <v>0</v>
      </c>
      <c r="O83" s="8">
        <f t="shared" si="28"/>
        <v>0</v>
      </c>
      <c r="P83" s="2">
        <f t="shared" si="29"/>
        <v>3910</v>
      </c>
    </row>
    <row r="84" spans="2:16" ht="15">
      <c r="B84" s="5" t="s">
        <v>173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8">
        <f t="shared" si="30"/>
        <v>0</v>
      </c>
      <c r="J84" s="2">
        <f t="shared" si="27"/>
        <v>44837</v>
      </c>
      <c r="L84" s="5" t="str">
        <f t="shared" si="31"/>
        <v>JULY 2020</v>
      </c>
      <c r="M84" s="5">
        <v>0</v>
      </c>
      <c r="N84" s="2">
        <v>0</v>
      </c>
      <c r="O84" s="8">
        <f t="shared" si="28"/>
        <v>0</v>
      </c>
      <c r="P84" s="2">
        <f>O84+P83</f>
        <v>3910</v>
      </c>
    </row>
    <row r="85" spans="2:16" ht="15">
      <c r="B85" s="5" t="s">
        <v>174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8">
        <f t="shared" si="30"/>
        <v>0</v>
      </c>
      <c r="J85" s="2">
        <f t="shared" si="27"/>
        <v>44837</v>
      </c>
      <c r="L85" s="5" t="str">
        <f t="shared" si="31"/>
        <v>AUGUST 2020</v>
      </c>
      <c r="M85" s="5">
        <v>0</v>
      </c>
      <c r="N85" s="2">
        <v>0</v>
      </c>
      <c r="O85" s="8">
        <f t="shared" si="28"/>
        <v>0</v>
      </c>
      <c r="P85" s="2">
        <f>O85+P84</f>
        <v>3910</v>
      </c>
    </row>
    <row r="86" spans="2:16" ht="15.75" thickBot="1">
      <c r="B86" s="6" t="s">
        <v>175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8">
        <f t="shared" si="30"/>
        <v>0</v>
      </c>
      <c r="J86" s="7">
        <f t="shared" si="27"/>
        <v>44837</v>
      </c>
      <c r="L86" s="6" t="str">
        <f t="shared" si="31"/>
        <v>SEPTEMBER 2020</v>
      </c>
      <c r="M86" s="8">
        <v>0</v>
      </c>
      <c r="N86" s="7">
        <v>0</v>
      </c>
      <c r="O86" s="8">
        <f t="shared" si="28"/>
        <v>0</v>
      </c>
      <c r="P86" s="7">
        <f>O86+P85</f>
        <v>3910</v>
      </c>
    </row>
    <row r="87" spans="2:16" ht="16.5" thickBot="1" thickTop="1">
      <c r="B87" s="9" t="s">
        <v>163</v>
      </c>
      <c r="C87" s="10">
        <f aca="true" t="shared" si="32" ref="C87:I87">SUM(C75:C86)</f>
        <v>0</v>
      </c>
      <c r="D87" s="10">
        <f t="shared" si="32"/>
        <v>0</v>
      </c>
      <c r="E87" s="10">
        <f t="shared" si="32"/>
        <v>0</v>
      </c>
      <c r="F87" s="10">
        <f t="shared" si="32"/>
        <v>44837</v>
      </c>
      <c r="G87" s="10">
        <f t="shared" si="32"/>
        <v>0</v>
      </c>
      <c r="H87" s="10">
        <f t="shared" si="32"/>
        <v>0</v>
      </c>
      <c r="I87" s="10">
        <f t="shared" si="32"/>
        <v>44837</v>
      </c>
      <c r="J87" s="10"/>
      <c r="L87" s="9" t="s">
        <v>163</v>
      </c>
      <c r="M87" s="10">
        <f>SUM(M75:M86)</f>
        <v>33</v>
      </c>
      <c r="N87" s="10">
        <f>SUM(N75:N86)</f>
        <v>3877</v>
      </c>
      <c r="O87" s="10">
        <f>SUM(O75:O86)</f>
        <v>3910</v>
      </c>
      <c r="P87" s="10"/>
    </row>
    <row r="88" spans="2:16" ht="15.75" thickTop="1">
      <c r="B88" s="11" t="s">
        <v>177</v>
      </c>
      <c r="C88" s="8">
        <v>0</v>
      </c>
      <c r="D88" s="8">
        <v>0</v>
      </c>
      <c r="E88" s="8">
        <v>0</v>
      </c>
      <c r="F88" s="8">
        <v>0</v>
      </c>
      <c r="G88" s="2">
        <v>0</v>
      </c>
      <c r="H88" s="8">
        <v>0</v>
      </c>
      <c r="I88" s="8">
        <f>SUM(C88:H88)</f>
        <v>0</v>
      </c>
      <c r="J88" s="8">
        <f>I88</f>
        <v>0</v>
      </c>
      <c r="L88" s="11" t="str">
        <f aca="true" t="shared" si="33" ref="L88:L99">B88</f>
        <v>OCTOBER 2020</v>
      </c>
      <c r="M88" s="14">
        <v>0</v>
      </c>
      <c r="N88" s="8">
        <v>0</v>
      </c>
      <c r="O88" s="8">
        <f>SUM(M88:N88)</f>
        <v>0</v>
      </c>
      <c r="P88" s="8">
        <f>O88</f>
        <v>0</v>
      </c>
    </row>
    <row r="89" spans="2:16" ht="15">
      <c r="B89" s="5" t="s">
        <v>178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8">
        <f>SUM(C89:H89)</f>
        <v>0</v>
      </c>
      <c r="J89" s="2">
        <f aca="true" t="shared" si="34" ref="J89:J99">I89+J88</f>
        <v>0</v>
      </c>
      <c r="L89" s="5" t="str">
        <f t="shared" si="33"/>
        <v>NOVEMBER 2020</v>
      </c>
      <c r="M89" s="5">
        <v>0</v>
      </c>
      <c r="N89" s="2">
        <v>0</v>
      </c>
      <c r="O89" s="8">
        <f aca="true" t="shared" si="35" ref="O89:O99">SUM(M89:N89)</f>
        <v>0</v>
      </c>
      <c r="P89" s="2">
        <f aca="true" t="shared" si="36" ref="P89:P96">O89+P88</f>
        <v>0</v>
      </c>
    </row>
    <row r="90" spans="2:16" ht="15">
      <c r="B90" s="5" t="s">
        <v>179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8">
        <f aca="true" t="shared" si="37" ref="I90:I99">SUM(C90:H90)</f>
        <v>0</v>
      </c>
      <c r="J90" s="2">
        <f t="shared" si="34"/>
        <v>0</v>
      </c>
      <c r="L90" s="5" t="str">
        <f t="shared" si="33"/>
        <v>DECEMBER 2020</v>
      </c>
      <c r="M90" s="5">
        <v>0</v>
      </c>
      <c r="N90" s="2">
        <v>0</v>
      </c>
      <c r="O90" s="8">
        <f t="shared" si="35"/>
        <v>0</v>
      </c>
      <c r="P90" s="2">
        <f t="shared" si="36"/>
        <v>0</v>
      </c>
    </row>
    <row r="91" spans="2:16" ht="15">
      <c r="B91" s="5" t="s">
        <v>180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8">
        <f t="shared" si="37"/>
        <v>0</v>
      </c>
      <c r="J91" s="2">
        <f t="shared" si="34"/>
        <v>0</v>
      </c>
      <c r="L91" s="5" t="str">
        <f t="shared" si="33"/>
        <v>JANUARY 2021</v>
      </c>
      <c r="M91" s="5">
        <v>0</v>
      </c>
      <c r="N91" s="2">
        <v>0</v>
      </c>
      <c r="O91" s="8">
        <f t="shared" si="35"/>
        <v>0</v>
      </c>
      <c r="P91" s="2">
        <f t="shared" si="36"/>
        <v>0</v>
      </c>
    </row>
    <row r="92" spans="2:16" ht="15">
      <c r="B92" s="5" t="s">
        <v>181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8">
        <f t="shared" si="37"/>
        <v>0</v>
      </c>
      <c r="J92" s="2">
        <f t="shared" si="34"/>
        <v>0</v>
      </c>
      <c r="L92" s="5" t="str">
        <f t="shared" si="33"/>
        <v>FEBRUARY 2021</v>
      </c>
      <c r="M92" s="5">
        <v>0</v>
      </c>
      <c r="N92" s="2">
        <v>0</v>
      </c>
      <c r="O92" s="8">
        <f t="shared" si="35"/>
        <v>0</v>
      </c>
      <c r="P92" s="2">
        <f t="shared" si="36"/>
        <v>0</v>
      </c>
    </row>
    <row r="93" spans="2:16" ht="15">
      <c r="B93" s="5" t="s">
        <v>185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8">
        <f t="shared" si="37"/>
        <v>0</v>
      </c>
      <c r="J93" s="2">
        <f t="shared" si="34"/>
        <v>0</v>
      </c>
      <c r="L93" s="5" t="str">
        <f t="shared" si="33"/>
        <v>MARCH 2021</v>
      </c>
      <c r="M93" s="5">
        <v>0</v>
      </c>
      <c r="N93" s="2">
        <v>0</v>
      </c>
      <c r="O93" s="8">
        <f t="shared" si="35"/>
        <v>0</v>
      </c>
      <c r="P93" s="2">
        <f t="shared" si="36"/>
        <v>0</v>
      </c>
    </row>
    <row r="94" spans="2:16" ht="15">
      <c r="B94" s="5" t="s">
        <v>186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8">
        <f t="shared" si="37"/>
        <v>0</v>
      </c>
      <c r="J94" s="2">
        <f t="shared" si="34"/>
        <v>0</v>
      </c>
      <c r="L94" s="5" t="str">
        <f t="shared" si="33"/>
        <v>APRIL 2021</v>
      </c>
      <c r="M94" s="5">
        <v>0</v>
      </c>
      <c r="N94" s="2">
        <v>0</v>
      </c>
      <c r="O94" s="8">
        <f t="shared" si="35"/>
        <v>0</v>
      </c>
      <c r="P94" s="2">
        <f t="shared" si="36"/>
        <v>0</v>
      </c>
    </row>
    <row r="95" spans="2:16" ht="15">
      <c r="B95" s="5" t="s">
        <v>187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8">
        <f t="shared" si="37"/>
        <v>0</v>
      </c>
      <c r="J95" s="2">
        <f t="shared" si="34"/>
        <v>0</v>
      </c>
      <c r="L95" s="5" t="str">
        <f t="shared" si="33"/>
        <v>MAY 2021</v>
      </c>
      <c r="M95" s="5">
        <v>0</v>
      </c>
      <c r="N95" s="2">
        <v>0</v>
      </c>
      <c r="O95" s="8">
        <f t="shared" si="35"/>
        <v>0</v>
      </c>
      <c r="P95" s="2">
        <f t="shared" si="36"/>
        <v>0</v>
      </c>
    </row>
    <row r="96" spans="2:16" ht="15">
      <c r="B96" s="5" t="s">
        <v>188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8">
        <f t="shared" si="37"/>
        <v>0</v>
      </c>
      <c r="J96" s="2">
        <f t="shared" si="34"/>
        <v>0</v>
      </c>
      <c r="L96" s="5" t="str">
        <f t="shared" si="33"/>
        <v>JUNE 2021</v>
      </c>
      <c r="M96" s="5">
        <v>0</v>
      </c>
      <c r="N96" s="2">
        <v>0</v>
      </c>
      <c r="O96" s="8">
        <f t="shared" si="35"/>
        <v>0</v>
      </c>
      <c r="P96" s="2">
        <f t="shared" si="36"/>
        <v>0</v>
      </c>
    </row>
    <row r="97" spans="2:16" ht="15">
      <c r="B97" s="5" t="s">
        <v>189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8">
        <f t="shared" si="37"/>
        <v>0</v>
      </c>
      <c r="J97" s="2">
        <f t="shared" si="34"/>
        <v>0</v>
      </c>
      <c r="L97" s="5" t="str">
        <f t="shared" si="33"/>
        <v>JULY 2021</v>
      </c>
      <c r="M97" s="5">
        <v>0</v>
      </c>
      <c r="N97" s="2">
        <v>0</v>
      </c>
      <c r="O97" s="8">
        <f t="shared" si="35"/>
        <v>0</v>
      </c>
      <c r="P97" s="2">
        <f>O97+P96</f>
        <v>0</v>
      </c>
    </row>
    <row r="98" spans="2:16" ht="15">
      <c r="B98" s="5" t="s">
        <v>190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8">
        <f t="shared" si="37"/>
        <v>0</v>
      </c>
      <c r="J98" s="2">
        <f t="shared" si="34"/>
        <v>0</v>
      </c>
      <c r="L98" s="5" t="str">
        <f t="shared" si="33"/>
        <v>AUGUST 2021</v>
      </c>
      <c r="M98" s="5">
        <v>0</v>
      </c>
      <c r="N98" s="2">
        <v>0</v>
      </c>
      <c r="O98" s="8">
        <f t="shared" si="35"/>
        <v>0</v>
      </c>
      <c r="P98" s="2">
        <f>O98+P97</f>
        <v>0</v>
      </c>
    </row>
    <row r="99" spans="2:16" ht="15.75" thickBot="1">
      <c r="B99" s="6" t="s">
        <v>191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8">
        <f t="shared" si="37"/>
        <v>0</v>
      </c>
      <c r="J99" s="7">
        <f t="shared" si="34"/>
        <v>0</v>
      </c>
      <c r="L99" s="6" t="str">
        <f t="shared" si="33"/>
        <v>SEPTEMBER 2021</v>
      </c>
      <c r="M99" s="8">
        <v>0</v>
      </c>
      <c r="N99" s="7">
        <v>0</v>
      </c>
      <c r="O99" s="8">
        <f t="shared" si="35"/>
        <v>0</v>
      </c>
      <c r="P99" s="7">
        <f>O99+P98</f>
        <v>0</v>
      </c>
    </row>
    <row r="100" spans="2:16" ht="16.5" thickBot="1" thickTop="1">
      <c r="B100" s="9" t="s">
        <v>182</v>
      </c>
      <c r="C100" s="10">
        <f aca="true" t="shared" si="38" ref="C100:I100">SUM(C88:C99)</f>
        <v>0</v>
      </c>
      <c r="D100" s="10">
        <f t="shared" si="38"/>
        <v>0</v>
      </c>
      <c r="E100" s="10">
        <f t="shared" si="38"/>
        <v>0</v>
      </c>
      <c r="F100" s="10">
        <f t="shared" si="38"/>
        <v>0</v>
      </c>
      <c r="G100" s="10">
        <f t="shared" si="38"/>
        <v>0</v>
      </c>
      <c r="H100" s="10">
        <f t="shared" si="38"/>
        <v>0</v>
      </c>
      <c r="I100" s="10">
        <f t="shared" si="38"/>
        <v>0</v>
      </c>
      <c r="J100" s="10"/>
      <c r="L100" s="9" t="s">
        <v>182</v>
      </c>
      <c r="M100" s="10">
        <f>SUM(M88:M99)</f>
        <v>0</v>
      </c>
      <c r="N100" s="10">
        <f>SUM(N88:N99)</f>
        <v>0</v>
      </c>
      <c r="O100" s="10">
        <f>SUM(O88:O99)</f>
        <v>0</v>
      </c>
      <c r="P100" s="10"/>
    </row>
    <row r="101" ht="15.75" thickTop="1"/>
  </sheetData>
  <sheetProtection/>
  <mergeCells count="6">
    <mergeCell ref="B6:J6"/>
    <mergeCell ref="B7:J7"/>
    <mergeCell ref="B8:J8"/>
    <mergeCell ref="L6:P6"/>
    <mergeCell ref="L7:P7"/>
    <mergeCell ref="L8:P8"/>
  </mergeCells>
  <printOptions/>
  <pageMargins left="0.15748031496062992" right="0.15748031496062992" top="0.7480314960629921" bottom="0.7480314960629921" header="0.31496062992125984" footer="0.31496062992125984"/>
  <pageSetup fitToHeight="1" fitToWidth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6:BD113"/>
  <sheetViews>
    <sheetView tabSelected="1" zoomScalePageLayoutView="0" workbookViewId="0" topLeftCell="A1">
      <pane ySplit="9" topLeftCell="A70" activePane="bottomLeft" state="frozen"/>
      <selection pane="topLeft" activeCell="A1" sqref="A1"/>
      <selection pane="bottomLeft" activeCell="BE104" sqref="BE104"/>
    </sheetView>
  </sheetViews>
  <sheetFormatPr defaultColWidth="9.140625" defaultRowHeight="15"/>
  <cols>
    <col min="1" max="1" width="1.8515625" style="0" customWidth="1"/>
    <col min="2" max="2" width="15.140625" style="0" bestFit="1" customWidth="1"/>
    <col min="3" max="6" width="11.7109375" style="0" customWidth="1"/>
    <col min="7" max="7" width="8.57421875" style="0" customWidth="1"/>
    <col min="8" max="8" width="12.140625" style="0" customWidth="1"/>
    <col min="9" max="9" width="7.421875" style="0" customWidth="1"/>
    <col min="10" max="11" width="8.421875" style="0" customWidth="1"/>
    <col min="12" max="12" width="7.00390625" style="0" customWidth="1"/>
    <col min="13" max="14" width="7.140625" style="0" customWidth="1"/>
    <col min="15" max="15" width="9.57421875" style="0" customWidth="1"/>
    <col min="16" max="16" width="14.140625" style="0" customWidth="1"/>
    <col min="17" max="17" width="8.140625" style="0" customWidth="1"/>
    <col min="18" max="18" width="14.7109375" style="0" customWidth="1"/>
    <col min="19" max="20" width="11.7109375" style="0" customWidth="1"/>
    <col min="21" max="21" width="7.421875" style="0" customWidth="1"/>
    <col min="22" max="22" width="10.57421875" style="0" customWidth="1"/>
    <col min="23" max="23" width="7.8515625" style="0" customWidth="1"/>
    <col min="24" max="25" width="9.7109375" style="0" customWidth="1"/>
    <col min="26" max="26" width="10.57421875" style="0" customWidth="1"/>
    <col min="27" max="27" width="8.00390625" style="0" customWidth="1"/>
    <col min="28" max="28" width="12.421875" style="0" customWidth="1"/>
    <col min="29" max="29" width="10.8515625" style="0" customWidth="1"/>
    <col min="30" max="30" width="12.7109375" style="0" customWidth="1"/>
    <col min="31" max="31" width="16.7109375" style="0" customWidth="1"/>
    <col min="32" max="32" width="2.28125" style="0" customWidth="1"/>
    <col min="33" max="33" width="16.00390625" style="0" customWidth="1"/>
    <col min="34" max="34" width="8.7109375" style="0" customWidth="1"/>
    <col min="35" max="35" width="9.57421875" style="0" customWidth="1"/>
    <col min="36" max="36" width="11.7109375" style="0" customWidth="1"/>
    <col min="37" max="37" width="9.00390625" style="0" customWidth="1"/>
    <col min="38" max="38" width="11.00390625" style="0" customWidth="1"/>
    <col min="39" max="39" width="7.8515625" style="0" customWidth="1"/>
    <col min="40" max="40" width="9.7109375" style="0" customWidth="1"/>
    <col min="41" max="41" width="7.00390625" style="0" customWidth="1"/>
    <col min="42" max="42" width="14.28125" style="0" customWidth="1"/>
    <col min="43" max="43" width="13.421875" style="0" customWidth="1"/>
    <col min="44" max="44" width="9.7109375" style="0" customWidth="1"/>
    <col min="45" max="45" width="9.57421875" style="0" customWidth="1"/>
    <col min="46" max="47" width="9.8515625" style="0" customWidth="1"/>
    <col min="48" max="48" width="6.7109375" style="0" customWidth="1"/>
    <col min="49" max="49" width="14.421875" style="0" customWidth="1"/>
    <col min="50" max="50" width="14.28125" style="0" customWidth="1"/>
    <col min="51" max="51" width="11.00390625" style="0" customWidth="1"/>
    <col min="52" max="52" width="8.421875" style="0" customWidth="1"/>
    <col min="53" max="53" width="10.57421875" style="0" customWidth="1"/>
    <col min="54" max="54" width="11.00390625" style="0" customWidth="1"/>
    <col min="55" max="55" width="12.7109375" style="0" customWidth="1"/>
    <col min="56" max="56" width="17.421875" style="0" customWidth="1"/>
  </cols>
  <sheetData>
    <row r="5" ht="29.25" customHeight="1"/>
    <row r="6" spans="2:56" ht="15.75">
      <c r="B6" s="36" t="s">
        <v>115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8"/>
      <c r="AG6" s="36" t="s">
        <v>117</v>
      </c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8"/>
    </row>
    <row r="7" spans="2:56" ht="15.75">
      <c r="B7" s="36" t="s">
        <v>116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8"/>
      <c r="AG7" s="36" t="s">
        <v>118</v>
      </c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8"/>
    </row>
    <row r="8" spans="2:56" ht="6.75" customHeight="1">
      <c r="B8" s="39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1"/>
      <c r="AG8" s="39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</row>
    <row r="9" spans="2:56" ht="51.75" customHeight="1">
      <c r="B9" s="1" t="s">
        <v>0</v>
      </c>
      <c r="C9" s="1" t="s">
        <v>41</v>
      </c>
      <c r="D9" s="1" t="s">
        <v>10</v>
      </c>
      <c r="E9" s="1" t="s">
        <v>40</v>
      </c>
      <c r="F9" s="1" t="s">
        <v>184</v>
      </c>
      <c r="G9" s="1" t="s">
        <v>67</v>
      </c>
      <c r="H9" s="1" t="s">
        <v>42</v>
      </c>
      <c r="I9" s="1" t="s">
        <v>74</v>
      </c>
      <c r="J9" s="3" t="s">
        <v>99</v>
      </c>
      <c r="K9" s="1" t="s">
        <v>90</v>
      </c>
      <c r="L9" s="3" t="s">
        <v>164</v>
      </c>
      <c r="M9" s="1" t="s">
        <v>43</v>
      </c>
      <c r="N9" s="1" t="s">
        <v>58</v>
      </c>
      <c r="O9" s="1" t="s">
        <v>44</v>
      </c>
      <c r="P9" s="1" t="s">
        <v>45</v>
      </c>
      <c r="Q9" s="1" t="s">
        <v>25</v>
      </c>
      <c r="R9" s="1" t="s">
        <v>60</v>
      </c>
      <c r="S9" s="1" t="s">
        <v>91</v>
      </c>
      <c r="T9" s="1" t="s">
        <v>166</v>
      </c>
      <c r="U9" s="1" t="s">
        <v>98</v>
      </c>
      <c r="V9" s="1" t="s">
        <v>100</v>
      </c>
      <c r="W9" s="1" t="s">
        <v>89</v>
      </c>
      <c r="X9" s="3" t="s">
        <v>87</v>
      </c>
      <c r="Y9" s="3" t="s">
        <v>83</v>
      </c>
      <c r="Z9" s="3" t="s">
        <v>84</v>
      </c>
      <c r="AA9" s="1" t="s">
        <v>46</v>
      </c>
      <c r="AB9" s="1" t="s">
        <v>47</v>
      </c>
      <c r="AC9" s="1" t="s">
        <v>48</v>
      </c>
      <c r="AD9" s="3" t="s">
        <v>8</v>
      </c>
      <c r="AE9" s="3" t="s">
        <v>9</v>
      </c>
      <c r="AG9" s="1" t="s">
        <v>0</v>
      </c>
      <c r="AH9" s="1" t="s">
        <v>55</v>
      </c>
      <c r="AI9" s="1" t="s">
        <v>40</v>
      </c>
      <c r="AJ9" s="1" t="s">
        <v>42</v>
      </c>
      <c r="AK9" s="1" t="s">
        <v>65</v>
      </c>
      <c r="AL9" s="3" t="s">
        <v>56</v>
      </c>
      <c r="AM9" s="3" t="s">
        <v>139</v>
      </c>
      <c r="AN9" s="1" t="s">
        <v>57</v>
      </c>
      <c r="AO9" s="1" t="s">
        <v>58</v>
      </c>
      <c r="AP9" s="1" t="s">
        <v>45</v>
      </c>
      <c r="AQ9" s="1" t="s">
        <v>60</v>
      </c>
      <c r="AR9" s="3" t="s">
        <v>61</v>
      </c>
      <c r="AS9" s="3" t="s">
        <v>62</v>
      </c>
      <c r="AT9" s="1" t="s">
        <v>85</v>
      </c>
      <c r="AU9" s="1" t="s">
        <v>166</v>
      </c>
      <c r="AV9" s="1" t="s">
        <v>147</v>
      </c>
      <c r="AW9" s="3" t="s">
        <v>167</v>
      </c>
      <c r="AX9" s="1" t="s">
        <v>101</v>
      </c>
      <c r="AY9" s="3" t="s">
        <v>83</v>
      </c>
      <c r="AZ9" s="1" t="s">
        <v>46</v>
      </c>
      <c r="BA9" s="1" t="s">
        <v>47</v>
      </c>
      <c r="BB9" s="1" t="s">
        <v>48</v>
      </c>
      <c r="BC9" s="3" t="s">
        <v>8</v>
      </c>
      <c r="BD9" s="3" t="s">
        <v>9</v>
      </c>
    </row>
    <row r="10" spans="2:56" ht="15">
      <c r="B10" s="4" t="s">
        <v>1</v>
      </c>
      <c r="C10" s="12">
        <v>447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/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2"/>
      <c r="AB10" s="2">
        <v>54</v>
      </c>
      <c r="AC10" s="2">
        <v>2606</v>
      </c>
      <c r="AD10" s="2">
        <f aca="true" t="shared" si="0" ref="AD10:AD21">SUM(C10:AC10)</f>
        <v>3107</v>
      </c>
      <c r="AE10" s="2">
        <f>AD10</f>
        <v>3107</v>
      </c>
      <c r="AG10" s="4" t="s">
        <v>1</v>
      </c>
      <c r="AH10" s="12">
        <v>0</v>
      </c>
      <c r="AI10" s="1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230</v>
      </c>
      <c r="AX10" s="2">
        <v>0</v>
      </c>
      <c r="AY10" s="2">
        <v>0</v>
      </c>
      <c r="AZ10" s="2">
        <v>0</v>
      </c>
      <c r="BA10" s="2">
        <v>0</v>
      </c>
      <c r="BB10" s="2">
        <v>108</v>
      </c>
      <c r="BC10" s="2">
        <f aca="true" t="shared" si="1" ref="BC10:BC21">SUM(AH10:BB10)</f>
        <v>338</v>
      </c>
      <c r="BD10" s="2">
        <f>BC10</f>
        <v>338</v>
      </c>
    </row>
    <row r="11" spans="2:56" ht="15">
      <c r="B11" s="5" t="s">
        <v>2</v>
      </c>
      <c r="C11" s="5">
        <v>688</v>
      </c>
      <c r="D11" s="5">
        <v>0</v>
      </c>
      <c r="E11" s="5">
        <v>0</v>
      </c>
      <c r="F11" s="5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5">
        <v>0</v>
      </c>
      <c r="N11" s="5"/>
      <c r="O11" s="5">
        <v>0</v>
      </c>
      <c r="P11" s="5">
        <v>0</v>
      </c>
      <c r="Q11" s="5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5">
        <v>0</v>
      </c>
      <c r="Z11" s="5">
        <v>0</v>
      </c>
      <c r="AA11" s="2">
        <v>81</v>
      </c>
      <c r="AB11" s="2">
        <v>0</v>
      </c>
      <c r="AC11" s="2">
        <v>1343</v>
      </c>
      <c r="AD11" s="2">
        <f t="shared" si="0"/>
        <v>2112</v>
      </c>
      <c r="AE11" s="2">
        <f aca="true" t="shared" si="2" ref="AE11:AE21">AD11+AE10</f>
        <v>5219</v>
      </c>
      <c r="AG11" s="5" t="s">
        <v>2</v>
      </c>
      <c r="AH11" s="5">
        <v>0</v>
      </c>
      <c r="AI11" s="12">
        <v>0</v>
      </c>
      <c r="AJ11" s="2">
        <v>69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8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144</v>
      </c>
      <c r="BC11" s="2">
        <f t="shared" si="1"/>
        <v>221</v>
      </c>
      <c r="BD11" s="2">
        <f aca="true" t="shared" si="3" ref="BD11:BD21">BC11+BD10</f>
        <v>559</v>
      </c>
    </row>
    <row r="12" spans="2:56" ht="15">
      <c r="B12" s="5" t="s">
        <v>3</v>
      </c>
      <c r="C12" s="5">
        <v>0</v>
      </c>
      <c r="D12" s="5">
        <v>0</v>
      </c>
      <c r="E12" s="5">
        <v>0</v>
      </c>
      <c r="F12" s="5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5">
        <v>0</v>
      </c>
      <c r="N12" s="5"/>
      <c r="O12" s="5">
        <v>0</v>
      </c>
      <c r="P12" s="5">
        <v>0</v>
      </c>
      <c r="Q12" s="5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5">
        <v>0</v>
      </c>
      <c r="Z12" s="5">
        <v>0</v>
      </c>
      <c r="AA12" s="2">
        <v>175</v>
      </c>
      <c r="AB12" s="2">
        <v>0</v>
      </c>
      <c r="AC12" s="2">
        <v>2034</v>
      </c>
      <c r="AD12" s="2">
        <f t="shared" si="0"/>
        <v>2209</v>
      </c>
      <c r="AE12" s="2">
        <f t="shared" si="2"/>
        <v>7428</v>
      </c>
      <c r="AG12" s="5" t="s">
        <v>3</v>
      </c>
      <c r="AH12" s="5">
        <v>0</v>
      </c>
      <c r="AI12" s="1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83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48</v>
      </c>
      <c r="BA12" s="2">
        <v>0</v>
      </c>
      <c r="BB12" s="2">
        <v>118</v>
      </c>
      <c r="BC12" s="2">
        <f t="shared" si="1"/>
        <v>249</v>
      </c>
      <c r="BD12" s="2">
        <f t="shared" si="3"/>
        <v>808</v>
      </c>
    </row>
    <row r="13" spans="2:56" ht="15">
      <c r="B13" s="5" t="s">
        <v>4</v>
      </c>
      <c r="C13" s="5">
        <v>73</v>
      </c>
      <c r="D13" s="5">
        <v>0</v>
      </c>
      <c r="E13" s="5">
        <v>0</v>
      </c>
      <c r="F13" s="5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5">
        <v>140</v>
      </c>
      <c r="N13" s="5"/>
      <c r="O13" s="5">
        <v>0</v>
      </c>
      <c r="P13" s="5">
        <v>24</v>
      </c>
      <c r="Q13" s="5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5">
        <v>0</v>
      </c>
      <c r="Z13" s="5">
        <v>0</v>
      </c>
      <c r="AA13" s="2">
        <v>181</v>
      </c>
      <c r="AB13" s="2">
        <v>0</v>
      </c>
      <c r="AC13" s="2">
        <v>837</v>
      </c>
      <c r="AD13" s="2">
        <f t="shared" si="0"/>
        <v>1255</v>
      </c>
      <c r="AE13" s="2">
        <f t="shared" si="2"/>
        <v>8683</v>
      </c>
      <c r="AG13" s="5" t="s">
        <v>4</v>
      </c>
      <c r="AH13" s="5">
        <v>0</v>
      </c>
      <c r="AI13" s="1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36</v>
      </c>
      <c r="AP13" s="2">
        <v>200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34</v>
      </c>
      <c r="AX13" s="2">
        <v>0</v>
      </c>
      <c r="AY13" s="2">
        <v>0</v>
      </c>
      <c r="AZ13" s="2">
        <v>120</v>
      </c>
      <c r="BA13" s="2">
        <v>0</v>
      </c>
      <c r="BB13" s="2">
        <v>479</v>
      </c>
      <c r="BC13" s="2">
        <f t="shared" si="1"/>
        <v>869</v>
      </c>
      <c r="BD13" s="2">
        <f t="shared" si="3"/>
        <v>1677</v>
      </c>
    </row>
    <row r="14" spans="2:56" ht="15">
      <c r="B14" s="5" t="s">
        <v>5</v>
      </c>
      <c r="C14" s="5">
        <v>62</v>
      </c>
      <c r="D14" s="5">
        <v>0</v>
      </c>
      <c r="E14" s="5">
        <v>0</v>
      </c>
      <c r="F14" s="5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5">
        <v>0</v>
      </c>
      <c r="N14" s="5"/>
      <c r="O14" s="5">
        <v>0</v>
      </c>
      <c r="P14" s="5">
        <v>0</v>
      </c>
      <c r="Q14" s="5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5">
        <v>0</v>
      </c>
      <c r="Z14" s="5">
        <v>0</v>
      </c>
      <c r="AA14" s="2">
        <v>84</v>
      </c>
      <c r="AB14" s="2">
        <v>0</v>
      </c>
      <c r="AC14" s="2">
        <v>248</v>
      </c>
      <c r="AD14" s="2">
        <f t="shared" si="0"/>
        <v>394</v>
      </c>
      <c r="AE14" s="2">
        <f t="shared" si="2"/>
        <v>9077</v>
      </c>
      <c r="AG14" s="5" t="s">
        <v>5</v>
      </c>
      <c r="AH14" s="5">
        <v>10</v>
      </c>
      <c r="AI14" s="1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576</v>
      </c>
      <c r="AP14" s="2">
        <v>263</v>
      </c>
      <c r="AQ14" s="2">
        <v>0</v>
      </c>
      <c r="AR14" s="2">
        <v>0</v>
      </c>
      <c r="AS14" s="2">
        <v>18</v>
      </c>
      <c r="AT14" s="2">
        <v>0</v>
      </c>
      <c r="AU14" s="2">
        <v>0</v>
      </c>
      <c r="AV14" s="2">
        <v>0</v>
      </c>
      <c r="AW14" s="2">
        <v>34</v>
      </c>
      <c r="AX14" s="2">
        <v>0</v>
      </c>
      <c r="AY14" s="2">
        <v>0</v>
      </c>
      <c r="AZ14" s="2">
        <v>30</v>
      </c>
      <c r="BA14" s="2">
        <v>0</v>
      </c>
      <c r="BB14" s="2">
        <v>55</v>
      </c>
      <c r="BC14" s="2">
        <f t="shared" si="1"/>
        <v>986</v>
      </c>
      <c r="BD14" s="2">
        <f t="shared" si="3"/>
        <v>2663</v>
      </c>
    </row>
    <row r="15" spans="2:56" ht="15">
      <c r="B15" s="5" t="s">
        <v>6</v>
      </c>
      <c r="C15" s="5">
        <v>0</v>
      </c>
      <c r="D15" s="5">
        <v>0</v>
      </c>
      <c r="E15" s="5">
        <v>0</v>
      </c>
      <c r="F15" s="5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5">
        <v>0</v>
      </c>
      <c r="N15" s="5"/>
      <c r="O15" s="5">
        <v>0</v>
      </c>
      <c r="P15" s="5">
        <v>28</v>
      </c>
      <c r="Q15" s="5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5">
        <v>0</v>
      </c>
      <c r="Z15" s="5">
        <v>0</v>
      </c>
      <c r="AA15" s="2">
        <v>91</v>
      </c>
      <c r="AB15" s="2">
        <v>0</v>
      </c>
      <c r="AC15" s="2">
        <v>73</v>
      </c>
      <c r="AD15" s="2">
        <f t="shared" si="0"/>
        <v>192</v>
      </c>
      <c r="AE15" s="2">
        <f t="shared" si="2"/>
        <v>9269</v>
      </c>
      <c r="AG15" s="5" t="s">
        <v>6</v>
      </c>
      <c r="AH15" s="5">
        <v>0</v>
      </c>
      <c r="AI15" s="12">
        <v>0</v>
      </c>
      <c r="AJ15" s="2">
        <v>3</v>
      </c>
      <c r="AK15" s="2">
        <v>0</v>
      </c>
      <c r="AL15" s="2">
        <v>0</v>
      </c>
      <c r="AM15" s="2">
        <v>0</v>
      </c>
      <c r="AN15" s="2">
        <v>294</v>
      </c>
      <c r="AO15" s="2">
        <v>36</v>
      </c>
      <c r="AP15" s="2">
        <v>179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90</v>
      </c>
      <c r="BA15" s="2">
        <v>0</v>
      </c>
      <c r="BB15" s="2">
        <v>25</v>
      </c>
      <c r="BC15" s="2">
        <f t="shared" si="1"/>
        <v>627</v>
      </c>
      <c r="BD15" s="2">
        <f t="shared" si="3"/>
        <v>3290</v>
      </c>
    </row>
    <row r="16" spans="2:56" ht="15">
      <c r="B16" s="5" t="s">
        <v>7</v>
      </c>
      <c r="C16" s="5">
        <v>0</v>
      </c>
      <c r="D16" s="5">
        <v>0</v>
      </c>
      <c r="E16" s="5">
        <v>0</v>
      </c>
      <c r="F16" s="5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5">
        <v>0</v>
      </c>
      <c r="N16" s="5"/>
      <c r="O16" s="5">
        <v>0</v>
      </c>
      <c r="P16" s="5">
        <v>0</v>
      </c>
      <c r="Q16" s="5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5">
        <v>0</v>
      </c>
      <c r="Z16" s="5">
        <v>0</v>
      </c>
      <c r="AA16" s="2">
        <v>14</v>
      </c>
      <c r="AB16" s="2">
        <v>0</v>
      </c>
      <c r="AC16" s="2">
        <v>151</v>
      </c>
      <c r="AD16" s="2">
        <f t="shared" si="0"/>
        <v>165</v>
      </c>
      <c r="AE16" s="2">
        <f t="shared" si="2"/>
        <v>9434</v>
      </c>
      <c r="AG16" s="5" t="s">
        <v>7</v>
      </c>
      <c r="AH16" s="5">
        <v>0</v>
      </c>
      <c r="AI16" s="1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756</v>
      </c>
      <c r="AP16" s="2">
        <v>150</v>
      </c>
      <c r="AQ16" s="2">
        <v>0</v>
      </c>
      <c r="AR16" s="2">
        <v>0</v>
      </c>
      <c r="AS16" s="2">
        <v>36</v>
      </c>
      <c r="AT16" s="2">
        <v>0</v>
      </c>
      <c r="AU16" s="2">
        <v>0</v>
      </c>
      <c r="AV16" s="2">
        <v>0</v>
      </c>
      <c r="AW16" s="2">
        <v>136</v>
      </c>
      <c r="AX16" s="2">
        <v>0</v>
      </c>
      <c r="AY16" s="2">
        <v>0</v>
      </c>
      <c r="AZ16" s="2">
        <v>174</v>
      </c>
      <c r="BA16" s="2">
        <v>0</v>
      </c>
      <c r="BB16" s="2">
        <v>186</v>
      </c>
      <c r="BC16" s="2">
        <f t="shared" si="1"/>
        <v>1438</v>
      </c>
      <c r="BD16" s="2">
        <f t="shared" si="3"/>
        <v>4728</v>
      </c>
    </row>
    <row r="17" spans="2:56" ht="15">
      <c r="B17" s="5" t="s">
        <v>12</v>
      </c>
      <c r="C17" s="5">
        <v>155</v>
      </c>
      <c r="D17" s="5">
        <v>0</v>
      </c>
      <c r="E17" s="5">
        <v>0</v>
      </c>
      <c r="F17" s="5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5">
        <v>0</v>
      </c>
      <c r="N17" s="5"/>
      <c r="O17" s="5">
        <v>30</v>
      </c>
      <c r="P17" s="5">
        <v>0</v>
      </c>
      <c r="Q17" s="5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5">
        <v>0</v>
      </c>
      <c r="Z17" s="5">
        <v>0</v>
      </c>
      <c r="AA17" s="2">
        <v>0</v>
      </c>
      <c r="AB17" s="2">
        <v>0</v>
      </c>
      <c r="AC17" s="2">
        <v>336</v>
      </c>
      <c r="AD17" s="2">
        <f t="shared" si="0"/>
        <v>521</v>
      </c>
      <c r="AE17" s="2">
        <f t="shared" si="2"/>
        <v>9955</v>
      </c>
      <c r="AG17" s="5" t="s">
        <v>12</v>
      </c>
      <c r="AH17" s="5">
        <v>0</v>
      </c>
      <c r="AI17" s="12">
        <v>0</v>
      </c>
      <c r="AJ17" s="2">
        <v>0</v>
      </c>
      <c r="AK17" s="2">
        <v>0</v>
      </c>
      <c r="AL17" s="2">
        <v>18</v>
      </c>
      <c r="AM17" s="2">
        <v>0</v>
      </c>
      <c r="AN17" s="2">
        <v>0</v>
      </c>
      <c r="AO17" s="2">
        <v>828</v>
      </c>
      <c r="AP17" s="2">
        <v>173</v>
      </c>
      <c r="AQ17" s="2">
        <v>0</v>
      </c>
      <c r="AR17" s="2">
        <v>0</v>
      </c>
      <c r="AS17" s="2">
        <v>54</v>
      </c>
      <c r="AT17" s="2">
        <v>0</v>
      </c>
      <c r="AU17" s="2">
        <v>0</v>
      </c>
      <c r="AV17" s="2">
        <v>0</v>
      </c>
      <c r="AW17" s="2">
        <v>34</v>
      </c>
      <c r="AX17" s="2">
        <v>0</v>
      </c>
      <c r="AY17" s="2">
        <v>0</v>
      </c>
      <c r="AZ17" s="2">
        <v>60</v>
      </c>
      <c r="BA17" s="2">
        <v>0</v>
      </c>
      <c r="BB17" s="2">
        <v>297</v>
      </c>
      <c r="BC17" s="2">
        <f t="shared" si="1"/>
        <v>1464</v>
      </c>
      <c r="BD17" s="2">
        <f t="shared" si="3"/>
        <v>6192</v>
      </c>
    </row>
    <row r="18" spans="2:56" ht="15">
      <c r="B18" s="5" t="s">
        <v>13</v>
      </c>
      <c r="C18" s="5">
        <v>0</v>
      </c>
      <c r="D18" s="5">
        <v>0</v>
      </c>
      <c r="E18" s="5">
        <v>0</v>
      </c>
      <c r="F18" s="5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5">
        <v>0</v>
      </c>
      <c r="N18" s="5"/>
      <c r="O18" s="5">
        <v>61</v>
      </c>
      <c r="P18" s="5">
        <v>0</v>
      </c>
      <c r="Q18" s="5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5">
        <v>0</v>
      </c>
      <c r="Z18" s="5">
        <v>0</v>
      </c>
      <c r="AA18" s="2">
        <v>0</v>
      </c>
      <c r="AB18" s="2">
        <v>0</v>
      </c>
      <c r="AC18" s="2">
        <v>359</v>
      </c>
      <c r="AD18" s="2">
        <f t="shared" si="0"/>
        <v>420</v>
      </c>
      <c r="AE18" s="2">
        <f t="shared" si="2"/>
        <v>10375</v>
      </c>
      <c r="AG18" s="5" t="s">
        <v>13</v>
      </c>
      <c r="AH18" s="5">
        <v>0</v>
      </c>
      <c r="AI18" s="1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594</v>
      </c>
      <c r="AP18" s="2">
        <v>240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68</v>
      </c>
      <c r="AX18" s="2">
        <v>0</v>
      </c>
      <c r="AY18" s="2">
        <v>0</v>
      </c>
      <c r="AZ18" s="2">
        <v>396</v>
      </c>
      <c r="BA18" s="2">
        <v>0</v>
      </c>
      <c r="BB18" s="2">
        <v>205</v>
      </c>
      <c r="BC18" s="2">
        <f t="shared" si="1"/>
        <v>1503</v>
      </c>
      <c r="BD18" s="2">
        <f t="shared" si="3"/>
        <v>7695</v>
      </c>
    </row>
    <row r="19" spans="2:56" ht="15">
      <c r="B19" s="5" t="s">
        <v>14</v>
      </c>
      <c r="C19" s="5">
        <v>0</v>
      </c>
      <c r="D19" s="5">
        <v>0</v>
      </c>
      <c r="E19" s="5">
        <v>0</v>
      </c>
      <c r="F19" s="5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5">
        <v>0</v>
      </c>
      <c r="N19" s="5"/>
      <c r="O19" s="5">
        <v>30</v>
      </c>
      <c r="P19" s="5">
        <v>0</v>
      </c>
      <c r="Q19" s="5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5">
        <v>0</v>
      </c>
      <c r="Z19" s="5">
        <v>0</v>
      </c>
      <c r="AA19" s="2">
        <v>0</v>
      </c>
      <c r="AB19" s="2">
        <v>0</v>
      </c>
      <c r="AC19" s="2">
        <v>338</v>
      </c>
      <c r="AD19" s="2">
        <f t="shared" si="0"/>
        <v>368</v>
      </c>
      <c r="AE19" s="2">
        <f t="shared" si="2"/>
        <v>10743</v>
      </c>
      <c r="AG19" s="5" t="s">
        <v>14</v>
      </c>
      <c r="AH19" s="5">
        <v>0</v>
      </c>
      <c r="AI19" s="12">
        <v>0</v>
      </c>
      <c r="AJ19" s="2">
        <v>5</v>
      </c>
      <c r="AK19" s="2">
        <v>0</v>
      </c>
      <c r="AL19" s="2">
        <v>0</v>
      </c>
      <c r="AM19" s="2">
        <v>0</v>
      </c>
      <c r="AN19" s="2">
        <v>0</v>
      </c>
      <c r="AO19" s="2">
        <v>396</v>
      </c>
      <c r="AP19" s="2">
        <v>323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34</v>
      </c>
      <c r="AX19" s="2">
        <v>0</v>
      </c>
      <c r="AY19" s="2">
        <v>0</v>
      </c>
      <c r="AZ19" s="2">
        <v>0</v>
      </c>
      <c r="BA19" s="2">
        <v>0</v>
      </c>
      <c r="BB19" s="2">
        <v>396</v>
      </c>
      <c r="BC19" s="2">
        <f t="shared" si="1"/>
        <v>1154</v>
      </c>
      <c r="BD19" s="2">
        <f t="shared" si="3"/>
        <v>8849</v>
      </c>
    </row>
    <row r="20" spans="2:56" ht="15">
      <c r="B20" s="5" t="s">
        <v>15</v>
      </c>
      <c r="C20" s="5">
        <v>0</v>
      </c>
      <c r="D20" s="5">
        <v>0</v>
      </c>
      <c r="E20" s="5">
        <v>0</v>
      </c>
      <c r="F20" s="5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5">
        <v>0</v>
      </c>
      <c r="N20" s="5"/>
      <c r="O20" s="5">
        <v>26</v>
      </c>
      <c r="P20" s="5">
        <v>0</v>
      </c>
      <c r="Q20" s="5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5">
        <v>0</v>
      </c>
      <c r="Z20" s="5">
        <v>0</v>
      </c>
      <c r="AA20" s="2">
        <v>0</v>
      </c>
      <c r="AB20" s="2">
        <v>0</v>
      </c>
      <c r="AC20" s="2">
        <v>259</v>
      </c>
      <c r="AD20" s="2">
        <f t="shared" si="0"/>
        <v>285</v>
      </c>
      <c r="AE20" s="2">
        <f t="shared" si="2"/>
        <v>11028</v>
      </c>
      <c r="AG20" s="5" t="s">
        <v>15</v>
      </c>
      <c r="AH20" s="5">
        <v>0</v>
      </c>
      <c r="AI20" s="12">
        <v>0</v>
      </c>
      <c r="AJ20" s="2">
        <v>8</v>
      </c>
      <c r="AK20" s="2">
        <v>0</v>
      </c>
      <c r="AL20" s="2">
        <v>0</v>
      </c>
      <c r="AM20" s="2">
        <v>0</v>
      </c>
      <c r="AN20" s="2">
        <v>0</v>
      </c>
      <c r="AO20" s="2">
        <v>216</v>
      </c>
      <c r="AP20" s="2">
        <v>750</v>
      </c>
      <c r="AQ20" s="2">
        <v>0</v>
      </c>
      <c r="AR20" s="2">
        <v>18</v>
      </c>
      <c r="AS20" s="2">
        <v>18</v>
      </c>
      <c r="AT20" s="2">
        <v>0</v>
      </c>
      <c r="AU20" s="2">
        <v>0</v>
      </c>
      <c r="AV20" s="2">
        <v>0</v>
      </c>
      <c r="AW20" s="2">
        <v>34</v>
      </c>
      <c r="AX20" s="2">
        <v>0</v>
      </c>
      <c r="AY20" s="2">
        <v>0</v>
      </c>
      <c r="AZ20" s="2">
        <v>0</v>
      </c>
      <c r="BA20" s="2">
        <v>0</v>
      </c>
      <c r="BB20" s="2">
        <v>272</v>
      </c>
      <c r="BC20" s="2">
        <f t="shared" si="1"/>
        <v>1316</v>
      </c>
      <c r="BD20" s="2">
        <f t="shared" si="3"/>
        <v>10165</v>
      </c>
    </row>
    <row r="21" spans="2:56" ht="15.75" thickBot="1">
      <c r="B21" s="6" t="s">
        <v>16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12">
        <v>0</v>
      </c>
      <c r="J21" s="12">
        <v>0</v>
      </c>
      <c r="K21" s="12">
        <v>0</v>
      </c>
      <c r="L21" s="12">
        <v>0</v>
      </c>
      <c r="M21" s="6">
        <v>0</v>
      </c>
      <c r="N21" s="6"/>
      <c r="O21" s="6">
        <v>90</v>
      </c>
      <c r="P21" s="6">
        <v>0</v>
      </c>
      <c r="Q21" s="6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6">
        <v>0</v>
      </c>
      <c r="Z21" s="6">
        <v>0</v>
      </c>
      <c r="AA21" s="7">
        <v>0</v>
      </c>
      <c r="AB21" s="7">
        <v>0</v>
      </c>
      <c r="AC21" s="7">
        <v>220</v>
      </c>
      <c r="AD21" s="7">
        <f t="shared" si="0"/>
        <v>310</v>
      </c>
      <c r="AE21" s="7">
        <f t="shared" si="2"/>
        <v>11338</v>
      </c>
      <c r="AG21" s="6" t="s">
        <v>16</v>
      </c>
      <c r="AH21" s="6">
        <v>0</v>
      </c>
      <c r="AI21" s="6">
        <v>0</v>
      </c>
      <c r="AJ21" s="7">
        <v>0</v>
      </c>
      <c r="AK21" s="2">
        <v>0</v>
      </c>
      <c r="AL21" s="7">
        <v>0</v>
      </c>
      <c r="AM21" s="2">
        <v>0</v>
      </c>
      <c r="AN21" s="7">
        <v>0</v>
      </c>
      <c r="AO21" s="7">
        <v>401</v>
      </c>
      <c r="AP21" s="7">
        <v>780</v>
      </c>
      <c r="AQ21" s="7">
        <v>0</v>
      </c>
      <c r="AR21" s="7">
        <v>0</v>
      </c>
      <c r="AS21" s="7">
        <v>0</v>
      </c>
      <c r="AT21" s="2">
        <v>0</v>
      </c>
      <c r="AU21" s="7">
        <v>0</v>
      </c>
      <c r="AV21" s="7">
        <v>0</v>
      </c>
      <c r="AW21" s="7">
        <v>34</v>
      </c>
      <c r="AX21" s="7">
        <v>0</v>
      </c>
      <c r="AY21" s="2">
        <v>0</v>
      </c>
      <c r="AZ21" s="7">
        <v>82</v>
      </c>
      <c r="BA21" s="7">
        <v>34</v>
      </c>
      <c r="BB21" s="7">
        <v>640</v>
      </c>
      <c r="BC21" s="2">
        <f t="shared" si="1"/>
        <v>1971</v>
      </c>
      <c r="BD21" s="7">
        <f t="shared" si="3"/>
        <v>12136</v>
      </c>
    </row>
    <row r="22" spans="2:56" ht="16.5" thickBot="1" thickTop="1">
      <c r="B22" s="9" t="s">
        <v>24</v>
      </c>
      <c r="C22" s="13">
        <f aca="true" t="shared" si="4" ref="C22:Y22">SUM(C10:C21)</f>
        <v>1425</v>
      </c>
      <c r="D22" s="13">
        <f t="shared" si="4"/>
        <v>0</v>
      </c>
      <c r="E22" s="13">
        <f t="shared" si="4"/>
        <v>0</v>
      </c>
      <c r="F22" s="13">
        <f>SUM(F10:F21)</f>
        <v>0</v>
      </c>
      <c r="G22" s="13">
        <f t="shared" si="4"/>
        <v>0</v>
      </c>
      <c r="H22" s="13">
        <f t="shared" si="4"/>
        <v>0</v>
      </c>
      <c r="I22" s="13">
        <f t="shared" si="4"/>
        <v>0</v>
      </c>
      <c r="J22" s="13">
        <f t="shared" si="4"/>
        <v>0</v>
      </c>
      <c r="K22" s="13">
        <f t="shared" si="4"/>
        <v>0</v>
      </c>
      <c r="L22" s="13">
        <f>SUM(L10:L21)</f>
        <v>0</v>
      </c>
      <c r="M22" s="13">
        <f t="shared" si="4"/>
        <v>140</v>
      </c>
      <c r="N22" s="13">
        <f t="shared" si="4"/>
        <v>0</v>
      </c>
      <c r="O22" s="13">
        <f t="shared" si="4"/>
        <v>237</v>
      </c>
      <c r="P22" s="13">
        <f t="shared" si="4"/>
        <v>52</v>
      </c>
      <c r="Q22" s="13">
        <f t="shared" si="4"/>
        <v>0</v>
      </c>
      <c r="R22" s="13">
        <f t="shared" si="4"/>
        <v>0</v>
      </c>
      <c r="S22" s="13">
        <f t="shared" si="4"/>
        <v>0</v>
      </c>
      <c r="T22" s="13">
        <f t="shared" si="4"/>
        <v>0</v>
      </c>
      <c r="U22" s="13">
        <f t="shared" si="4"/>
        <v>0</v>
      </c>
      <c r="V22" s="13">
        <f t="shared" si="4"/>
        <v>0</v>
      </c>
      <c r="W22" s="13">
        <f t="shared" si="4"/>
        <v>0</v>
      </c>
      <c r="X22" s="13">
        <f>SUM(X10:X21)</f>
        <v>0</v>
      </c>
      <c r="Y22" s="13">
        <f t="shared" si="4"/>
        <v>0</v>
      </c>
      <c r="Z22" s="13">
        <f>SUM(Z10:Z21)</f>
        <v>0</v>
      </c>
      <c r="AA22" s="10">
        <f>SUM(AA11:AA21)</f>
        <v>626</v>
      </c>
      <c r="AB22" s="10">
        <f>SUM(AB10:AB21)</f>
        <v>54</v>
      </c>
      <c r="AC22" s="10">
        <f>SUM(AC10:AC21)</f>
        <v>8804</v>
      </c>
      <c r="AD22" s="10">
        <f>SUM(AD10:AD21)</f>
        <v>11338</v>
      </c>
      <c r="AE22" s="10"/>
      <c r="AG22" s="9" t="s">
        <v>24</v>
      </c>
      <c r="AH22" s="13">
        <f>SUM(AH10:AH21)</f>
        <v>10</v>
      </c>
      <c r="AI22" s="13">
        <f>SUM(AI10:AI21)</f>
        <v>0</v>
      </c>
      <c r="AJ22" s="10">
        <f>SUM(AJ10:AJ21)</f>
        <v>85</v>
      </c>
      <c r="AK22" s="10">
        <f>SUM(AK10:AK21)</f>
        <v>0</v>
      </c>
      <c r="AL22" s="13">
        <f aca="true" t="shared" si="5" ref="AL22:BB22">SUM(AL10:AL21)</f>
        <v>18</v>
      </c>
      <c r="AM22" s="13">
        <f t="shared" si="5"/>
        <v>0</v>
      </c>
      <c r="AN22" s="13">
        <f t="shared" si="5"/>
        <v>294</v>
      </c>
      <c r="AO22" s="13">
        <f t="shared" si="5"/>
        <v>3839</v>
      </c>
      <c r="AP22" s="13">
        <f t="shared" si="5"/>
        <v>3149</v>
      </c>
      <c r="AQ22" s="13">
        <f t="shared" si="5"/>
        <v>0</v>
      </c>
      <c r="AR22" s="13">
        <f t="shared" si="5"/>
        <v>18</v>
      </c>
      <c r="AS22" s="13">
        <f t="shared" si="5"/>
        <v>126</v>
      </c>
      <c r="AT22" s="13">
        <f t="shared" si="5"/>
        <v>0</v>
      </c>
      <c r="AU22" s="13">
        <v>0</v>
      </c>
      <c r="AV22" s="13">
        <f t="shared" si="5"/>
        <v>0</v>
      </c>
      <c r="AW22" s="13">
        <f t="shared" si="5"/>
        <v>638</v>
      </c>
      <c r="AX22" s="13">
        <f t="shared" si="5"/>
        <v>0</v>
      </c>
      <c r="AY22" s="13">
        <f t="shared" si="5"/>
        <v>0</v>
      </c>
      <c r="AZ22" s="13">
        <f t="shared" si="5"/>
        <v>1000</v>
      </c>
      <c r="BA22" s="13">
        <f t="shared" si="5"/>
        <v>34</v>
      </c>
      <c r="BB22" s="13">
        <f t="shared" si="5"/>
        <v>2925</v>
      </c>
      <c r="BC22" s="10">
        <f>SUM(BC10:BC21)</f>
        <v>12136</v>
      </c>
      <c r="BD22" s="10"/>
    </row>
    <row r="23" spans="2:56" ht="15.75" thickTop="1">
      <c r="B23" s="11" t="s">
        <v>17</v>
      </c>
      <c r="C23" s="14">
        <v>0</v>
      </c>
      <c r="D23" s="14">
        <v>0</v>
      </c>
      <c r="E23" s="14">
        <v>0</v>
      </c>
      <c r="F23" s="14">
        <v>0</v>
      </c>
      <c r="G23" s="12">
        <v>0</v>
      </c>
      <c r="H23" s="14">
        <v>0</v>
      </c>
      <c r="I23" s="14">
        <v>0</v>
      </c>
      <c r="J23" s="14">
        <v>0</v>
      </c>
      <c r="K23" s="14">
        <v>0</v>
      </c>
      <c r="L23" s="12">
        <v>0</v>
      </c>
      <c r="M23" s="14">
        <v>0</v>
      </c>
      <c r="N23" s="14"/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2">
        <v>0</v>
      </c>
      <c r="Z23" s="12">
        <v>0</v>
      </c>
      <c r="AA23" s="8">
        <v>0</v>
      </c>
      <c r="AB23" s="8">
        <v>0</v>
      </c>
      <c r="AC23" s="8">
        <v>541</v>
      </c>
      <c r="AD23" s="8">
        <f aca="true" t="shared" si="6" ref="AD23:AD34">SUM(C23:AC23)</f>
        <v>541</v>
      </c>
      <c r="AE23" s="8">
        <f>AD23</f>
        <v>541</v>
      </c>
      <c r="AG23" s="15" t="s">
        <v>17</v>
      </c>
      <c r="AH23" s="17">
        <v>0</v>
      </c>
      <c r="AI23" s="12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54</v>
      </c>
      <c r="AP23" s="18">
        <v>346</v>
      </c>
      <c r="AQ23" s="18">
        <v>18</v>
      </c>
      <c r="AR23" s="18">
        <v>0</v>
      </c>
      <c r="AS23" s="18">
        <v>36</v>
      </c>
      <c r="AT23" s="18">
        <v>0</v>
      </c>
      <c r="AU23" s="18">
        <v>0</v>
      </c>
      <c r="AV23" s="18">
        <v>0</v>
      </c>
      <c r="AW23" s="18">
        <v>34</v>
      </c>
      <c r="AX23" s="18">
        <v>0</v>
      </c>
      <c r="AY23" s="18">
        <v>0</v>
      </c>
      <c r="AZ23" s="18">
        <v>0</v>
      </c>
      <c r="BA23" s="18">
        <v>132</v>
      </c>
      <c r="BB23" s="18">
        <v>227</v>
      </c>
      <c r="BC23" s="18">
        <f aca="true" t="shared" si="7" ref="BC23:BC34">SUM(AH23:BB23)</f>
        <v>847</v>
      </c>
      <c r="BD23" s="18">
        <f>BC23</f>
        <v>847</v>
      </c>
    </row>
    <row r="24" spans="2:56" ht="15">
      <c r="B24" s="5" t="s">
        <v>18</v>
      </c>
      <c r="C24" s="5">
        <v>0</v>
      </c>
      <c r="D24" s="5">
        <v>0</v>
      </c>
      <c r="E24" s="5">
        <v>0</v>
      </c>
      <c r="F24" s="5">
        <v>0</v>
      </c>
      <c r="G24" s="12">
        <v>0</v>
      </c>
      <c r="H24" s="5">
        <v>0</v>
      </c>
      <c r="I24" s="14">
        <v>0</v>
      </c>
      <c r="J24" s="14">
        <v>0</v>
      </c>
      <c r="K24" s="14">
        <v>0</v>
      </c>
      <c r="L24" s="12">
        <v>0</v>
      </c>
      <c r="M24" s="5">
        <v>0</v>
      </c>
      <c r="N24" s="5"/>
      <c r="O24" s="5">
        <v>0</v>
      </c>
      <c r="P24" s="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14">
        <v>0</v>
      </c>
      <c r="Y24" s="5">
        <v>0</v>
      </c>
      <c r="Z24" s="5">
        <v>0</v>
      </c>
      <c r="AA24" s="2">
        <v>69</v>
      </c>
      <c r="AB24" s="2">
        <v>0</v>
      </c>
      <c r="AC24" s="2">
        <v>989</v>
      </c>
      <c r="AD24" s="8">
        <f t="shared" si="6"/>
        <v>1058</v>
      </c>
      <c r="AE24" s="2">
        <f aca="true" t="shared" si="8" ref="AE24:AE34">AD24+AE23</f>
        <v>1599</v>
      </c>
      <c r="AG24" s="5" t="s">
        <v>18</v>
      </c>
      <c r="AH24" s="5">
        <v>0</v>
      </c>
      <c r="AI24" s="12">
        <v>0</v>
      </c>
      <c r="AJ24" s="2">
        <v>0</v>
      </c>
      <c r="AK24" s="2">
        <v>0</v>
      </c>
      <c r="AL24" s="2">
        <v>0</v>
      </c>
      <c r="AM24" s="18">
        <v>0</v>
      </c>
      <c r="AN24" s="2">
        <v>0</v>
      </c>
      <c r="AO24" s="2">
        <v>54</v>
      </c>
      <c r="AP24" s="2">
        <v>0</v>
      </c>
      <c r="AQ24" s="2">
        <v>0</v>
      </c>
      <c r="AR24" s="2">
        <v>0</v>
      </c>
      <c r="AS24" s="2">
        <v>43</v>
      </c>
      <c r="AT24" s="18">
        <v>0</v>
      </c>
      <c r="AU24" s="18">
        <v>0</v>
      </c>
      <c r="AV24" s="18">
        <v>0</v>
      </c>
      <c r="AW24" s="2">
        <v>0</v>
      </c>
      <c r="AX24" s="2">
        <v>0</v>
      </c>
      <c r="AY24" s="2">
        <v>0</v>
      </c>
      <c r="AZ24" s="2">
        <v>0</v>
      </c>
      <c r="BA24" s="2">
        <v>201</v>
      </c>
      <c r="BB24" s="2">
        <v>115</v>
      </c>
      <c r="BC24" s="8">
        <f t="shared" si="7"/>
        <v>413</v>
      </c>
      <c r="BD24" s="2">
        <f aca="true" t="shared" si="9" ref="BD24:BD34">BC24+BD23</f>
        <v>1260</v>
      </c>
    </row>
    <row r="25" spans="2:56" ht="15">
      <c r="B25" s="5" t="s">
        <v>19</v>
      </c>
      <c r="C25" s="5">
        <v>157</v>
      </c>
      <c r="D25" s="5">
        <v>0</v>
      </c>
      <c r="E25" s="5">
        <v>0</v>
      </c>
      <c r="F25" s="5">
        <v>0</v>
      </c>
      <c r="G25" s="12">
        <v>0</v>
      </c>
      <c r="H25" s="5">
        <v>0</v>
      </c>
      <c r="I25" s="14">
        <v>0</v>
      </c>
      <c r="J25" s="14">
        <v>0</v>
      </c>
      <c r="K25" s="14">
        <v>0</v>
      </c>
      <c r="L25" s="12">
        <v>0</v>
      </c>
      <c r="M25" s="5">
        <v>0</v>
      </c>
      <c r="N25" s="5"/>
      <c r="O25" s="5">
        <v>0</v>
      </c>
      <c r="P25" s="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14">
        <v>0</v>
      </c>
      <c r="Y25" s="5">
        <v>0</v>
      </c>
      <c r="Z25" s="5">
        <v>0</v>
      </c>
      <c r="AA25" s="2">
        <v>0</v>
      </c>
      <c r="AB25" s="2">
        <v>0</v>
      </c>
      <c r="AC25" s="2">
        <v>710</v>
      </c>
      <c r="AD25" s="8">
        <f t="shared" si="6"/>
        <v>867</v>
      </c>
      <c r="AE25" s="2">
        <f t="shared" si="8"/>
        <v>2466</v>
      </c>
      <c r="AG25" s="16" t="s">
        <v>19</v>
      </c>
      <c r="AH25" s="16">
        <v>0</v>
      </c>
      <c r="AI25" s="12">
        <v>0</v>
      </c>
      <c r="AJ25" s="19">
        <v>0</v>
      </c>
      <c r="AK25" s="2">
        <v>0</v>
      </c>
      <c r="AL25" s="19">
        <v>0</v>
      </c>
      <c r="AM25" s="18">
        <v>0</v>
      </c>
      <c r="AN25" s="19">
        <v>0</v>
      </c>
      <c r="AO25" s="19">
        <v>0</v>
      </c>
      <c r="AP25" s="19">
        <v>334</v>
      </c>
      <c r="AQ25" s="19">
        <v>0</v>
      </c>
      <c r="AR25" s="19">
        <v>0</v>
      </c>
      <c r="AS25" s="19">
        <v>0</v>
      </c>
      <c r="AT25" s="18">
        <v>0</v>
      </c>
      <c r="AU25" s="18">
        <v>0</v>
      </c>
      <c r="AV25" s="18">
        <v>0</v>
      </c>
      <c r="AW25" s="19">
        <v>0</v>
      </c>
      <c r="AX25" s="2">
        <v>0</v>
      </c>
      <c r="AY25" s="2">
        <v>0</v>
      </c>
      <c r="AZ25" s="19">
        <v>0</v>
      </c>
      <c r="BA25" s="19">
        <v>34</v>
      </c>
      <c r="BB25" s="19">
        <v>36</v>
      </c>
      <c r="BC25" s="18">
        <f t="shared" si="7"/>
        <v>404</v>
      </c>
      <c r="BD25" s="19">
        <f t="shared" si="9"/>
        <v>1664</v>
      </c>
    </row>
    <row r="26" spans="2:56" ht="15">
      <c r="B26" s="5" t="s">
        <v>20</v>
      </c>
      <c r="C26" s="5">
        <v>0</v>
      </c>
      <c r="D26" s="5">
        <v>0</v>
      </c>
      <c r="E26" s="5">
        <v>0</v>
      </c>
      <c r="F26" s="5">
        <v>0</v>
      </c>
      <c r="G26" s="12">
        <v>0</v>
      </c>
      <c r="H26" s="5">
        <v>48</v>
      </c>
      <c r="I26" s="14">
        <v>0</v>
      </c>
      <c r="J26" s="14">
        <v>0</v>
      </c>
      <c r="K26" s="14">
        <v>0</v>
      </c>
      <c r="L26" s="12">
        <v>0</v>
      </c>
      <c r="M26" s="5">
        <v>0</v>
      </c>
      <c r="N26" s="5"/>
      <c r="O26" s="5">
        <v>0</v>
      </c>
      <c r="P26" s="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14">
        <v>0</v>
      </c>
      <c r="Y26" s="5">
        <v>0</v>
      </c>
      <c r="Z26" s="5">
        <v>0</v>
      </c>
      <c r="AA26" s="2">
        <v>0</v>
      </c>
      <c r="AB26" s="2">
        <v>0</v>
      </c>
      <c r="AC26" s="2">
        <v>212</v>
      </c>
      <c r="AD26" s="8">
        <f t="shared" si="6"/>
        <v>260</v>
      </c>
      <c r="AE26" s="2">
        <f t="shared" si="8"/>
        <v>2726</v>
      </c>
      <c r="AG26" s="16" t="s">
        <v>20</v>
      </c>
      <c r="AH26" s="16">
        <v>0</v>
      </c>
      <c r="AI26" s="12">
        <v>0</v>
      </c>
      <c r="AJ26" s="19">
        <v>0</v>
      </c>
      <c r="AK26" s="2">
        <v>0</v>
      </c>
      <c r="AL26" s="19">
        <v>0</v>
      </c>
      <c r="AM26" s="18">
        <v>0</v>
      </c>
      <c r="AN26" s="19">
        <v>0</v>
      </c>
      <c r="AO26" s="19">
        <v>72</v>
      </c>
      <c r="AP26" s="19">
        <v>656</v>
      </c>
      <c r="AQ26" s="19">
        <v>0</v>
      </c>
      <c r="AR26" s="19">
        <v>0</v>
      </c>
      <c r="AS26" s="19">
        <v>0</v>
      </c>
      <c r="AT26" s="18">
        <v>0</v>
      </c>
      <c r="AU26" s="18">
        <v>0</v>
      </c>
      <c r="AV26" s="18">
        <v>0</v>
      </c>
      <c r="AW26" s="19">
        <v>118</v>
      </c>
      <c r="AX26" s="2">
        <v>0</v>
      </c>
      <c r="AY26" s="2">
        <v>0</v>
      </c>
      <c r="AZ26" s="19">
        <v>0</v>
      </c>
      <c r="BA26" s="19">
        <v>34</v>
      </c>
      <c r="BB26" s="19">
        <v>324</v>
      </c>
      <c r="BC26" s="18">
        <f t="shared" si="7"/>
        <v>1204</v>
      </c>
      <c r="BD26" s="19">
        <f t="shared" si="9"/>
        <v>2868</v>
      </c>
    </row>
    <row r="27" spans="2:56" ht="15">
      <c r="B27" s="5" t="s">
        <v>21</v>
      </c>
      <c r="C27" s="5">
        <v>0</v>
      </c>
      <c r="D27" s="5">
        <v>0</v>
      </c>
      <c r="E27" s="5">
        <v>0</v>
      </c>
      <c r="F27" s="5">
        <v>0</v>
      </c>
      <c r="G27" s="12">
        <v>0</v>
      </c>
      <c r="H27" s="5">
        <v>21</v>
      </c>
      <c r="I27" s="14">
        <v>0</v>
      </c>
      <c r="J27" s="14">
        <v>0</v>
      </c>
      <c r="K27" s="14">
        <v>0</v>
      </c>
      <c r="L27" s="12">
        <v>0</v>
      </c>
      <c r="M27" s="5">
        <v>0</v>
      </c>
      <c r="N27" s="5"/>
      <c r="O27" s="5">
        <v>0</v>
      </c>
      <c r="P27" s="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14">
        <v>0</v>
      </c>
      <c r="Y27" s="5">
        <v>0</v>
      </c>
      <c r="Z27" s="5">
        <v>0</v>
      </c>
      <c r="AA27" s="2">
        <v>0</v>
      </c>
      <c r="AB27" s="2">
        <v>0</v>
      </c>
      <c r="AC27" s="2">
        <v>384</v>
      </c>
      <c r="AD27" s="8">
        <f t="shared" si="6"/>
        <v>405</v>
      </c>
      <c r="AE27" s="2">
        <f t="shared" si="8"/>
        <v>3131</v>
      </c>
      <c r="AG27" s="16" t="s">
        <v>21</v>
      </c>
      <c r="AH27" s="16">
        <v>0</v>
      </c>
      <c r="AI27" s="12">
        <v>0</v>
      </c>
      <c r="AJ27" s="19">
        <v>18</v>
      </c>
      <c r="AK27" s="2">
        <v>0</v>
      </c>
      <c r="AL27" s="19">
        <v>0</v>
      </c>
      <c r="AM27" s="18">
        <v>0</v>
      </c>
      <c r="AN27" s="19">
        <v>0</v>
      </c>
      <c r="AO27" s="19">
        <v>216</v>
      </c>
      <c r="AP27" s="19">
        <v>572</v>
      </c>
      <c r="AQ27" s="19">
        <v>0</v>
      </c>
      <c r="AR27" s="19">
        <v>0</v>
      </c>
      <c r="AS27" s="19">
        <v>36</v>
      </c>
      <c r="AT27" s="18">
        <v>0</v>
      </c>
      <c r="AU27" s="18">
        <v>0</v>
      </c>
      <c r="AV27" s="18">
        <v>0</v>
      </c>
      <c r="AW27" s="19">
        <v>36</v>
      </c>
      <c r="AX27" s="2">
        <v>0</v>
      </c>
      <c r="AY27" s="2">
        <v>0</v>
      </c>
      <c r="AZ27" s="19">
        <v>0</v>
      </c>
      <c r="BA27" s="19">
        <v>0</v>
      </c>
      <c r="BB27" s="19">
        <v>692</v>
      </c>
      <c r="BC27" s="18">
        <f t="shared" si="7"/>
        <v>1570</v>
      </c>
      <c r="BD27" s="19">
        <f t="shared" si="9"/>
        <v>4438</v>
      </c>
    </row>
    <row r="28" spans="2:56" ht="15">
      <c r="B28" s="5" t="s">
        <v>22</v>
      </c>
      <c r="C28" s="5">
        <v>0</v>
      </c>
      <c r="D28" s="5">
        <v>0</v>
      </c>
      <c r="E28" s="5">
        <v>0</v>
      </c>
      <c r="F28" s="5">
        <v>0</v>
      </c>
      <c r="G28" s="12">
        <v>0</v>
      </c>
      <c r="H28" s="5">
        <v>19</v>
      </c>
      <c r="I28" s="14">
        <v>0</v>
      </c>
      <c r="J28" s="14">
        <v>0</v>
      </c>
      <c r="K28" s="14">
        <v>0</v>
      </c>
      <c r="L28" s="12">
        <v>0</v>
      </c>
      <c r="M28" s="5">
        <v>0</v>
      </c>
      <c r="N28" s="5"/>
      <c r="O28" s="5">
        <v>30</v>
      </c>
      <c r="P28" s="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14">
        <v>0</v>
      </c>
      <c r="Y28" s="5">
        <v>0</v>
      </c>
      <c r="Z28" s="5">
        <v>0</v>
      </c>
      <c r="AA28" s="2">
        <v>0</v>
      </c>
      <c r="AB28" s="2">
        <v>0</v>
      </c>
      <c r="AC28" s="2">
        <v>935</v>
      </c>
      <c r="AD28" s="8">
        <f t="shared" si="6"/>
        <v>984</v>
      </c>
      <c r="AE28" s="2">
        <f t="shared" si="8"/>
        <v>4115</v>
      </c>
      <c r="AG28" s="16" t="s">
        <v>22</v>
      </c>
      <c r="AH28" s="16">
        <v>0</v>
      </c>
      <c r="AI28" s="12">
        <v>0</v>
      </c>
      <c r="AJ28" s="19">
        <v>0</v>
      </c>
      <c r="AK28" s="2">
        <v>0</v>
      </c>
      <c r="AL28" s="19">
        <v>0</v>
      </c>
      <c r="AM28" s="18">
        <v>0</v>
      </c>
      <c r="AN28" s="19">
        <v>0</v>
      </c>
      <c r="AO28" s="19">
        <v>390</v>
      </c>
      <c r="AP28" s="19">
        <v>588</v>
      </c>
      <c r="AQ28" s="19">
        <v>0</v>
      </c>
      <c r="AR28" s="19">
        <v>0</v>
      </c>
      <c r="AS28" s="19">
        <v>54</v>
      </c>
      <c r="AT28" s="18">
        <v>0</v>
      </c>
      <c r="AU28" s="18">
        <v>0</v>
      </c>
      <c r="AV28" s="18">
        <v>0</v>
      </c>
      <c r="AW28" s="19">
        <v>158</v>
      </c>
      <c r="AX28" s="2">
        <v>0</v>
      </c>
      <c r="AY28" s="2">
        <v>0</v>
      </c>
      <c r="AZ28" s="19">
        <v>0</v>
      </c>
      <c r="BA28" s="19">
        <v>0</v>
      </c>
      <c r="BB28" s="19">
        <v>736</v>
      </c>
      <c r="BC28" s="18">
        <f t="shared" si="7"/>
        <v>1926</v>
      </c>
      <c r="BD28" s="19">
        <f t="shared" si="9"/>
        <v>6364</v>
      </c>
    </row>
    <row r="29" spans="2:56" ht="15">
      <c r="B29" s="5" t="s">
        <v>23</v>
      </c>
      <c r="C29" s="5">
        <v>236</v>
      </c>
      <c r="D29" s="5">
        <v>0</v>
      </c>
      <c r="E29" s="5">
        <v>0</v>
      </c>
      <c r="F29" s="5">
        <v>0</v>
      </c>
      <c r="G29" s="12">
        <v>0</v>
      </c>
      <c r="H29" s="5">
        <v>0</v>
      </c>
      <c r="I29" s="14">
        <v>0</v>
      </c>
      <c r="J29" s="14">
        <v>0</v>
      </c>
      <c r="K29" s="14">
        <v>0</v>
      </c>
      <c r="L29" s="12">
        <v>0</v>
      </c>
      <c r="M29" s="5">
        <v>0</v>
      </c>
      <c r="N29" s="5"/>
      <c r="O29" s="5">
        <v>0</v>
      </c>
      <c r="P29" s="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14">
        <v>0</v>
      </c>
      <c r="Y29" s="5">
        <v>0</v>
      </c>
      <c r="Z29" s="5">
        <v>0</v>
      </c>
      <c r="AA29" s="2">
        <v>0</v>
      </c>
      <c r="AB29" s="2">
        <v>0</v>
      </c>
      <c r="AC29" s="2">
        <v>704</v>
      </c>
      <c r="AD29" s="8">
        <f t="shared" si="6"/>
        <v>940</v>
      </c>
      <c r="AE29" s="2">
        <f t="shared" si="8"/>
        <v>5055</v>
      </c>
      <c r="AG29" s="16" t="s">
        <v>23</v>
      </c>
      <c r="AH29" s="16">
        <v>0</v>
      </c>
      <c r="AI29" s="12">
        <v>0</v>
      </c>
      <c r="AJ29" s="19">
        <v>0</v>
      </c>
      <c r="AK29" s="2">
        <v>0</v>
      </c>
      <c r="AL29" s="19">
        <v>0</v>
      </c>
      <c r="AM29" s="18">
        <v>0</v>
      </c>
      <c r="AN29" s="19">
        <v>0</v>
      </c>
      <c r="AO29" s="19">
        <v>36</v>
      </c>
      <c r="AP29" s="19">
        <v>603</v>
      </c>
      <c r="AQ29" s="19">
        <v>0</v>
      </c>
      <c r="AR29" s="19">
        <v>0</v>
      </c>
      <c r="AS29" s="19">
        <v>352</v>
      </c>
      <c r="AT29" s="18">
        <v>0</v>
      </c>
      <c r="AU29" s="18">
        <v>0</v>
      </c>
      <c r="AV29" s="18">
        <v>0</v>
      </c>
      <c r="AW29" s="19">
        <v>0</v>
      </c>
      <c r="AX29" s="2">
        <v>0</v>
      </c>
      <c r="AY29" s="2">
        <v>0</v>
      </c>
      <c r="AZ29" s="19">
        <v>0</v>
      </c>
      <c r="BA29" s="19">
        <v>0</v>
      </c>
      <c r="BB29" s="19">
        <v>435</v>
      </c>
      <c r="BC29" s="18">
        <f t="shared" si="7"/>
        <v>1426</v>
      </c>
      <c r="BD29" s="19">
        <f t="shared" si="9"/>
        <v>7790</v>
      </c>
    </row>
    <row r="30" spans="2:56" ht="15">
      <c r="B30" s="5" t="s">
        <v>28</v>
      </c>
      <c r="C30" s="5">
        <v>0</v>
      </c>
      <c r="D30" s="5">
        <v>0</v>
      </c>
      <c r="E30" s="5">
        <v>0</v>
      </c>
      <c r="F30" s="5">
        <v>0</v>
      </c>
      <c r="G30" s="12">
        <v>0</v>
      </c>
      <c r="H30" s="5">
        <v>0</v>
      </c>
      <c r="I30" s="14">
        <v>0</v>
      </c>
      <c r="J30" s="14">
        <v>0</v>
      </c>
      <c r="K30" s="14">
        <v>0</v>
      </c>
      <c r="L30" s="12">
        <v>0</v>
      </c>
      <c r="M30" s="5">
        <v>0</v>
      </c>
      <c r="N30" s="5"/>
      <c r="O30" s="5">
        <v>0</v>
      </c>
      <c r="P30" s="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14">
        <v>0</v>
      </c>
      <c r="Y30" s="5">
        <v>0</v>
      </c>
      <c r="Z30" s="5">
        <v>0</v>
      </c>
      <c r="AA30" s="2">
        <v>0</v>
      </c>
      <c r="AB30" s="2">
        <v>0</v>
      </c>
      <c r="AC30" s="2">
        <v>1544</v>
      </c>
      <c r="AD30" s="8">
        <f t="shared" si="6"/>
        <v>1544</v>
      </c>
      <c r="AE30" s="2">
        <f t="shared" si="8"/>
        <v>6599</v>
      </c>
      <c r="AG30" s="16" t="s">
        <v>28</v>
      </c>
      <c r="AH30" s="16">
        <v>0</v>
      </c>
      <c r="AI30" s="12">
        <v>0</v>
      </c>
      <c r="AJ30" s="19">
        <v>0</v>
      </c>
      <c r="AK30" s="2">
        <v>0</v>
      </c>
      <c r="AL30" s="19">
        <v>0</v>
      </c>
      <c r="AM30" s="18">
        <v>0</v>
      </c>
      <c r="AN30" s="19">
        <v>0</v>
      </c>
      <c r="AO30" s="19">
        <v>36</v>
      </c>
      <c r="AP30" s="19">
        <v>650</v>
      </c>
      <c r="AQ30" s="19">
        <v>0</v>
      </c>
      <c r="AR30" s="19">
        <v>0</v>
      </c>
      <c r="AS30" s="19">
        <v>108</v>
      </c>
      <c r="AT30" s="18">
        <v>0</v>
      </c>
      <c r="AU30" s="18">
        <v>0</v>
      </c>
      <c r="AV30" s="18">
        <v>0</v>
      </c>
      <c r="AW30" s="19">
        <v>0</v>
      </c>
      <c r="AX30" s="2">
        <v>0</v>
      </c>
      <c r="AY30" s="2">
        <v>0</v>
      </c>
      <c r="AZ30" s="19">
        <v>0</v>
      </c>
      <c r="BA30" s="19">
        <v>0</v>
      </c>
      <c r="BB30" s="19">
        <v>452</v>
      </c>
      <c r="BC30" s="18">
        <f t="shared" si="7"/>
        <v>1246</v>
      </c>
      <c r="BD30" s="19">
        <f t="shared" si="9"/>
        <v>9036</v>
      </c>
    </row>
    <row r="31" spans="2:56" ht="15">
      <c r="B31" s="5" t="s">
        <v>29</v>
      </c>
      <c r="C31" s="5">
        <v>0</v>
      </c>
      <c r="D31" s="5">
        <v>0</v>
      </c>
      <c r="E31" s="5">
        <v>0</v>
      </c>
      <c r="F31" s="5">
        <v>0</v>
      </c>
      <c r="G31" s="12">
        <v>0</v>
      </c>
      <c r="H31" s="5">
        <v>0</v>
      </c>
      <c r="I31" s="14">
        <v>0</v>
      </c>
      <c r="J31" s="14">
        <v>0</v>
      </c>
      <c r="K31" s="14">
        <v>0</v>
      </c>
      <c r="L31" s="12">
        <v>0</v>
      </c>
      <c r="M31" s="5">
        <v>0</v>
      </c>
      <c r="N31" s="5"/>
      <c r="O31" s="5">
        <v>29</v>
      </c>
      <c r="P31" s="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14">
        <v>0</v>
      </c>
      <c r="Y31" s="5">
        <v>0</v>
      </c>
      <c r="Z31" s="5">
        <v>0</v>
      </c>
      <c r="AA31" s="2">
        <v>0</v>
      </c>
      <c r="AB31" s="2">
        <v>0</v>
      </c>
      <c r="AC31" s="2">
        <v>2213</v>
      </c>
      <c r="AD31" s="8">
        <f t="shared" si="6"/>
        <v>2242</v>
      </c>
      <c r="AE31" s="2">
        <f t="shared" si="8"/>
        <v>8841</v>
      </c>
      <c r="AG31" s="16" t="s">
        <v>29</v>
      </c>
      <c r="AH31" s="16">
        <v>0</v>
      </c>
      <c r="AI31" s="12">
        <v>0</v>
      </c>
      <c r="AJ31" s="19">
        <v>0</v>
      </c>
      <c r="AK31" s="2">
        <v>0</v>
      </c>
      <c r="AL31" s="19">
        <v>0</v>
      </c>
      <c r="AM31" s="18">
        <v>0</v>
      </c>
      <c r="AN31" s="19">
        <v>0</v>
      </c>
      <c r="AO31" s="19">
        <v>109</v>
      </c>
      <c r="AP31" s="19">
        <v>1114</v>
      </c>
      <c r="AQ31" s="19">
        <v>0</v>
      </c>
      <c r="AR31" s="19">
        <v>144</v>
      </c>
      <c r="AS31" s="19">
        <v>72</v>
      </c>
      <c r="AT31" s="18">
        <v>0</v>
      </c>
      <c r="AU31" s="18">
        <v>0</v>
      </c>
      <c r="AV31" s="18">
        <v>0</v>
      </c>
      <c r="AW31" s="19">
        <v>0</v>
      </c>
      <c r="AX31" s="2">
        <v>0</v>
      </c>
      <c r="AY31" s="2">
        <v>0</v>
      </c>
      <c r="AZ31" s="19">
        <v>106</v>
      </c>
      <c r="BA31" s="19">
        <v>0</v>
      </c>
      <c r="BB31" s="19">
        <v>466</v>
      </c>
      <c r="BC31" s="18">
        <f t="shared" si="7"/>
        <v>2011</v>
      </c>
      <c r="BD31" s="19">
        <f t="shared" si="9"/>
        <v>11047</v>
      </c>
    </row>
    <row r="32" spans="2:56" ht="15">
      <c r="B32" s="5" t="s">
        <v>30</v>
      </c>
      <c r="C32" s="5">
        <v>218</v>
      </c>
      <c r="D32" s="5">
        <v>0</v>
      </c>
      <c r="E32" s="5">
        <v>0</v>
      </c>
      <c r="F32" s="5">
        <v>0</v>
      </c>
      <c r="G32" s="12">
        <v>0</v>
      </c>
      <c r="H32" s="5">
        <v>0</v>
      </c>
      <c r="I32" s="14">
        <v>0</v>
      </c>
      <c r="J32" s="14">
        <v>0</v>
      </c>
      <c r="K32" s="14">
        <v>0</v>
      </c>
      <c r="L32" s="12">
        <v>0</v>
      </c>
      <c r="M32" s="5">
        <v>0</v>
      </c>
      <c r="N32" s="5"/>
      <c r="O32" s="5">
        <v>0</v>
      </c>
      <c r="P32" s="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14">
        <v>0</v>
      </c>
      <c r="Y32" s="5">
        <v>0</v>
      </c>
      <c r="Z32" s="5">
        <v>0</v>
      </c>
      <c r="AA32" s="2">
        <v>0</v>
      </c>
      <c r="AB32" s="2">
        <v>0</v>
      </c>
      <c r="AC32" s="2">
        <v>1270</v>
      </c>
      <c r="AD32" s="8">
        <f t="shared" si="6"/>
        <v>1488</v>
      </c>
      <c r="AE32" s="2">
        <f t="shared" si="8"/>
        <v>10329</v>
      </c>
      <c r="AG32" s="5" t="s">
        <v>30</v>
      </c>
      <c r="AH32" s="5">
        <v>0</v>
      </c>
      <c r="AI32" s="12">
        <v>0</v>
      </c>
      <c r="AJ32" s="2">
        <v>18</v>
      </c>
      <c r="AK32" s="2">
        <v>0</v>
      </c>
      <c r="AL32" s="2">
        <v>0</v>
      </c>
      <c r="AM32" s="18">
        <v>0</v>
      </c>
      <c r="AN32" s="2">
        <v>0</v>
      </c>
      <c r="AO32" s="2">
        <v>54</v>
      </c>
      <c r="AP32" s="2">
        <v>309</v>
      </c>
      <c r="AQ32" s="2">
        <v>160</v>
      </c>
      <c r="AR32" s="2">
        <v>0</v>
      </c>
      <c r="AS32" s="2">
        <v>0</v>
      </c>
      <c r="AT32" s="18">
        <v>0</v>
      </c>
      <c r="AU32" s="18">
        <v>0</v>
      </c>
      <c r="AV32" s="18">
        <v>0</v>
      </c>
      <c r="AW32" s="2">
        <v>34</v>
      </c>
      <c r="AX32" s="2">
        <v>0</v>
      </c>
      <c r="AY32" s="2">
        <v>0</v>
      </c>
      <c r="AZ32" s="2">
        <v>0</v>
      </c>
      <c r="BA32" s="2">
        <v>0</v>
      </c>
      <c r="BB32" s="2">
        <v>675</v>
      </c>
      <c r="BC32" s="8">
        <f t="shared" si="7"/>
        <v>1250</v>
      </c>
      <c r="BD32" s="2">
        <f t="shared" si="9"/>
        <v>12297</v>
      </c>
    </row>
    <row r="33" spans="2:56" ht="15">
      <c r="B33" s="5" t="s">
        <v>31</v>
      </c>
      <c r="C33" s="5">
        <v>0</v>
      </c>
      <c r="D33" s="5">
        <v>0</v>
      </c>
      <c r="E33" s="5">
        <v>0</v>
      </c>
      <c r="F33" s="5">
        <v>0</v>
      </c>
      <c r="G33" s="12">
        <v>0</v>
      </c>
      <c r="H33" s="5">
        <v>0</v>
      </c>
      <c r="I33" s="14">
        <v>0</v>
      </c>
      <c r="J33" s="14">
        <v>0</v>
      </c>
      <c r="K33" s="14">
        <v>0</v>
      </c>
      <c r="L33" s="12">
        <v>0</v>
      </c>
      <c r="M33" s="5">
        <v>45</v>
      </c>
      <c r="N33" s="5"/>
      <c r="O33" s="5">
        <v>0</v>
      </c>
      <c r="P33" s="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14">
        <v>0</v>
      </c>
      <c r="Y33" s="5">
        <v>0</v>
      </c>
      <c r="Z33" s="5">
        <v>0</v>
      </c>
      <c r="AA33" s="2">
        <v>0</v>
      </c>
      <c r="AB33" s="2">
        <v>0</v>
      </c>
      <c r="AC33" s="2">
        <v>1627</v>
      </c>
      <c r="AD33" s="8">
        <f t="shared" si="6"/>
        <v>1672</v>
      </c>
      <c r="AE33" s="2">
        <f t="shared" si="8"/>
        <v>12001</v>
      </c>
      <c r="AG33" s="5" t="s">
        <v>31</v>
      </c>
      <c r="AH33" s="5">
        <v>0</v>
      </c>
      <c r="AI33" s="12">
        <v>0</v>
      </c>
      <c r="AJ33" s="2">
        <v>0</v>
      </c>
      <c r="AK33" s="2">
        <v>0</v>
      </c>
      <c r="AL33" s="2">
        <v>0</v>
      </c>
      <c r="AM33" s="18">
        <v>0</v>
      </c>
      <c r="AN33" s="2">
        <v>0</v>
      </c>
      <c r="AO33" s="2">
        <v>90</v>
      </c>
      <c r="AP33" s="2">
        <v>1193</v>
      </c>
      <c r="AQ33" s="2">
        <v>0</v>
      </c>
      <c r="AR33" s="2">
        <v>0</v>
      </c>
      <c r="AS33" s="2">
        <v>93</v>
      </c>
      <c r="AT33" s="18">
        <v>0</v>
      </c>
      <c r="AU33" s="18">
        <v>0</v>
      </c>
      <c r="AV33" s="18">
        <v>0</v>
      </c>
      <c r="AW33" s="2">
        <v>0</v>
      </c>
      <c r="AX33" s="2">
        <v>0</v>
      </c>
      <c r="AY33" s="2">
        <v>0</v>
      </c>
      <c r="AZ33" s="2">
        <v>0</v>
      </c>
      <c r="BA33" s="2">
        <v>68</v>
      </c>
      <c r="BB33" s="2">
        <v>252</v>
      </c>
      <c r="BC33" s="8">
        <f t="shared" si="7"/>
        <v>1696</v>
      </c>
      <c r="BD33" s="2">
        <f t="shared" si="9"/>
        <v>13993</v>
      </c>
    </row>
    <row r="34" spans="2:56" ht="15.75" thickBot="1">
      <c r="B34" s="5" t="s">
        <v>32</v>
      </c>
      <c r="C34" s="5">
        <v>0</v>
      </c>
      <c r="D34" s="6">
        <v>0</v>
      </c>
      <c r="E34" s="6">
        <v>0</v>
      </c>
      <c r="F34" s="6">
        <v>0</v>
      </c>
      <c r="G34" s="6">
        <v>0</v>
      </c>
      <c r="H34" s="5">
        <v>0</v>
      </c>
      <c r="I34" s="14">
        <v>0</v>
      </c>
      <c r="J34" s="26">
        <v>0</v>
      </c>
      <c r="K34" s="26">
        <v>0</v>
      </c>
      <c r="L34" s="12">
        <v>0</v>
      </c>
      <c r="M34" s="5">
        <v>0</v>
      </c>
      <c r="N34" s="5"/>
      <c r="O34" s="5">
        <v>0</v>
      </c>
      <c r="P34" s="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14">
        <v>0</v>
      </c>
      <c r="Y34" s="6">
        <v>0</v>
      </c>
      <c r="Z34" s="6">
        <v>0</v>
      </c>
      <c r="AA34" s="2">
        <v>0</v>
      </c>
      <c r="AB34" s="2">
        <v>0</v>
      </c>
      <c r="AC34" s="2">
        <v>2603</v>
      </c>
      <c r="AD34" s="8">
        <f t="shared" si="6"/>
        <v>2603</v>
      </c>
      <c r="AE34" s="2">
        <f t="shared" si="8"/>
        <v>14604</v>
      </c>
      <c r="AG34" s="5" t="s">
        <v>32</v>
      </c>
      <c r="AH34" s="5">
        <v>0</v>
      </c>
      <c r="AI34" s="6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154</v>
      </c>
      <c r="AP34" s="2">
        <v>468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292</v>
      </c>
      <c r="BB34" s="2">
        <v>519</v>
      </c>
      <c r="BC34" s="8">
        <f t="shared" si="7"/>
        <v>1433</v>
      </c>
      <c r="BD34" s="2">
        <f t="shared" si="9"/>
        <v>15426</v>
      </c>
    </row>
    <row r="35" spans="2:56" ht="16.5" thickBot="1" thickTop="1">
      <c r="B35" s="9" t="s">
        <v>27</v>
      </c>
      <c r="C35" s="13">
        <f aca="true" t="shared" si="10" ref="C35:AD35">SUM(C23:C34)</f>
        <v>611</v>
      </c>
      <c r="D35" s="13">
        <f t="shared" si="10"/>
        <v>0</v>
      </c>
      <c r="E35" s="13">
        <f>SUM(E23:E34)</f>
        <v>0</v>
      </c>
      <c r="F35" s="13">
        <f>SUM(F23:F34)</f>
        <v>0</v>
      </c>
      <c r="G35" s="13">
        <f t="shared" si="10"/>
        <v>0</v>
      </c>
      <c r="H35" s="13">
        <f t="shared" si="10"/>
        <v>88</v>
      </c>
      <c r="I35" s="13">
        <f t="shared" si="10"/>
        <v>0</v>
      </c>
      <c r="J35" s="13">
        <f t="shared" si="10"/>
        <v>0</v>
      </c>
      <c r="K35" s="27">
        <v>0</v>
      </c>
      <c r="L35" s="13">
        <f>SUM(L23:L34)</f>
        <v>0</v>
      </c>
      <c r="M35" s="13">
        <f>SUM(M23:M34)</f>
        <v>45</v>
      </c>
      <c r="N35" s="13">
        <f>SUM(N23:N34)</f>
        <v>0</v>
      </c>
      <c r="O35" s="13">
        <f t="shared" si="10"/>
        <v>59</v>
      </c>
      <c r="P35" s="13">
        <f t="shared" si="10"/>
        <v>0</v>
      </c>
      <c r="Q35" s="13">
        <f t="shared" si="10"/>
        <v>0</v>
      </c>
      <c r="R35" s="13">
        <f t="shared" si="10"/>
        <v>0</v>
      </c>
      <c r="S35" s="13">
        <f t="shared" si="10"/>
        <v>0</v>
      </c>
      <c r="T35" s="13">
        <f>SUM(T23:T34)</f>
        <v>0</v>
      </c>
      <c r="U35" s="13">
        <f t="shared" si="10"/>
        <v>0</v>
      </c>
      <c r="V35" s="13">
        <f t="shared" si="10"/>
        <v>0</v>
      </c>
      <c r="W35" s="13">
        <f t="shared" si="10"/>
        <v>0</v>
      </c>
      <c r="X35" s="13">
        <f>SUM(X23:X34)</f>
        <v>0</v>
      </c>
      <c r="Y35" s="13">
        <f t="shared" si="10"/>
        <v>0</v>
      </c>
      <c r="Z35" s="13">
        <f>SUM(Z23:Z34)</f>
        <v>0</v>
      </c>
      <c r="AA35" s="13">
        <f t="shared" si="10"/>
        <v>69</v>
      </c>
      <c r="AB35" s="13">
        <f t="shared" si="10"/>
        <v>0</v>
      </c>
      <c r="AC35" s="13">
        <f t="shared" si="10"/>
        <v>13732</v>
      </c>
      <c r="AD35" s="10">
        <f t="shared" si="10"/>
        <v>14604</v>
      </c>
      <c r="AE35" s="10"/>
      <c r="AG35" s="9" t="s">
        <v>27</v>
      </c>
      <c r="AH35" s="9">
        <v>0</v>
      </c>
      <c r="AI35" s="13">
        <f>SUM(AI23:AI34)</f>
        <v>0</v>
      </c>
      <c r="AJ35" s="10">
        <f aca="true" t="shared" si="11" ref="AJ35:BC35">SUM(AJ23:AJ34)</f>
        <v>36</v>
      </c>
      <c r="AK35" s="10">
        <f t="shared" si="11"/>
        <v>0</v>
      </c>
      <c r="AL35" s="10">
        <f t="shared" si="11"/>
        <v>0</v>
      </c>
      <c r="AM35" s="10">
        <f t="shared" si="11"/>
        <v>0</v>
      </c>
      <c r="AN35" s="10">
        <f t="shared" si="11"/>
        <v>0</v>
      </c>
      <c r="AO35" s="10">
        <f t="shared" si="11"/>
        <v>1265</v>
      </c>
      <c r="AP35" s="10">
        <f t="shared" si="11"/>
        <v>6833</v>
      </c>
      <c r="AQ35" s="10">
        <f t="shared" si="11"/>
        <v>178</v>
      </c>
      <c r="AR35" s="10">
        <f t="shared" si="11"/>
        <v>144</v>
      </c>
      <c r="AS35" s="10">
        <f t="shared" si="11"/>
        <v>794</v>
      </c>
      <c r="AT35" s="10">
        <f t="shared" si="11"/>
        <v>0</v>
      </c>
      <c r="AU35" s="10">
        <v>0</v>
      </c>
      <c r="AV35" s="10">
        <f t="shared" si="11"/>
        <v>0</v>
      </c>
      <c r="AW35" s="10">
        <f>SUM(AW23:AW34)</f>
        <v>380</v>
      </c>
      <c r="AX35" s="10">
        <f>SUM(AX23:AX34)</f>
        <v>0</v>
      </c>
      <c r="AY35" s="10">
        <f>SUM(AY23:AY34)</f>
        <v>0</v>
      </c>
      <c r="AZ35" s="10">
        <f t="shared" si="11"/>
        <v>106</v>
      </c>
      <c r="BA35" s="10">
        <f t="shared" si="11"/>
        <v>761</v>
      </c>
      <c r="BB35" s="10">
        <f t="shared" si="11"/>
        <v>4929</v>
      </c>
      <c r="BC35" s="10">
        <f t="shared" si="11"/>
        <v>15426</v>
      </c>
      <c r="BD35" s="10"/>
    </row>
    <row r="36" spans="2:56" ht="15.75" thickTop="1">
      <c r="B36" s="15" t="s">
        <v>33</v>
      </c>
      <c r="C36" s="14">
        <v>2781</v>
      </c>
      <c r="D36" s="14">
        <v>0</v>
      </c>
      <c r="E36" s="14">
        <v>0</v>
      </c>
      <c r="F36" s="14">
        <v>0</v>
      </c>
      <c r="G36" s="12">
        <v>311</v>
      </c>
      <c r="H36" s="14">
        <v>0</v>
      </c>
      <c r="I36" s="14">
        <v>100</v>
      </c>
      <c r="J36" s="14"/>
      <c r="K36" s="14">
        <v>0</v>
      </c>
      <c r="L36" s="12">
        <v>0</v>
      </c>
      <c r="M36" s="14">
        <v>0</v>
      </c>
      <c r="N36" s="14">
        <v>0</v>
      </c>
      <c r="O36" s="14">
        <v>30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2">
        <v>0</v>
      </c>
      <c r="Z36" s="12">
        <v>0</v>
      </c>
      <c r="AA36" s="8">
        <v>0</v>
      </c>
      <c r="AB36" s="8">
        <v>0</v>
      </c>
      <c r="AC36" s="8">
        <v>21</v>
      </c>
      <c r="AD36" s="8">
        <f aca="true" t="shared" si="12" ref="AD36:AD47">SUM(C36:AC36)</f>
        <v>3243</v>
      </c>
      <c r="AE36" s="8">
        <f>AD36</f>
        <v>3243</v>
      </c>
      <c r="AG36" s="15" t="s">
        <v>33</v>
      </c>
      <c r="AH36" s="17">
        <v>0</v>
      </c>
      <c r="AI36" s="12">
        <v>25</v>
      </c>
      <c r="AJ36" s="18">
        <v>0</v>
      </c>
      <c r="AK36" s="18"/>
      <c r="AL36" s="18">
        <v>0</v>
      </c>
      <c r="AM36" s="18">
        <v>0</v>
      </c>
      <c r="AN36" s="18">
        <v>0</v>
      </c>
      <c r="AO36" s="18">
        <v>89</v>
      </c>
      <c r="AP36" s="18">
        <v>384</v>
      </c>
      <c r="AQ36" s="18">
        <v>73</v>
      </c>
      <c r="AR36" s="18">
        <v>0</v>
      </c>
      <c r="AS36" s="18">
        <v>0</v>
      </c>
      <c r="AT36" s="18">
        <v>0</v>
      </c>
      <c r="AU36" s="18">
        <v>0</v>
      </c>
      <c r="AV36" s="18">
        <v>0</v>
      </c>
      <c r="AW36" s="18">
        <v>0</v>
      </c>
      <c r="AX36" s="18">
        <v>0</v>
      </c>
      <c r="AY36" s="18">
        <v>0</v>
      </c>
      <c r="AZ36" s="18">
        <v>0</v>
      </c>
      <c r="BA36" s="18">
        <v>527</v>
      </c>
      <c r="BB36" s="18">
        <v>36</v>
      </c>
      <c r="BC36" s="18">
        <f aca="true" t="shared" si="13" ref="BC36:BC47">SUM(AH36:BB36)</f>
        <v>1134</v>
      </c>
      <c r="BD36" s="18">
        <f>BC36</f>
        <v>1134</v>
      </c>
    </row>
    <row r="37" spans="2:56" s="21" customFormat="1" ht="15">
      <c r="B37" s="16" t="s">
        <v>34</v>
      </c>
      <c r="C37" s="16">
        <v>2154</v>
      </c>
      <c r="D37" s="16">
        <v>0</v>
      </c>
      <c r="E37" s="16">
        <v>0</v>
      </c>
      <c r="F37" s="16">
        <v>0</v>
      </c>
      <c r="G37" s="20">
        <v>1748</v>
      </c>
      <c r="H37" s="16">
        <v>0</v>
      </c>
      <c r="I37" s="16">
        <v>83</v>
      </c>
      <c r="J37" s="28">
        <v>0</v>
      </c>
      <c r="K37" s="14">
        <v>0</v>
      </c>
      <c r="L37" s="12">
        <v>0</v>
      </c>
      <c r="M37" s="16">
        <v>0</v>
      </c>
      <c r="N37" s="16">
        <v>0</v>
      </c>
      <c r="O37" s="16">
        <v>30</v>
      </c>
      <c r="P37" s="16">
        <v>0</v>
      </c>
      <c r="Q37" s="16">
        <v>0</v>
      </c>
      <c r="R37" s="14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9">
        <v>0</v>
      </c>
      <c r="AB37" s="19">
        <v>0</v>
      </c>
      <c r="AC37" s="19">
        <v>0</v>
      </c>
      <c r="AD37" s="18">
        <f t="shared" si="12"/>
        <v>4015</v>
      </c>
      <c r="AE37" s="19">
        <f aca="true" t="shared" si="14" ref="AE37:AE47">AD37+AE36</f>
        <v>7258</v>
      </c>
      <c r="AG37" s="16" t="s">
        <v>34</v>
      </c>
      <c r="AH37" s="16">
        <v>0</v>
      </c>
      <c r="AI37" s="20">
        <v>25</v>
      </c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19">
        <v>54</v>
      </c>
      <c r="AP37" s="19">
        <v>186</v>
      </c>
      <c r="AQ37" s="19">
        <v>36</v>
      </c>
      <c r="AR37" s="19">
        <v>0</v>
      </c>
      <c r="AS37" s="19">
        <v>0</v>
      </c>
      <c r="AT37" s="18">
        <v>0</v>
      </c>
      <c r="AU37" s="18">
        <v>0</v>
      </c>
      <c r="AV37" s="18">
        <v>0</v>
      </c>
      <c r="AW37" s="19">
        <v>0</v>
      </c>
      <c r="AX37" s="19">
        <v>0</v>
      </c>
      <c r="AY37" s="19">
        <v>0</v>
      </c>
      <c r="AZ37" s="19">
        <v>0</v>
      </c>
      <c r="BA37" s="19">
        <v>204</v>
      </c>
      <c r="BB37" s="19">
        <v>0</v>
      </c>
      <c r="BC37" s="18">
        <f t="shared" si="13"/>
        <v>505</v>
      </c>
      <c r="BD37" s="19">
        <f aca="true" t="shared" si="15" ref="BD37:BD47">BC37+BD36</f>
        <v>1639</v>
      </c>
    </row>
    <row r="38" spans="2:56" s="21" customFormat="1" ht="15">
      <c r="B38" s="16" t="s">
        <v>35</v>
      </c>
      <c r="C38" s="16">
        <v>2622</v>
      </c>
      <c r="D38" s="16">
        <v>0</v>
      </c>
      <c r="E38" s="16">
        <v>0</v>
      </c>
      <c r="F38" s="16">
        <v>0</v>
      </c>
      <c r="G38" s="20">
        <v>379</v>
      </c>
      <c r="H38" s="16">
        <v>0</v>
      </c>
      <c r="I38" s="16">
        <v>19</v>
      </c>
      <c r="J38" s="28">
        <v>0</v>
      </c>
      <c r="K38" s="14">
        <v>0</v>
      </c>
      <c r="L38" s="12">
        <v>0</v>
      </c>
      <c r="M38" s="16">
        <v>0</v>
      </c>
      <c r="N38" s="16">
        <v>0</v>
      </c>
      <c r="O38" s="16">
        <v>0</v>
      </c>
      <c r="P38" s="16">
        <v>36</v>
      </c>
      <c r="Q38" s="16">
        <v>0</v>
      </c>
      <c r="R38" s="14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9">
        <v>21</v>
      </c>
      <c r="AB38" s="19">
        <v>0</v>
      </c>
      <c r="AC38" s="19">
        <v>0</v>
      </c>
      <c r="AD38" s="18">
        <f t="shared" si="12"/>
        <v>3077</v>
      </c>
      <c r="AE38" s="19">
        <f t="shared" si="14"/>
        <v>10335</v>
      </c>
      <c r="AG38" s="16" t="s">
        <v>35</v>
      </c>
      <c r="AH38" s="16">
        <v>0</v>
      </c>
      <c r="AI38" s="20">
        <v>25</v>
      </c>
      <c r="AJ38" s="19">
        <v>0</v>
      </c>
      <c r="AK38" s="19">
        <v>0</v>
      </c>
      <c r="AL38" s="19">
        <v>0</v>
      </c>
      <c r="AM38" s="19">
        <v>0</v>
      </c>
      <c r="AN38" s="19">
        <v>0</v>
      </c>
      <c r="AO38" s="19">
        <v>297</v>
      </c>
      <c r="AP38" s="19">
        <v>179</v>
      </c>
      <c r="AQ38" s="19">
        <v>0</v>
      </c>
      <c r="AR38" s="19">
        <v>0</v>
      </c>
      <c r="AS38" s="19">
        <v>0</v>
      </c>
      <c r="AT38" s="18">
        <v>0</v>
      </c>
      <c r="AU38" s="18">
        <v>0</v>
      </c>
      <c r="AV38" s="18">
        <v>0</v>
      </c>
      <c r="AW38" s="19">
        <v>0</v>
      </c>
      <c r="AX38" s="19">
        <v>0</v>
      </c>
      <c r="AY38" s="19">
        <v>0</v>
      </c>
      <c r="AZ38" s="19">
        <v>0</v>
      </c>
      <c r="BA38" s="19">
        <v>0</v>
      </c>
      <c r="BB38" s="19">
        <v>0</v>
      </c>
      <c r="BC38" s="18">
        <f t="shared" si="13"/>
        <v>501</v>
      </c>
      <c r="BD38" s="19">
        <f t="shared" si="15"/>
        <v>2140</v>
      </c>
    </row>
    <row r="39" spans="2:56" s="21" customFormat="1" ht="15">
      <c r="B39" s="16" t="s">
        <v>36</v>
      </c>
      <c r="C39" s="16">
        <v>1984</v>
      </c>
      <c r="D39" s="16">
        <v>0</v>
      </c>
      <c r="E39" s="16">
        <v>0</v>
      </c>
      <c r="F39" s="16">
        <v>0</v>
      </c>
      <c r="G39" s="20">
        <v>568</v>
      </c>
      <c r="H39" s="16">
        <v>0</v>
      </c>
      <c r="I39" s="16">
        <v>92</v>
      </c>
      <c r="J39" s="28">
        <v>0</v>
      </c>
      <c r="K39" s="14">
        <v>0</v>
      </c>
      <c r="L39" s="12">
        <v>0</v>
      </c>
      <c r="M39" s="16">
        <v>0</v>
      </c>
      <c r="N39" s="16">
        <v>0</v>
      </c>
      <c r="O39" s="16">
        <v>38</v>
      </c>
      <c r="P39" s="16">
        <v>489</v>
      </c>
      <c r="Q39" s="16">
        <v>0</v>
      </c>
      <c r="R39" s="14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9">
        <v>121</v>
      </c>
      <c r="AB39" s="19">
        <v>0</v>
      </c>
      <c r="AC39" s="19">
        <v>0</v>
      </c>
      <c r="AD39" s="18">
        <f t="shared" si="12"/>
        <v>3292</v>
      </c>
      <c r="AE39" s="19">
        <f t="shared" si="14"/>
        <v>13627</v>
      </c>
      <c r="AG39" s="16" t="s">
        <v>36</v>
      </c>
      <c r="AH39" s="16">
        <v>0</v>
      </c>
      <c r="AI39" s="20">
        <v>169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19">
        <v>189</v>
      </c>
      <c r="AP39" s="19">
        <v>521</v>
      </c>
      <c r="AQ39" s="19">
        <v>25</v>
      </c>
      <c r="AR39" s="19">
        <v>0</v>
      </c>
      <c r="AS39" s="19">
        <v>0</v>
      </c>
      <c r="AT39" s="18">
        <v>0</v>
      </c>
      <c r="AU39" s="18">
        <v>0</v>
      </c>
      <c r="AV39" s="18">
        <v>0</v>
      </c>
      <c r="AW39" s="19">
        <v>0</v>
      </c>
      <c r="AX39" s="19">
        <v>0</v>
      </c>
      <c r="AY39" s="19">
        <v>0</v>
      </c>
      <c r="AZ39" s="19">
        <v>0</v>
      </c>
      <c r="BA39" s="19">
        <v>36</v>
      </c>
      <c r="BB39" s="19">
        <v>0</v>
      </c>
      <c r="BC39" s="18">
        <f t="shared" si="13"/>
        <v>940</v>
      </c>
      <c r="BD39" s="19">
        <f t="shared" si="15"/>
        <v>3080</v>
      </c>
    </row>
    <row r="40" spans="2:56" s="21" customFormat="1" ht="15">
      <c r="B40" s="16" t="s">
        <v>37</v>
      </c>
      <c r="C40" s="16">
        <v>1451</v>
      </c>
      <c r="D40" s="16">
        <v>0</v>
      </c>
      <c r="E40" s="16">
        <v>0</v>
      </c>
      <c r="F40" s="16">
        <v>0</v>
      </c>
      <c r="G40" s="20">
        <v>587</v>
      </c>
      <c r="H40" s="16">
        <v>0</v>
      </c>
      <c r="I40" s="16">
        <v>0</v>
      </c>
      <c r="J40" s="28">
        <v>0</v>
      </c>
      <c r="K40" s="14">
        <v>0</v>
      </c>
      <c r="L40" s="12">
        <v>0</v>
      </c>
      <c r="M40" s="16">
        <v>0</v>
      </c>
      <c r="N40" s="16">
        <v>0</v>
      </c>
      <c r="O40" s="16">
        <v>124</v>
      </c>
      <c r="P40" s="16">
        <v>787</v>
      </c>
      <c r="Q40" s="16">
        <v>0</v>
      </c>
      <c r="R40" s="14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9">
        <v>0</v>
      </c>
      <c r="AB40" s="19">
        <v>0</v>
      </c>
      <c r="AC40" s="19">
        <v>0</v>
      </c>
      <c r="AD40" s="18">
        <f t="shared" si="12"/>
        <v>2949</v>
      </c>
      <c r="AE40" s="19">
        <f>AD40+AE39</f>
        <v>16576</v>
      </c>
      <c r="AG40" s="16" t="s">
        <v>37</v>
      </c>
      <c r="AH40" s="16">
        <v>0</v>
      </c>
      <c r="AI40" s="20">
        <v>36</v>
      </c>
      <c r="AJ40" s="19">
        <v>0</v>
      </c>
      <c r="AK40" s="19">
        <v>0</v>
      </c>
      <c r="AL40" s="19">
        <v>0</v>
      </c>
      <c r="AM40" s="19">
        <v>0</v>
      </c>
      <c r="AN40" s="19">
        <v>0</v>
      </c>
      <c r="AO40" s="19">
        <v>666</v>
      </c>
      <c r="AP40" s="19">
        <v>427</v>
      </c>
      <c r="AQ40" s="19">
        <v>246</v>
      </c>
      <c r="AR40" s="19">
        <v>0</v>
      </c>
      <c r="AS40" s="19">
        <v>0</v>
      </c>
      <c r="AT40" s="18">
        <v>0</v>
      </c>
      <c r="AU40" s="18">
        <v>0</v>
      </c>
      <c r="AV40" s="18">
        <v>0</v>
      </c>
      <c r="AW40" s="19">
        <v>0</v>
      </c>
      <c r="AX40" s="19">
        <v>0</v>
      </c>
      <c r="AY40" s="19">
        <v>0</v>
      </c>
      <c r="AZ40" s="19">
        <v>0</v>
      </c>
      <c r="BA40" s="19">
        <v>0</v>
      </c>
      <c r="BB40" s="19">
        <v>0</v>
      </c>
      <c r="BC40" s="18">
        <f t="shared" si="13"/>
        <v>1375</v>
      </c>
      <c r="BD40" s="19">
        <f>BC40+BD39</f>
        <v>4455</v>
      </c>
    </row>
    <row r="41" spans="2:56" s="21" customFormat="1" ht="15">
      <c r="B41" s="16" t="s">
        <v>38</v>
      </c>
      <c r="C41" s="16">
        <v>2288</v>
      </c>
      <c r="D41" s="16">
        <v>0</v>
      </c>
      <c r="E41" s="16">
        <v>0</v>
      </c>
      <c r="F41" s="16">
        <v>0</v>
      </c>
      <c r="G41" s="20">
        <v>410</v>
      </c>
      <c r="H41" s="16">
        <v>0</v>
      </c>
      <c r="I41" s="16">
        <v>16</v>
      </c>
      <c r="J41" s="28">
        <v>0</v>
      </c>
      <c r="K41" s="14">
        <v>0</v>
      </c>
      <c r="L41" s="12">
        <v>0</v>
      </c>
      <c r="M41" s="16">
        <v>0</v>
      </c>
      <c r="N41" s="16">
        <v>0</v>
      </c>
      <c r="O41" s="16">
        <v>198</v>
      </c>
      <c r="P41" s="16">
        <v>1266</v>
      </c>
      <c r="Q41" s="16">
        <v>0</v>
      </c>
      <c r="R41" s="14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9">
        <v>0</v>
      </c>
      <c r="AB41" s="19">
        <v>0</v>
      </c>
      <c r="AC41" s="19">
        <v>0</v>
      </c>
      <c r="AD41" s="18">
        <f t="shared" si="12"/>
        <v>4178</v>
      </c>
      <c r="AE41" s="19">
        <f>AD41+AE40</f>
        <v>20754</v>
      </c>
      <c r="AG41" s="16" t="s">
        <v>38</v>
      </c>
      <c r="AH41" s="16">
        <v>0</v>
      </c>
      <c r="AI41" s="20">
        <v>144</v>
      </c>
      <c r="AJ41" s="19">
        <v>0</v>
      </c>
      <c r="AK41" s="19">
        <v>0</v>
      </c>
      <c r="AL41" s="19">
        <v>0</v>
      </c>
      <c r="AM41" s="19">
        <v>0</v>
      </c>
      <c r="AN41" s="19">
        <v>0</v>
      </c>
      <c r="AO41" s="19">
        <v>643</v>
      </c>
      <c r="AP41" s="19">
        <v>372</v>
      </c>
      <c r="AQ41" s="19">
        <v>270</v>
      </c>
      <c r="AR41" s="19">
        <v>0</v>
      </c>
      <c r="AS41" s="19">
        <v>0</v>
      </c>
      <c r="AT41" s="18">
        <v>0</v>
      </c>
      <c r="AU41" s="18">
        <v>0</v>
      </c>
      <c r="AV41" s="18">
        <v>0</v>
      </c>
      <c r="AW41" s="19">
        <v>0</v>
      </c>
      <c r="AX41" s="19">
        <v>0</v>
      </c>
      <c r="AY41" s="19">
        <v>0</v>
      </c>
      <c r="AZ41" s="19">
        <v>0</v>
      </c>
      <c r="BA41" s="19">
        <v>0</v>
      </c>
      <c r="BB41" s="19">
        <v>0</v>
      </c>
      <c r="BC41" s="18">
        <f t="shared" si="13"/>
        <v>1429</v>
      </c>
      <c r="BD41" s="19">
        <f>BC41+BD40</f>
        <v>5884</v>
      </c>
    </row>
    <row r="42" spans="2:56" s="21" customFormat="1" ht="15">
      <c r="B42" s="16" t="s">
        <v>39</v>
      </c>
      <c r="C42" s="16">
        <v>2365</v>
      </c>
      <c r="D42" s="16">
        <v>0</v>
      </c>
      <c r="E42" s="16">
        <v>0</v>
      </c>
      <c r="F42" s="16">
        <v>0</v>
      </c>
      <c r="G42" s="20">
        <v>584</v>
      </c>
      <c r="H42" s="16">
        <v>0</v>
      </c>
      <c r="I42" s="16">
        <v>102</v>
      </c>
      <c r="J42" s="28">
        <v>0</v>
      </c>
      <c r="K42" s="14">
        <v>0</v>
      </c>
      <c r="L42" s="12">
        <v>0</v>
      </c>
      <c r="M42" s="16">
        <v>0</v>
      </c>
      <c r="N42" s="16">
        <v>0</v>
      </c>
      <c r="O42" s="16">
        <v>553</v>
      </c>
      <c r="P42" s="16">
        <v>434</v>
      </c>
      <c r="Q42" s="16">
        <v>0</v>
      </c>
      <c r="R42" s="14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293</v>
      </c>
      <c r="Y42" s="16">
        <v>0</v>
      </c>
      <c r="Z42" s="16">
        <v>0</v>
      </c>
      <c r="AA42" s="19">
        <v>0</v>
      </c>
      <c r="AB42" s="19">
        <v>0</v>
      </c>
      <c r="AC42" s="19">
        <v>0</v>
      </c>
      <c r="AD42" s="18">
        <f t="shared" si="12"/>
        <v>4331</v>
      </c>
      <c r="AE42" s="19">
        <f t="shared" si="14"/>
        <v>25085</v>
      </c>
      <c r="AG42" s="16" t="s">
        <v>39</v>
      </c>
      <c r="AH42" s="16">
        <v>0</v>
      </c>
      <c r="AI42" s="20">
        <v>261</v>
      </c>
      <c r="AJ42" s="19">
        <v>0</v>
      </c>
      <c r="AK42" s="19">
        <v>0</v>
      </c>
      <c r="AL42" s="19">
        <v>0</v>
      </c>
      <c r="AM42" s="19">
        <v>0</v>
      </c>
      <c r="AN42" s="19">
        <v>0</v>
      </c>
      <c r="AO42" s="19">
        <v>379</v>
      </c>
      <c r="AP42" s="19">
        <v>136</v>
      </c>
      <c r="AQ42" s="19">
        <v>88</v>
      </c>
      <c r="AR42" s="19">
        <v>0</v>
      </c>
      <c r="AS42" s="19">
        <v>0</v>
      </c>
      <c r="AT42" s="18">
        <v>0</v>
      </c>
      <c r="AU42" s="18">
        <v>0</v>
      </c>
      <c r="AV42" s="18">
        <v>0</v>
      </c>
      <c r="AW42" s="19">
        <v>0</v>
      </c>
      <c r="AX42" s="19">
        <v>0</v>
      </c>
      <c r="AY42" s="19">
        <v>0</v>
      </c>
      <c r="AZ42" s="19">
        <v>0</v>
      </c>
      <c r="BA42" s="19">
        <v>0</v>
      </c>
      <c r="BB42" s="19">
        <v>0</v>
      </c>
      <c r="BC42" s="18">
        <f t="shared" si="13"/>
        <v>864</v>
      </c>
      <c r="BD42" s="19">
        <f t="shared" si="15"/>
        <v>6748</v>
      </c>
    </row>
    <row r="43" spans="2:56" s="21" customFormat="1" ht="15">
      <c r="B43" s="16" t="s">
        <v>49</v>
      </c>
      <c r="C43" s="16">
        <v>3363</v>
      </c>
      <c r="D43" s="16">
        <v>0</v>
      </c>
      <c r="E43" s="16">
        <v>0</v>
      </c>
      <c r="F43" s="16">
        <v>0</v>
      </c>
      <c r="G43" s="20">
        <v>0</v>
      </c>
      <c r="H43" s="16">
        <v>0</v>
      </c>
      <c r="I43" s="16">
        <v>0</v>
      </c>
      <c r="J43" s="28">
        <v>0</v>
      </c>
      <c r="K43" s="14">
        <v>0</v>
      </c>
      <c r="L43" s="12">
        <v>0</v>
      </c>
      <c r="M43" s="16">
        <v>0</v>
      </c>
      <c r="N43" s="16">
        <v>0</v>
      </c>
      <c r="O43" s="16">
        <v>364</v>
      </c>
      <c r="P43" s="16">
        <v>525</v>
      </c>
      <c r="Q43" s="16">
        <v>0</v>
      </c>
      <c r="R43" s="14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257</v>
      </c>
      <c r="Z43" s="16">
        <v>660</v>
      </c>
      <c r="AA43" s="19">
        <v>63</v>
      </c>
      <c r="AB43" s="19">
        <v>0</v>
      </c>
      <c r="AC43" s="19">
        <v>0</v>
      </c>
      <c r="AD43" s="18">
        <f t="shared" si="12"/>
        <v>5232</v>
      </c>
      <c r="AE43" s="19">
        <f t="shared" si="14"/>
        <v>30317</v>
      </c>
      <c r="AG43" s="16" t="s">
        <v>49</v>
      </c>
      <c r="AH43" s="16">
        <v>0</v>
      </c>
      <c r="AI43" s="20">
        <v>0</v>
      </c>
      <c r="AJ43" s="19">
        <v>0</v>
      </c>
      <c r="AK43" s="19">
        <v>0</v>
      </c>
      <c r="AL43" s="19">
        <v>0</v>
      </c>
      <c r="AM43" s="19">
        <v>0</v>
      </c>
      <c r="AN43" s="19">
        <v>0</v>
      </c>
      <c r="AO43" s="19">
        <v>222</v>
      </c>
      <c r="AP43" s="19">
        <v>254</v>
      </c>
      <c r="AQ43" s="19">
        <v>0</v>
      </c>
      <c r="AR43" s="19">
        <v>0</v>
      </c>
      <c r="AS43" s="19">
        <v>0</v>
      </c>
      <c r="AT43" s="18">
        <v>0</v>
      </c>
      <c r="AU43" s="18">
        <v>0</v>
      </c>
      <c r="AV43" s="18">
        <v>0</v>
      </c>
      <c r="AW43" s="19">
        <v>0</v>
      </c>
      <c r="AX43" s="19">
        <v>0</v>
      </c>
      <c r="AY43" s="19">
        <v>0</v>
      </c>
      <c r="AZ43" s="19">
        <v>0</v>
      </c>
      <c r="BA43" s="19">
        <v>0</v>
      </c>
      <c r="BB43" s="19">
        <v>0</v>
      </c>
      <c r="BC43" s="18">
        <f t="shared" si="13"/>
        <v>476</v>
      </c>
      <c r="BD43" s="19">
        <f t="shared" si="15"/>
        <v>7224</v>
      </c>
    </row>
    <row r="44" spans="2:56" s="21" customFormat="1" ht="15">
      <c r="B44" s="16" t="s">
        <v>50</v>
      </c>
      <c r="C44" s="16">
        <v>4649</v>
      </c>
      <c r="D44" s="16">
        <v>0</v>
      </c>
      <c r="E44" s="16">
        <v>0</v>
      </c>
      <c r="F44" s="16">
        <v>0</v>
      </c>
      <c r="G44" s="20">
        <v>0</v>
      </c>
      <c r="H44" s="16">
        <v>0</v>
      </c>
      <c r="I44" s="16">
        <v>0</v>
      </c>
      <c r="J44" s="28">
        <v>0</v>
      </c>
      <c r="K44" s="14">
        <v>0</v>
      </c>
      <c r="L44" s="12">
        <v>0</v>
      </c>
      <c r="M44" s="16">
        <v>0</v>
      </c>
      <c r="N44" s="16">
        <v>95</v>
      </c>
      <c r="O44" s="16">
        <v>317</v>
      </c>
      <c r="P44" s="16">
        <v>336</v>
      </c>
      <c r="Q44" s="16">
        <v>0</v>
      </c>
      <c r="R44" s="14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233</v>
      </c>
      <c r="Y44" s="16">
        <v>319</v>
      </c>
      <c r="Z44" s="16">
        <v>110</v>
      </c>
      <c r="AA44" s="19">
        <v>29</v>
      </c>
      <c r="AB44" s="19">
        <v>0</v>
      </c>
      <c r="AC44" s="19">
        <v>0</v>
      </c>
      <c r="AD44" s="18">
        <f t="shared" si="12"/>
        <v>6088</v>
      </c>
      <c r="AE44" s="19">
        <f t="shared" si="14"/>
        <v>36405</v>
      </c>
      <c r="AG44" s="16" t="s">
        <v>50</v>
      </c>
      <c r="AH44" s="16">
        <v>0</v>
      </c>
      <c r="AI44" s="20">
        <v>0</v>
      </c>
      <c r="AJ44" s="19">
        <v>0</v>
      </c>
      <c r="AK44" s="19">
        <v>0</v>
      </c>
      <c r="AL44" s="19">
        <v>0</v>
      </c>
      <c r="AM44" s="19">
        <v>0</v>
      </c>
      <c r="AN44" s="19">
        <v>0</v>
      </c>
      <c r="AO44" s="19">
        <v>119</v>
      </c>
      <c r="AP44" s="19">
        <v>219</v>
      </c>
      <c r="AQ44" s="19">
        <v>43</v>
      </c>
      <c r="AR44" s="19">
        <v>0</v>
      </c>
      <c r="AS44" s="19">
        <v>0</v>
      </c>
      <c r="AT44" s="19">
        <v>25</v>
      </c>
      <c r="AU44" s="18">
        <v>0</v>
      </c>
      <c r="AV44" s="18">
        <v>0</v>
      </c>
      <c r="AW44" s="19">
        <v>0</v>
      </c>
      <c r="AX44" s="19">
        <v>0</v>
      </c>
      <c r="AY44" s="19">
        <v>0</v>
      </c>
      <c r="AZ44" s="19">
        <v>0</v>
      </c>
      <c r="BA44" s="19">
        <v>0</v>
      </c>
      <c r="BB44" s="19">
        <v>0</v>
      </c>
      <c r="BC44" s="18">
        <f t="shared" si="13"/>
        <v>406</v>
      </c>
      <c r="BD44" s="19">
        <f t="shared" si="15"/>
        <v>7630</v>
      </c>
    </row>
    <row r="45" spans="2:56" ht="15">
      <c r="B45" s="5" t="s">
        <v>51</v>
      </c>
      <c r="C45" s="5">
        <v>2876</v>
      </c>
      <c r="D45" s="16">
        <v>0</v>
      </c>
      <c r="E45" s="16">
        <v>0</v>
      </c>
      <c r="F45" s="16">
        <v>0</v>
      </c>
      <c r="G45" s="12">
        <v>0</v>
      </c>
      <c r="H45" s="5">
        <v>0</v>
      </c>
      <c r="I45" s="5">
        <v>116</v>
      </c>
      <c r="J45" s="28">
        <v>0</v>
      </c>
      <c r="K45" s="14">
        <v>0</v>
      </c>
      <c r="L45" s="12">
        <v>0</v>
      </c>
      <c r="M45" s="5">
        <v>2221</v>
      </c>
      <c r="N45" s="5">
        <v>0</v>
      </c>
      <c r="O45" s="5">
        <v>83</v>
      </c>
      <c r="P45" s="5">
        <v>222</v>
      </c>
      <c r="Q45" s="16">
        <v>0</v>
      </c>
      <c r="R45" s="14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5">
        <v>97</v>
      </c>
      <c r="Y45" s="5">
        <v>153</v>
      </c>
      <c r="Z45" s="5">
        <v>88</v>
      </c>
      <c r="AA45" s="2">
        <v>30</v>
      </c>
      <c r="AB45" s="2">
        <v>0</v>
      </c>
      <c r="AC45" s="2">
        <v>0</v>
      </c>
      <c r="AD45" s="8">
        <f t="shared" si="12"/>
        <v>5886</v>
      </c>
      <c r="AE45" s="2">
        <f t="shared" si="14"/>
        <v>42291</v>
      </c>
      <c r="AG45" s="5" t="s">
        <v>51</v>
      </c>
      <c r="AH45" s="5">
        <v>0</v>
      </c>
      <c r="AI45" s="12">
        <v>0</v>
      </c>
      <c r="AJ45" s="2">
        <v>0</v>
      </c>
      <c r="AK45" s="19">
        <v>0</v>
      </c>
      <c r="AL45" s="2">
        <v>0</v>
      </c>
      <c r="AM45" s="19">
        <v>0</v>
      </c>
      <c r="AN45" s="2">
        <v>0</v>
      </c>
      <c r="AO45" s="19">
        <v>36</v>
      </c>
      <c r="AP45" s="2">
        <v>87</v>
      </c>
      <c r="AQ45" s="2">
        <v>54</v>
      </c>
      <c r="AR45" s="2">
        <v>0</v>
      </c>
      <c r="AS45" s="2">
        <v>0</v>
      </c>
      <c r="AT45" s="2">
        <v>0</v>
      </c>
      <c r="AU45" s="18">
        <v>0</v>
      </c>
      <c r="AV45" s="18">
        <v>0</v>
      </c>
      <c r="AW45" s="2">
        <v>36</v>
      </c>
      <c r="AX45" s="2">
        <v>0</v>
      </c>
      <c r="AY45" s="19">
        <v>0</v>
      </c>
      <c r="AZ45" s="2">
        <v>0</v>
      </c>
      <c r="BA45" s="2">
        <v>0</v>
      </c>
      <c r="BB45" s="19">
        <v>0</v>
      </c>
      <c r="BC45" s="8">
        <f t="shared" si="13"/>
        <v>213</v>
      </c>
      <c r="BD45" s="2">
        <f t="shared" si="15"/>
        <v>7843</v>
      </c>
    </row>
    <row r="46" spans="2:56" ht="15">
      <c r="B46" s="5" t="s">
        <v>52</v>
      </c>
      <c r="C46" s="5">
        <v>3290</v>
      </c>
      <c r="D46" s="16">
        <v>0</v>
      </c>
      <c r="E46" s="16">
        <v>0</v>
      </c>
      <c r="F46" s="16">
        <v>0</v>
      </c>
      <c r="G46" s="12">
        <v>0</v>
      </c>
      <c r="H46" s="5">
        <v>0</v>
      </c>
      <c r="I46" s="5">
        <v>54</v>
      </c>
      <c r="J46" s="28">
        <v>0</v>
      </c>
      <c r="K46" s="14">
        <v>0</v>
      </c>
      <c r="L46" s="12">
        <v>0</v>
      </c>
      <c r="M46" s="5">
        <v>1250</v>
      </c>
      <c r="N46" s="5">
        <v>0</v>
      </c>
      <c r="O46" s="5">
        <v>0</v>
      </c>
      <c r="P46" s="5">
        <v>335</v>
      </c>
      <c r="Q46" s="16">
        <v>0</v>
      </c>
      <c r="R46" s="14">
        <v>0</v>
      </c>
      <c r="S46" s="5">
        <v>0</v>
      </c>
      <c r="T46" s="5">
        <v>0</v>
      </c>
      <c r="U46" s="16">
        <v>0</v>
      </c>
      <c r="V46" s="16">
        <v>0</v>
      </c>
      <c r="W46" s="16">
        <v>380</v>
      </c>
      <c r="X46" s="5">
        <v>109</v>
      </c>
      <c r="Y46" s="5">
        <v>0</v>
      </c>
      <c r="Z46" s="5">
        <v>146</v>
      </c>
      <c r="AA46" s="2">
        <v>0</v>
      </c>
      <c r="AB46" s="2">
        <v>0</v>
      </c>
      <c r="AC46" s="2">
        <v>0</v>
      </c>
      <c r="AD46" s="8">
        <f t="shared" si="12"/>
        <v>5564</v>
      </c>
      <c r="AE46" s="2">
        <f t="shared" si="14"/>
        <v>47855</v>
      </c>
      <c r="AG46" s="5" t="s">
        <v>52</v>
      </c>
      <c r="AH46" s="5">
        <v>0</v>
      </c>
      <c r="AI46" s="12">
        <v>0</v>
      </c>
      <c r="AJ46" s="2">
        <v>0</v>
      </c>
      <c r="AK46" s="19">
        <v>0</v>
      </c>
      <c r="AL46" s="2">
        <v>0</v>
      </c>
      <c r="AM46" s="19">
        <v>0</v>
      </c>
      <c r="AN46" s="2">
        <v>0</v>
      </c>
      <c r="AO46" s="19">
        <v>18</v>
      </c>
      <c r="AP46" s="2">
        <v>335</v>
      </c>
      <c r="AQ46" s="2">
        <v>72</v>
      </c>
      <c r="AR46" s="2">
        <v>0</v>
      </c>
      <c r="AS46" s="2">
        <v>0</v>
      </c>
      <c r="AT46" s="2">
        <v>0</v>
      </c>
      <c r="AU46" s="8">
        <v>0</v>
      </c>
      <c r="AV46" s="18">
        <v>0</v>
      </c>
      <c r="AW46" s="2">
        <v>0</v>
      </c>
      <c r="AX46" s="2">
        <v>0</v>
      </c>
      <c r="AY46" s="19">
        <v>0</v>
      </c>
      <c r="AZ46" s="2">
        <v>0</v>
      </c>
      <c r="BA46" s="2">
        <v>32</v>
      </c>
      <c r="BB46" s="19">
        <v>0</v>
      </c>
      <c r="BC46" s="8">
        <f t="shared" si="13"/>
        <v>457</v>
      </c>
      <c r="BD46" s="2">
        <f t="shared" si="15"/>
        <v>8300</v>
      </c>
    </row>
    <row r="47" spans="2:56" ht="15.75" thickBot="1">
      <c r="B47" s="5" t="s">
        <v>53</v>
      </c>
      <c r="C47" s="5">
        <v>1065</v>
      </c>
      <c r="D47" s="6">
        <v>0</v>
      </c>
      <c r="E47" s="6">
        <v>0</v>
      </c>
      <c r="F47" s="6">
        <v>0</v>
      </c>
      <c r="G47" s="6">
        <v>0</v>
      </c>
      <c r="H47" s="5">
        <v>0</v>
      </c>
      <c r="I47" s="5">
        <v>100</v>
      </c>
      <c r="J47" s="28">
        <v>0</v>
      </c>
      <c r="K47" s="14">
        <v>0</v>
      </c>
      <c r="L47" s="12">
        <v>0</v>
      </c>
      <c r="M47" s="5">
        <v>1948</v>
      </c>
      <c r="N47" s="5">
        <v>0</v>
      </c>
      <c r="O47" s="5">
        <v>73</v>
      </c>
      <c r="P47" s="5">
        <v>222</v>
      </c>
      <c r="Q47" s="5">
        <v>0</v>
      </c>
      <c r="R47" s="14">
        <v>0</v>
      </c>
      <c r="S47" s="5">
        <v>0</v>
      </c>
      <c r="T47" s="5">
        <v>0</v>
      </c>
      <c r="U47" s="5">
        <v>0</v>
      </c>
      <c r="V47" s="5">
        <v>0</v>
      </c>
      <c r="W47" s="5">
        <v>662</v>
      </c>
      <c r="X47" s="5">
        <v>73</v>
      </c>
      <c r="Y47" s="6">
        <v>0</v>
      </c>
      <c r="Z47" s="6">
        <v>114</v>
      </c>
      <c r="AA47" s="2">
        <v>0</v>
      </c>
      <c r="AB47" s="2">
        <v>0</v>
      </c>
      <c r="AC47" s="2">
        <v>0</v>
      </c>
      <c r="AD47" s="8">
        <f t="shared" si="12"/>
        <v>4257</v>
      </c>
      <c r="AE47" s="2">
        <f t="shared" si="14"/>
        <v>52112</v>
      </c>
      <c r="AG47" s="5" t="s">
        <v>53</v>
      </c>
      <c r="AH47" s="5">
        <v>0</v>
      </c>
      <c r="AI47" s="6">
        <v>0</v>
      </c>
      <c r="AJ47" s="2">
        <v>0</v>
      </c>
      <c r="AK47" s="19">
        <v>0</v>
      </c>
      <c r="AL47" s="2">
        <v>0</v>
      </c>
      <c r="AM47" s="19">
        <v>0</v>
      </c>
      <c r="AN47" s="2">
        <v>0</v>
      </c>
      <c r="AO47" s="2">
        <v>18</v>
      </c>
      <c r="AP47" s="2">
        <v>0</v>
      </c>
      <c r="AQ47" s="2">
        <v>90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19">
        <v>0</v>
      </c>
      <c r="AZ47" s="2">
        <v>0</v>
      </c>
      <c r="BA47" s="2">
        <v>0</v>
      </c>
      <c r="BB47" s="2">
        <v>0</v>
      </c>
      <c r="BC47" s="8">
        <f t="shared" si="13"/>
        <v>108</v>
      </c>
      <c r="BD47" s="2">
        <f t="shared" si="15"/>
        <v>8408</v>
      </c>
    </row>
    <row r="48" spans="2:56" ht="16.5" thickBot="1" thickTop="1">
      <c r="B48" s="9" t="s">
        <v>54</v>
      </c>
      <c r="C48" s="13">
        <f aca="true" t="shared" si="16" ref="C48:AD48">SUM(C36:C47)</f>
        <v>30888</v>
      </c>
      <c r="D48" s="13">
        <f t="shared" si="16"/>
        <v>0</v>
      </c>
      <c r="E48" s="13">
        <f>SUM(E36:E47)</f>
        <v>0</v>
      </c>
      <c r="F48" s="13">
        <f>SUM(F36:F47)</f>
        <v>0</v>
      </c>
      <c r="G48" s="13">
        <f t="shared" si="16"/>
        <v>4587</v>
      </c>
      <c r="H48" s="13">
        <f t="shared" si="16"/>
        <v>0</v>
      </c>
      <c r="I48" s="13">
        <f t="shared" si="16"/>
        <v>682</v>
      </c>
      <c r="J48" s="13">
        <f t="shared" si="16"/>
        <v>0</v>
      </c>
      <c r="K48" s="13">
        <f t="shared" si="16"/>
        <v>0</v>
      </c>
      <c r="L48" s="13">
        <f t="shared" si="16"/>
        <v>0</v>
      </c>
      <c r="M48" s="13">
        <f t="shared" si="16"/>
        <v>5419</v>
      </c>
      <c r="N48" s="13">
        <f t="shared" si="16"/>
        <v>95</v>
      </c>
      <c r="O48" s="13">
        <f t="shared" si="16"/>
        <v>1810</v>
      </c>
      <c r="P48" s="13">
        <f t="shared" si="16"/>
        <v>4652</v>
      </c>
      <c r="Q48" s="13">
        <f t="shared" si="16"/>
        <v>0</v>
      </c>
      <c r="R48" s="13">
        <v>0</v>
      </c>
      <c r="S48" s="13">
        <f t="shared" si="16"/>
        <v>0</v>
      </c>
      <c r="T48" s="13">
        <f>SUM(T36:T47)</f>
        <v>0</v>
      </c>
      <c r="U48" s="13">
        <f t="shared" si="16"/>
        <v>0</v>
      </c>
      <c r="V48" s="13">
        <f t="shared" si="16"/>
        <v>0</v>
      </c>
      <c r="W48" s="13">
        <f t="shared" si="16"/>
        <v>1042</v>
      </c>
      <c r="X48" s="13">
        <f t="shared" si="16"/>
        <v>805</v>
      </c>
      <c r="Y48" s="13">
        <f t="shared" si="16"/>
        <v>729</v>
      </c>
      <c r="Z48" s="13">
        <f t="shared" si="16"/>
        <v>1118</v>
      </c>
      <c r="AA48" s="13">
        <f t="shared" si="16"/>
        <v>264</v>
      </c>
      <c r="AB48" s="13">
        <f t="shared" si="16"/>
        <v>0</v>
      </c>
      <c r="AC48" s="13">
        <f t="shared" si="16"/>
        <v>21</v>
      </c>
      <c r="AD48" s="10">
        <f t="shared" si="16"/>
        <v>52112</v>
      </c>
      <c r="AE48" s="10"/>
      <c r="AG48" s="9" t="s">
        <v>54</v>
      </c>
      <c r="AH48" s="9">
        <v>0</v>
      </c>
      <c r="AI48" s="13">
        <f>SUM(AI36:AI47)</f>
        <v>685</v>
      </c>
      <c r="AJ48" s="10">
        <f aca="true" t="shared" si="17" ref="AJ48:BC48">SUM(AJ36:AJ47)</f>
        <v>0</v>
      </c>
      <c r="AK48" s="10">
        <f t="shared" si="17"/>
        <v>0</v>
      </c>
      <c r="AL48" s="10">
        <f t="shared" si="17"/>
        <v>0</v>
      </c>
      <c r="AM48" s="10">
        <v>0</v>
      </c>
      <c r="AN48" s="10">
        <f t="shared" si="17"/>
        <v>0</v>
      </c>
      <c r="AO48" s="10">
        <f t="shared" si="17"/>
        <v>2730</v>
      </c>
      <c r="AP48" s="10">
        <f t="shared" si="17"/>
        <v>3100</v>
      </c>
      <c r="AQ48" s="10">
        <f t="shared" si="17"/>
        <v>997</v>
      </c>
      <c r="AR48" s="10">
        <f t="shared" si="17"/>
        <v>0</v>
      </c>
      <c r="AS48" s="10">
        <f t="shared" si="17"/>
        <v>0</v>
      </c>
      <c r="AT48" s="10">
        <f t="shared" si="17"/>
        <v>25</v>
      </c>
      <c r="AU48" s="10">
        <v>0</v>
      </c>
      <c r="AV48" s="10">
        <f t="shared" si="17"/>
        <v>0</v>
      </c>
      <c r="AW48" s="10">
        <f t="shared" si="17"/>
        <v>36</v>
      </c>
      <c r="AX48" s="10">
        <f t="shared" si="17"/>
        <v>0</v>
      </c>
      <c r="AY48" s="10">
        <v>0</v>
      </c>
      <c r="AZ48" s="10">
        <f t="shared" si="17"/>
        <v>0</v>
      </c>
      <c r="BA48" s="10">
        <f t="shared" si="17"/>
        <v>799</v>
      </c>
      <c r="BB48" s="10">
        <f t="shared" si="17"/>
        <v>36</v>
      </c>
      <c r="BC48" s="10">
        <f t="shared" si="17"/>
        <v>8408</v>
      </c>
      <c r="BD48" s="10"/>
    </row>
    <row r="49" spans="2:56" ht="15.75" thickTop="1">
      <c r="B49" s="15" t="s">
        <v>76</v>
      </c>
      <c r="C49" s="14">
        <v>1909</v>
      </c>
      <c r="D49" s="14">
        <v>0</v>
      </c>
      <c r="E49" s="14">
        <v>0</v>
      </c>
      <c r="F49" s="14">
        <v>0</v>
      </c>
      <c r="G49" s="12">
        <v>0</v>
      </c>
      <c r="H49" s="14">
        <v>0</v>
      </c>
      <c r="I49" s="14">
        <v>118</v>
      </c>
      <c r="J49" s="14">
        <v>0</v>
      </c>
      <c r="K49" s="14">
        <v>99</v>
      </c>
      <c r="L49" s="12">
        <v>0</v>
      </c>
      <c r="M49" s="14">
        <v>1787</v>
      </c>
      <c r="N49" s="14">
        <v>0</v>
      </c>
      <c r="O49" s="14">
        <v>85</v>
      </c>
      <c r="P49" s="14">
        <v>72</v>
      </c>
      <c r="Q49" s="14">
        <v>0</v>
      </c>
      <c r="R49" s="14">
        <v>0</v>
      </c>
      <c r="S49" s="14">
        <v>150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2">
        <v>0</v>
      </c>
      <c r="Z49" s="12">
        <v>164</v>
      </c>
      <c r="AA49" s="8">
        <v>0</v>
      </c>
      <c r="AB49" s="8">
        <v>0</v>
      </c>
      <c r="AC49" s="8">
        <v>0</v>
      </c>
      <c r="AD49" s="8">
        <f aca="true" t="shared" si="18" ref="AD49:AD60">SUM(C49:AC49)</f>
        <v>4384</v>
      </c>
      <c r="AE49" s="8">
        <f>AD49</f>
        <v>4384</v>
      </c>
      <c r="AG49" s="15" t="s">
        <v>76</v>
      </c>
      <c r="AH49" s="17">
        <v>0</v>
      </c>
      <c r="AI49" s="12">
        <v>0</v>
      </c>
      <c r="AJ49" s="18">
        <v>0</v>
      </c>
      <c r="AK49" s="18">
        <v>0</v>
      </c>
      <c r="AL49" s="18">
        <v>0</v>
      </c>
      <c r="AM49" s="18">
        <v>0</v>
      </c>
      <c r="AN49" s="18">
        <v>0</v>
      </c>
      <c r="AO49" s="18">
        <v>0</v>
      </c>
      <c r="AP49" s="18">
        <v>0</v>
      </c>
      <c r="AQ49" s="18">
        <v>0</v>
      </c>
      <c r="AR49" s="18">
        <v>0</v>
      </c>
      <c r="AS49" s="18">
        <v>0</v>
      </c>
      <c r="AT49" s="18">
        <v>0</v>
      </c>
      <c r="AU49" s="18">
        <v>0</v>
      </c>
      <c r="AV49" s="18">
        <v>0</v>
      </c>
      <c r="AW49" s="18">
        <v>0</v>
      </c>
      <c r="AX49" s="18">
        <v>0</v>
      </c>
      <c r="AY49" s="18">
        <v>0</v>
      </c>
      <c r="AZ49" s="18">
        <v>0</v>
      </c>
      <c r="BA49" s="18">
        <v>0</v>
      </c>
      <c r="BB49" s="18">
        <v>0</v>
      </c>
      <c r="BC49" s="18">
        <f aca="true" t="shared" si="19" ref="BC49:BC60">SUM(AH49:BB49)</f>
        <v>0</v>
      </c>
      <c r="BD49" s="18">
        <f>BC49</f>
        <v>0</v>
      </c>
    </row>
    <row r="50" spans="2:56" s="21" customFormat="1" ht="15">
      <c r="B50" s="16" t="s">
        <v>77</v>
      </c>
      <c r="C50" s="16">
        <v>433</v>
      </c>
      <c r="D50" s="16">
        <v>0</v>
      </c>
      <c r="E50" s="16">
        <v>0</v>
      </c>
      <c r="F50" s="16">
        <v>0</v>
      </c>
      <c r="G50" s="16">
        <v>18</v>
      </c>
      <c r="H50" s="16">
        <v>0</v>
      </c>
      <c r="I50" s="16">
        <v>104</v>
      </c>
      <c r="J50" s="16">
        <v>277</v>
      </c>
      <c r="K50" s="16">
        <v>0</v>
      </c>
      <c r="L50" s="12">
        <v>0</v>
      </c>
      <c r="M50" s="16">
        <v>1035</v>
      </c>
      <c r="N50" s="16">
        <v>0</v>
      </c>
      <c r="O50" s="16">
        <v>0</v>
      </c>
      <c r="P50" s="16">
        <v>54</v>
      </c>
      <c r="Q50" s="16">
        <v>0</v>
      </c>
      <c r="R50" s="16">
        <v>0</v>
      </c>
      <c r="S50" s="16">
        <v>150</v>
      </c>
      <c r="T50" s="16">
        <v>0</v>
      </c>
      <c r="U50" s="16">
        <v>108</v>
      </c>
      <c r="V50" s="16">
        <v>0</v>
      </c>
      <c r="W50" s="16">
        <v>0</v>
      </c>
      <c r="X50" s="16">
        <v>0</v>
      </c>
      <c r="Y50" s="16">
        <v>0</v>
      </c>
      <c r="Z50" s="16">
        <v>293</v>
      </c>
      <c r="AA50" s="16">
        <v>33</v>
      </c>
      <c r="AB50" s="16">
        <v>0</v>
      </c>
      <c r="AC50" s="16">
        <v>0</v>
      </c>
      <c r="AD50" s="18">
        <f>SUM(C50:AC50)</f>
        <v>2505</v>
      </c>
      <c r="AE50" s="19">
        <f aca="true" t="shared" si="20" ref="AE50:AE60">AD50+AE49</f>
        <v>6889</v>
      </c>
      <c r="AG50" s="16" t="s">
        <v>77</v>
      </c>
      <c r="AH50" s="16">
        <v>0</v>
      </c>
      <c r="AI50" s="20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0</v>
      </c>
      <c r="AO50" s="19">
        <v>35</v>
      </c>
      <c r="AP50" s="19">
        <v>0</v>
      </c>
      <c r="AQ50" s="19">
        <v>0</v>
      </c>
      <c r="AR50" s="19">
        <v>0</v>
      </c>
      <c r="AS50" s="19">
        <v>0</v>
      </c>
      <c r="AT50" s="18">
        <v>0</v>
      </c>
      <c r="AU50" s="18">
        <v>0</v>
      </c>
      <c r="AV50" s="18">
        <v>0</v>
      </c>
      <c r="AW50" s="19">
        <v>0</v>
      </c>
      <c r="AX50" s="19">
        <v>0</v>
      </c>
      <c r="AY50" s="19">
        <v>0</v>
      </c>
      <c r="AZ50" s="19">
        <v>0</v>
      </c>
      <c r="BA50" s="19">
        <v>0</v>
      </c>
      <c r="BB50" s="19">
        <v>0</v>
      </c>
      <c r="BC50" s="18">
        <f t="shared" si="19"/>
        <v>35</v>
      </c>
      <c r="BD50" s="19">
        <f>BC50+BD49</f>
        <v>35</v>
      </c>
    </row>
    <row r="51" spans="2:56" s="21" customFormat="1" ht="15">
      <c r="B51" s="16" t="s">
        <v>78</v>
      </c>
      <c r="C51" s="16">
        <v>933</v>
      </c>
      <c r="D51" s="16">
        <v>0</v>
      </c>
      <c r="E51" s="16">
        <v>0</v>
      </c>
      <c r="F51" s="16">
        <v>0</v>
      </c>
      <c r="G51" s="16">
        <v>149</v>
      </c>
      <c r="H51" s="16">
        <v>0</v>
      </c>
      <c r="I51" s="16">
        <v>36</v>
      </c>
      <c r="J51" s="16">
        <v>185</v>
      </c>
      <c r="K51" s="16">
        <v>0</v>
      </c>
      <c r="L51" s="12">
        <v>0</v>
      </c>
      <c r="M51" s="16">
        <v>314</v>
      </c>
      <c r="N51" s="16">
        <v>0</v>
      </c>
      <c r="O51" s="16">
        <v>10</v>
      </c>
      <c r="P51" s="16">
        <v>68</v>
      </c>
      <c r="Q51" s="16">
        <v>0</v>
      </c>
      <c r="R51" s="16">
        <v>0</v>
      </c>
      <c r="S51" s="16">
        <v>0</v>
      </c>
      <c r="T51" s="16">
        <v>0</v>
      </c>
      <c r="U51" s="16">
        <v>190</v>
      </c>
      <c r="V51" s="16">
        <v>0</v>
      </c>
      <c r="W51" s="16">
        <v>0</v>
      </c>
      <c r="X51" s="16">
        <v>0</v>
      </c>
      <c r="Y51" s="16">
        <v>0</v>
      </c>
      <c r="Z51" s="16">
        <v>22</v>
      </c>
      <c r="AA51" s="16">
        <v>0</v>
      </c>
      <c r="AB51" s="16">
        <v>0</v>
      </c>
      <c r="AC51" s="16">
        <v>0</v>
      </c>
      <c r="AD51" s="18">
        <f t="shared" si="18"/>
        <v>1907</v>
      </c>
      <c r="AE51" s="19">
        <f t="shared" si="20"/>
        <v>8796</v>
      </c>
      <c r="AG51" s="16" t="s">
        <v>78</v>
      </c>
      <c r="AH51" s="16">
        <v>0</v>
      </c>
      <c r="AI51" s="20">
        <v>0</v>
      </c>
      <c r="AJ51" s="19">
        <v>0</v>
      </c>
      <c r="AK51" s="19">
        <v>0</v>
      </c>
      <c r="AL51" s="19">
        <v>0</v>
      </c>
      <c r="AM51" s="19">
        <v>0</v>
      </c>
      <c r="AN51" s="19">
        <v>0</v>
      </c>
      <c r="AO51" s="19">
        <v>108</v>
      </c>
      <c r="AP51" s="19">
        <v>138</v>
      </c>
      <c r="AQ51" s="19">
        <v>0</v>
      </c>
      <c r="AR51" s="19">
        <v>0</v>
      </c>
      <c r="AS51" s="19">
        <v>0</v>
      </c>
      <c r="AT51" s="18">
        <v>0</v>
      </c>
      <c r="AU51" s="18">
        <v>0</v>
      </c>
      <c r="AV51" s="18">
        <v>0</v>
      </c>
      <c r="AW51" s="19">
        <v>0</v>
      </c>
      <c r="AX51" s="19">
        <v>0</v>
      </c>
      <c r="AY51" s="19">
        <v>0</v>
      </c>
      <c r="AZ51" s="19">
        <v>0</v>
      </c>
      <c r="BA51" s="19">
        <v>0</v>
      </c>
      <c r="BB51" s="19">
        <v>0</v>
      </c>
      <c r="BC51" s="18">
        <f t="shared" si="19"/>
        <v>246</v>
      </c>
      <c r="BD51" s="19">
        <f>BC51+BD50</f>
        <v>281</v>
      </c>
    </row>
    <row r="52" spans="2:56" s="21" customFormat="1" ht="15">
      <c r="B52" s="16" t="s">
        <v>79</v>
      </c>
      <c r="C52" s="16">
        <v>1045</v>
      </c>
      <c r="D52" s="16">
        <v>0</v>
      </c>
      <c r="E52" s="16">
        <v>0</v>
      </c>
      <c r="F52" s="16">
        <v>0</v>
      </c>
      <c r="G52" s="16">
        <v>0</v>
      </c>
      <c r="H52" s="16">
        <v>107</v>
      </c>
      <c r="I52" s="16">
        <v>15</v>
      </c>
      <c r="J52" s="16">
        <v>0</v>
      </c>
      <c r="K52" s="16">
        <v>0</v>
      </c>
      <c r="L52" s="12">
        <v>0</v>
      </c>
      <c r="M52" s="16">
        <v>30</v>
      </c>
      <c r="N52" s="16">
        <v>0</v>
      </c>
      <c r="O52" s="16">
        <v>0</v>
      </c>
      <c r="P52" s="16">
        <v>83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133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9">
        <v>0</v>
      </c>
      <c r="AC52" s="19">
        <v>0</v>
      </c>
      <c r="AD52" s="18">
        <f t="shared" si="18"/>
        <v>1413</v>
      </c>
      <c r="AE52" s="19">
        <f t="shared" si="20"/>
        <v>10209</v>
      </c>
      <c r="AG52" s="16" t="s">
        <v>79</v>
      </c>
      <c r="AH52" s="16">
        <v>0</v>
      </c>
      <c r="AI52" s="20">
        <v>216</v>
      </c>
      <c r="AJ52" s="19">
        <v>0</v>
      </c>
      <c r="AK52" s="19">
        <v>0</v>
      </c>
      <c r="AL52" s="19">
        <v>0</v>
      </c>
      <c r="AM52" s="19">
        <v>0</v>
      </c>
      <c r="AN52" s="19">
        <v>0</v>
      </c>
      <c r="AO52" s="19">
        <v>828</v>
      </c>
      <c r="AP52" s="19">
        <v>185</v>
      </c>
      <c r="AQ52" s="19">
        <v>25</v>
      </c>
      <c r="AR52" s="19">
        <v>0</v>
      </c>
      <c r="AS52" s="19">
        <v>0</v>
      </c>
      <c r="AT52" s="18">
        <v>0</v>
      </c>
      <c r="AU52" s="18">
        <v>0</v>
      </c>
      <c r="AV52" s="18">
        <v>0</v>
      </c>
      <c r="AW52" s="19">
        <v>0</v>
      </c>
      <c r="AX52" s="19">
        <v>101</v>
      </c>
      <c r="AY52" s="19">
        <v>0</v>
      </c>
      <c r="AZ52" s="19">
        <v>0</v>
      </c>
      <c r="BA52" s="19">
        <v>0</v>
      </c>
      <c r="BB52" s="19">
        <v>0</v>
      </c>
      <c r="BC52" s="18">
        <f t="shared" si="19"/>
        <v>1355</v>
      </c>
      <c r="BD52" s="19">
        <f>BC52+BD51</f>
        <v>1636</v>
      </c>
    </row>
    <row r="53" spans="2:56" s="21" customFormat="1" ht="15">
      <c r="B53" s="16" t="s">
        <v>80</v>
      </c>
      <c r="C53" s="16">
        <v>641</v>
      </c>
      <c r="D53" s="16">
        <v>0</v>
      </c>
      <c r="E53" s="16">
        <v>0</v>
      </c>
      <c r="F53" s="16">
        <v>0</v>
      </c>
      <c r="G53" s="16">
        <v>0</v>
      </c>
      <c r="H53" s="16">
        <v>12</v>
      </c>
      <c r="I53" s="16">
        <v>32</v>
      </c>
      <c r="J53" s="16">
        <v>0</v>
      </c>
      <c r="K53" s="16">
        <v>0</v>
      </c>
      <c r="L53" s="12">
        <v>0</v>
      </c>
      <c r="M53" s="16">
        <v>66</v>
      </c>
      <c r="N53" s="16">
        <v>0</v>
      </c>
      <c r="O53" s="16">
        <v>70</v>
      </c>
      <c r="P53" s="16">
        <v>196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22</v>
      </c>
      <c r="AB53" s="19">
        <v>0</v>
      </c>
      <c r="AC53" s="19">
        <v>0</v>
      </c>
      <c r="AD53" s="18">
        <f t="shared" si="18"/>
        <v>1039</v>
      </c>
      <c r="AE53" s="19">
        <f t="shared" si="20"/>
        <v>11248</v>
      </c>
      <c r="AG53" s="16" t="s">
        <v>80</v>
      </c>
      <c r="AH53" s="16">
        <v>0</v>
      </c>
      <c r="AI53" s="20">
        <v>144</v>
      </c>
      <c r="AJ53" s="19">
        <v>0</v>
      </c>
      <c r="AK53" s="19">
        <v>0</v>
      </c>
      <c r="AL53" s="19">
        <v>0</v>
      </c>
      <c r="AM53" s="19">
        <v>0</v>
      </c>
      <c r="AN53" s="19">
        <v>0</v>
      </c>
      <c r="AO53" s="19">
        <v>486</v>
      </c>
      <c r="AP53" s="19">
        <v>140</v>
      </c>
      <c r="AQ53" s="19">
        <v>79</v>
      </c>
      <c r="AR53" s="19">
        <v>0</v>
      </c>
      <c r="AS53" s="19">
        <v>0</v>
      </c>
      <c r="AT53" s="18">
        <v>0</v>
      </c>
      <c r="AU53" s="18">
        <v>0</v>
      </c>
      <c r="AV53" s="18">
        <v>0</v>
      </c>
      <c r="AW53" s="19">
        <v>102</v>
      </c>
      <c r="AX53" s="19">
        <v>227</v>
      </c>
      <c r="AY53" s="19">
        <v>0</v>
      </c>
      <c r="AZ53" s="19">
        <v>0</v>
      </c>
      <c r="BA53" s="19">
        <v>0</v>
      </c>
      <c r="BB53" s="19">
        <v>0</v>
      </c>
      <c r="BC53" s="18">
        <f t="shared" si="19"/>
        <v>1178</v>
      </c>
      <c r="BD53" s="19">
        <f>BC53+BD52</f>
        <v>2814</v>
      </c>
    </row>
    <row r="54" spans="2:56" s="21" customFormat="1" ht="15">
      <c r="B54" s="16" t="s">
        <v>81</v>
      </c>
      <c r="C54" s="16">
        <v>556</v>
      </c>
      <c r="D54" s="16">
        <v>0</v>
      </c>
      <c r="E54" s="16">
        <v>0</v>
      </c>
      <c r="F54" s="16">
        <v>0</v>
      </c>
      <c r="G54" s="16">
        <v>25</v>
      </c>
      <c r="H54" s="16">
        <v>0</v>
      </c>
      <c r="I54" s="16">
        <v>66</v>
      </c>
      <c r="J54" s="16">
        <v>0</v>
      </c>
      <c r="K54" s="16">
        <v>0</v>
      </c>
      <c r="L54" s="12">
        <v>0</v>
      </c>
      <c r="M54" s="16">
        <v>2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177</v>
      </c>
      <c r="X54" s="16">
        <v>0</v>
      </c>
      <c r="Y54" s="16">
        <v>0</v>
      </c>
      <c r="Z54" s="16">
        <v>0</v>
      </c>
      <c r="AA54" s="16">
        <v>251</v>
      </c>
      <c r="AB54" s="19">
        <v>0</v>
      </c>
      <c r="AC54" s="19">
        <v>0</v>
      </c>
      <c r="AD54" s="18">
        <f t="shared" si="18"/>
        <v>1077</v>
      </c>
      <c r="AE54" s="19">
        <f t="shared" si="20"/>
        <v>12325</v>
      </c>
      <c r="AG54" s="16" t="s">
        <v>81</v>
      </c>
      <c r="AH54" s="16">
        <v>0</v>
      </c>
      <c r="AI54" s="20">
        <v>36</v>
      </c>
      <c r="AJ54" s="19">
        <v>2</v>
      </c>
      <c r="AK54" s="19">
        <v>0</v>
      </c>
      <c r="AL54" s="19">
        <v>0</v>
      </c>
      <c r="AM54" s="19">
        <v>0</v>
      </c>
      <c r="AN54" s="19">
        <v>0</v>
      </c>
      <c r="AO54" s="19">
        <v>1155</v>
      </c>
      <c r="AP54" s="19">
        <v>63</v>
      </c>
      <c r="AQ54" s="19">
        <v>72</v>
      </c>
      <c r="AR54" s="19">
        <v>0</v>
      </c>
      <c r="AS54" s="19">
        <v>0</v>
      </c>
      <c r="AT54" s="18">
        <v>0</v>
      </c>
      <c r="AU54" s="18">
        <v>0</v>
      </c>
      <c r="AV54" s="18">
        <v>0</v>
      </c>
      <c r="AW54" s="19">
        <v>47</v>
      </c>
      <c r="AX54" s="19">
        <v>140</v>
      </c>
      <c r="AY54" s="19">
        <v>0</v>
      </c>
      <c r="AZ54" s="19">
        <v>0</v>
      </c>
      <c r="BA54" s="19">
        <v>0</v>
      </c>
      <c r="BB54" s="19">
        <v>0</v>
      </c>
      <c r="BC54" s="18">
        <f t="shared" si="19"/>
        <v>1515</v>
      </c>
      <c r="BD54" s="19">
        <f>BC54+BD53</f>
        <v>4329</v>
      </c>
    </row>
    <row r="55" spans="2:56" s="21" customFormat="1" ht="15">
      <c r="B55" s="16" t="s">
        <v>82</v>
      </c>
      <c r="C55" s="16">
        <v>476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54</v>
      </c>
      <c r="J55" s="16">
        <v>0</v>
      </c>
      <c r="K55" s="16">
        <v>0</v>
      </c>
      <c r="L55" s="12">
        <v>0</v>
      </c>
      <c r="M55" s="16">
        <v>266</v>
      </c>
      <c r="N55" s="16">
        <v>0</v>
      </c>
      <c r="O55" s="16">
        <v>0</v>
      </c>
      <c r="P55" s="16">
        <v>28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18</v>
      </c>
      <c r="AB55" s="19">
        <v>0</v>
      </c>
      <c r="AC55" s="19">
        <v>0</v>
      </c>
      <c r="AD55" s="18">
        <f t="shared" si="18"/>
        <v>842</v>
      </c>
      <c r="AE55" s="19">
        <f t="shared" si="20"/>
        <v>13167</v>
      </c>
      <c r="AG55" s="16" t="s">
        <v>82</v>
      </c>
      <c r="AH55" s="16">
        <v>0</v>
      </c>
      <c r="AI55" s="20">
        <v>144</v>
      </c>
      <c r="AJ55" s="19">
        <v>0</v>
      </c>
      <c r="AK55" s="19">
        <v>0</v>
      </c>
      <c r="AL55" s="19">
        <v>0</v>
      </c>
      <c r="AM55" s="19">
        <v>0</v>
      </c>
      <c r="AN55" s="19">
        <v>0</v>
      </c>
      <c r="AO55" s="19">
        <v>349</v>
      </c>
      <c r="AP55" s="19">
        <v>332</v>
      </c>
      <c r="AQ55" s="19">
        <v>0</v>
      </c>
      <c r="AR55" s="19">
        <v>0</v>
      </c>
      <c r="AS55" s="19">
        <v>54</v>
      </c>
      <c r="AT55" s="18">
        <v>0</v>
      </c>
      <c r="AU55" s="18">
        <v>0</v>
      </c>
      <c r="AV55" s="18">
        <v>0</v>
      </c>
      <c r="AW55" s="19">
        <v>34</v>
      </c>
      <c r="AX55" s="19">
        <v>700</v>
      </c>
      <c r="AY55" s="19">
        <v>0</v>
      </c>
      <c r="AZ55" s="19">
        <v>0</v>
      </c>
      <c r="BA55" s="19">
        <v>0</v>
      </c>
      <c r="BB55" s="19">
        <v>0</v>
      </c>
      <c r="BC55" s="18">
        <f t="shared" si="19"/>
        <v>1613</v>
      </c>
      <c r="BD55" s="19">
        <f aca="true" t="shared" si="21" ref="BD55:BD60">BC55+BD54</f>
        <v>5942</v>
      </c>
    </row>
    <row r="56" spans="2:56" s="21" customFormat="1" ht="15">
      <c r="B56" s="16" t="s">
        <v>93</v>
      </c>
      <c r="C56" s="16">
        <v>679</v>
      </c>
      <c r="D56" s="16">
        <v>0</v>
      </c>
      <c r="E56" s="16">
        <v>0</v>
      </c>
      <c r="F56" s="16">
        <v>0</v>
      </c>
      <c r="G56" s="20">
        <v>0</v>
      </c>
      <c r="H56" s="16">
        <v>0</v>
      </c>
      <c r="I56" s="16">
        <v>52</v>
      </c>
      <c r="J56" s="16">
        <v>0</v>
      </c>
      <c r="K56" s="16">
        <v>0</v>
      </c>
      <c r="L56" s="12">
        <v>0</v>
      </c>
      <c r="M56" s="16">
        <v>293</v>
      </c>
      <c r="N56" s="16">
        <v>0</v>
      </c>
      <c r="O56" s="16">
        <v>7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16</v>
      </c>
      <c r="AB56" s="19">
        <v>0</v>
      </c>
      <c r="AC56" s="19">
        <v>0</v>
      </c>
      <c r="AD56" s="18">
        <f t="shared" si="18"/>
        <v>1047</v>
      </c>
      <c r="AE56" s="19">
        <f t="shared" si="20"/>
        <v>14214</v>
      </c>
      <c r="AG56" s="16" t="s">
        <v>93</v>
      </c>
      <c r="AH56" s="16">
        <v>0</v>
      </c>
      <c r="AI56" s="20">
        <v>116</v>
      </c>
      <c r="AJ56" s="19">
        <v>15</v>
      </c>
      <c r="AK56" s="19">
        <v>0</v>
      </c>
      <c r="AL56" s="19">
        <v>0</v>
      </c>
      <c r="AM56" s="19">
        <v>0</v>
      </c>
      <c r="AN56" s="19">
        <v>0</v>
      </c>
      <c r="AO56" s="19">
        <v>527</v>
      </c>
      <c r="AP56" s="19">
        <v>229</v>
      </c>
      <c r="AQ56" s="19">
        <v>0</v>
      </c>
      <c r="AR56" s="19">
        <v>0</v>
      </c>
      <c r="AS56" s="19">
        <v>0</v>
      </c>
      <c r="AT56" s="18">
        <v>0</v>
      </c>
      <c r="AU56" s="18">
        <v>0</v>
      </c>
      <c r="AV56" s="18">
        <v>0</v>
      </c>
      <c r="AW56" s="19">
        <v>34</v>
      </c>
      <c r="AX56" s="19">
        <v>56</v>
      </c>
      <c r="AY56" s="19">
        <v>0</v>
      </c>
      <c r="AZ56" s="19">
        <v>0</v>
      </c>
      <c r="BA56" s="19">
        <v>0</v>
      </c>
      <c r="BB56" s="19">
        <v>0</v>
      </c>
      <c r="BC56" s="18">
        <f t="shared" si="19"/>
        <v>977</v>
      </c>
      <c r="BD56" s="19">
        <f t="shared" si="21"/>
        <v>6919</v>
      </c>
    </row>
    <row r="57" spans="2:56" s="21" customFormat="1" ht="15">
      <c r="B57" s="16" t="s">
        <v>94</v>
      </c>
      <c r="C57" s="16">
        <v>342</v>
      </c>
      <c r="D57" s="16">
        <v>0</v>
      </c>
      <c r="E57" s="16">
        <v>0</v>
      </c>
      <c r="F57" s="16">
        <v>0</v>
      </c>
      <c r="G57" s="20">
        <v>0</v>
      </c>
      <c r="H57" s="16">
        <v>0</v>
      </c>
      <c r="I57" s="16">
        <v>18</v>
      </c>
      <c r="J57" s="16">
        <v>0</v>
      </c>
      <c r="K57" s="16">
        <v>0</v>
      </c>
      <c r="L57" s="12">
        <v>0</v>
      </c>
      <c r="M57" s="16">
        <f>292</f>
        <v>292</v>
      </c>
      <c r="N57" s="16">
        <v>0</v>
      </c>
      <c r="O57" s="16">
        <v>55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49</v>
      </c>
      <c r="AB57" s="19">
        <v>0</v>
      </c>
      <c r="AC57" s="19">
        <v>0</v>
      </c>
      <c r="AD57" s="18">
        <f t="shared" si="18"/>
        <v>756</v>
      </c>
      <c r="AE57" s="19">
        <f t="shared" si="20"/>
        <v>14970</v>
      </c>
      <c r="AG57" s="16" t="s">
        <v>94</v>
      </c>
      <c r="AH57" s="16">
        <v>0</v>
      </c>
      <c r="AI57" s="20">
        <v>108</v>
      </c>
      <c r="AJ57" s="19">
        <v>0</v>
      </c>
      <c r="AK57" s="19">
        <v>0</v>
      </c>
      <c r="AL57" s="19">
        <v>0</v>
      </c>
      <c r="AM57" s="19">
        <v>56</v>
      </c>
      <c r="AN57" s="19">
        <v>0</v>
      </c>
      <c r="AO57" s="19">
        <v>539</v>
      </c>
      <c r="AP57" s="19">
        <v>184</v>
      </c>
      <c r="AQ57" s="19">
        <v>345</v>
      </c>
      <c r="AR57" s="19">
        <v>0</v>
      </c>
      <c r="AS57" s="19">
        <v>18</v>
      </c>
      <c r="AT57" s="19">
        <v>0</v>
      </c>
      <c r="AU57" s="18">
        <v>0</v>
      </c>
      <c r="AV57" s="18">
        <v>0</v>
      </c>
      <c r="AW57" s="19">
        <f>34+32</f>
        <v>66</v>
      </c>
      <c r="AX57" s="19">
        <v>24</v>
      </c>
      <c r="AY57" s="19">
        <v>0</v>
      </c>
      <c r="AZ57" s="19">
        <v>0</v>
      </c>
      <c r="BA57" s="19">
        <v>0</v>
      </c>
      <c r="BB57" s="19">
        <v>0</v>
      </c>
      <c r="BC57" s="18">
        <f t="shared" si="19"/>
        <v>1340</v>
      </c>
      <c r="BD57" s="19">
        <f t="shared" si="21"/>
        <v>8259</v>
      </c>
    </row>
    <row r="58" spans="2:56" ht="15">
      <c r="B58" s="5" t="s">
        <v>95</v>
      </c>
      <c r="C58" s="16">
        <v>326</v>
      </c>
      <c r="D58" s="16">
        <v>0</v>
      </c>
      <c r="E58" s="16">
        <v>0</v>
      </c>
      <c r="F58" s="16">
        <v>0</v>
      </c>
      <c r="G58" s="12">
        <v>0</v>
      </c>
      <c r="H58" s="5">
        <v>0</v>
      </c>
      <c r="I58" s="5">
        <v>121</v>
      </c>
      <c r="J58" s="16">
        <v>0</v>
      </c>
      <c r="K58" s="16">
        <v>0</v>
      </c>
      <c r="L58" s="12">
        <v>0</v>
      </c>
      <c r="M58" s="5">
        <v>112</v>
      </c>
      <c r="N58" s="5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2">
        <v>0</v>
      </c>
      <c r="AC58" s="2">
        <v>0</v>
      </c>
      <c r="AD58" s="8">
        <f t="shared" si="18"/>
        <v>559</v>
      </c>
      <c r="AE58" s="2">
        <f t="shared" si="20"/>
        <v>15529</v>
      </c>
      <c r="AG58" s="5" t="s">
        <v>95</v>
      </c>
      <c r="AH58" s="5">
        <v>0</v>
      </c>
      <c r="AI58" s="12">
        <v>312</v>
      </c>
      <c r="AJ58" s="2">
        <v>15</v>
      </c>
      <c r="AK58" s="2">
        <v>100</v>
      </c>
      <c r="AL58" s="2">
        <v>0</v>
      </c>
      <c r="AM58" s="2">
        <v>0</v>
      </c>
      <c r="AN58" s="2">
        <v>0</v>
      </c>
      <c r="AO58" s="19">
        <v>209</v>
      </c>
      <c r="AP58" s="19">
        <v>308</v>
      </c>
      <c r="AQ58" s="19">
        <v>110</v>
      </c>
      <c r="AR58" s="2">
        <v>0</v>
      </c>
      <c r="AS58" s="2">
        <v>91</v>
      </c>
      <c r="AT58" s="2">
        <v>0</v>
      </c>
      <c r="AU58" s="8">
        <v>0</v>
      </c>
      <c r="AV58" s="18">
        <v>0</v>
      </c>
      <c r="AW58" s="2">
        <v>34</v>
      </c>
      <c r="AX58" s="19">
        <v>164</v>
      </c>
      <c r="AY58" s="19">
        <v>25</v>
      </c>
      <c r="AZ58" s="2">
        <v>0</v>
      </c>
      <c r="BA58" s="2">
        <v>0</v>
      </c>
      <c r="BB58" s="19">
        <v>0</v>
      </c>
      <c r="BC58" s="8">
        <f t="shared" si="19"/>
        <v>1368</v>
      </c>
      <c r="BD58" s="2">
        <f t="shared" si="21"/>
        <v>9627</v>
      </c>
    </row>
    <row r="59" spans="2:56" ht="15">
      <c r="B59" s="5" t="s">
        <v>96</v>
      </c>
      <c r="C59" s="16">
        <v>304</v>
      </c>
      <c r="D59" s="16">
        <v>0</v>
      </c>
      <c r="E59" s="16">
        <v>0</v>
      </c>
      <c r="F59" s="16">
        <v>0</v>
      </c>
      <c r="G59" s="12">
        <v>0</v>
      </c>
      <c r="H59" s="5">
        <v>0</v>
      </c>
      <c r="I59" s="5">
        <v>136</v>
      </c>
      <c r="J59" s="16">
        <v>0</v>
      </c>
      <c r="K59" s="16">
        <v>0</v>
      </c>
      <c r="L59" s="12">
        <v>0</v>
      </c>
      <c r="M59" s="5">
        <v>65</v>
      </c>
      <c r="N59" s="5">
        <v>70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5">
        <v>0</v>
      </c>
      <c r="Z59" s="16">
        <v>101</v>
      </c>
      <c r="AA59" s="2">
        <v>36</v>
      </c>
      <c r="AB59" s="2">
        <v>0</v>
      </c>
      <c r="AC59" s="2">
        <v>0</v>
      </c>
      <c r="AD59" s="8">
        <f t="shared" si="18"/>
        <v>712</v>
      </c>
      <c r="AE59" s="2">
        <f t="shared" si="20"/>
        <v>16241</v>
      </c>
      <c r="AG59" s="5" t="s">
        <v>96</v>
      </c>
      <c r="AH59" s="5">
        <v>0</v>
      </c>
      <c r="AI59" s="12">
        <v>60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19">
        <v>198</v>
      </c>
      <c r="AP59" s="19">
        <v>491</v>
      </c>
      <c r="AQ59" s="19">
        <v>0</v>
      </c>
      <c r="AR59" s="2">
        <v>0</v>
      </c>
      <c r="AS59" s="2">
        <v>36</v>
      </c>
      <c r="AT59" s="2">
        <v>0</v>
      </c>
      <c r="AU59" s="8">
        <v>0</v>
      </c>
      <c r="AV59" s="18">
        <v>0</v>
      </c>
      <c r="AW59" s="2">
        <v>0</v>
      </c>
      <c r="AX59" s="19">
        <v>144</v>
      </c>
      <c r="AY59" s="19">
        <v>0</v>
      </c>
      <c r="AZ59" s="2">
        <v>0</v>
      </c>
      <c r="BA59" s="2">
        <v>0</v>
      </c>
      <c r="BB59" s="19">
        <v>0</v>
      </c>
      <c r="BC59" s="8">
        <f t="shared" si="19"/>
        <v>929</v>
      </c>
      <c r="BD59" s="2">
        <f t="shared" si="21"/>
        <v>10556</v>
      </c>
    </row>
    <row r="60" spans="2:56" ht="15.75" thickBot="1">
      <c r="B60" s="5" t="s">
        <v>97</v>
      </c>
      <c r="C60" s="16">
        <v>271</v>
      </c>
      <c r="D60" s="30">
        <v>0</v>
      </c>
      <c r="E60" s="30">
        <v>0</v>
      </c>
      <c r="F60" s="30">
        <v>0</v>
      </c>
      <c r="G60" s="6">
        <v>0</v>
      </c>
      <c r="H60" s="5">
        <v>0</v>
      </c>
      <c r="I60" s="5">
        <v>132</v>
      </c>
      <c r="J60" s="16">
        <v>0</v>
      </c>
      <c r="K60" s="16">
        <v>0</v>
      </c>
      <c r="L60" s="12">
        <v>0</v>
      </c>
      <c r="M60" s="5">
        <v>0</v>
      </c>
      <c r="N60" s="5">
        <v>30</v>
      </c>
      <c r="O60" s="5">
        <v>0</v>
      </c>
      <c r="P60" s="5">
        <v>0</v>
      </c>
      <c r="Q60" s="5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5">
        <v>0</v>
      </c>
      <c r="X60" s="5">
        <v>0</v>
      </c>
      <c r="Y60" s="6">
        <v>0</v>
      </c>
      <c r="Z60" s="6">
        <v>0</v>
      </c>
      <c r="AA60" s="2">
        <v>22</v>
      </c>
      <c r="AB60" s="2">
        <v>0</v>
      </c>
      <c r="AC60" s="2">
        <v>0</v>
      </c>
      <c r="AD60" s="8">
        <f t="shared" si="18"/>
        <v>455</v>
      </c>
      <c r="AE60" s="2">
        <f t="shared" si="20"/>
        <v>16696</v>
      </c>
      <c r="AG60" s="5" t="s">
        <v>97</v>
      </c>
      <c r="AH60" s="5">
        <v>0</v>
      </c>
      <c r="AI60" s="6">
        <v>200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450</v>
      </c>
      <c r="AP60" s="2">
        <v>191</v>
      </c>
      <c r="AQ60" s="2">
        <v>0</v>
      </c>
      <c r="AR60" s="2">
        <v>0</v>
      </c>
      <c r="AS60" s="2">
        <v>36</v>
      </c>
      <c r="AT60" s="2">
        <v>0</v>
      </c>
      <c r="AU60" s="2">
        <v>0</v>
      </c>
      <c r="AV60" s="2">
        <v>0</v>
      </c>
      <c r="AW60" s="2">
        <v>0</v>
      </c>
      <c r="AX60" s="2">
        <v>72</v>
      </c>
      <c r="AY60" s="2">
        <v>0</v>
      </c>
      <c r="AZ60" s="2">
        <v>0</v>
      </c>
      <c r="BA60" s="2">
        <v>0</v>
      </c>
      <c r="BB60" s="2">
        <v>0</v>
      </c>
      <c r="BC60" s="8">
        <f t="shared" si="19"/>
        <v>949</v>
      </c>
      <c r="BD60" s="2">
        <f t="shared" si="21"/>
        <v>11505</v>
      </c>
    </row>
    <row r="61" spans="2:56" ht="16.5" thickBot="1" thickTop="1">
      <c r="B61" s="9" t="s">
        <v>92</v>
      </c>
      <c r="C61" s="13">
        <f aca="true" t="shared" si="22" ref="C61:AC61">SUM(C49:C60)</f>
        <v>7915</v>
      </c>
      <c r="D61" s="13">
        <f t="shared" si="22"/>
        <v>0</v>
      </c>
      <c r="E61" s="13">
        <f>SUM(E49:E60)</f>
        <v>0</v>
      </c>
      <c r="F61" s="13">
        <f>SUM(F49:F60)</f>
        <v>0</v>
      </c>
      <c r="G61" s="13">
        <f t="shared" si="22"/>
        <v>192</v>
      </c>
      <c r="H61" s="13">
        <f t="shared" si="22"/>
        <v>119</v>
      </c>
      <c r="I61" s="13">
        <f t="shared" si="22"/>
        <v>884</v>
      </c>
      <c r="J61" s="13">
        <f t="shared" si="22"/>
        <v>462</v>
      </c>
      <c r="K61" s="13">
        <f t="shared" si="22"/>
        <v>99</v>
      </c>
      <c r="L61" s="13">
        <f t="shared" si="22"/>
        <v>0</v>
      </c>
      <c r="M61" s="13">
        <f t="shared" si="22"/>
        <v>4262</v>
      </c>
      <c r="N61" s="13">
        <f t="shared" si="22"/>
        <v>100</v>
      </c>
      <c r="O61" s="13">
        <f t="shared" si="22"/>
        <v>227</v>
      </c>
      <c r="P61" s="13">
        <f t="shared" si="22"/>
        <v>501</v>
      </c>
      <c r="Q61" s="13">
        <f t="shared" si="22"/>
        <v>0</v>
      </c>
      <c r="R61" s="13">
        <f t="shared" si="22"/>
        <v>0</v>
      </c>
      <c r="S61" s="13">
        <f t="shared" si="22"/>
        <v>300</v>
      </c>
      <c r="T61" s="13">
        <f>SUM(T49:T60)</f>
        <v>0</v>
      </c>
      <c r="U61" s="13">
        <f t="shared" si="22"/>
        <v>298</v>
      </c>
      <c r="V61" s="13">
        <f t="shared" si="22"/>
        <v>133</v>
      </c>
      <c r="W61" s="13">
        <f t="shared" si="22"/>
        <v>177</v>
      </c>
      <c r="X61" s="13">
        <f t="shared" si="22"/>
        <v>0</v>
      </c>
      <c r="Y61" s="13">
        <f t="shared" si="22"/>
        <v>0</v>
      </c>
      <c r="Z61" s="13">
        <f t="shared" si="22"/>
        <v>580</v>
      </c>
      <c r="AA61" s="13">
        <f t="shared" si="22"/>
        <v>447</v>
      </c>
      <c r="AB61" s="13">
        <f t="shared" si="22"/>
        <v>0</v>
      </c>
      <c r="AC61" s="13">
        <f t="shared" si="22"/>
        <v>0</v>
      </c>
      <c r="AD61" s="10">
        <f>SUM(AD49:AD60)</f>
        <v>16696</v>
      </c>
      <c r="AE61" s="10"/>
      <c r="AG61" s="9" t="s">
        <v>92</v>
      </c>
      <c r="AH61" s="9">
        <v>0</v>
      </c>
      <c r="AI61" s="13">
        <f>SUM(AI49:AI60)</f>
        <v>1336</v>
      </c>
      <c r="AJ61" s="10">
        <f aca="true" t="shared" si="23" ref="AJ61:BC61">SUM(AJ49:AJ60)</f>
        <v>32</v>
      </c>
      <c r="AK61" s="10">
        <f t="shared" si="23"/>
        <v>100</v>
      </c>
      <c r="AL61" s="10">
        <f t="shared" si="23"/>
        <v>0</v>
      </c>
      <c r="AM61" s="10">
        <f t="shared" si="23"/>
        <v>56</v>
      </c>
      <c r="AN61" s="10">
        <f t="shared" si="23"/>
        <v>0</v>
      </c>
      <c r="AO61" s="10">
        <f t="shared" si="23"/>
        <v>4884</v>
      </c>
      <c r="AP61" s="10">
        <f t="shared" si="23"/>
        <v>2261</v>
      </c>
      <c r="AQ61" s="10">
        <f t="shared" si="23"/>
        <v>631</v>
      </c>
      <c r="AR61" s="10">
        <f t="shared" si="23"/>
        <v>0</v>
      </c>
      <c r="AS61" s="10">
        <f t="shared" si="23"/>
        <v>235</v>
      </c>
      <c r="AT61" s="10">
        <f t="shared" si="23"/>
        <v>0</v>
      </c>
      <c r="AU61" s="10">
        <v>0</v>
      </c>
      <c r="AV61" s="10">
        <f t="shared" si="23"/>
        <v>0</v>
      </c>
      <c r="AW61" s="10">
        <f t="shared" si="23"/>
        <v>317</v>
      </c>
      <c r="AX61" s="10">
        <f t="shared" si="23"/>
        <v>1628</v>
      </c>
      <c r="AY61" s="10">
        <f t="shared" si="23"/>
        <v>25</v>
      </c>
      <c r="AZ61" s="10">
        <f t="shared" si="23"/>
        <v>0</v>
      </c>
      <c r="BA61" s="10">
        <f t="shared" si="23"/>
        <v>0</v>
      </c>
      <c r="BB61" s="10">
        <f t="shared" si="23"/>
        <v>0</v>
      </c>
      <c r="BC61" s="10">
        <f t="shared" si="23"/>
        <v>11505</v>
      </c>
      <c r="BD61" s="10"/>
    </row>
    <row r="62" spans="2:56" ht="15.75" thickTop="1">
      <c r="B62" s="15" t="s">
        <v>132</v>
      </c>
      <c r="C62" s="14">
        <v>230</v>
      </c>
      <c r="D62" s="14">
        <v>0</v>
      </c>
      <c r="E62" s="14">
        <v>0</v>
      </c>
      <c r="F62" s="14">
        <v>0</v>
      </c>
      <c r="G62" s="12">
        <v>0</v>
      </c>
      <c r="H62" s="14">
        <v>0</v>
      </c>
      <c r="I62" s="14">
        <v>115</v>
      </c>
      <c r="J62" s="14">
        <v>0</v>
      </c>
      <c r="K62" s="14">
        <v>0</v>
      </c>
      <c r="L62" s="12">
        <v>0</v>
      </c>
      <c r="M62" s="14">
        <v>0</v>
      </c>
      <c r="N62" s="14">
        <v>0</v>
      </c>
      <c r="O62" s="14">
        <v>13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2">
        <v>0</v>
      </c>
      <c r="Z62" s="12">
        <v>0</v>
      </c>
      <c r="AA62" s="8">
        <v>0</v>
      </c>
      <c r="AB62" s="8">
        <v>0</v>
      </c>
      <c r="AC62" s="8">
        <v>0</v>
      </c>
      <c r="AD62" s="8">
        <f>SUM(C62:AC62)</f>
        <v>358</v>
      </c>
      <c r="AE62" s="8">
        <f>AD62</f>
        <v>358</v>
      </c>
      <c r="AG62" s="15" t="str">
        <f>B62</f>
        <v>MARCH 2018</v>
      </c>
      <c r="AH62" s="17">
        <v>0</v>
      </c>
      <c r="AI62" s="12">
        <v>40</v>
      </c>
      <c r="AJ62" s="18">
        <v>20</v>
      </c>
      <c r="AK62" s="18">
        <v>0</v>
      </c>
      <c r="AL62" s="18">
        <v>0</v>
      </c>
      <c r="AM62" s="18">
        <v>0</v>
      </c>
      <c r="AN62" s="18">
        <v>0</v>
      </c>
      <c r="AO62" s="18">
        <v>358</v>
      </c>
      <c r="AP62" s="18">
        <v>348</v>
      </c>
      <c r="AQ62" s="18">
        <v>126</v>
      </c>
      <c r="AR62" s="18">
        <v>0</v>
      </c>
      <c r="AS62" s="18">
        <v>0</v>
      </c>
      <c r="AT62" s="18">
        <v>0</v>
      </c>
      <c r="AU62" s="18">
        <v>0</v>
      </c>
      <c r="AV62" s="18">
        <v>0</v>
      </c>
      <c r="AW62" s="18">
        <v>0</v>
      </c>
      <c r="AX62" s="18">
        <v>8</v>
      </c>
      <c r="AY62" s="18">
        <v>0</v>
      </c>
      <c r="AZ62" s="18">
        <v>0</v>
      </c>
      <c r="BA62" s="18">
        <v>0</v>
      </c>
      <c r="BB62" s="18">
        <v>0</v>
      </c>
      <c r="BC62" s="18">
        <f aca="true" t="shared" si="24" ref="BC62:BC73">SUM(AH62:BB62)</f>
        <v>900</v>
      </c>
      <c r="BD62" s="18">
        <f>BC62</f>
        <v>900</v>
      </c>
    </row>
    <row r="63" spans="2:56" s="21" customFormat="1" ht="15">
      <c r="B63" s="16" t="s">
        <v>133</v>
      </c>
      <c r="C63" s="16">
        <v>333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18</v>
      </c>
      <c r="J63" s="16">
        <v>0</v>
      </c>
      <c r="K63" s="16">
        <v>0</v>
      </c>
      <c r="L63" s="12">
        <v>0</v>
      </c>
      <c r="M63" s="16">
        <v>0</v>
      </c>
      <c r="N63" s="16">
        <v>0</v>
      </c>
      <c r="O63" s="16">
        <v>4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8">
        <f>SUM(C63:AC63)</f>
        <v>355</v>
      </c>
      <c r="AE63" s="19">
        <f>AD63+AE62</f>
        <v>713</v>
      </c>
      <c r="AG63" s="15" t="str">
        <f aca="true" t="shared" si="25" ref="AG63:AG73">B63</f>
        <v>APRIL 2018</v>
      </c>
      <c r="AH63" s="16">
        <v>0</v>
      </c>
      <c r="AI63" s="20">
        <v>180</v>
      </c>
      <c r="AJ63" s="19">
        <v>0</v>
      </c>
      <c r="AK63" s="19">
        <v>0</v>
      </c>
      <c r="AL63" s="19">
        <v>0</v>
      </c>
      <c r="AM63" s="19">
        <v>0</v>
      </c>
      <c r="AN63" s="19">
        <v>0</v>
      </c>
      <c r="AO63" s="19">
        <v>134</v>
      </c>
      <c r="AP63" s="19">
        <v>304</v>
      </c>
      <c r="AQ63" s="19">
        <v>0</v>
      </c>
      <c r="AR63" s="19">
        <v>0</v>
      </c>
      <c r="AS63" s="19">
        <v>0</v>
      </c>
      <c r="AT63" s="18">
        <v>0</v>
      </c>
      <c r="AU63" s="18">
        <v>0</v>
      </c>
      <c r="AV63" s="18">
        <v>0</v>
      </c>
      <c r="AW63" s="19">
        <v>0</v>
      </c>
      <c r="AX63" s="19">
        <v>0</v>
      </c>
      <c r="AY63" s="19">
        <v>0</v>
      </c>
      <c r="AZ63" s="19">
        <v>0</v>
      </c>
      <c r="BA63" s="19">
        <v>0</v>
      </c>
      <c r="BB63" s="19">
        <v>0</v>
      </c>
      <c r="BC63" s="18">
        <f t="shared" si="24"/>
        <v>618</v>
      </c>
      <c r="BD63" s="19">
        <f>BC63+BD62</f>
        <v>1518</v>
      </c>
    </row>
    <row r="64" spans="2:56" s="21" customFormat="1" ht="15">
      <c r="B64" s="16" t="s">
        <v>134</v>
      </c>
      <c r="C64" s="16">
        <v>461</v>
      </c>
      <c r="D64" s="16">
        <v>0</v>
      </c>
      <c r="E64" s="16">
        <v>0</v>
      </c>
      <c r="F64" s="16">
        <v>0</v>
      </c>
      <c r="G64" s="16">
        <v>8</v>
      </c>
      <c r="H64" s="16">
        <v>0</v>
      </c>
      <c r="I64" s="16">
        <v>25</v>
      </c>
      <c r="J64" s="16">
        <v>0</v>
      </c>
      <c r="K64" s="16">
        <v>0</v>
      </c>
      <c r="L64" s="12">
        <v>0</v>
      </c>
      <c r="M64" s="16">
        <v>67</v>
      </c>
      <c r="N64" s="16">
        <v>0</v>
      </c>
      <c r="O64" s="16">
        <v>3</v>
      </c>
      <c r="P64" s="16">
        <v>23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89</v>
      </c>
      <c r="AB64" s="16">
        <v>0</v>
      </c>
      <c r="AC64" s="16">
        <v>0</v>
      </c>
      <c r="AD64" s="18">
        <f aca="true" t="shared" si="26" ref="AD64:AD72">SUM(C64:AC64)</f>
        <v>676</v>
      </c>
      <c r="AE64" s="19">
        <f>AD64+AE63</f>
        <v>1389</v>
      </c>
      <c r="AG64" s="15" t="str">
        <f t="shared" si="25"/>
        <v>MAY 2018</v>
      </c>
      <c r="AH64" s="16">
        <v>0</v>
      </c>
      <c r="AI64" s="20">
        <v>0</v>
      </c>
      <c r="AJ64" s="19">
        <v>0</v>
      </c>
      <c r="AK64" s="19">
        <v>0</v>
      </c>
      <c r="AL64" s="19">
        <v>0</v>
      </c>
      <c r="AM64" s="19">
        <v>0</v>
      </c>
      <c r="AN64" s="19">
        <v>0</v>
      </c>
      <c r="AO64" s="19">
        <v>72</v>
      </c>
      <c r="AP64" s="19">
        <v>153</v>
      </c>
      <c r="AQ64" s="19">
        <v>0</v>
      </c>
      <c r="AR64" s="19">
        <v>0</v>
      </c>
      <c r="AS64" s="19">
        <v>0</v>
      </c>
      <c r="AT64" s="18">
        <v>0</v>
      </c>
      <c r="AU64" s="18">
        <v>0</v>
      </c>
      <c r="AV64" s="18">
        <v>0</v>
      </c>
      <c r="AW64" s="19">
        <v>1</v>
      </c>
      <c r="AX64" s="19">
        <v>0</v>
      </c>
      <c r="AY64" s="19">
        <v>0</v>
      </c>
      <c r="AZ64" s="19">
        <v>0</v>
      </c>
      <c r="BA64" s="19">
        <v>0</v>
      </c>
      <c r="BB64" s="19">
        <v>0</v>
      </c>
      <c r="BC64" s="18">
        <f t="shared" si="24"/>
        <v>226</v>
      </c>
      <c r="BD64" s="19">
        <f>BC64+BD63</f>
        <v>1744</v>
      </c>
    </row>
    <row r="65" spans="2:56" s="21" customFormat="1" ht="15">
      <c r="B65" s="16" t="s">
        <v>135</v>
      </c>
      <c r="C65" s="16">
        <v>397</v>
      </c>
      <c r="D65" s="16">
        <v>0</v>
      </c>
      <c r="E65" s="16">
        <v>0</v>
      </c>
      <c r="F65" s="16">
        <v>0</v>
      </c>
      <c r="G65" s="16">
        <v>13</v>
      </c>
      <c r="H65" s="16">
        <v>0</v>
      </c>
      <c r="I65" s="16">
        <v>37</v>
      </c>
      <c r="J65" s="16">
        <v>0</v>
      </c>
      <c r="K65" s="16">
        <v>0</v>
      </c>
      <c r="L65" s="12">
        <v>0</v>
      </c>
      <c r="M65" s="16">
        <v>0</v>
      </c>
      <c r="N65" s="16">
        <v>0</v>
      </c>
      <c r="O65" s="16">
        <v>3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307</v>
      </c>
      <c r="AB65" s="16">
        <v>0</v>
      </c>
      <c r="AC65" s="16">
        <v>0</v>
      </c>
      <c r="AD65" s="18">
        <f t="shared" si="26"/>
        <v>757</v>
      </c>
      <c r="AE65" s="19">
        <f>AD65+AE64</f>
        <v>2146</v>
      </c>
      <c r="AG65" s="15" t="str">
        <f t="shared" si="25"/>
        <v>JUNE 2018</v>
      </c>
      <c r="AH65" s="16">
        <v>0</v>
      </c>
      <c r="AI65" s="20">
        <v>0</v>
      </c>
      <c r="AJ65" s="19">
        <v>0</v>
      </c>
      <c r="AK65" s="19">
        <v>0</v>
      </c>
      <c r="AL65" s="19">
        <v>0</v>
      </c>
      <c r="AM65" s="19">
        <v>0</v>
      </c>
      <c r="AN65" s="19">
        <v>0</v>
      </c>
      <c r="AO65" s="19">
        <v>36</v>
      </c>
      <c r="AP65" s="19">
        <v>377</v>
      </c>
      <c r="AQ65" s="19">
        <v>0</v>
      </c>
      <c r="AR65" s="19">
        <v>0</v>
      </c>
      <c r="AS65" s="19">
        <v>36</v>
      </c>
      <c r="AT65" s="18">
        <v>0</v>
      </c>
      <c r="AU65" s="18">
        <v>0</v>
      </c>
      <c r="AV65" s="18">
        <v>0</v>
      </c>
      <c r="AW65" s="19">
        <v>0</v>
      </c>
      <c r="AX65" s="19">
        <v>72</v>
      </c>
      <c r="AY65" s="19">
        <v>0</v>
      </c>
      <c r="AZ65" s="19">
        <v>0</v>
      </c>
      <c r="BA65" s="19">
        <v>0</v>
      </c>
      <c r="BB65" s="19">
        <v>0</v>
      </c>
      <c r="BC65" s="18">
        <f t="shared" si="24"/>
        <v>521</v>
      </c>
      <c r="BD65" s="19">
        <f>BC65+BD64</f>
        <v>2265</v>
      </c>
    </row>
    <row r="66" spans="2:56" s="21" customFormat="1" ht="15">
      <c r="B66" s="16" t="s">
        <v>136</v>
      </c>
      <c r="C66" s="16">
        <v>420</v>
      </c>
      <c r="D66" s="16">
        <v>0</v>
      </c>
      <c r="E66" s="16">
        <v>0</v>
      </c>
      <c r="F66" s="16">
        <v>0</v>
      </c>
      <c r="G66" s="16">
        <v>299</v>
      </c>
      <c r="H66" s="16">
        <v>0</v>
      </c>
      <c r="I66" s="16">
        <v>122</v>
      </c>
      <c r="J66" s="16">
        <v>0</v>
      </c>
      <c r="K66" s="16">
        <v>0</v>
      </c>
      <c r="L66" s="12">
        <v>0</v>
      </c>
      <c r="M66" s="16">
        <v>0</v>
      </c>
      <c r="N66" s="16">
        <v>0</v>
      </c>
      <c r="O66" s="16">
        <v>5</v>
      </c>
      <c r="P66" s="16">
        <v>0</v>
      </c>
      <c r="Q66" s="16">
        <v>61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176</v>
      </c>
      <c r="AB66" s="16">
        <v>0</v>
      </c>
      <c r="AC66" s="16">
        <v>0</v>
      </c>
      <c r="AD66" s="18">
        <f t="shared" si="26"/>
        <v>1083</v>
      </c>
      <c r="AE66" s="19">
        <f>AD66+AE65</f>
        <v>3229</v>
      </c>
      <c r="AG66" s="15" t="str">
        <f t="shared" si="25"/>
        <v>JULY 2018</v>
      </c>
      <c r="AH66" s="16">
        <v>0</v>
      </c>
      <c r="AI66" s="20">
        <v>132</v>
      </c>
      <c r="AJ66" s="19">
        <v>0</v>
      </c>
      <c r="AK66" s="19">
        <v>0</v>
      </c>
      <c r="AL66" s="19">
        <v>0</v>
      </c>
      <c r="AM66" s="19">
        <v>0</v>
      </c>
      <c r="AN66" s="19">
        <v>0</v>
      </c>
      <c r="AO66" s="19">
        <v>476</v>
      </c>
      <c r="AP66" s="19">
        <v>154</v>
      </c>
      <c r="AQ66" s="19">
        <v>0</v>
      </c>
      <c r="AR66" s="19">
        <v>0</v>
      </c>
      <c r="AS66" s="19">
        <v>18</v>
      </c>
      <c r="AT66" s="18">
        <v>0</v>
      </c>
      <c r="AU66" s="18">
        <v>0</v>
      </c>
      <c r="AV66" s="18">
        <v>0</v>
      </c>
      <c r="AW66" s="19">
        <v>0</v>
      </c>
      <c r="AX66" s="19">
        <v>364</v>
      </c>
      <c r="AY66" s="19">
        <v>0</v>
      </c>
      <c r="AZ66" s="19">
        <v>0</v>
      </c>
      <c r="BA66" s="19">
        <v>0</v>
      </c>
      <c r="BB66" s="19">
        <v>0</v>
      </c>
      <c r="BC66" s="18">
        <f t="shared" si="24"/>
        <v>1144</v>
      </c>
      <c r="BD66" s="19">
        <f>BC66+BD65</f>
        <v>3409</v>
      </c>
    </row>
    <row r="67" spans="2:56" s="21" customFormat="1" ht="15">
      <c r="B67" s="16" t="s">
        <v>137</v>
      </c>
      <c r="C67" s="16">
        <v>170</v>
      </c>
      <c r="D67" s="16">
        <v>0</v>
      </c>
      <c r="E67" s="16">
        <v>0</v>
      </c>
      <c r="F67" s="16">
        <v>0</v>
      </c>
      <c r="G67" s="16">
        <v>10</v>
      </c>
      <c r="H67" s="16">
        <v>0</v>
      </c>
      <c r="I67" s="16">
        <v>19</v>
      </c>
      <c r="J67" s="16">
        <v>0</v>
      </c>
      <c r="K67" s="16">
        <v>0</v>
      </c>
      <c r="L67" s="12">
        <v>0</v>
      </c>
      <c r="M67" s="16">
        <v>0</v>
      </c>
      <c r="N67" s="16">
        <v>0</v>
      </c>
      <c r="O67" s="16">
        <v>33</v>
      </c>
      <c r="P67" s="16">
        <v>0</v>
      </c>
      <c r="Q67" s="16">
        <v>202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71</v>
      </c>
      <c r="AB67" s="16">
        <v>0</v>
      </c>
      <c r="AC67" s="16">
        <v>0</v>
      </c>
      <c r="AD67" s="18">
        <f>SUM(C67:AC67)</f>
        <v>505</v>
      </c>
      <c r="AE67" s="19">
        <f>AD67+AE66</f>
        <v>3734</v>
      </c>
      <c r="AG67" s="15" t="str">
        <f t="shared" si="25"/>
        <v>AUGUST 2018</v>
      </c>
      <c r="AH67" s="16">
        <v>0</v>
      </c>
      <c r="AI67" s="20">
        <v>68</v>
      </c>
      <c r="AJ67" s="19">
        <v>0</v>
      </c>
      <c r="AK67" s="19">
        <v>0</v>
      </c>
      <c r="AL67" s="19">
        <v>0</v>
      </c>
      <c r="AM67" s="19">
        <v>0</v>
      </c>
      <c r="AN67" s="19">
        <v>0</v>
      </c>
      <c r="AO67" s="19">
        <v>504</v>
      </c>
      <c r="AP67" s="19">
        <v>319</v>
      </c>
      <c r="AQ67" s="19">
        <v>110</v>
      </c>
      <c r="AR67" s="19">
        <v>0</v>
      </c>
      <c r="AS67" s="19">
        <v>72</v>
      </c>
      <c r="AT67" s="18">
        <v>35</v>
      </c>
      <c r="AU67" s="18">
        <v>0</v>
      </c>
      <c r="AV67" s="18">
        <v>0</v>
      </c>
      <c r="AW67" s="19">
        <v>0</v>
      </c>
      <c r="AX67" s="19">
        <v>124</v>
      </c>
      <c r="AY67" s="19">
        <v>0</v>
      </c>
      <c r="AZ67" s="19">
        <v>0</v>
      </c>
      <c r="BA67" s="19">
        <v>0</v>
      </c>
      <c r="BB67" s="19">
        <v>0</v>
      </c>
      <c r="BC67" s="18">
        <f t="shared" si="24"/>
        <v>1232</v>
      </c>
      <c r="BD67" s="19">
        <f>BC67+BD66</f>
        <v>4641</v>
      </c>
    </row>
    <row r="68" spans="2:56" s="21" customFormat="1" ht="15">
      <c r="B68" s="16" t="s">
        <v>138</v>
      </c>
      <c r="C68" s="16">
        <v>43</v>
      </c>
      <c r="D68" s="16">
        <v>0</v>
      </c>
      <c r="E68" s="16">
        <v>0</v>
      </c>
      <c r="F68" s="16">
        <v>0</v>
      </c>
      <c r="G68" s="16">
        <v>509</v>
      </c>
      <c r="H68" s="16">
        <v>0</v>
      </c>
      <c r="I68" s="16">
        <v>34</v>
      </c>
      <c r="J68" s="16">
        <v>0</v>
      </c>
      <c r="K68" s="16">
        <v>0</v>
      </c>
      <c r="L68" s="12">
        <v>0</v>
      </c>
      <c r="M68" s="16">
        <v>0</v>
      </c>
      <c r="N68" s="16">
        <v>0</v>
      </c>
      <c r="O68" s="16">
        <v>123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34</v>
      </c>
      <c r="AB68" s="16">
        <v>0</v>
      </c>
      <c r="AC68" s="16">
        <v>0</v>
      </c>
      <c r="AD68" s="18">
        <f>SUM(C68:AC68)</f>
        <v>743</v>
      </c>
      <c r="AE68" s="19">
        <f aca="true" t="shared" si="27" ref="AE68:AE73">AD68+AE67</f>
        <v>4477</v>
      </c>
      <c r="AG68" s="15" t="str">
        <f t="shared" si="25"/>
        <v>SEPTEMBER 2018</v>
      </c>
      <c r="AH68" s="16">
        <v>0</v>
      </c>
      <c r="AI68" s="20">
        <v>80</v>
      </c>
      <c r="AJ68" s="19">
        <v>0</v>
      </c>
      <c r="AK68" s="19">
        <v>0</v>
      </c>
      <c r="AL68" s="19">
        <v>0</v>
      </c>
      <c r="AM68" s="19">
        <v>0</v>
      </c>
      <c r="AN68" s="19">
        <v>0</v>
      </c>
      <c r="AO68" s="19">
        <v>362</v>
      </c>
      <c r="AP68" s="19">
        <v>290</v>
      </c>
      <c r="AQ68" s="19">
        <v>94</v>
      </c>
      <c r="AR68" s="19">
        <v>0</v>
      </c>
      <c r="AS68" s="19">
        <v>18</v>
      </c>
      <c r="AT68" s="18">
        <v>15</v>
      </c>
      <c r="AU68" s="18">
        <v>0</v>
      </c>
      <c r="AV68" s="18">
        <v>3</v>
      </c>
      <c r="AW68" s="19">
        <v>35</v>
      </c>
      <c r="AX68" s="19">
        <v>212</v>
      </c>
      <c r="AY68" s="19">
        <v>0</v>
      </c>
      <c r="AZ68" s="19">
        <v>12</v>
      </c>
      <c r="BA68" s="19">
        <v>0</v>
      </c>
      <c r="BB68" s="19">
        <v>0</v>
      </c>
      <c r="BC68" s="18">
        <f t="shared" si="24"/>
        <v>1121</v>
      </c>
      <c r="BD68" s="19">
        <f aca="true" t="shared" si="28" ref="BD68:BD73">BC68+BD67</f>
        <v>5762</v>
      </c>
    </row>
    <row r="69" spans="2:56" s="21" customFormat="1" ht="15">
      <c r="B69" s="16" t="s">
        <v>144</v>
      </c>
      <c r="C69" s="16">
        <v>1347</v>
      </c>
      <c r="D69" s="16">
        <v>0</v>
      </c>
      <c r="E69" s="16">
        <v>0</v>
      </c>
      <c r="F69" s="16">
        <v>0</v>
      </c>
      <c r="G69" s="16">
        <v>50</v>
      </c>
      <c r="H69" s="16">
        <v>0</v>
      </c>
      <c r="I69" s="16">
        <v>104</v>
      </c>
      <c r="J69" s="16">
        <v>0</v>
      </c>
      <c r="K69" s="16">
        <v>0</v>
      </c>
      <c r="L69" s="12">
        <v>0</v>
      </c>
      <c r="M69" s="16">
        <v>0</v>
      </c>
      <c r="N69" s="16">
        <v>0</v>
      </c>
      <c r="O69" s="16">
        <v>61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60</v>
      </c>
      <c r="AB69" s="16">
        <v>0</v>
      </c>
      <c r="AC69" s="16">
        <v>0</v>
      </c>
      <c r="AD69" s="18">
        <f t="shared" si="26"/>
        <v>1622</v>
      </c>
      <c r="AE69" s="19">
        <f t="shared" si="27"/>
        <v>6099</v>
      </c>
      <c r="AG69" s="15" t="str">
        <f t="shared" si="25"/>
        <v>OCTOBER 2018</v>
      </c>
      <c r="AH69" s="16">
        <v>0</v>
      </c>
      <c r="AI69" s="20">
        <v>180</v>
      </c>
      <c r="AJ69" s="19">
        <v>0</v>
      </c>
      <c r="AK69" s="19">
        <v>0</v>
      </c>
      <c r="AL69" s="19">
        <v>0</v>
      </c>
      <c r="AM69" s="19">
        <v>0</v>
      </c>
      <c r="AN69" s="19">
        <v>0</v>
      </c>
      <c r="AO69" s="19">
        <v>344</v>
      </c>
      <c r="AP69" s="19">
        <v>226</v>
      </c>
      <c r="AQ69" s="19">
        <v>18</v>
      </c>
      <c r="AR69" s="19">
        <v>0</v>
      </c>
      <c r="AS69" s="19">
        <v>36</v>
      </c>
      <c r="AT69" s="18">
        <v>0</v>
      </c>
      <c r="AU69" s="18">
        <v>0</v>
      </c>
      <c r="AV69" s="18">
        <v>0</v>
      </c>
      <c r="AW69" s="19">
        <v>0</v>
      </c>
      <c r="AX69" s="19">
        <v>196</v>
      </c>
      <c r="AY69" s="19">
        <v>0</v>
      </c>
      <c r="AZ69" s="19">
        <v>0</v>
      </c>
      <c r="BA69" s="19">
        <v>0</v>
      </c>
      <c r="BB69" s="19">
        <v>0</v>
      </c>
      <c r="BC69" s="18">
        <f t="shared" si="24"/>
        <v>1000</v>
      </c>
      <c r="BD69" s="19">
        <f t="shared" si="28"/>
        <v>6762</v>
      </c>
    </row>
    <row r="70" spans="2:56" s="21" customFormat="1" ht="15">
      <c r="B70" s="16" t="s">
        <v>145</v>
      </c>
      <c r="C70" s="16">
        <f>200+50+18+230+2+37+20+6</f>
        <v>563</v>
      </c>
      <c r="D70" s="16">
        <v>0</v>
      </c>
      <c r="E70" s="16">
        <v>0</v>
      </c>
      <c r="F70" s="16">
        <v>0</v>
      </c>
      <c r="G70" s="16">
        <v>236</v>
      </c>
      <c r="H70" s="16">
        <v>0</v>
      </c>
      <c r="I70" s="16">
        <f>14+19+39</f>
        <v>72</v>
      </c>
      <c r="J70" s="16">
        <v>0</v>
      </c>
      <c r="K70" s="16">
        <v>0</v>
      </c>
      <c r="L70" s="12">
        <v>0</v>
      </c>
      <c r="M70" s="16">
        <v>0</v>
      </c>
      <c r="N70" s="16">
        <v>0</v>
      </c>
      <c r="O70" s="16">
        <v>4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8">
        <f t="shared" si="26"/>
        <v>875</v>
      </c>
      <c r="AE70" s="19">
        <f t="shared" si="27"/>
        <v>6974</v>
      </c>
      <c r="AG70" s="15" t="str">
        <f t="shared" si="25"/>
        <v>NOVEMBER 2018</v>
      </c>
      <c r="AH70" s="16">
        <v>0</v>
      </c>
      <c r="AI70" s="20">
        <f>20+25+72+20+6</f>
        <v>143</v>
      </c>
      <c r="AJ70" s="19">
        <v>0</v>
      </c>
      <c r="AK70" s="19">
        <v>0</v>
      </c>
      <c r="AL70" s="19">
        <v>0</v>
      </c>
      <c r="AM70" s="19">
        <v>0</v>
      </c>
      <c r="AN70" s="19">
        <v>0</v>
      </c>
      <c r="AO70" s="19">
        <f>90+18+36+72+18+35+35+18+72</f>
        <v>394</v>
      </c>
      <c r="AP70" s="19">
        <f>68+106+98+34</f>
        <v>306</v>
      </c>
      <c r="AQ70" s="19">
        <f>182</f>
        <v>182</v>
      </c>
      <c r="AR70" s="19">
        <v>0</v>
      </c>
      <c r="AS70" s="19">
        <f>18+18</f>
        <v>36</v>
      </c>
      <c r="AT70" s="18">
        <v>0</v>
      </c>
      <c r="AU70" s="18">
        <v>0</v>
      </c>
      <c r="AV70" s="18">
        <v>0</v>
      </c>
      <c r="AW70" s="19">
        <v>34</v>
      </c>
      <c r="AX70" s="19">
        <v>0</v>
      </c>
      <c r="AY70" s="19">
        <v>0</v>
      </c>
      <c r="AZ70" s="19">
        <v>0</v>
      </c>
      <c r="BA70" s="19">
        <v>0</v>
      </c>
      <c r="BB70" s="19">
        <v>0</v>
      </c>
      <c r="BC70" s="18">
        <f t="shared" si="24"/>
        <v>1095</v>
      </c>
      <c r="BD70" s="19">
        <f t="shared" si="28"/>
        <v>7857</v>
      </c>
    </row>
    <row r="71" spans="2:56" ht="15">
      <c r="B71" s="5" t="s">
        <v>146</v>
      </c>
      <c r="C71" s="16">
        <v>1094</v>
      </c>
      <c r="D71" s="16">
        <v>0</v>
      </c>
      <c r="E71" s="16">
        <v>0</v>
      </c>
      <c r="F71" s="16">
        <v>0</v>
      </c>
      <c r="G71" s="16">
        <v>90</v>
      </c>
      <c r="H71" s="16">
        <v>0</v>
      </c>
      <c r="I71" s="16">
        <v>103</v>
      </c>
      <c r="J71" s="16">
        <v>0</v>
      </c>
      <c r="K71" s="16">
        <v>0</v>
      </c>
      <c r="L71" s="12">
        <v>0</v>
      </c>
      <c r="M71" s="16">
        <v>96</v>
      </c>
      <c r="N71" s="16">
        <v>0</v>
      </c>
      <c r="O71" s="16">
        <v>0</v>
      </c>
      <c r="P71" s="16">
        <v>0</v>
      </c>
      <c r="Q71" s="16">
        <v>12</v>
      </c>
      <c r="R71" s="16">
        <v>1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3</v>
      </c>
      <c r="AB71" s="16">
        <v>0</v>
      </c>
      <c r="AC71" s="16">
        <v>0</v>
      </c>
      <c r="AD71" s="18">
        <f t="shared" si="26"/>
        <v>1399</v>
      </c>
      <c r="AE71" s="2">
        <f t="shared" si="27"/>
        <v>8373</v>
      </c>
      <c r="AG71" s="15" t="str">
        <f t="shared" si="25"/>
        <v>DECEMBER 2018</v>
      </c>
      <c r="AH71" s="16">
        <v>0</v>
      </c>
      <c r="AI71" s="20">
        <v>69</v>
      </c>
      <c r="AJ71" s="19">
        <v>0</v>
      </c>
      <c r="AK71" s="19">
        <v>0</v>
      </c>
      <c r="AL71" s="19">
        <v>0</v>
      </c>
      <c r="AM71" s="19">
        <v>0</v>
      </c>
      <c r="AN71" s="19">
        <v>0</v>
      </c>
      <c r="AO71" s="19">
        <v>128</v>
      </c>
      <c r="AP71" s="19">
        <v>437</v>
      </c>
      <c r="AQ71" s="19">
        <v>115</v>
      </c>
      <c r="AR71" s="19">
        <v>0</v>
      </c>
      <c r="AS71" s="19">
        <v>54</v>
      </c>
      <c r="AT71" s="18">
        <v>17</v>
      </c>
      <c r="AU71" s="18">
        <v>0</v>
      </c>
      <c r="AV71" s="18">
        <v>0</v>
      </c>
      <c r="AW71" s="19">
        <v>0</v>
      </c>
      <c r="AX71" s="19">
        <v>0</v>
      </c>
      <c r="AY71" s="19">
        <v>0</v>
      </c>
      <c r="AZ71" s="19">
        <v>0</v>
      </c>
      <c r="BA71" s="19">
        <v>0</v>
      </c>
      <c r="BB71" s="19">
        <v>0</v>
      </c>
      <c r="BC71" s="18">
        <f t="shared" si="24"/>
        <v>820</v>
      </c>
      <c r="BD71" s="2">
        <f t="shared" si="28"/>
        <v>8677</v>
      </c>
    </row>
    <row r="72" spans="2:56" ht="15">
      <c r="B72" s="5" t="s">
        <v>142</v>
      </c>
      <c r="C72" s="16">
        <v>177</v>
      </c>
      <c r="D72" s="16">
        <v>100</v>
      </c>
      <c r="E72" s="16">
        <v>0</v>
      </c>
      <c r="F72" s="16">
        <v>0</v>
      </c>
      <c r="G72" s="16">
        <v>330</v>
      </c>
      <c r="H72" s="16">
        <v>0</v>
      </c>
      <c r="I72" s="16">
        <v>32</v>
      </c>
      <c r="J72" s="16">
        <v>0</v>
      </c>
      <c r="K72" s="16">
        <v>0</v>
      </c>
      <c r="L72" s="12">
        <v>0</v>
      </c>
      <c r="M72" s="16">
        <v>401</v>
      </c>
      <c r="N72" s="16">
        <v>0</v>
      </c>
      <c r="O72" s="16">
        <v>36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4</v>
      </c>
      <c r="AB72" s="16">
        <v>0</v>
      </c>
      <c r="AC72" s="16">
        <v>0</v>
      </c>
      <c r="AD72" s="18">
        <f t="shared" si="26"/>
        <v>1080</v>
      </c>
      <c r="AE72" s="2">
        <f t="shared" si="27"/>
        <v>9453</v>
      </c>
      <c r="AG72" s="15" t="str">
        <f t="shared" si="25"/>
        <v>JANUARY 2019</v>
      </c>
      <c r="AH72" s="16">
        <v>0</v>
      </c>
      <c r="AI72" s="20">
        <v>135</v>
      </c>
      <c r="AJ72" s="19">
        <v>0</v>
      </c>
      <c r="AK72" s="19">
        <v>0</v>
      </c>
      <c r="AL72" s="19">
        <v>0</v>
      </c>
      <c r="AM72" s="19">
        <v>0</v>
      </c>
      <c r="AN72" s="19">
        <v>0</v>
      </c>
      <c r="AO72" s="19">
        <v>164</v>
      </c>
      <c r="AP72" s="19">
        <v>257</v>
      </c>
      <c r="AQ72" s="19">
        <v>38</v>
      </c>
      <c r="AR72" s="19">
        <v>0</v>
      </c>
      <c r="AS72" s="19">
        <v>18</v>
      </c>
      <c r="AT72" s="18">
        <v>25</v>
      </c>
      <c r="AU72" s="18">
        <v>0</v>
      </c>
      <c r="AV72" s="18">
        <v>0</v>
      </c>
      <c r="AW72" s="19">
        <v>34</v>
      </c>
      <c r="AX72" s="19">
        <v>0</v>
      </c>
      <c r="AY72" s="19">
        <v>0</v>
      </c>
      <c r="AZ72" s="19">
        <v>0</v>
      </c>
      <c r="BA72" s="19">
        <v>0</v>
      </c>
      <c r="BB72" s="19">
        <v>0</v>
      </c>
      <c r="BC72" s="18">
        <f t="shared" si="24"/>
        <v>671</v>
      </c>
      <c r="BD72" s="2">
        <f t="shared" si="28"/>
        <v>9348</v>
      </c>
    </row>
    <row r="73" spans="2:56" ht="15.75" thickBot="1">
      <c r="B73" s="5" t="s">
        <v>143</v>
      </c>
      <c r="C73" s="16">
        <v>296</v>
      </c>
      <c r="D73" s="30">
        <v>0</v>
      </c>
      <c r="E73" s="30">
        <v>0</v>
      </c>
      <c r="F73" s="30">
        <v>0</v>
      </c>
      <c r="G73" s="6">
        <v>194</v>
      </c>
      <c r="H73" s="5">
        <v>0</v>
      </c>
      <c r="I73" s="5">
        <v>118</v>
      </c>
      <c r="J73" s="16">
        <v>0</v>
      </c>
      <c r="K73" s="16">
        <v>0</v>
      </c>
      <c r="L73" s="12">
        <v>0</v>
      </c>
      <c r="M73" s="5">
        <v>18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16">
        <v>117</v>
      </c>
      <c r="T73" s="16">
        <v>0</v>
      </c>
      <c r="U73" s="16">
        <v>0</v>
      </c>
      <c r="V73" s="16">
        <v>0</v>
      </c>
      <c r="W73" s="5">
        <v>0</v>
      </c>
      <c r="X73" s="5">
        <v>0</v>
      </c>
      <c r="Y73" s="6">
        <v>0</v>
      </c>
      <c r="Z73" s="6">
        <v>0</v>
      </c>
      <c r="AA73" s="2">
        <v>122</v>
      </c>
      <c r="AB73" s="2">
        <v>0</v>
      </c>
      <c r="AC73" s="2">
        <v>0</v>
      </c>
      <c r="AD73" s="8">
        <f>SUM(C73:AC73)</f>
        <v>865</v>
      </c>
      <c r="AE73" s="2">
        <f t="shared" si="27"/>
        <v>10318</v>
      </c>
      <c r="AG73" s="15" t="str">
        <f t="shared" si="25"/>
        <v>FEBRUARY 2019</v>
      </c>
      <c r="AH73" s="5">
        <v>0</v>
      </c>
      <c r="AI73" s="6">
        <v>170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  <c r="AO73" s="2">
        <v>342</v>
      </c>
      <c r="AP73" s="2">
        <v>418</v>
      </c>
      <c r="AQ73" s="2">
        <v>0</v>
      </c>
      <c r="AR73" s="2">
        <v>0</v>
      </c>
      <c r="AS73" s="2">
        <v>54</v>
      </c>
      <c r="AT73" s="2">
        <v>0</v>
      </c>
      <c r="AU73" s="2">
        <v>0</v>
      </c>
      <c r="AV73" s="2">
        <v>0</v>
      </c>
      <c r="AW73" s="2">
        <v>40</v>
      </c>
      <c r="AX73" s="2">
        <v>0</v>
      </c>
      <c r="AY73" s="2">
        <v>0</v>
      </c>
      <c r="AZ73" s="2">
        <v>0</v>
      </c>
      <c r="BA73" s="2">
        <v>0</v>
      </c>
      <c r="BB73" s="2">
        <v>0</v>
      </c>
      <c r="BC73" s="8">
        <f t="shared" si="24"/>
        <v>1024</v>
      </c>
      <c r="BD73" s="2">
        <f t="shared" si="28"/>
        <v>10372</v>
      </c>
    </row>
    <row r="74" spans="2:56" ht="16.5" thickBot="1" thickTop="1">
      <c r="B74" s="9" t="s">
        <v>141</v>
      </c>
      <c r="C74" s="13">
        <f aca="true" t="shared" si="29" ref="C74:AC74">SUM(C62:C73)</f>
        <v>5531</v>
      </c>
      <c r="D74" s="13">
        <f t="shared" si="29"/>
        <v>100</v>
      </c>
      <c r="E74" s="13">
        <f>SUM(E62:E73)</f>
        <v>0</v>
      </c>
      <c r="F74" s="13">
        <f>SUM(F62:F73)</f>
        <v>0</v>
      </c>
      <c r="G74" s="13">
        <f t="shared" si="29"/>
        <v>1739</v>
      </c>
      <c r="H74" s="13">
        <f t="shared" si="29"/>
        <v>0</v>
      </c>
      <c r="I74" s="13">
        <f t="shared" si="29"/>
        <v>799</v>
      </c>
      <c r="J74" s="13">
        <f t="shared" si="29"/>
        <v>0</v>
      </c>
      <c r="K74" s="13">
        <f t="shared" si="29"/>
        <v>0</v>
      </c>
      <c r="L74" s="13">
        <f t="shared" si="29"/>
        <v>0</v>
      </c>
      <c r="M74" s="13">
        <f t="shared" si="29"/>
        <v>582</v>
      </c>
      <c r="N74" s="13">
        <f t="shared" si="29"/>
        <v>0</v>
      </c>
      <c r="O74" s="13">
        <f t="shared" si="29"/>
        <v>285</v>
      </c>
      <c r="P74" s="13">
        <f t="shared" si="29"/>
        <v>23</v>
      </c>
      <c r="Q74" s="13">
        <f t="shared" si="29"/>
        <v>275</v>
      </c>
      <c r="R74" s="13">
        <f t="shared" si="29"/>
        <v>1</v>
      </c>
      <c r="S74" s="13">
        <f t="shared" si="29"/>
        <v>117</v>
      </c>
      <c r="T74" s="13">
        <f>SUM(T62:T73)</f>
        <v>0</v>
      </c>
      <c r="U74" s="13">
        <f t="shared" si="29"/>
        <v>0</v>
      </c>
      <c r="V74" s="13">
        <f t="shared" si="29"/>
        <v>0</v>
      </c>
      <c r="W74" s="13">
        <f t="shared" si="29"/>
        <v>0</v>
      </c>
      <c r="X74" s="13">
        <f t="shared" si="29"/>
        <v>0</v>
      </c>
      <c r="Y74" s="13">
        <f t="shared" si="29"/>
        <v>0</v>
      </c>
      <c r="Z74" s="13">
        <f t="shared" si="29"/>
        <v>0</v>
      </c>
      <c r="AA74" s="13">
        <f t="shared" si="29"/>
        <v>866</v>
      </c>
      <c r="AB74" s="13">
        <f t="shared" si="29"/>
        <v>0</v>
      </c>
      <c r="AC74" s="13">
        <f t="shared" si="29"/>
        <v>0</v>
      </c>
      <c r="AD74" s="10">
        <f>SUM(AD62:AD73)</f>
        <v>10318</v>
      </c>
      <c r="AE74" s="10"/>
      <c r="AG74" s="9" t="s">
        <v>141</v>
      </c>
      <c r="AH74" s="9">
        <v>0</v>
      </c>
      <c r="AI74" s="13">
        <f>SUM(AI62:AI73)</f>
        <v>1197</v>
      </c>
      <c r="AJ74" s="10">
        <f aca="true" t="shared" si="30" ref="AJ74:BC74">SUM(AJ62:AJ73)</f>
        <v>20</v>
      </c>
      <c r="AK74" s="10">
        <f t="shared" si="30"/>
        <v>0</v>
      </c>
      <c r="AL74" s="10">
        <f t="shared" si="30"/>
        <v>0</v>
      </c>
      <c r="AM74" s="10">
        <f t="shared" si="30"/>
        <v>0</v>
      </c>
      <c r="AN74" s="10">
        <f t="shared" si="30"/>
        <v>0</v>
      </c>
      <c r="AO74" s="10">
        <f t="shared" si="30"/>
        <v>3314</v>
      </c>
      <c r="AP74" s="10">
        <f t="shared" si="30"/>
        <v>3589</v>
      </c>
      <c r="AQ74" s="10">
        <f t="shared" si="30"/>
        <v>683</v>
      </c>
      <c r="AR74" s="10">
        <f t="shared" si="30"/>
        <v>0</v>
      </c>
      <c r="AS74" s="10">
        <f t="shared" si="30"/>
        <v>342</v>
      </c>
      <c r="AT74" s="10">
        <f t="shared" si="30"/>
        <v>92</v>
      </c>
      <c r="AU74" s="10">
        <v>0</v>
      </c>
      <c r="AV74" s="10">
        <f t="shared" si="30"/>
        <v>3</v>
      </c>
      <c r="AW74" s="10">
        <f t="shared" si="30"/>
        <v>144</v>
      </c>
      <c r="AX74" s="10">
        <f t="shared" si="30"/>
        <v>976</v>
      </c>
      <c r="AY74" s="10">
        <f t="shared" si="30"/>
        <v>0</v>
      </c>
      <c r="AZ74" s="10">
        <f t="shared" si="30"/>
        <v>12</v>
      </c>
      <c r="BA74" s="10">
        <f t="shared" si="30"/>
        <v>0</v>
      </c>
      <c r="BB74" s="10">
        <f t="shared" si="30"/>
        <v>0</v>
      </c>
      <c r="BC74" s="10">
        <f t="shared" si="30"/>
        <v>10372</v>
      </c>
      <c r="BD74" s="10"/>
    </row>
    <row r="75" spans="2:56" ht="15.75" thickTop="1">
      <c r="B75" s="15" t="s">
        <v>148</v>
      </c>
      <c r="C75" s="14">
        <v>482</v>
      </c>
      <c r="D75" s="14">
        <v>0</v>
      </c>
      <c r="E75" s="14">
        <v>0</v>
      </c>
      <c r="F75" s="14">
        <v>0</v>
      </c>
      <c r="G75" s="14">
        <v>377</v>
      </c>
      <c r="H75" s="14">
        <v>0</v>
      </c>
      <c r="I75" s="14">
        <v>19</v>
      </c>
      <c r="J75" s="14">
        <v>0</v>
      </c>
      <c r="K75" s="14">
        <v>0</v>
      </c>
      <c r="L75" s="12">
        <v>18</v>
      </c>
      <c r="M75" s="14">
        <v>30</v>
      </c>
      <c r="N75" s="14">
        <v>0</v>
      </c>
      <c r="O75" s="14">
        <v>0</v>
      </c>
      <c r="P75" s="14">
        <v>0</v>
      </c>
      <c r="Q75" s="14">
        <v>0</v>
      </c>
      <c r="R75" s="14">
        <v>8</v>
      </c>
      <c r="S75" s="14">
        <v>175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34</v>
      </c>
      <c r="AB75" s="8">
        <v>0</v>
      </c>
      <c r="AC75" s="8">
        <v>0</v>
      </c>
      <c r="AD75" s="8">
        <f>SUM(C75:AC75)</f>
        <v>1143</v>
      </c>
      <c r="AE75" s="8">
        <f>AD75</f>
        <v>1143</v>
      </c>
      <c r="AG75" s="15" t="str">
        <f>B75</f>
        <v>MARCH 2019</v>
      </c>
      <c r="AH75" s="14">
        <v>0</v>
      </c>
      <c r="AI75" s="14">
        <v>97</v>
      </c>
      <c r="AJ75" s="14">
        <v>0</v>
      </c>
      <c r="AK75" s="18">
        <v>0</v>
      </c>
      <c r="AL75" s="18">
        <v>0</v>
      </c>
      <c r="AM75" s="18">
        <v>0</v>
      </c>
      <c r="AN75" s="18">
        <v>0</v>
      </c>
      <c r="AO75" s="14">
        <v>144</v>
      </c>
      <c r="AP75" s="14">
        <v>289</v>
      </c>
      <c r="AQ75" s="14">
        <v>36</v>
      </c>
      <c r="AR75" s="14">
        <v>0</v>
      </c>
      <c r="AS75" s="14">
        <v>36</v>
      </c>
      <c r="AT75" s="14">
        <v>0</v>
      </c>
      <c r="AU75" s="14">
        <v>0</v>
      </c>
      <c r="AV75" s="14">
        <v>0</v>
      </c>
      <c r="AW75" s="14">
        <v>34</v>
      </c>
      <c r="AX75" s="14">
        <v>0</v>
      </c>
      <c r="AY75" s="14">
        <v>0</v>
      </c>
      <c r="AZ75" s="14">
        <v>0</v>
      </c>
      <c r="BA75" s="14">
        <v>0</v>
      </c>
      <c r="BB75" s="14">
        <v>0</v>
      </c>
      <c r="BC75" s="18">
        <f aca="true" t="shared" si="31" ref="BC75:BC86">SUM(AH75:BB75)</f>
        <v>636</v>
      </c>
      <c r="BD75" s="18">
        <f>BC75</f>
        <v>636</v>
      </c>
    </row>
    <row r="76" spans="2:56" ht="15">
      <c r="B76" s="16" t="s">
        <v>149</v>
      </c>
      <c r="C76" s="16">
        <v>143</v>
      </c>
      <c r="D76" s="16">
        <v>0</v>
      </c>
      <c r="E76" s="16">
        <v>0</v>
      </c>
      <c r="F76" s="16">
        <v>0</v>
      </c>
      <c r="G76" s="16">
        <v>442</v>
      </c>
      <c r="H76" s="16">
        <v>0</v>
      </c>
      <c r="I76" s="16">
        <v>118</v>
      </c>
      <c r="J76" s="16">
        <v>0</v>
      </c>
      <c r="K76" s="16">
        <v>0</v>
      </c>
      <c r="L76" s="12">
        <v>3</v>
      </c>
      <c r="M76" s="16">
        <v>170</v>
      </c>
      <c r="N76" s="16">
        <v>0</v>
      </c>
      <c r="O76" s="16">
        <v>0</v>
      </c>
      <c r="P76" s="16">
        <v>0</v>
      </c>
      <c r="Q76" s="16">
        <v>0</v>
      </c>
      <c r="R76" s="16">
        <v>12</v>
      </c>
      <c r="S76" s="16">
        <v>150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34</v>
      </c>
      <c r="AB76" s="16">
        <v>0</v>
      </c>
      <c r="AC76" s="16">
        <v>0</v>
      </c>
      <c r="AD76" s="18">
        <f>SUM(C76:AC76)</f>
        <v>1072</v>
      </c>
      <c r="AE76" s="19">
        <f>AD76+AE75</f>
        <v>2215</v>
      </c>
      <c r="AF76" s="21"/>
      <c r="AG76" s="15" t="str">
        <f aca="true" t="shared" si="32" ref="AG76:AG86">B76</f>
        <v>APRIL 2019</v>
      </c>
      <c r="AH76" s="16">
        <v>0</v>
      </c>
      <c r="AI76" s="16">
        <v>0</v>
      </c>
      <c r="AJ76" s="16">
        <v>0</v>
      </c>
      <c r="AK76" s="19">
        <v>0</v>
      </c>
      <c r="AL76" s="19">
        <v>0</v>
      </c>
      <c r="AM76" s="19">
        <v>0</v>
      </c>
      <c r="AN76" s="19">
        <v>0</v>
      </c>
      <c r="AO76" s="16">
        <v>270</v>
      </c>
      <c r="AP76" s="16">
        <v>334</v>
      </c>
      <c r="AQ76" s="16">
        <v>90</v>
      </c>
      <c r="AR76" s="16">
        <v>0</v>
      </c>
      <c r="AS76" s="16">
        <v>36</v>
      </c>
      <c r="AT76" s="16">
        <v>0</v>
      </c>
      <c r="AU76" s="16">
        <v>0</v>
      </c>
      <c r="AV76" s="16">
        <v>0</v>
      </c>
      <c r="AW76" s="16">
        <v>0</v>
      </c>
      <c r="AX76" s="16">
        <v>401</v>
      </c>
      <c r="AY76" s="16">
        <v>0</v>
      </c>
      <c r="AZ76" s="16">
        <v>0</v>
      </c>
      <c r="BA76" s="16">
        <v>0</v>
      </c>
      <c r="BB76" s="16">
        <v>0</v>
      </c>
      <c r="BC76" s="18">
        <f t="shared" si="31"/>
        <v>1131</v>
      </c>
      <c r="BD76" s="19">
        <f>BC76+BD75</f>
        <v>1767</v>
      </c>
    </row>
    <row r="77" spans="2:56" ht="15">
      <c r="B77" s="16" t="s">
        <v>150</v>
      </c>
      <c r="C77" s="16">
        <v>486</v>
      </c>
      <c r="D77" s="16">
        <v>0</v>
      </c>
      <c r="E77" s="16">
        <v>0</v>
      </c>
      <c r="F77" s="16">
        <v>0</v>
      </c>
      <c r="G77" s="16">
        <v>1701</v>
      </c>
      <c r="H77" s="16">
        <v>0</v>
      </c>
      <c r="I77" s="16">
        <v>53</v>
      </c>
      <c r="J77" s="16">
        <v>0</v>
      </c>
      <c r="K77" s="16">
        <v>0</v>
      </c>
      <c r="L77" s="12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250</v>
      </c>
      <c r="T77" s="16">
        <v>139</v>
      </c>
      <c r="U77" s="16">
        <v>0</v>
      </c>
      <c r="V77" s="16">
        <v>0</v>
      </c>
      <c r="W77" s="16">
        <v>0</v>
      </c>
      <c r="X77" s="16">
        <v>40</v>
      </c>
      <c r="Y77" s="16">
        <v>0</v>
      </c>
      <c r="Z77" s="16">
        <v>0</v>
      </c>
      <c r="AA77" s="16">
        <v>39</v>
      </c>
      <c r="AB77" s="16">
        <v>0</v>
      </c>
      <c r="AC77" s="16">
        <v>0</v>
      </c>
      <c r="AD77" s="18">
        <f aca="true" t="shared" si="33" ref="AD77:AD85">SUM(C77:AC77)</f>
        <v>2708</v>
      </c>
      <c r="AE77" s="19">
        <f>AD77+AE76</f>
        <v>4923</v>
      </c>
      <c r="AF77" s="21"/>
      <c r="AG77" s="15" t="str">
        <f t="shared" si="32"/>
        <v>MAY 2019</v>
      </c>
      <c r="AH77" s="16">
        <v>0</v>
      </c>
      <c r="AI77" s="16">
        <v>0</v>
      </c>
      <c r="AJ77" s="16">
        <v>0</v>
      </c>
      <c r="AK77" s="19">
        <v>0</v>
      </c>
      <c r="AL77" s="19">
        <v>0</v>
      </c>
      <c r="AM77" s="19">
        <v>0</v>
      </c>
      <c r="AN77" s="19">
        <v>0</v>
      </c>
      <c r="AO77" s="16">
        <v>72</v>
      </c>
      <c r="AP77" s="16">
        <v>259</v>
      </c>
      <c r="AQ77" s="16">
        <v>0</v>
      </c>
      <c r="AR77" s="16">
        <v>0</v>
      </c>
      <c r="AS77" s="16">
        <v>0</v>
      </c>
      <c r="AT77" s="16">
        <v>0</v>
      </c>
      <c r="AU77" s="16">
        <v>0</v>
      </c>
      <c r="AV77" s="16">
        <v>0</v>
      </c>
      <c r="AW77" s="16">
        <v>0</v>
      </c>
      <c r="AX77" s="16">
        <v>0</v>
      </c>
      <c r="AY77" s="16">
        <v>0</v>
      </c>
      <c r="AZ77" s="16">
        <v>0</v>
      </c>
      <c r="BA77" s="16">
        <v>0</v>
      </c>
      <c r="BB77" s="16">
        <v>0</v>
      </c>
      <c r="BC77" s="18">
        <f t="shared" si="31"/>
        <v>331</v>
      </c>
      <c r="BD77" s="19">
        <f>BC77+BD76</f>
        <v>2098</v>
      </c>
    </row>
    <row r="78" spans="2:56" ht="15">
      <c r="B78" s="16" t="s">
        <v>151</v>
      </c>
      <c r="C78" s="16">
        <v>739</v>
      </c>
      <c r="D78" s="16">
        <v>0</v>
      </c>
      <c r="E78" s="16">
        <v>0</v>
      </c>
      <c r="F78" s="16">
        <v>0</v>
      </c>
      <c r="G78" s="16">
        <v>693</v>
      </c>
      <c r="H78" s="16">
        <v>0</v>
      </c>
      <c r="I78" s="16">
        <v>103</v>
      </c>
      <c r="J78" s="16">
        <v>0</v>
      </c>
      <c r="K78" s="16">
        <v>0</v>
      </c>
      <c r="L78" s="12">
        <v>0</v>
      </c>
      <c r="M78" s="16">
        <v>58</v>
      </c>
      <c r="N78" s="16">
        <v>0</v>
      </c>
      <c r="O78" s="16">
        <v>0</v>
      </c>
      <c r="P78" s="16">
        <v>56</v>
      </c>
      <c r="Q78" s="16">
        <v>40</v>
      </c>
      <c r="R78" s="16">
        <v>0</v>
      </c>
      <c r="S78" s="16">
        <v>265</v>
      </c>
      <c r="T78" s="16">
        <v>59</v>
      </c>
      <c r="U78" s="16">
        <v>108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107</v>
      </c>
      <c r="AB78" s="16">
        <v>19</v>
      </c>
      <c r="AC78" s="16">
        <v>0</v>
      </c>
      <c r="AD78" s="18">
        <f t="shared" si="33"/>
        <v>2247</v>
      </c>
      <c r="AE78" s="19">
        <f>AD78+AE77</f>
        <v>7170</v>
      </c>
      <c r="AF78" s="21"/>
      <c r="AG78" s="15" t="str">
        <f t="shared" si="32"/>
        <v>JUNE 2019</v>
      </c>
      <c r="AH78" s="16">
        <v>0</v>
      </c>
      <c r="AI78" s="16">
        <v>0</v>
      </c>
      <c r="AJ78" s="16">
        <v>17</v>
      </c>
      <c r="AK78" s="19">
        <v>0</v>
      </c>
      <c r="AL78" s="19">
        <v>0</v>
      </c>
      <c r="AM78" s="19">
        <v>0</v>
      </c>
      <c r="AN78" s="19">
        <v>0</v>
      </c>
      <c r="AO78" s="16">
        <v>72</v>
      </c>
      <c r="AP78" s="16">
        <v>64</v>
      </c>
      <c r="AQ78" s="16">
        <v>0</v>
      </c>
      <c r="AR78" s="16">
        <v>0</v>
      </c>
      <c r="AS78" s="16">
        <v>36</v>
      </c>
      <c r="AT78" s="16">
        <v>0</v>
      </c>
      <c r="AU78" s="16">
        <v>0</v>
      </c>
      <c r="AV78" s="16">
        <v>0</v>
      </c>
      <c r="AW78" s="16">
        <v>0</v>
      </c>
      <c r="AX78" s="16">
        <v>0</v>
      </c>
      <c r="AY78" s="16">
        <v>0</v>
      </c>
      <c r="AZ78" s="16">
        <v>0</v>
      </c>
      <c r="BA78" s="16">
        <v>0</v>
      </c>
      <c r="BB78" s="16">
        <v>0</v>
      </c>
      <c r="BC78" s="18">
        <f t="shared" si="31"/>
        <v>189</v>
      </c>
      <c r="BD78" s="19">
        <f>BC78+BD77</f>
        <v>2287</v>
      </c>
    </row>
    <row r="79" spans="2:56" ht="15">
      <c r="B79" s="16" t="s">
        <v>152</v>
      </c>
      <c r="C79" s="16">
        <v>915</v>
      </c>
      <c r="D79" s="16">
        <v>0</v>
      </c>
      <c r="E79" s="16">
        <v>0</v>
      </c>
      <c r="F79" s="16">
        <v>0</v>
      </c>
      <c r="G79" s="16">
        <v>1165</v>
      </c>
      <c r="H79" s="16">
        <v>0</v>
      </c>
      <c r="I79" s="16">
        <v>49</v>
      </c>
      <c r="J79" s="16">
        <v>0</v>
      </c>
      <c r="K79" s="16">
        <v>0</v>
      </c>
      <c r="L79" s="12">
        <v>0</v>
      </c>
      <c r="M79" s="16">
        <v>107</v>
      </c>
      <c r="N79" s="16">
        <v>0</v>
      </c>
      <c r="O79" s="16">
        <v>66</v>
      </c>
      <c r="P79" s="16">
        <v>209</v>
      </c>
      <c r="Q79" s="16">
        <v>5</v>
      </c>
      <c r="R79" s="16">
        <v>0</v>
      </c>
      <c r="S79" s="16">
        <v>150</v>
      </c>
      <c r="T79" s="16">
        <v>65</v>
      </c>
      <c r="U79" s="16">
        <v>0</v>
      </c>
      <c r="V79" s="16">
        <v>0</v>
      </c>
      <c r="W79" s="16">
        <v>2</v>
      </c>
      <c r="X79" s="16">
        <v>0</v>
      </c>
      <c r="Y79" s="16">
        <v>0</v>
      </c>
      <c r="Z79" s="16">
        <v>0</v>
      </c>
      <c r="AA79" s="16">
        <v>183</v>
      </c>
      <c r="AB79" s="16">
        <v>30</v>
      </c>
      <c r="AC79" s="16">
        <v>0</v>
      </c>
      <c r="AD79" s="18">
        <f t="shared" si="33"/>
        <v>2946</v>
      </c>
      <c r="AE79" s="19">
        <f>AD79+AE78</f>
        <v>10116</v>
      </c>
      <c r="AF79" s="21"/>
      <c r="AG79" s="15" t="str">
        <f t="shared" si="32"/>
        <v>JULY 2019</v>
      </c>
      <c r="AH79" s="16">
        <v>0</v>
      </c>
      <c r="AI79" s="16">
        <v>0</v>
      </c>
      <c r="AJ79" s="16">
        <v>0</v>
      </c>
      <c r="AK79" s="19">
        <v>0</v>
      </c>
      <c r="AL79" s="19">
        <v>0</v>
      </c>
      <c r="AM79" s="19">
        <v>0</v>
      </c>
      <c r="AN79" s="19">
        <v>0</v>
      </c>
      <c r="AO79" s="16">
        <v>251</v>
      </c>
      <c r="AP79" s="16">
        <v>103</v>
      </c>
      <c r="AQ79" s="16">
        <v>72</v>
      </c>
      <c r="AR79" s="16">
        <v>0</v>
      </c>
      <c r="AS79" s="16">
        <v>0</v>
      </c>
      <c r="AT79" s="16">
        <v>0</v>
      </c>
      <c r="AU79" s="16">
        <v>29</v>
      </c>
      <c r="AV79" s="16">
        <v>0</v>
      </c>
      <c r="AW79" s="16">
        <v>0</v>
      </c>
      <c r="AX79" s="16">
        <v>0</v>
      </c>
      <c r="AY79" s="16">
        <v>0</v>
      </c>
      <c r="AZ79" s="16">
        <v>0</v>
      </c>
      <c r="BA79" s="16">
        <v>0</v>
      </c>
      <c r="BB79" s="16">
        <v>0</v>
      </c>
      <c r="BC79" s="18">
        <f t="shared" si="31"/>
        <v>455</v>
      </c>
      <c r="BD79" s="19">
        <f>BC79+BD78</f>
        <v>2742</v>
      </c>
    </row>
    <row r="80" spans="2:56" ht="15">
      <c r="B80" s="16" t="s">
        <v>153</v>
      </c>
      <c r="C80" s="16">
        <v>898</v>
      </c>
      <c r="D80" s="16">
        <v>0</v>
      </c>
      <c r="E80" s="16">
        <v>0</v>
      </c>
      <c r="F80" s="16">
        <v>0</v>
      </c>
      <c r="G80" s="16">
        <v>670</v>
      </c>
      <c r="H80" s="16">
        <v>0</v>
      </c>
      <c r="I80" s="16">
        <v>121</v>
      </c>
      <c r="J80" s="16">
        <v>0</v>
      </c>
      <c r="K80" s="16">
        <v>0</v>
      </c>
      <c r="L80" s="12">
        <v>0</v>
      </c>
      <c r="M80" s="16">
        <v>108</v>
      </c>
      <c r="N80" s="16">
        <v>0</v>
      </c>
      <c r="O80" s="16">
        <v>94</v>
      </c>
      <c r="P80" s="16">
        <v>229</v>
      </c>
      <c r="Q80" s="16">
        <v>0</v>
      </c>
      <c r="R80" s="16">
        <v>15</v>
      </c>
      <c r="S80" s="16">
        <v>0</v>
      </c>
      <c r="T80" s="16">
        <v>410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49</v>
      </c>
      <c r="AB80" s="16">
        <v>0</v>
      </c>
      <c r="AC80" s="16">
        <v>0</v>
      </c>
      <c r="AD80" s="18">
        <f t="shared" si="33"/>
        <v>2594</v>
      </c>
      <c r="AE80" s="19">
        <f>AD80+AE79</f>
        <v>12710</v>
      </c>
      <c r="AF80" s="21"/>
      <c r="AG80" s="15" t="str">
        <f t="shared" si="32"/>
        <v>AUGUST 2019</v>
      </c>
      <c r="AH80" s="16">
        <v>0</v>
      </c>
      <c r="AI80" s="16">
        <v>0</v>
      </c>
      <c r="AJ80" s="16">
        <v>0</v>
      </c>
      <c r="AK80" s="19">
        <v>0</v>
      </c>
      <c r="AL80" s="19">
        <v>0</v>
      </c>
      <c r="AM80" s="19">
        <v>0</v>
      </c>
      <c r="AN80" s="19">
        <v>0</v>
      </c>
      <c r="AO80" s="16">
        <v>250</v>
      </c>
      <c r="AP80" s="16">
        <v>60</v>
      </c>
      <c r="AQ80" s="16">
        <v>108</v>
      </c>
      <c r="AR80" s="16">
        <v>0</v>
      </c>
      <c r="AS80" s="16">
        <v>0</v>
      </c>
      <c r="AT80" s="16">
        <v>0</v>
      </c>
      <c r="AU80" s="16">
        <v>0</v>
      </c>
      <c r="AV80" s="16">
        <v>0</v>
      </c>
      <c r="AW80" s="16">
        <v>0</v>
      </c>
      <c r="AX80" s="16">
        <v>0</v>
      </c>
      <c r="AY80" s="16">
        <v>0</v>
      </c>
      <c r="AZ80" s="16">
        <v>0</v>
      </c>
      <c r="BA80" s="16">
        <v>0</v>
      </c>
      <c r="BB80" s="16">
        <v>0</v>
      </c>
      <c r="BC80" s="18">
        <f t="shared" si="31"/>
        <v>418</v>
      </c>
      <c r="BD80" s="19">
        <f>BC80+BD79</f>
        <v>3160</v>
      </c>
    </row>
    <row r="81" spans="2:56" ht="15">
      <c r="B81" s="16" t="s">
        <v>154</v>
      </c>
      <c r="C81" s="16">
        <v>2223</v>
      </c>
      <c r="D81" s="16">
        <v>0</v>
      </c>
      <c r="E81" s="16">
        <v>25</v>
      </c>
      <c r="F81" s="16">
        <v>0</v>
      </c>
      <c r="G81" s="16">
        <v>822</v>
      </c>
      <c r="H81" s="16">
        <v>0</v>
      </c>
      <c r="I81" s="16">
        <v>19</v>
      </c>
      <c r="J81" s="16">
        <v>0</v>
      </c>
      <c r="K81" s="16">
        <v>0</v>
      </c>
      <c r="L81" s="12">
        <v>0</v>
      </c>
      <c r="M81" s="16">
        <v>0</v>
      </c>
      <c r="N81" s="16">
        <v>0</v>
      </c>
      <c r="O81" s="16">
        <v>63</v>
      </c>
      <c r="P81" s="16">
        <v>449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8">
        <f t="shared" si="33"/>
        <v>3601</v>
      </c>
      <c r="AE81" s="19">
        <f aca="true" t="shared" si="34" ref="AE81:AE86">AD81+AE80</f>
        <v>16311</v>
      </c>
      <c r="AF81" s="21"/>
      <c r="AG81" s="15" t="str">
        <f t="shared" si="32"/>
        <v>SEPTEMBER 2019</v>
      </c>
      <c r="AH81" s="16">
        <v>0</v>
      </c>
      <c r="AI81" s="16">
        <v>0</v>
      </c>
      <c r="AJ81" s="16">
        <v>0</v>
      </c>
      <c r="AK81" s="19">
        <v>0</v>
      </c>
      <c r="AL81" s="19">
        <v>0</v>
      </c>
      <c r="AM81" s="19">
        <v>0</v>
      </c>
      <c r="AN81" s="19">
        <v>0</v>
      </c>
      <c r="AO81" s="16">
        <v>126</v>
      </c>
      <c r="AP81" s="16">
        <v>182</v>
      </c>
      <c r="AQ81" s="16">
        <v>140</v>
      </c>
      <c r="AR81" s="16">
        <v>0</v>
      </c>
      <c r="AS81" s="16">
        <v>15</v>
      </c>
      <c r="AT81" s="16">
        <v>0</v>
      </c>
      <c r="AU81" s="16">
        <v>0</v>
      </c>
      <c r="AV81" s="16">
        <v>0</v>
      </c>
      <c r="AW81" s="16">
        <v>0</v>
      </c>
      <c r="AX81" s="16">
        <v>0</v>
      </c>
      <c r="AY81" s="16">
        <v>0</v>
      </c>
      <c r="AZ81" s="16">
        <v>0</v>
      </c>
      <c r="BA81" s="16">
        <v>0</v>
      </c>
      <c r="BB81" s="16">
        <v>0</v>
      </c>
      <c r="BC81" s="18">
        <f t="shared" si="31"/>
        <v>463</v>
      </c>
      <c r="BD81" s="19">
        <f aca="true" t="shared" si="35" ref="BD81:BD86">BC81+BD80</f>
        <v>3623</v>
      </c>
    </row>
    <row r="82" spans="2:56" ht="15">
      <c r="B82" s="16" t="s">
        <v>158</v>
      </c>
      <c r="C82" s="16">
        <v>2165</v>
      </c>
      <c r="D82" s="16">
        <v>0</v>
      </c>
      <c r="E82" s="16">
        <v>100</v>
      </c>
      <c r="F82" s="16">
        <v>0</v>
      </c>
      <c r="G82" s="16">
        <v>1716</v>
      </c>
      <c r="H82" s="16">
        <v>0</v>
      </c>
      <c r="I82" s="16">
        <v>0</v>
      </c>
      <c r="J82" s="16">
        <v>0</v>
      </c>
      <c r="K82" s="16">
        <v>0</v>
      </c>
      <c r="L82" s="12">
        <v>0</v>
      </c>
      <c r="M82" s="16">
        <v>0</v>
      </c>
      <c r="N82" s="16">
        <v>0</v>
      </c>
      <c r="O82" s="16">
        <v>86</v>
      </c>
      <c r="P82" s="16">
        <v>140</v>
      </c>
      <c r="Q82" s="16">
        <v>0</v>
      </c>
      <c r="R82" s="16">
        <v>0</v>
      </c>
      <c r="S82" s="16">
        <v>100</v>
      </c>
      <c r="T82" s="16">
        <v>0</v>
      </c>
      <c r="U82" s="16">
        <v>0</v>
      </c>
      <c r="V82" s="16">
        <v>114</v>
      </c>
      <c r="W82" s="16">
        <v>0</v>
      </c>
      <c r="X82" s="16">
        <v>0</v>
      </c>
      <c r="Y82" s="16">
        <v>0</v>
      </c>
      <c r="Z82" s="16">
        <v>0</v>
      </c>
      <c r="AA82" s="16">
        <v>80</v>
      </c>
      <c r="AB82" s="16">
        <v>0</v>
      </c>
      <c r="AC82" s="16">
        <v>0</v>
      </c>
      <c r="AD82" s="18">
        <f t="shared" si="33"/>
        <v>4501</v>
      </c>
      <c r="AE82" s="19">
        <f t="shared" si="34"/>
        <v>20812</v>
      </c>
      <c r="AF82" s="21"/>
      <c r="AG82" s="15" t="str">
        <f t="shared" si="32"/>
        <v>OCTOBER 2019</v>
      </c>
      <c r="AH82" s="16">
        <v>0</v>
      </c>
      <c r="AI82" s="16">
        <v>0</v>
      </c>
      <c r="AJ82" s="16">
        <v>0</v>
      </c>
      <c r="AK82" s="19">
        <v>0</v>
      </c>
      <c r="AL82" s="19">
        <v>0</v>
      </c>
      <c r="AM82" s="19">
        <v>0</v>
      </c>
      <c r="AN82" s="19">
        <v>0</v>
      </c>
      <c r="AO82" s="16">
        <v>288</v>
      </c>
      <c r="AP82" s="16">
        <v>117</v>
      </c>
      <c r="AQ82" s="16">
        <v>108</v>
      </c>
      <c r="AR82" s="16">
        <v>0</v>
      </c>
      <c r="AS82" s="16">
        <v>50</v>
      </c>
      <c r="AT82" s="16">
        <v>0</v>
      </c>
      <c r="AU82" s="16">
        <v>0</v>
      </c>
      <c r="AV82" s="16">
        <v>0</v>
      </c>
      <c r="AW82" s="16">
        <v>0</v>
      </c>
      <c r="AX82" s="16">
        <v>0</v>
      </c>
      <c r="AY82" s="16">
        <v>0</v>
      </c>
      <c r="AZ82" s="16">
        <v>0</v>
      </c>
      <c r="BA82" s="16">
        <v>0</v>
      </c>
      <c r="BB82" s="16">
        <v>0</v>
      </c>
      <c r="BC82" s="18">
        <f t="shared" si="31"/>
        <v>563</v>
      </c>
      <c r="BD82" s="19">
        <f t="shared" si="35"/>
        <v>4186</v>
      </c>
    </row>
    <row r="83" spans="2:56" ht="15">
      <c r="B83" s="16" t="s">
        <v>159</v>
      </c>
      <c r="C83" s="16">
        <v>1924</v>
      </c>
      <c r="D83" s="16">
        <v>0</v>
      </c>
      <c r="E83" s="16">
        <v>25</v>
      </c>
      <c r="F83" s="16">
        <v>0</v>
      </c>
      <c r="G83" s="16">
        <v>357</v>
      </c>
      <c r="H83" s="16">
        <v>0</v>
      </c>
      <c r="I83" s="16">
        <v>22</v>
      </c>
      <c r="J83" s="16">
        <v>0</v>
      </c>
      <c r="K83" s="16">
        <v>0</v>
      </c>
      <c r="L83" s="12">
        <v>0</v>
      </c>
      <c r="M83" s="16">
        <v>85</v>
      </c>
      <c r="N83" s="16">
        <v>0</v>
      </c>
      <c r="O83" s="16">
        <v>220</v>
      </c>
      <c r="P83" s="16">
        <v>202</v>
      </c>
      <c r="Q83" s="16">
        <v>0</v>
      </c>
      <c r="R83" s="16">
        <v>0</v>
      </c>
      <c r="S83" s="16">
        <v>51</v>
      </c>
      <c r="T83" s="16">
        <v>0</v>
      </c>
      <c r="U83" s="16">
        <v>0</v>
      </c>
      <c r="V83" s="16">
        <v>0</v>
      </c>
      <c r="W83" s="16">
        <v>0</v>
      </c>
      <c r="X83" s="16">
        <v>151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8">
        <f t="shared" si="33"/>
        <v>3037</v>
      </c>
      <c r="AE83" s="19">
        <f t="shared" si="34"/>
        <v>23849</v>
      </c>
      <c r="AF83" s="21"/>
      <c r="AG83" s="15" t="str">
        <f t="shared" si="32"/>
        <v>NOVEMBER 2019</v>
      </c>
      <c r="AH83" s="16">
        <v>0</v>
      </c>
      <c r="AI83" s="16">
        <v>0</v>
      </c>
      <c r="AJ83" s="16">
        <v>0</v>
      </c>
      <c r="AK83" s="19">
        <v>0</v>
      </c>
      <c r="AL83" s="19">
        <v>0</v>
      </c>
      <c r="AM83" s="19">
        <v>0</v>
      </c>
      <c r="AN83" s="19">
        <v>0</v>
      </c>
      <c r="AO83" s="16">
        <v>90</v>
      </c>
      <c r="AP83" s="16">
        <v>99</v>
      </c>
      <c r="AQ83" s="16">
        <v>72</v>
      </c>
      <c r="AR83" s="16">
        <v>0</v>
      </c>
      <c r="AS83" s="16">
        <v>74</v>
      </c>
      <c r="AT83" s="16">
        <v>0</v>
      </c>
      <c r="AU83" s="16">
        <v>0</v>
      </c>
      <c r="AV83" s="16">
        <v>0</v>
      </c>
      <c r="AW83" s="16">
        <v>0</v>
      </c>
      <c r="AX83" s="16">
        <v>0</v>
      </c>
      <c r="AY83" s="16">
        <v>0</v>
      </c>
      <c r="AZ83" s="16">
        <v>0</v>
      </c>
      <c r="BA83" s="16">
        <v>0</v>
      </c>
      <c r="BB83" s="16">
        <v>0</v>
      </c>
      <c r="BC83" s="18">
        <f t="shared" si="31"/>
        <v>335</v>
      </c>
      <c r="BD83" s="19">
        <f t="shared" si="35"/>
        <v>4521</v>
      </c>
    </row>
    <row r="84" spans="2:56" ht="15">
      <c r="B84" s="5" t="s">
        <v>160</v>
      </c>
      <c r="C84" s="16">
        <v>2426</v>
      </c>
      <c r="D84" s="16">
        <v>0</v>
      </c>
      <c r="E84" s="16">
        <v>0</v>
      </c>
      <c r="F84" s="16">
        <v>0</v>
      </c>
      <c r="G84" s="16">
        <v>471</v>
      </c>
      <c r="H84" s="16">
        <v>0</v>
      </c>
      <c r="I84" s="16">
        <v>175</v>
      </c>
      <c r="J84" s="16">
        <v>0</v>
      </c>
      <c r="K84" s="16">
        <v>0</v>
      </c>
      <c r="L84" s="12">
        <v>0</v>
      </c>
      <c r="M84" s="16">
        <v>0</v>
      </c>
      <c r="N84" s="16">
        <v>0</v>
      </c>
      <c r="O84" s="16">
        <v>50</v>
      </c>
      <c r="P84" s="16">
        <v>37</v>
      </c>
      <c r="Q84" s="16">
        <v>0</v>
      </c>
      <c r="R84" s="16">
        <v>0</v>
      </c>
      <c r="S84" s="16">
        <v>58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119</v>
      </c>
      <c r="AB84" s="16">
        <v>0</v>
      </c>
      <c r="AC84" s="16">
        <v>0</v>
      </c>
      <c r="AD84" s="18">
        <f t="shared" si="33"/>
        <v>3336</v>
      </c>
      <c r="AE84" s="2">
        <f t="shared" si="34"/>
        <v>27185</v>
      </c>
      <c r="AG84" s="15" t="str">
        <f t="shared" si="32"/>
        <v>DECEMBER 2019</v>
      </c>
      <c r="AH84" s="16">
        <v>0</v>
      </c>
      <c r="AI84" s="16">
        <v>0</v>
      </c>
      <c r="AJ84" s="16">
        <v>0</v>
      </c>
      <c r="AK84" s="19">
        <v>0</v>
      </c>
      <c r="AL84" s="19">
        <v>0</v>
      </c>
      <c r="AM84" s="19">
        <v>0</v>
      </c>
      <c r="AN84" s="19">
        <v>0</v>
      </c>
      <c r="AO84" s="16">
        <v>35</v>
      </c>
      <c r="AP84" s="16">
        <v>40</v>
      </c>
      <c r="AQ84" s="16">
        <v>0</v>
      </c>
      <c r="AR84" s="16">
        <v>0</v>
      </c>
      <c r="AS84" s="16">
        <v>0</v>
      </c>
      <c r="AT84" s="16">
        <v>0</v>
      </c>
      <c r="AU84" s="16">
        <v>0</v>
      </c>
      <c r="AV84" s="16">
        <v>0</v>
      </c>
      <c r="AW84" s="16">
        <v>0</v>
      </c>
      <c r="AX84" s="16">
        <v>0</v>
      </c>
      <c r="AY84" s="16">
        <v>0</v>
      </c>
      <c r="AZ84" s="16">
        <v>0</v>
      </c>
      <c r="BA84" s="16">
        <v>0</v>
      </c>
      <c r="BB84" s="16">
        <v>0</v>
      </c>
      <c r="BC84" s="18">
        <f t="shared" si="31"/>
        <v>75</v>
      </c>
      <c r="BD84" s="2">
        <f t="shared" si="35"/>
        <v>4596</v>
      </c>
    </row>
    <row r="85" spans="2:56" ht="15">
      <c r="B85" s="5" t="s">
        <v>161</v>
      </c>
      <c r="C85" s="16">
        <v>1892</v>
      </c>
      <c r="D85" s="16">
        <v>0</v>
      </c>
      <c r="E85" s="16">
        <v>0</v>
      </c>
      <c r="F85" s="16">
        <v>0</v>
      </c>
      <c r="G85" s="16">
        <v>658</v>
      </c>
      <c r="H85" s="16">
        <v>0</v>
      </c>
      <c r="I85" s="16">
        <v>170</v>
      </c>
      <c r="J85" s="16">
        <v>0</v>
      </c>
      <c r="K85" s="16">
        <v>0</v>
      </c>
      <c r="L85" s="12">
        <v>0</v>
      </c>
      <c r="M85" s="16">
        <v>110</v>
      </c>
      <c r="N85" s="16">
        <v>0</v>
      </c>
      <c r="O85" s="16">
        <v>228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80</v>
      </c>
      <c r="AB85" s="16">
        <v>0</v>
      </c>
      <c r="AC85" s="16">
        <v>0</v>
      </c>
      <c r="AD85" s="18">
        <f t="shared" si="33"/>
        <v>3138</v>
      </c>
      <c r="AE85" s="2">
        <f t="shared" si="34"/>
        <v>30323</v>
      </c>
      <c r="AG85" s="15" t="str">
        <f t="shared" si="32"/>
        <v>JANUARY 2020</v>
      </c>
      <c r="AH85" s="16">
        <v>0</v>
      </c>
      <c r="AI85" s="16">
        <v>0</v>
      </c>
      <c r="AJ85" s="16">
        <v>0</v>
      </c>
      <c r="AK85" s="19">
        <v>0</v>
      </c>
      <c r="AL85" s="19">
        <v>0</v>
      </c>
      <c r="AM85" s="19">
        <v>0</v>
      </c>
      <c r="AN85" s="19">
        <v>0</v>
      </c>
      <c r="AO85" s="16">
        <v>36</v>
      </c>
      <c r="AP85" s="16">
        <v>55</v>
      </c>
      <c r="AQ85" s="16">
        <v>0</v>
      </c>
      <c r="AR85" s="16">
        <v>0</v>
      </c>
      <c r="AS85" s="16">
        <v>50</v>
      </c>
      <c r="AT85" s="16">
        <v>0</v>
      </c>
      <c r="AU85" s="16">
        <v>0</v>
      </c>
      <c r="AV85" s="16">
        <v>0</v>
      </c>
      <c r="AW85" s="16">
        <v>0</v>
      </c>
      <c r="AX85" s="16">
        <v>0</v>
      </c>
      <c r="AY85" s="16">
        <v>0</v>
      </c>
      <c r="AZ85" s="16">
        <v>0</v>
      </c>
      <c r="BA85" s="16">
        <v>0</v>
      </c>
      <c r="BB85" s="16">
        <v>0</v>
      </c>
      <c r="BC85" s="18">
        <f t="shared" si="31"/>
        <v>141</v>
      </c>
      <c r="BD85" s="2">
        <f t="shared" si="35"/>
        <v>4737</v>
      </c>
    </row>
    <row r="86" spans="2:56" ht="15.75" thickBot="1">
      <c r="B86" s="5" t="s">
        <v>162</v>
      </c>
      <c r="C86" s="30">
        <v>2632</v>
      </c>
      <c r="D86" s="30">
        <v>0</v>
      </c>
      <c r="E86" s="30">
        <v>0</v>
      </c>
      <c r="F86" s="30">
        <v>0</v>
      </c>
      <c r="G86" s="30">
        <v>379</v>
      </c>
      <c r="H86" s="30">
        <v>0</v>
      </c>
      <c r="I86" s="30">
        <v>140</v>
      </c>
      <c r="J86" s="30">
        <v>0</v>
      </c>
      <c r="K86" s="30">
        <v>0</v>
      </c>
      <c r="L86" s="12">
        <v>0</v>
      </c>
      <c r="M86" s="30">
        <v>137</v>
      </c>
      <c r="N86" s="30">
        <v>0</v>
      </c>
      <c r="O86" s="30">
        <v>4</v>
      </c>
      <c r="P86" s="30">
        <v>0</v>
      </c>
      <c r="Q86" s="30">
        <v>0</v>
      </c>
      <c r="R86" s="30">
        <v>0</v>
      </c>
      <c r="S86" s="30">
        <v>51</v>
      </c>
      <c r="T86" s="30">
        <v>0</v>
      </c>
      <c r="U86" s="30">
        <v>0</v>
      </c>
      <c r="V86" s="30">
        <v>0</v>
      </c>
      <c r="W86" s="30">
        <v>0</v>
      </c>
      <c r="X86" s="30">
        <v>38</v>
      </c>
      <c r="Y86" s="30">
        <v>0</v>
      </c>
      <c r="Z86" s="30">
        <v>0</v>
      </c>
      <c r="AA86" s="30">
        <v>0</v>
      </c>
      <c r="AB86" s="2">
        <v>0</v>
      </c>
      <c r="AC86" s="2">
        <v>0</v>
      </c>
      <c r="AD86" s="8">
        <f>SUM(C86:AC86)</f>
        <v>3381</v>
      </c>
      <c r="AE86" s="2">
        <f t="shared" si="34"/>
        <v>33704</v>
      </c>
      <c r="AG86" s="15" t="str">
        <f t="shared" si="32"/>
        <v>FEBRUARY 2020</v>
      </c>
      <c r="AH86" s="30">
        <v>0</v>
      </c>
      <c r="AI86" s="30">
        <v>0</v>
      </c>
      <c r="AJ86" s="30">
        <v>0</v>
      </c>
      <c r="AK86" s="2">
        <v>0</v>
      </c>
      <c r="AL86" s="2">
        <v>0</v>
      </c>
      <c r="AM86" s="2">
        <v>0</v>
      </c>
      <c r="AN86" s="2">
        <v>0</v>
      </c>
      <c r="AO86" s="30">
        <v>144</v>
      </c>
      <c r="AP86" s="30">
        <v>7</v>
      </c>
      <c r="AQ86" s="30">
        <v>0</v>
      </c>
      <c r="AR86" s="30">
        <v>0</v>
      </c>
      <c r="AS86" s="30">
        <v>25</v>
      </c>
      <c r="AT86" s="30">
        <v>0</v>
      </c>
      <c r="AU86" s="30">
        <v>0</v>
      </c>
      <c r="AV86" s="30">
        <v>0</v>
      </c>
      <c r="AW86" s="30">
        <v>0</v>
      </c>
      <c r="AX86" s="30">
        <v>0</v>
      </c>
      <c r="AY86" s="30">
        <v>0</v>
      </c>
      <c r="AZ86" s="30">
        <v>0</v>
      </c>
      <c r="BA86" s="30">
        <v>0</v>
      </c>
      <c r="BB86" s="30">
        <v>0</v>
      </c>
      <c r="BC86" s="8">
        <f t="shared" si="31"/>
        <v>176</v>
      </c>
      <c r="BD86" s="2">
        <f t="shared" si="35"/>
        <v>4913</v>
      </c>
    </row>
    <row r="87" spans="2:56" ht="16.5" thickBot="1" thickTop="1">
      <c r="B87" s="9" t="s">
        <v>163</v>
      </c>
      <c r="C87" s="13">
        <f aca="true" t="shared" si="36" ref="C87:AC87">SUM(C75:C86)</f>
        <v>16925</v>
      </c>
      <c r="D87" s="13">
        <f t="shared" si="36"/>
        <v>0</v>
      </c>
      <c r="E87" s="13">
        <f>SUM(E75:E86)</f>
        <v>150</v>
      </c>
      <c r="F87" s="13">
        <f>SUM(F75:F86)</f>
        <v>0</v>
      </c>
      <c r="G87" s="13">
        <f t="shared" si="36"/>
        <v>9451</v>
      </c>
      <c r="H87" s="13">
        <f t="shared" si="36"/>
        <v>0</v>
      </c>
      <c r="I87" s="13">
        <f t="shared" si="36"/>
        <v>989</v>
      </c>
      <c r="J87" s="13">
        <f t="shared" si="36"/>
        <v>0</v>
      </c>
      <c r="K87" s="13">
        <f t="shared" si="36"/>
        <v>0</v>
      </c>
      <c r="L87" s="13">
        <f t="shared" si="36"/>
        <v>21</v>
      </c>
      <c r="M87" s="13">
        <f t="shared" si="36"/>
        <v>805</v>
      </c>
      <c r="N87" s="13">
        <f t="shared" si="36"/>
        <v>0</v>
      </c>
      <c r="O87" s="13">
        <f t="shared" si="36"/>
        <v>811</v>
      </c>
      <c r="P87" s="13">
        <f t="shared" si="36"/>
        <v>1322</v>
      </c>
      <c r="Q87" s="13">
        <f t="shared" si="36"/>
        <v>45</v>
      </c>
      <c r="R87" s="13">
        <f t="shared" si="36"/>
        <v>35</v>
      </c>
      <c r="S87" s="13">
        <f t="shared" si="36"/>
        <v>1250</v>
      </c>
      <c r="T87" s="13">
        <f>SUM(T75:T86)</f>
        <v>673</v>
      </c>
      <c r="U87" s="13">
        <f t="shared" si="36"/>
        <v>108</v>
      </c>
      <c r="V87" s="13">
        <f t="shared" si="36"/>
        <v>114</v>
      </c>
      <c r="W87" s="13">
        <f t="shared" si="36"/>
        <v>2</v>
      </c>
      <c r="X87" s="13">
        <f t="shared" si="36"/>
        <v>229</v>
      </c>
      <c r="Y87" s="13">
        <f t="shared" si="36"/>
        <v>0</v>
      </c>
      <c r="Z87" s="13">
        <f t="shared" si="36"/>
        <v>0</v>
      </c>
      <c r="AA87" s="13">
        <f t="shared" si="36"/>
        <v>725</v>
      </c>
      <c r="AB87" s="13">
        <f t="shared" si="36"/>
        <v>49</v>
      </c>
      <c r="AC87" s="13">
        <f t="shared" si="36"/>
        <v>0</v>
      </c>
      <c r="AD87" s="10">
        <f>SUM(AD75:AD86)</f>
        <v>33704</v>
      </c>
      <c r="AE87" s="10"/>
      <c r="AG87" s="9" t="str">
        <f>B87</f>
        <v>TOTAL 2019/20</v>
      </c>
      <c r="AH87" s="13">
        <v>0</v>
      </c>
      <c r="AI87" s="13">
        <f>SUM(AI75:AI86)</f>
        <v>97</v>
      </c>
      <c r="AJ87" s="10">
        <f aca="true" t="shared" si="37" ref="AJ87:BC87">SUM(AJ75:AJ86)</f>
        <v>17</v>
      </c>
      <c r="AK87" s="10">
        <f t="shared" si="37"/>
        <v>0</v>
      </c>
      <c r="AL87" s="10">
        <f t="shared" si="37"/>
        <v>0</v>
      </c>
      <c r="AM87" s="10">
        <f t="shared" si="37"/>
        <v>0</v>
      </c>
      <c r="AN87" s="10">
        <f t="shared" si="37"/>
        <v>0</v>
      </c>
      <c r="AO87" s="10">
        <f t="shared" si="37"/>
        <v>1778</v>
      </c>
      <c r="AP87" s="10">
        <f t="shared" si="37"/>
        <v>1609</v>
      </c>
      <c r="AQ87" s="10">
        <f t="shared" si="37"/>
        <v>626</v>
      </c>
      <c r="AR87" s="10">
        <f>SUM(AR75:AR86)</f>
        <v>0</v>
      </c>
      <c r="AS87" s="10">
        <f>SUM(AS75:AS86)</f>
        <v>322</v>
      </c>
      <c r="AT87" s="10">
        <f>SUM(AT75:AT86)</f>
        <v>0</v>
      </c>
      <c r="AU87" s="10">
        <f>SUM(AU75:AU86)</f>
        <v>29</v>
      </c>
      <c r="AV87" s="10">
        <f>SUM(AV75:AV86)</f>
        <v>0</v>
      </c>
      <c r="AW87" s="10">
        <f t="shared" si="37"/>
        <v>34</v>
      </c>
      <c r="AX87" s="10">
        <f t="shared" si="37"/>
        <v>401</v>
      </c>
      <c r="AY87" s="10">
        <f t="shared" si="37"/>
        <v>0</v>
      </c>
      <c r="AZ87" s="10">
        <f t="shared" si="37"/>
        <v>0</v>
      </c>
      <c r="BA87" s="10">
        <f t="shared" si="37"/>
        <v>0</v>
      </c>
      <c r="BB87" s="10">
        <f t="shared" si="37"/>
        <v>0</v>
      </c>
      <c r="BC87" s="10">
        <f t="shared" si="37"/>
        <v>4913</v>
      </c>
      <c r="BD87" s="10"/>
    </row>
    <row r="88" spans="2:56" ht="15.75" thickTop="1">
      <c r="B88" s="15" t="s">
        <v>169</v>
      </c>
      <c r="C88" s="14">
        <v>2490</v>
      </c>
      <c r="D88" s="14">
        <v>0</v>
      </c>
      <c r="E88" s="14">
        <v>0</v>
      </c>
      <c r="F88" s="14">
        <v>140</v>
      </c>
      <c r="G88" s="14">
        <v>212</v>
      </c>
      <c r="H88" s="14">
        <v>0</v>
      </c>
      <c r="I88" s="14">
        <v>38</v>
      </c>
      <c r="J88" s="14">
        <v>0</v>
      </c>
      <c r="K88" s="14">
        <v>0</v>
      </c>
      <c r="L88" s="12">
        <v>0</v>
      </c>
      <c r="M88" s="14">
        <v>25</v>
      </c>
      <c r="N88" s="14">
        <v>0</v>
      </c>
      <c r="O88" s="14">
        <v>41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183</v>
      </c>
      <c r="Y88" s="14">
        <v>0</v>
      </c>
      <c r="Z88" s="14">
        <v>0</v>
      </c>
      <c r="AA88" s="14">
        <v>0</v>
      </c>
      <c r="AB88" s="8">
        <v>5</v>
      </c>
      <c r="AC88" s="8">
        <v>0</v>
      </c>
      <c r="AD88" s="8">
        <f>SUM(C88:AC88)</f>
        <v>3134</v>
      </c>
      <c r="AE88" s="8">
        <f>AD88</f>
        <v>3134</v>
      </c>
      <c r="AG88" s="15" t="str">
        <f>B88</f>
        <v>MARCH 2020</v>
      </c>
      <c r="AH88" s="14">
        <v>0</v>
      </c>
      <c r="AI88" s="14">
        <v>0</v>
      </c>
      <c r="AJ88" s="14">
        <v>27</v>
      </c>
      <c r="AK88" s="18">
        <v>0</v>
      </c>
      <c r="AL88" s="18">
        <v>0</v>
      </c>
      <c r="AM88" s="18">
        <v>0</v>
      </c>
      <c r="AN88" s="18">
        <v>0</v>
      </c>
      <c r="AO88" s="14">
        <v>18</v>
      </c>
      <c r="AP88" s="14">
        <v>0</v>
      </c>
      <c r="AQ88" s="14">
        <v>18</v>
      </c>
      <c r="AR88" s="14">
        <v>0</v>
      </c>
      <c r="AS88" s="14">
        <v>0</v>
      </c>
      <c r="AT88" s="14">
        <v>0</v>
      </c>
      <c r="AU88" s="14">
        <v>0</v>
      </c>
      <c r="AV88" s="14">
        <v>0</v>
      </c>
      <c r="AW88" s="14">
        <v>0</v>
      </c>
      <c r="AX88" s="14">
        <v>0</v>
      </c>
      <c r="AY88" s="14">
        <v>0</v>
      </c>
      <c r="AZ88" s="14">
        <v>0</v>
      </c>
      <c r="BA88" s="14">
        <v>7</v>
      </c>
      <c r="BB88" s="14">
        <v>0</v>
      </c>
      <c r="BC88" s="18">
        <f aca="true" t="shared" si="38" ref="BC88:BC99">SUM(AH88:BB88)</f>
        <v>70</v>
      </c>
      <c r="BD88" s="18">
        <f>BC88</f>
        <v>70</v>
      </c>
    </row>
    <row r="89" spans="2:56" ht="15">
      <c r="B89" s="16" t="s">
        <v>170</v>
      </c>
      <c r="C89" s="16">
        <v>2323</v>
      </c>
      <c r="D89" s="16">
        <v>0</v>
      </c>
      <c r="E89" s="16">
        <v>0</v>
      </c>
      <c r="F89" s="16">
        <v>0</v>
      </c>
      <c r="G89" s="16">
        <v>782</v>
      </c>
      <c r="H89" s="16">
        <v>0</v>
      </c>
      <c r="I89" s="16">
        <v>0</v>
      </c>
      <c r="J89" s="16">
        <v>0</v>
      </c>
      <c r="K89" s="16">
        <v>0</v>
      </c>
      <c r="L89" s="12">
        <v>0</v>
      </c>
      <c r="M89" s="16">
        <v>239</v>
      </c>
      <c r="N89" s="16">
        <v>0</v>
      </c>
      <c r="O89" s="16">
        <v>9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15</v>
      </c>
      <c r="AB89" s="16">
        <v>0</v>
      </c>
      <c r="AC89" s="16">
        <v>0</v>
      </c>
      <c r="AD89" s="18">
        <f>SUM(C89:AC89)</f>
        <v>3368</v>
      </c>
      <c r="AE89" s="19">
        <f>AD89+AE88</f>
        <v>6502</v>
      </c>
      <c r="AF89" s="21"/>
      <c r="AG89" s="15" t="str">
        <f aca="true" t="shared" si="39" ref="AG89:AG99">B89</f>
        <v>APRIL 2020</v>
      </c>
      <c r="AH89" s="16">
        <v>0</v>
      </c>
      <c r="AI89" s="16">
        <v>0</v>
      </c>
      <c r="AJ89" s="16">
        <v>0</v>
      </c>
      <c r="AK89" s="19">
        <v>0</v>
      </c>
      <c r="AL89" s="19">
        <v>0</v>
      </c>
      <c r="AM89" s="19">
        <v>0</v>
      </c>
      <c r="AN89" s="19">
        <v>0</v>
      </c>
      <c r="AO89" s="16">
        <v>0</v>
      </c>
      <c r="AP89" s="16">
        <v>0</v>
      </c>
      <c r="AQ89" s="16">
        <v>0</v>
      </c>
      <c r="AR89" s="16">
        <v>0</v>
      </c>
      <c r="AS89" s="16">
        <v>0</v>
      </c>
      <c r="AT89" s="16">
        <v>0</v>
      </c>
      <c r="AU89" s="16">
        <v>0</v>
      </c>
      <c r="AV89" s="16">
        <v>0</v>
      </c>
      <c r="AW89" s="16">
        <v>0</v>
      </c>
      <c r="AX89" s="16">
        <v>0</v>
      </c>
      <c r="AY89" s="16">
        <v>0</v>
      </c>
      <c r="AZ89" s="16">
        <v>0</v>
      </c>
      <c r="BA89" s="16">
        <v>0</v>
      </c>
      <c r="BB89" s="16">
        <v>0</v>
      </c>
      <c r="BC89" s="18">
        <f t="shared" si="38"/>
        <v>0</v>
      </c>
      <c r="BD89" s="19">
        <f>BC89+BD88</f>
        <v>70</v>
      </c>
    </row>
    <row r="90" spans="2:56" ht="15">
      <c r="B90" s="16" t="s">
        <v>171</v>
      </c>
      <c r="C90" s="16">
        <v>2244</v>
      </c>
      <c r="D90" s="16">
        <v>0</v>
      </c>
      <c r="E90" s="16">
        <v>0</v>
      </c>
      <c r="F90" s="16">
        <v>0</v>
      </c>
      <c r="G90" s="16">
        <v>1215</v>
      </c>
      <c r="H90" s="16">
        <v>0</v>
      </c>
      <c r="I90" s="16">
        <v>133</v>
      </c>
      <c r="J90" s="16">
        <v>0</v>
      </c>
      <c r="K90" s="16">
        <v>0</v>
      </c>
      <c r="L90" s="12">
        <v>0</v>
      </c>
      <c r="M90" s="16">
        <v>39</v>
      </c>
      <c r="N90" s="16">
        <v>0</v>
      </c>
      <c r="O90" s="16">
        <v>27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120</v>
      </c>
      <c r="AB90" s="16">
        <v>0</v>
      </c>
      <c r="AC90" s="16">
        <v>0</v>
      </c>
      <c r="AD90" s="18">
        <f aca="true" t="shared" si="40" ref="AD90:AD98">SUM(C90:AC90)</f>
        <v>3778</v>
      </c>
      <c r="AE90" s="19">
        <f>AD90+AE89</f>
        <v>10280</v>
      </c>
      <c r="AF90" s="21"/>
      <c r="AG90" s="15" t="str">
        <f t="shared" si="39"/>
        <v>MAY 2020</v>
      </c>
      <c r="AH90" s="16">
        <v>0</v>
      </c>
      <c r="AI90" s="16">
        <v>0</v>
      </c>
      <c r="AJ90" s="16">
        <v>0</v>
      </c>
      <c r="AK90" s="19">
        <v>0</v>
      </c>
      <c r="AL90" s="19">
        <v>0</v>
      </c>
      <c r="AM90" s="19">
        <v>0</v>
      </c>
      <c r="AN90" s="19">
        <v>0</v>
      </c>
      <c r="AO90" s="16">
        <v>0</v>
      </c>
      <c r="AP90" s="16">
        <v>5</v>
      </c>
      <c r="AQ90" s="16">
        <v>0</v>
      </c>
      <c r="AR90" s="16">
        <v>0</v>
      </c>
      <c r="AS90" s="16">
        <v>0</v>
      </c>
      <c r="AT90" s="16">
        <v>0</v>
      </c>
      <c r="AU90" s="16">
        <v>0</v>
      </c>
      <c r="AV90" s="16">
        <v>0</v>
      </c>
      <c r="AW90" s="16">
        <v>0</v>
      </c>
      <c r="AX90" s="16">
        <v>0</v>
      </c>
      <c r="AY90" s="16">
        <v>0</v>
      </c>
      <c r="AZ90" s="16">
        <v>0</v>
      </c>
      <c r="BA90" s="16">
        <v>56</v>
      </c>
      <c r="BB90" s="16">
        <v>0</v>
      </c>
      <c r="BC90" s="18">
        <f t="shared" si="38"/>
        <v>61</v>
      </c>
      <c r="BD90" s="19">
        <f>BC90+BD89</f>
        <v>131</v>
      </c>
    </row>
    <row r="91" spans="2:56" ht="15">
      <c r="B91" s="16" t="s">
        <v>172</v>
      </c>
      <c r="C91" s="16">
        <v>746</v>
      </c>
      <c r="D91" s="16">
        <v>0</v>
      </c>
      <c r="E91" s="16">
        <v>0</v>
      </c>
      <c r="F91" s="16">
        <v>0</v>
      </c>
      <c r="G91" s="16">
        <v>481</v>
      </c>
      <c r="H91" s="16">
        <v>0</v>
      </c>
      <c r="I91" s="16">
        <v>11</v>
      </c>
      <c r="J91" s="16">
        <v>0</v>
      </c>
      <c r="K91" s="16">
        <v>0</v>
      </c>
      <c r="L91" s="12">
        <v>0</v>
      </c>
      <c r="M91" s="16">
        <v>0</v>
      </c>
      <c r="N91" s="16">
        <v>0</v>
      </c>
      <c r="O91" s="16">
        <v>3</v>
      </c>
      <c r="P91" s="16">
        <v>0</v>
      </c>
      <c r="Q91" s="16">
        <v>35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16">
        <v>0</v>
      </c>
      <c r="X91" s="16">
        <v>0</v>
      </c>
      <c r="Y91" s="16">
        <v>0</v>
      </c>
      <c r="Z91" s="16">
        <v>0</v>
      </c>
      <c r="AA91" s="16">
        <v>239</v>
      </c>
      <c r="AB91" s="16">
        <v>0</v>
      </c>
      <c r="AC91" s="16">
        <v>0</v>
      </c>
      <c r="AD91" s="18">
        <f t="shared" si="40"/>
        <v>1515</v>
      </c>
      <c r="AE91" s="19">
        <f>AD91+AE90</f>
        <v>11795</v>
      </c>
      <c r="AF91" s="21"/>
      <c r="AG91" s="15" t="str">
        <f t="shared" si="39"/>
        <v>JUNE 2020</v>
      </c>
      <c r="AH91" s="16">
        <v>0</v>
      </c>
      <c r="AI91" s="16">
        <v>0</v>
      </c>
      <c r="AJ91" s="16">
        <v>9</v>
      </c>
      <c r="AK91" s="19">
        <v>0</v>
      </c>
      <c r="AL91" s="19">
        <v>0</v>
      </c>
      <c r="AM91" s="19">
        <v>0</v>
      </c>
      <c r="AN91" s="19">
        <v>0</v>
      </c>
      <c r="AO91" s="16">
        <v>92</v>
      </c>
      <c r="AP91" s="16">
        <v>134</v>
      </c>
      <c r="AQ91" s="16">
        <v>140</v>
      </c>
      <c r="AR91" s="16">
        <v>0</v>
      </c>
      <c r="AS91" s="16">
        <v>0</v>
      </c>
      <c r="AT91" s="16">
        <v>0</v>
      </c>
      <c r="AU91" s="16">
        <v>0</v>
      </c>
      <c r="AV91" s="16">
        <v>0</v>
      </c>
      <c r="AW91" s="16">
        <v>0</v>
      </c>
      <c r="AX91" s="16">
        <v>0</v>
      </c>
      <c r="AY91" s="16">
        <v>0</v>
      </c>
      <c r="AZ91" s="16">
        <v>0</v>
      </c>
      <c r="BA91" s="16">
        <v>0</v>
      </c>
      <c r="BB91" s="16">
        <v>0</v>
      </c>
      <c r="BC91" s="18">
        <f t="shared" si="38"/>
        <v>375</v>
      </c>
      <c r="BD91" s="19">
        <f>BC91+BD90</f>
        <v>506</v>
      </c>
    </row>
    <row r="92" spans="2:56" ht="15">
      <c r="B92" s="16" t="s">
        <v>173</v>
      </c>
      <c r="C92" s="16">
        <v>943</v>
      </c>
      <c r="D92" s="16">
        <v>0</v>
      </c>
      <c r="E92" s="16">
        <v>0</v>
      </c>
      <c r="F92" s="16">
        <v>0</v>
      </c>
      <c r="G92" s="16">
        <v>200</v>
      </c>
      <c r="H92" s="16">
        <v>0</v>
      </c>
      <c r="I92" s="16">
        <v>0</v>
      </c>
      <c r="J92" s="16">
        <v>0</v>
      </c>
      <c r="K92" s="16">
        <v>0</v>
      </c>
      <c r="L92" s="12">
        <v>0</v>
      </c>
      <c r="M92" s="16">
        <v>0</v>
      </c>
      <c r="N92" s="16">
        <v>0</v>
      </c>
      <c r="O92" s="16">
        <v>56</v>
      </c>
      <c r="P92" s="16">
        <v>0</v>
      </c>
      <c r="Q92" s="16">
        <v>88</v>
      </c>
      <c r="R92" s="16">
        <v>0</v>
      </c>
      <c r="S92" s="16">
        <v>0</v>
      </c>
      <c r="T92" s="16">
        <v>0</v>
      </c>
      <c r="U92" s="16">
        <v>0</v>
      </c>
      <c r="V92" s="16">
        <v>0</v>
      </c>
      <c r="W92" s="16">
        <v>0</v>
      </c>
      <c r="X92" s="16">
        <v>0</v>
      </c>
      <c r="Y92" s="16">
        <v>0</v>
      </c>
      <c r="Z92" s="16">
        <v>0</v>
      </c>
      <c r="AA92" s="16">
        <v>120</v>
      </c>
      <c r="AB92" s="16">
        <v>71</v>
      </c>
      <c r="AC92" s="16">
        <v>0</v>
      </c>
      <c r="AD92" s="18">
        <f t="shared" si="40"/>
        <v>1478</v>
      </c>
      <c r="AE92" s="19">
        <f>AD92+AE91</f>
        <v>13273</v>
      </c>
      <c r="AF92" s="21"/>
      <c r="AG92" s="15" t="str">
        <f t="shared" si="39"/>
        <v>JULY 2020</v>
      </c>
      <c r="AH92" s="16">
        <v>0</v>
      </c>
      <c r="AI92" s="16">
        <v>75</v>
      </c>
      <c r="AJ92" s="16">
        <v>7</v>
      </c>
      <c r="AK92" s="19">
        <v>0</v>
      </c>
      <c r="AL92" s="19">
        <v>0</v>
      </c>
      <c r="AM92" s="19">
        <v>0</v>
      </c>
      <c r="AN92" s="19">
        <v>0</v>
      </c>
      <c r="AO92" s="16">
        <v>596</v>
      </c>
      <c r="AP92" s="16">
        <v>219</v>
      </c>
      <c r="AQ92" s="16">
        <v>916</v>
      </c>
      <c r="AR92" s="16">
        <v>0</v>
      </c>
      <c r="AS92" s="16">
        <v>0</v>
      </c>
      <c r="AT92" s="16">
        <v>0</v>
      </c>
      <c r="AU92" s="16">
        <v>0</v>
      </c>
      <c r="AV92" s="16">
        <v>0</v>
      </c>
      <c r="AW92" s="16">
        <v>34</v>
      </c>
      <c r="AX92" s="16">
        <v>0</v>
      </c>
      <c r="AY92" s="16">
        <v>0</v>
      </c>
      <c r="AZ92" s="16">
        <v>0</v>
      </c>
      <c r="BA92" s="16">
        <v>0</v>
      </c>
      <c r="BB92" s="16">
        <v>0</v>
      </c>
      <c r="BC92" s="18">
        <f t="shared" si="38"/>
        <v>1847</v>
      </c>
      <c r="BD92" s="19">
        <f>BC92+BD91</f>
        <v>2353</v>
      </c>
    </row>
    <row r="93" spans="2:56" ht="15">
      <c r="B93" s="16" t="s">
        <v>174</v>
      </c>
      <c r="C93" s="16">
        <v>990</v>
      </c>
      <c r="D93" s="16">
        <v>0</v>
      </c>
      <c r="E93" s="16">
        <v>0</v>
      </c>
      <c r="F93" s="16">
        <v>0</v>
      </c>
      <c r="G93" s="16">
        <v>399</v>
      </c>
      <c r="H93" s="16">
        <v>0</v>
      </c>
      <c r="I93" s="16">
        <v>162</v>
      </c>
      <c r="J93" s="16">
        <v>0</v>
      </c>
      <c r="K93" s="16">
        <v>0</v>
      </c>
      <c r="L93" s="12">
        <v>0</v>
      </c>
      <c r="M93" s="16">
        <v>0</v>
      </c>
      <c r="N93" s="16">
        <v>0</v>
      </c>
      <c r="O93" s="16">
        <v>78</v>
      </c>
      <c r="P93" s="16">
        <v>100</v>
      </c>
      <c r="Q93" s="16">
        <v>74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  <c r="Y93" s="16">
        <v>0</v>
      </c>
      <c r="Z93" s="16">
        <v>0</v>
      </c>
      <c r="AA93" s="16">
        <v>112</v>
      </c>
      <c r="AB93" s="16">
        <v>0</v>
      </c>
      <c r="AC93" s="16">
        <v>0</v>
      </c>
      <c r="AD93" s="18">
        <f t="shared" si="40"/>
        <v>1915</v>
      </c>
      <c r="AE93" s="19">
        <f>AD93+AE92</f>
        <v>15188</v>
      </c>
      <c r="AF93" s="21"/>
      <c r="AG93" s="15" t="str">
        <f t="shared" si="39"/>
        <v>AUGUST 2020</v>
      </c>
      <c r="AH93" s="16">
        <v>0</v>
      </c>
      <c r="AI93" s="16">
        <v>255</v>
      </c>
      <c r="AJ93" s="16">
        <v>0</v>
      </c>
      <c r="AK93" s="19">
        <v>0</v>
      </c>
      <c r="AL93" s="19">
        <v>0</v>
      </c>
      <c r="AM93" s="19">
        <v>0</v>
      </c>
      <c r="AN93" s="19">
        <v>0</v>
      </c>
      <c r="AO93" s="16">
        <v>410</v>
      </c>
      <c r="AP93" s="16">
        <v>150</v>
      </c>
      <c r="AQ93" s="16">
        <v>644</v>
      </c>
      <c r="AR93" s="16">
        <v>0</v>
      </c>
      <c r="AS93" s="16">
        <v>0</v>
      </c>
      <c r="AT93" s="16">
        <v>0</v>
      </c>
      <c r="AU93" s="16">
        <v>0</v>
      </c>
      <c r="AV93" s="16">
        <v>0</v>
      </c>
      <c r="AW93" s="16">
        <v>0</v>
      </c>
      <c r="AX93" s="16">
        <v>0</v>
      </c>
      <c r="AY93" s="16">
        <v>0</v>
      </c>
      <c r="AZ93" s="16">
        <v>0</v>
      </c>
      <c r="BA93" s="16">
        <v>0</v>
      </c>
      <c r="BB93" s="16">
        <v>0</v>
      </c>
      <c r="BC93" s="18">
        <f t="shared" si="38"/>
        <v>1459</v>
      </c>
      <c r="BD93" s="19">
        <f>BC93+BD92</f>
        <v>3812</v>
      </c>
    </row>
    <row r="94" spans="2:56" ht="15">
      <c r="B94" s="16" t="s">
        <v>175</v>
      </c>
      <c r="C94" s="16">
        <v>1210</v>
      </c>
      <c r="D94" s="16">
        <v>0</v>
      </c>
      <c r="E94" s="16">
        <v>0</v>
      </c>
      <c r="F94" s="16">
        <v>0</v>
      </c>
      <c r="G94" s="16">
        <v>853</v>
      </c>
      <c r="H94" s="16">
        <v>0</v>
      </c>
      <c r="I94" s="16">
        <v>25</v>
      </c>
      <c r="J94" s="16">
        <v>0</v>
      </c>
      <c r="K94" s="16">
        <v>0</v>
      </c>
      <c r="L94" s="12">
        <v>0</v>
      </c>
      <c r="M94" s="16">
        <v>0</v>
      </c>
      <c r="N94" s="16">
        <v>0</v>
      </c>
      <c r="O94" s="16">
        <v>16</v>
      </c>
      <c r="P94" s="16">
        <v>0</v>
      </c>
      <c r="Q94" s="16">
        <v>12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121</v>
      </c>
      <c r="AB94" s="16">
        <v>0</v>
      </c>
      <c r="AC94" s="16">
        <v>0</v>
      </c>
      <c r="AD94" s="18">
        <f t="shared" si="40"/>
        <v>2237</v>
      </c>
      <c r="AE94" s="19">
        <f aca="true" t="shared" si="41" ref="AE94:AE99">AD94+AE93</f>
        <v>17425</v>
      </c>
      <c r="AF94" s="21"/>
      <c r="AG94" s="15" t="str">
        <f t="shared" si="39"/>
        <v>SEPTEMBER 2020</v>
      </c>
      <c r="AH94" s="16">
        <v>0</v>
      </c>
      <c r="AI94" s="16">
        <v>0</v>
      </c>
      <c r="AJ94" s="16">
        <v>0</v>
      </c>
      <c r="AK94" s="19">
        <v>0</v>
      </c>
      <c r="AL94" s="19">
        <v>0</v>
      </c>
      <c r="AM94" s="19">
        <v>0</v>
      </c>
      <c r="AN94" s="19">
        <v>0</v>
      </c>
      <c r="AO94" s="16">
        <v>450</v>
      </c>
      <c r="AP94" s="16">
        <v>251</v>
      </c>
      <c r="AQ94" s="16">
        <v>324</v>
      </c>
      <c r="AR94" s="16">
        <v>0</v>
      </c>
      <c r="AS94" s="16">
        <v>0</v>
      </c>
      <c r="AT94" s="16">
        <v>0</v>
      </c>
      <c r="AU94" s="16">
        <v>0</v>
      </c>
      <c r="AV94" s="16">
        <v>0</v>
      </c>
      <c r="AW94" s="16">
        <v>13</v>
      </c>
      <c r="AX94" s="16">
        <v>0</v>
      </c>
      <c r="AY94" s="16">
        <v>0</v>
      </c>
      <c r="AZ94" s="16">
        <v>0</v>
      </c>
      <c r="BA94" s="16">
        <v>0</v>
      </c>
      <c r="BB94" s="16">
        <v>0</v>
      </c>
      <c r="BC94" s="18">
        <f t="shared" si="38"/>
        <v>1038</v>
      </c>
      <c r="BD94" s="19">
        <f aca="true" t="shared" si="42" ref="BD94:BD99">BC94+BD93</f>
        <v>4850</v>
      </c>
    </row>
    <row r="95" spans="2:56" ht="15">
      <c r="B95" s="16" t="s">
        <v>177</v>
      </c>
      <c r="C95" s="16">
        <v>1240</v>
      </c>
      <c r="D95" s="16">
        <v>0</v>
      </c>
      <c r="E95" s="16">
        <v>0</v>
      </c>
      <c r="F95" s="16">
        <v>0</v>
      </c>
      <c r="G95" s="16">
        <v>998</v>
      </c>
      <c r="H95" s="16">
        <v>0</v>
      </c>
      <c r="I95" s="16">
        <v>0</v>
      </c>
      <c r="J95" s="16">
        <v>0</v>
      </c>
      <c r="K95" s="16">
        <v>0</v>
      </c>
      <c r="L95" s="12">
        <v>0</v>
      </c>
      <c r="M95" s="16">
        <v>0</v>
      </c>
      <c r="N95" s="16">
        <v>0</v>
      </c>
      <c r="O95" s="16">
        <v>120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230</v>
      </c>
      <c r="W95" s="16">
        <v>0</v>
      </c>
      <c r="X95" s="16">
        <v>0</v>
      </c>
      <c r="Y95" s="16">
        <v>0</v>
      </c>
      <c r="Z95" s="16">
        <v>0</v>
      </c>
      <c r="AA95" s="16">
        <v>0</v>
      </c>
      <c r="AB95" s="16">
        <v>0</v>
      </c>
      <c r="AC95" s="16">
        <v>0</v>
      </c>
      <c r="AD95" s="18">
        <f t="shared" si="40"/>
        <v>2588</v>
      </c>
      <c r="AE95" s="19">
        <f t="shared" si="41"/>
        <v>20013</v>
      </c>
      <c r="AF95" s="21"/>
      <c r="AG95" s="15" t="str">
        <f t="shared" si="39"/>
        <v>OCTOBER 2020</v>
      </c>
      <c r="AH95" s="16">
        <v>0</v>
      </c>
      <c r="AI95" s="16">
        <v>0</v>
      </c>
      <c r="AJ95" s="16">
        <v>0</v>
      </c>
      <c r="AK95" s="19">
        <v>0</v>
      </c>
      <c r="AL95" s="19">
        <v>0</v>
      </c>
      <c r="AM95" s="19">
        <v>0</v>
      </c>
      <c r="AN95" s="19">
        <v>0</v>
      </c>
      <c r="AO95" s="16">
        <v>264</v>
      </c>
      <c r="AP95" s="16">
        <v>352</v>
      </c>
      <c r="AQ95" s="16">
        <v>216</v>
      </c>
      <c r="AR95" s="16">
        <v>0</v>
      </c>
      <c r="AS95" s="16">
        <v>0</v>
      </c>
      <c r="AT95" s="16">
        <v>0</v>
      </c>
      <c r="AU95" s="16">
        <v>0</v>
      </c>
      <c r="AV95" s="16">
        <v>0</v>
      </c>
      <c r="AW95" s="16">
        <v>0</v>
      </c>
      <c r="AX95" s="16">
        <v>0</v>
      </c>
      <c r="AY95" s="16">
        <v>0</v>
      </c>
      <c r="AZ95" s="16">
        <v>0</v>
      </c>
      <c r="BA95" s="16">
        <v>0</v>
      </c>
      <c r="BB95" s="16">
        <v>0</v>
      </c>
      <c r="BC95" s="18">
        <f t="shared" si="38"/>
        <v>832</v>
      </c>
      <c r="BD95" s="19">
        <f t="shared" si="42"/>
        <v>5682</v>
      </c>
    </row>
    <row r="96" spans="2:56" ht="15">
      <c r="B96" s="16" t="s">
        <v>178</v>
      </c>
      <c r="C96" s="16">
        <v>1770</v>
      </c>
      <c r="D96" s="16">
        <v>0</v>
      </c>
      <c r="E96" s="16">
        <v>0</v>
      </c>
      <c r="F96" s="16">
        <v>0</v>
      </c>
      <c r="G96" s="16">
        <v>803</v>
      </c>
      <c r="H96" s="16">
        <v>0</v>
      </c>
      <c r="I96" s="16">
        <v>0</v>
      </c>
      <c r="J96" s="16">
        <v>0</v>
      </c>
      <c r="K96" s="16">
        <v>0</v>
      </c>
      <c r="L96" s="12">
        <v>0</v>
      </c>
      <c r="M96" s="16">
        <v>0</v>
      </c>
      <c r="N96" s="16">
        <v>0</v>
      </c>
      <c r="O96" s="16">
        <v>103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  <c r="V96" s="16">
        <v>253</v>
      </c>
      <c r="W96" s="16">
        <v>0</v>
      </c>
      <c r="X96" s="16">
        <v>0</v>
      </c>
      <c r="Y96" s="16">
        <v>0</v>
      </c>
      <c r="Z96" s="16">
        <v>0</v>
      </c>
      <c r="AA96" s="16">
        <v>0</v>
      </c>
      <c r="AB96" s="16">
        <v>0</v>
      </c>
      <c r="AC96" s="16">
        <v>0</v>
      </c>
      <c r="AD96" s="18">
        <f t="shared" si="40"/>
        <v>2929</v>
      </c>
      <c r="AE96" s="19">
        <f t="shared" si="41"/>
        <v>22942</v>
      </c>
      <c r="AF96" s="21"/>
      <c r="AG96" s="15" t="str">
        <f t="shared" si="39"/>
        <v>NOVEMBER 2020</v>
      </c>
      <c r="AH96" s="16">
        <v>0</v>
      </c>
      <c r="AI96" s="16">
        <v>126</v>
      </c>
      <c r="AJ96" s="16">
        <v>2</v>
      </c>
      <c r="AK96" s="19">
        <v>0</v>
      </c>
      <c r="AL96" s="19">
        <v>0</v>
      </c>
      <c r="AM96" s="19">
        <v>0</v>
      </c>
      <c r="AN96" s="19">
        <v>0</v>
      </c>
      <c r="AO96" s="16">
        <v>143</v>
      </c>
      <c r="AP96" s="16">
        <v>304</v>
      </c>
      <c r="AQ96" s="16">
        <v>18</v>
      </c>
      <c r="AR96" s="16">
        <v>0</v>
      </c>
      <c r="AS96" s="16">
        <v>98</v>
      </c>
      <c r="AT96" s="16">
        <v>0</v>
      </c>
      <c r="AU96" s="16">
        <v>0</v>
      </c>
      <c r="AV96" s="16">
        <v>0</v>
      </c>
      <c r="AW96" s="16">
        <v>0</v>
      </c>
      <c r="AX96" s="16">
        <v>0</v>
      </c>
      <c r="AY96" s="16">
        <v>0</v>
      </c>
      <c r="AZ96" s="16">
        <v>120</v>
      </c>
      <c r="BA96" s="16">
        <v>0</v>
      </c>
      <c r="BB96" s="16">
        <v>0</v>
      </c>
      <c r="BC96" s="18">
        <f t="shared" si="38"/>
        <v>811</v>
      </c>
      <c r="BD96" s="19">
        <f t="shared" si="42"/>
        <v>6493</v>
      </c>
    </row>
    <row r="97" spans="2:56" ht="15">
      <c r="B97" s="5" t="s">
        <v>179</v>
      </c>
      <c r="C97" s="16">
        <v>1335</v>
      </c>
      <c r="D97" s="16">
        <v>0</v>
      </c>
      <c r="E97" s="16">
        <v>0</v>
      </c>
      <c r="F97" s="16">
        <v>0</v>
      </c>
      <c r="G97" s="16">
        <v>990</v>
      </c>
      <c r="H97" s="16">
        <v>0</v>
      </c>
      <c r="I97" s="16">
        <v>0</v>
      </c>
      <c r="J97" s="16">
        <v>0</v>
      </c>
      <c r="K97" s="16">
        <v>0</v>
      </c>
      <c r="L97" s="12">
        <v>0</v>
      </c>
      <c r="M97" s="16">
        <v>176</v>
      </c>
      <c r="N97" s="16">
        <v>0</v>
      </c>
      <c r="O97" s="16">
        <v>102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6">
        <v>180</v>
      </c>
      <c r="Y97" s="16">
        <v>0</v>
      </c>
      <c r="Z97" s="16">
        <v>0</v>
      </c>
      <c r="AA97" s="16">
        <v>90</v>
      </c>
      <c r="AB97" s="16">
        <v>0</v>
      </c>
      <c r="AC97" s="16">
        <v>0</v>
      </c>
      <c r="AD97" s="18">
        <f t="shared" si="40"/>
        <v>2873</v>
      </c>
      <c r="AE97" s="2">
        <f t="shared" si="41"/>
        <v>25815</v>
      </c>
      <c r="AG97" s="15" t="str">
        <f t="shared" si="39"/>
        <v>DECEMBER 2020</v>
      </c>
      <c r="AH97" s="16">
        <v>0</v>
      </c>
      <c r="AI97" s="16">
        <v>125</v>
      </c>
      <c r="AJ97" s="16">
        <v>6</v>
      </c>
      <c r="AK97" s="19">
        <v>0</v>
      </c>
      <c r="AL97" s="19">
        <v>0</v>
      </c>
      <c r="AM97" s="19">
        <v>0</v>
      </c>
      <c r="AN97" s="19">
        <v>0</v>
      </c>
      <c r="AO97" s="16">
        <v>221</v>
      </c>
      <c r="AP97" s="16">
        <v>92</v>
      </c>
      <c r="AQ97" s="16">
        <v>194</v>
      </c>
      <c r="AR97" s="16">
        <v>0</v>
      </c>
      <c r="AS97" s="16">
        <v>24</v>
      </c>
      <c r="AT97" s="16">
        <v>0</v>
      </c>
      <c r="AU97" s="16">
        <v>0</v>
      </c>
      <c r="AV97" s="16">
        <v>0</v>
      </c>
      <c r="AW97" s="16">
        <v>0</v>
      </c>
      <c r="AX97" s="16">
        <v>0</v>
      </c>
      <c r="AY97" s="16">
        <v>0</v>
      </c>
      <c r="AZ97" s="16">
        <v>0</v>
      </c>
      <c r="BA97" s="16">
        <v>0</v>
      </c>
      <c r="BB97" s="16">
        <v>0</v>
      </c>
      <c r="BC97" s="18">
        <f t="shared" si="38"/>
        <v>662</v>
      </c>
      <c r="BD97" s="2">
        <f t="shared" si="42"/>
        <v>7155</v>
      </c>
    </row>
    <row r="98" spans="2:56" ht="15">
      <c r="B98" s="5" t="s">
        <v>180</v>
      </c>
      <c r="C98" s="16">
        <v>864</v>
      </c>
      <c r="D98" s="16">
        <v>0</v>
      </c>
      <c r="E98" s="16">
        <v>0</v>
      </c>
      <c r="F98" s="16">
        <v>0</v>
      </c>
      <c r="G98" s="16">
        <v>748</v>
      </c>
      <c r="H98" s="16">
        <v>0</v>
      </c>
      <c r="I98" s="16">
        <v>34</v>
      </c>
      <c r="J98" s="16">
        <v>0</v>
      </c>
      <c r="K98" s="16">
        <v>0</v>
      </c>
      <c r="L98" s="12">
        <v>0</v>
      </c>
      <c r="M98" s="16">
        <v>88</v>
      </c>
      <c r="N98" s="16">
        <v>0</v>
      </c>
      <c r="O98" s="16">
        <v>63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127</v>
      </c>
      <c r="W98" s="16">
        <v>0</v>
      </c>
      <c r="X98" s="16">
        <v>76</v>
      </c>
      <c r="Y98" s="16">
        <v>0</v>
      </c>
      <c r="Z98" s="16">
        <v>0</v>
      </c>
      <c r="AA98" s="16">
        <v>25</v>
      </c>
      <c r="AB98" s="16">
        <v>0</v>
      </c>
      <c r="AC98" s="16">
        <v>0</v>
      </c>
      <c r="AD98" s="18">
        <f t="shared" si="40"/>
        <v>2025</v>
      </c>
      <c r="AE98" s="2">
        <f t="shared" si="41"/>
        <v>27840</v>
      </c>
      <c r="AG98" s="15" t="str">
        <f t="shared" si="39"/>
        <v>JANUARY 2021</v>
      </c>
      <c r="AH98" s="16">
        <v>0</v>
      </c>
      <c r="AI98" s="16">
        <v>0</v>
      </c>
      <c r="AJ98" s="16">
        <v>0</v>
      </c>
      <c r="AK98" s="19">
        <v>0</v>
      </c>
      <c r="AL98" s="19">
        <v>0</v>
      </c>
      <c r="AM98" s="19">
        <v>0</v>
      </c>
      <c r="AN98" s="19">
        <v>0</v>
      </c>
      <c r="AO98" s="16">
        <v>36</v>
      </c>
      <c r="AP98" s="16">
        <v>121</v>
      </c>
      <c r="AQ98" s="16">
        <v>36</v>
      </c>
      <c r="AR98" s="16">
        <v>0</v>
      </c>
      <c r="AS98" s="16">
        <v>0</v>
      </c>
      <c r="AT98" s="16">
        <v>0</v>
      </c>
      <c r="AU98" s="16">
        <v>0</v>
      </c>
      <c r="AV98" s="16">
        <v>0</v>
      </c>
      <c r="AW98" s="16">
        <v>0</v>
      </c>
      <c r="AX98" s="16">
        <v>0</v>
      </c>
      <c r="AY98" s="16">
        <v>0</v>
      </c>
      <c r="AZ98" s="16">
        <v>0</v>
      </c>
      <c r="BA98" s="16">
        <v>0</v>
      </c>
      <c r="BB98" s="16">
        <v>0</v>
      </c>
      <c r="BC98" s="18">
        <f t="shared" si="38"/>
        <v>193</v>
      </c>
      <c r="BD98" s="2">
        <f t="shared" si="42"/>
        <v>7348</v>
      </c>
    </row>
    <row r="99" spans="2:56" ht="15.75" thickBot="1">
      <c r="B99" s="5" t="s">
        <v>181</v>
      </c>
      <c r="C99" s="30">
        <v>1113</v>
      </c>
      <c r="D99" s="30">
        <v>0</v>
      </c>
      <c r="E99" s="30">
        <v>0</v>
      </c>
      <c r="F99" s="30">
        <v>0</v>
      </c>
      <c r="G99" s="30">
        <v>736</v>
      </c>
      <c r="H99" s="30">
        <v>0</v>
      </c>
      <c r="I99" s="30">
        <v>62</v>
      </c>
      <c r="J99" s="30">
        <v>0</v>
      </c>
      <c r="K99" s="30">
        <v>0</v>
      </c>
      <c r="L99" s="12">
        <v>0</v>
      </c>
      <c r="M99" s="30">
        <v>353</v>
      </c>
      <c r="N99" s="30">
        <v>0</v>
      </c>
      <c r="O99" s="30">
        <v>130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>
        <v>0</v>
      </c>
      <c r="V99" s="30">
        <v>0</v>
      </c>
      <c r="W99" s="30">
        <v>0</v>
      </c>
      <c r="X99" s="30">
        <v>0</v>
      </c>
      <c r="Y99" s="30">
        <v>0</v>
      </c>
      <c r="Z99" s="30">
        <v>0</v>
      </c>
      <c r="AA99" s="30">
        <v>101</v>
      </c>
      <c r="AB99" s="2">
        <v>0</v>
      </c>
      <c r="AC99" s="2">
        <v>0</v>
      </c>
      <c r="AD99" s="8">
        <f>SUM(C99:AC99)</f>
        <v>2495</v>
      </c>
      <c r="AE99" s="2">
        <f t="shared" si="41"/>
        <v>30335</v>
      </c>
      <c r="AG99" s="15" t="str">
        <f t="shared" si="39"/>
        <v>FEBRUARY 2021</v>
      </c>
      <c r="AH99" s="30">
        <v>0</v>
      </c>
      <c r="AI99" s="30">
        <v>119</v>
      </c>
      <c r="AJ99" s="30">
        <v>0</v>
      </c>
      <c r="AK99" s="2">
        <v>0</v>
      </c>
      <c r="AL99" s="2">
        <v>0</v>
      </c>
      <c r="AM99" s="2">
        <v>0</v>
      </c>
      <c r="AN99" s="2">
        <v>0</v>
      </c>
      <c r="AO99" s="30">
        <v>90</v>
      </c>
      <c r="AP99" s="30">
        <v>93</v>
      </c>
      <c r="AQ99" s="30">
        <v>18</v>
      </c>
      <c r="AR99" s="30">
        <v>0</v>
      </c>
      <c r="AS99" s="30">
        <v>0</v>
      </c>
      <c r="AT99" s="30">
        <v>0</v>
      </c>
      <c r="AU99" s="30">
        <v>0</v>
      </c>
      <c r="AV99" s="30">
        <v>0</v>
      </c>
      <c r="AW99" s="30">
        <v>29</v>
      </c>
      <c r="AX99" s="30">
        <v>0</v>
      </c>
      <c r="AY99" s="30">
        <v>0</v>
      </c>
      <c r="AZ99" s="30">
        <v>0</v>
      </c>
      <c r="BA99" s="30">
        <v>0</v>
      </c>
      <c r="BB99" s="30">
        <v>0</v>
      </c>
      <c r="BC99" s="8">
        <f t="shared" si="38"/>
        <v>349</v>
      </c>
      <c r="BD99" s="2">
        <f t="shared" si="42"/>
        <v>7697</v>
      </c>
    </row>
    <row r="100" spans="2:56" ht="16.5" thickBot="1" thickTop="1">
      <c r="B100" s="9" t="s">
        <v>182</v>
      </c>
      <c r="C100" s="13">
        <f>SUM(C88:C99)</f>
        <v>17268</v>
      </c>
      <c r="D100" s="13">
        <f>SUM(D88:D99)</f>
        <v>0</v>
      </c>
      <c r="E100" s="13">
        <f>SUM(E88:E99)</f>
        <v>0</v>
      </c>
      <c r="F100" s="13">
        <f>SUM(F88:F99)</f>
        <v>140</v>
      </c>
      <c r="G100" s="13">
        <f aca="true" t="shared" si="43" ref="G100:S100">SUM(G88:G99)</f>
        <v>8417</v>
      </c>
      <c r="H100" s="13">
        <f t="shared" si="43"/>
        <v>0</v>
      </c>
      <c r="I100" s="13">
        <f t="shared" si="43"/>
        <v>465</v>
      </c>
      <c r="J100" s="13">
        <f t="shared" si="43"/>
        <v>0</v>
      </c>
      <c r="K100" s="13">
        <f t="shared" si="43"/>
        <v>0</v>
      </c>
      <c r="L100" s="13">
        <f t="shared" si="43"/>
        <v>0</v>
      </c>
      <c r="M100" s="13">
        <f t="shared" si="43"/>
        <v>920</v>
      </c>
      <c r="N100" s="13">
        <f t="shared" si="43"/>
        <v>0</v>
      </c>
      <c r="O100" s="13">
        <f t="shared" si="43"/>
        <v>748</v>
      </c>
      <c r="P100" s="13">
        <f t="shared" si="43"/>
        <v>100</v>
      </c>
      <c r="Q100" s="13">
        <f t="shared" si="43"/>
        <v>209</v>
      </c>
      <c r="R100" s="13">
        <f t="shared" si="43"/>
        <v>0</v>
      </c>
      <c r="S100" s="13">
        <f t="shared" si="43"/>
        <v>0</v>
      </c>
      <c r="T100" s="13">
        <f aca="true" t="shared" si="44" ref="T100:AD100">SUM(T88:T99)</f>
        <v>0</v>
      </c>
      <c r="U100" s="13">
        <f t="shared" si="44"/>
        <v>0</v>
      </c>
      <c r="V100" s="13">
        <f t="shared" si="44"/>
        <v>610</v>
      </c>
      <c r="W100" s="13">
        <f t="shared" si="44"/>
        <v>0</v>
      </c>
      <c r="X100" s="13">
        <f t="shared" si="44"/>
        <v>439</v>
      </c>
      <c r="Y100" s="13">
        <f t="shared" si="44"/>
        <v>0</v>
      </c>
      <c r="Z100" s="13">
        <f t="shared" si="44"/>
        <v>0</v>
      </c>
      <c r="AA100" s="13">
        <f t="shared" si="44"/>
        <v>943</v>
      </c>
      <c r="AB100" s="13">
        <f t="shared" si="44"/>
        <v>76</v>
      </c>
      <c r="AC100" s="13">
        <f t="shared" si="44"/>
        <v>0</v>
      </c>
      <c r="AD100" s="10">
        <f t="shared" si="44"/>
        <v>30335</v>
      </c>
      <c r="AE100" s="10"/>
      <c r="AG100" s="9" t="str">
        <f>B100</f>
        <v>TOTAL 2020/21</v>
      </c>
      <c r="AH100" s="13">
        <v>0</v>
      </c>
      <c r="AI100" s="13">
        <f aca="true" t="shared" si="45" ref="AI100:AV100">SUM(AI88:AI99)</f>
        <v>700</v>
      </c>
      <c r="AJ100" s="10">
        <f t="shared" si="45"/>
        <v>51</v>
      </c>
      <c r="AK100" s="10">
        <f t="shared" si="45"/>
        <v>0</v>
      </c>
      <c r="AL100" s="10">
        <f t="shared" si="45"/>
        <v>0</v>
      </c>
      <c r="AM100" s="10">
        <f t="shared" si="45"/>
        <v>0</v>
      </c>
      <c r="AN100" s="10">
        <f t="shared" si="45"/>
        <v>0</v>
      </c>
      <c r="AO100" s="10">
        <f t="shared" si="45"/>
        <v>2320</v>
      </c>
      <c r="AP100" s="10">
        <f t="shared" si="45"/>
        <v>1721</v>
      </c>
      <c r="AQ100" s="10">
        <f t="shared" si="45"/>
        <v>2524</v>
      </c>
      <c r="AR100" s="10">
        <f t="shared" si="45"/>
        <v>0</v>
      </c>
      <c r="AS100" s="10">
        <f t="shared" si="45"/>
        <v>122</v>
      </c>
      <c r="AT100" s="10">
        <f t="shared" si="45"/>
        <v>0</v>
      </c>
      <c r="AU100" s="10">
        <f t="shared" si="45"/>
        <v>0</v>
      </c>
      <c r="AV100" s="10">
        <f t="shared" si="45"/>
        <v>0</v>
      </c>
      <c r="AW100" s="10">
        <f aca="true" t="shared" si="46" ref="AW100:BC100">SUM(AW88:AW99)</f>
        <v>76</v>
      </c>
      <c r="AX100" s="10">
        <f t="shared" si="46"/>
        <v>0</v>
      </c>
      <c r="AY100" s="10">
        <f t="shared" si="46"/>
        <v>0</v>
      </c>
      <c r="AZ100" s="10">
        <f t="shared" si="46"/>
        <v>120</v>
      </c>
      <c r="BA100" s="10">
        <f t="shared" si="46"/>
        <v>63</v>
      </c>
      <c r="BB100" s="10">
        <f t="shared" si="46"/>
        <v>0</v>
      </c>
      <c r="BC100" s="10">
        <f t="shared" si="46"/>
        <v>7697</v>
      </c>
      <c r="BD100" s="10"/>
    </row>
    <row r="101" spans="2:56" ht="15.75" thickTop="1">
      <c r="B101" s="15" t="s">
        <v>185</v>
      </c>
      <c r="C101" s="14">
        <v>1631</v>
      </c>
      <c r="D101" s="14">
        <v>0</v>
      </c>
      <c r="E101" s="14">
        <v>0</v>
      </c>
      <c r="F101" s="14">
        <v>0</v>
      </c>
      <c r="G101" s="14">
        <v>1252</v>
      </c>
      <c r="H101" s="14">
        <v>0</v>
      </c>
      <c r="I101" s="14">
        <v>101</v>
      </c>
      <c r="J101" s="14">
        <v>0</v>
      </c>
      <c r="K101" s="14">
        <v>0</v>
      </c>
      <c r="L101" s="12">
        <v>0</v>
      </c>
      <c r="M101" s="14">
        <v>238</v>
      </c>
      <c r="N101" s="14">
        <v>0</v>
      </c>
      <c r="O101" s="14">
        <v>71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107</v>
      </c>
      <c r="Y101" s="14">
        <v>0</v>
      </c>
      <c r="Z101" s="14">
        <v>0</v>
      </c>
      <c r="AA101" s="14">
        <v>194</v>
      </c>
      <c r="AB101" s="8">
        <v>0</v>
      </c>
      <c r="AC101" s="8">
        <v>0</v>
      </c>
      <c r="AD101" s="8">
        <f>SUM(C101:AC101)</f>
        <v>3594</v>
      </c>
      <c r="AE101" s="8">
        <f>AD101</f>
        <v>3594</v>
      </c>
      <c r="AG101" s="15" t="str">
        <f>B101</f>
        <v>MARCH 2021</v>
      </c>
      <c r="AH101" s="14">
        <v>0</v>
      </c>
      <c r="AI101" s="14">
        <v>0</v>
      </c>
      <c r="AJ101" s="14">
        <v>0</v>
      </c>
      <c r="AK101" s="18">
        <v>0</v>
      </c>
      <c r="AL101" s="18">
        <v>0</v>
      </c>
      <c r="AM101" s="18">
        <v>0</v>
      </c>
      <c r="AN101" s="18">
        <v>0</v>
      </c>
      <c r="AO101" s="14">
        <v>17</v>
      </c>
      <c r="AP101" s="14">
        <v>86</v>
      </c>
      <c r="AQ101" s="14">
        <v>18</v>
      </c>
      <c r="AR101" s="14">
        <v>0</v>
      </c>
      <c r="AS101" s="14">
        <v>0</v>
      </c>
      <c r="AT101" s="14">
        <v>0</v>
      </c>
      <c r="AU101" s="14">
        <v>0</v>
      </c>
      <c r="AV101" s="14">
        <v>0</v>
      </c>
      <c r="AW101" s="14">
        <v>0</v>
      </c>
      <c r="AX101" s="14">
        <v>0</v>
      </c>
      <c r="AY101" s="14">
        <v>0</v>
      </c>
      <c r="AZ101" s="14">
        <v>0</v>
      </c>
      <c r="BA101" s="14">
        <v>0</v>
      </c>
      <c r="BB101" s="14">
        <v>0</v>
      </c>
      <c r="BC101" s="18">
        <f aca="true" t="shared" si="47" ref="BC101:BC112">SUM(AH101:BB101)</f>
        <v>121</v>
      </c>
      <c r="BD101" s="18">
        <f>BC101</f>
        <v>121</v>
      </c>
    </row>
    <row r="102" spans="2:56" ht="15">
      <c r="B102" s="16" t="s">
        <v>186</v>
      </c>
      <c r="C102" s="16">
        <v>2005</v>
      </c>
      <c r="D102" s="16">
        <v>0</v>
      </c>
      <c r="E102" s="16">
        <v>0</v>
      </c>
      <c r="F102" s="16">
        <v>0</v>
      </c>
      <c r="G102" s="16">
        <v>1668</v>
      </c>
      <c r="H102" s="16">
        <v>0</v>
      </c>
      <c r="I102" s="16">
        <v>0</v>
      </c>
      <c r="J102" s="16">
        <v>0</v>
      </c>
      <c r="K102" s="16">
        <v>0</v>
      </c>
      <c r="L102" s="12">
        <v>0</v>
      </c>
      <c r="M102" s="16">
        <v>0</v>
      </c>
      <c r="N102" s="16">
        <v>0</v>
      </c>
      <c r="O102" s="16">
        <v>140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0</v>
      </c>
      <c r="W102" s="16">
        <v>0</v>
      </c>
      <c r="X102" s="16">
        <v>0</v>
      </c>
      <c r="Y102" s="16">
        <v>0</v>
      </c>
      <c r="Z102" s="16">
        <v>0</v>
      </c>
      <c r="AA102" s="16">
        <v>0</v>
      </c>
      <c r="AB102" s="16">
        <v>0</v>
      </c>
      <c r="AC102" s="16">
        <v>0</v>
      </c>
      <c r="AD102" s="18">
        <f>SUM(C102:AC102)</f>
        <v>3813</v>
      </c>
      <c r="AE102" s="19">
        <f>AD102+AE101</f>
        <v>7407</v>
      </c>
      <c r="AF102" s="21"/>
      <c r="AG102" s="15" t="str">
        <f aca="true" t="shared" si="48" ref="AG102:AG112">B102</f>
        <v>APRIL 2021</v>
      </c>
      <c r="AH102" s="16">
        <v>0</v>
      </c>
      <c r="AI102" s="16">
        <v>0</v>
      </c>
      <c r="AJ102" s="16">
        <v>0</v>
      </c>
      <c r="AK102" s="19">
        <v>0</v>
      </c>
      <c r="AL102" s="19">
        <v>0</v>
      </c>
      <c r="AM102" s="19">
        <v>0</v>
      </c>
      <c r="AN102" s="19">
        <v>0</v>
      </c>
      <c r="AO102" s="16">
        <v>0</v>
      </c>
      <c r="AP102" s="16">
        <v>13</v>
      </c>
      <c r="AQ102" s="16">
        <v>0</v>
      </c>
      <c r="AR102" s="16">
        <v>0</v>
      </c>
      <c r="AS102" s="16">
        <v>0</v>
      </c>
      <c r="AT102" s="16">
        <v>0</v>
      </c>
      <c r="AU102" s="16">
        <v>0</v>
      </c>
      <c r="AV102" s="16">
        <v>0</v>
      </c>
      <c r="AW102" s="16">
        <v>0</v>
      </c>
      <c r="AX102" s="16">
        <v>0</v>
      </c>
      <c r="AY102" s="16">
        <v>0</v>
      </c>
      <c r="AZ102" s="16">
        <v>0</v>
      </c>
      <c r="BA102" s="16">
        <v>0</v>
      </c>
      <c r="BB102" s="16">
        <v>0</v>
      </c>
      <c r="BC102" s="18">
        <f t="shared" si="47"/>
        <v>13</v>
      </c>
      <c r="BD102" s="19">
        <f>BC102+BD101</f>
        <v>134</v>
      </c>
    </row>
    <row r="103" spans="2:56" ht="15">
      <c r="B103" s="16" t="s">
        <v>187</v>
      </c>
      <c r="C103" s="16">
        <v>1183</v>
      </c>
      <c r="D103" s="16">
        <v>0</v>
      </c>
      <c r="E103" s="16">
        <v>0</v>
      </c>
      <c r="F103" s="16">
        <v>0</v>
      </c>
      <c r="G103" s="16">
        <v>1407</v>
      </c>
      <c r="H103" s="16">
        <v>0</v>
      </c>
      <c r="I103" s="16">
        <v>0</v>
      </c>
      <c r="J103" s="16">
        <v>0</v>
      </c>
      <c r="K103" s="16">
        <v>0</v>
      </c>
      <c r="L103" s="12">
        <v>0</v>
      </c>
      <c r="M103" s="16">
        <v>0</v>
      </c>
      <c r="N103" s="16">
        <v>0</v>
      </c>
      <c r="O103" s="16">
        <v>63</v>
      </c>
      <c r="P103" s="16">
        <v>0</v>
      </c>
      <c r="Q103" s="16">
        <v>84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  <c r="X103" s="16">
        <v>0</v>
      </c>
      <c r="Y103" s="16">
        <v>0</v>
      </c>
      <c r="Z103" s="16">
        <v>0</v>
      </c>
      <c r="AA103" s="16">
        <v>30</v>
      </c>
      <c r="AB103" s="16">
        <v>0</v>
      </c>
      <c r="AC103" s="16">
        <v>0</v>
      </c>
      <c r="AD103" s="18">
        <f aca="true" t="shared" si="49" ref="AD103:AD111">SUM(C103:AC103)</f>
        <v>2767</v>
      </c>
      <c r="AE103" s="19">
        <f>AD103+AE102</f>
        <v>10174</v>
      </c>
      <c r="AF103" s="21"/>
      <c r="AG103" s="15" t="str">
        <f t="shared" si="48"/>
        <v>MAY 2021</v>
      </c>
      <c r="AH103" s="16">
        <v>0</v>
      </c>
      <c r="AI103" s="16">
        <v>0</v>
      </c>
      <c r="AJ103" s="16">
        <v>0</v>
      </c>
      <c r="AK103" s="19">
        <v>0</v>
      </c>
      <c r="AL103" s="19">
        <v>0</v>
      </c>
      <c r="AM103" s="19">
        <v>0</v>
      </c>
      <c r="AN103" s="19">
        <v>0</v>
      </c>
      <c r="AO103" s="16">
        <v>0</v>
      </c>
      <c r="AP103" s="16">
        <v>34</v>
      </c>
      <c r="AQ103" s="16">
        <v>0</v>
      </c>
      <c r="AR103" s="16">
        <v>0</v>
      </c>
      <c r="AS103" s="16">
        <v>0</v>
      </c>
      <c r="AT103" s="16">
        <v>0</v>
      </c>
      <c r="AU103" s="16">
        <v>0</v>
      </c>
      <c r="AV103" s="16">
        <v>0</v>
      </c>
      <c r="AW103" s="16">
        <v>0</v>
      </c>
      <c r="AX103" s="16">
        <v>0</v>
      </c>
      <c r="AY103" s="16">
        <v>0</v>
      </c>
      <c r="AZ103" s="16">
        <v>0</v>
      </c>
      <c r="BA103" s="16">
        <v>0</v>
      </c>
      <c r="BB103" s="16">
        <v>0</v>
      </c>
      <c r="BC103" s="18">
        <f t="shared" si="47"/>
        <v>34</v>
      </c>
      <c r="BD103" s="19">
        <f>BC103+BD102</f>
        <v>168</v>
      </c>
    </row>
    <row r="104" spans="2:56" ht="15">
      <c r="B104" s="16" t="s">
        <v>188</v>
      </c>
      <c r="C104" s="16">
        <v>1212</v>
      </c>
      <c r="D104" s="16">
        <v>0</v>
      </c>
      <c r="E104" s="16">
        <v>0</v>
      </c>
      <c r="F104" s="16">
        <v>0</v>
      </c>
      <c r="G104" s="16">
        <v>563</v>
      </c>
      <c r="H104" s="16">
        <v>0</v>
      </c>
      <c r="I104" s="16">
        <v>192</v>
      </c>
      <c r="J104" s="16">
        <v>0</v>
      </c>
      <c r="K104" s="16">
        <v>0</v>
      </c>
      <c r="L104" s="12">
        <v>0</v>
      </c>
      <c r="M104" s="16">
        <v>0</v>
      </c>
      <c r="N104" s="16">
        <v>0</v>
      </c>
      <c r="O104" s="16">
        <v>32</v>
      </c>
      <c r="P104" s="16">
        <v>0</v>
      </c>
      <c r="Q104" s="16">
        <v>223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135</v>
      </c>
      <c r="AB104" s="16">
        <v>0</v>
      </c>
      <c r="AC104" s="16">
        <v>0</v>
      </c>
      <c r="AD104" s="18">
        <f t="shared" si="49"/>
        <v>2357</v>
      </c>
      <c r="AE104" s="19">
        <f>AD104+AE103</f>
        <v>12531</v>
      </c>
      <c r="AF104" s="21"/>
      <c r="AG104" s="15" t="str">
        <f t="shared" si="48"/>
        <v>JUNE 2021</v>
      </c>
      <c r="AH104" s="16">
        <v>0</v>
      </c>
      <c r="AI104" s="16">
        <v>0</v>
      </c>
      <c r="AJ104" s="16">
        <v>0</v>
      </c>
      <c r="AK104" s="19">
        <v>0</v>
      </c>
      <c r="AL104" s="19">
        <v>0</v>
      </c>
      <c r="AM104" s="19">
        <v>0</v>
      </c>
      <c r="AN104" s="19">
        <v>0</v>
      </c>
      <c r="AO104" s="16">
        <v>126</v>
      </c>
      <c r="AP104" s="16">
        <v>126</v>
      </c>
      <c r="AQ104" s="16">
        <v>522</v>
      </c>
      <c r="AR104" s="16">
        <v>0</v>
      </c>
      <c r="AS104" s="16">
        <v>0</v>
      </c>
      <c r="AT104" s="16">
        <v>0</v>
      </c>
      <c r="AU104" s="16">
        <v>0</v>
      </c>
      <c r="AV104" s="16">
        <v>0</v>
      </c>
      <c r="AW104" s="16">
        <v>0</v>
      </c>
      <c r="AX104" s="16">
        <v>0</v>
      </c>
      <c r="AY104" s="16">
        <v>0</v>
      </c>
      <c r="AZ104" s="16">
        <v>0</v>
      </c>
      <c r="BA104" s="16">
        <v>0</v>
      </c>
      <c r="BB104" s="16">
        <v>0</v>
      </c>
      <c r="BC104" s="18">
        <f t="shared" si="47"/>
        <v>774</v>
      </c>
      <c r="BD104" s="19">
        <f>BC104+BD103</f>
        <v>942</v>
      </c>
    </row>
    <row r="105" spans="2:56" ht="15">
      <c r="B105" s="16" t="s">
        <v>189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2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v>0</v>
      </c>
      <c r="W105" s="16">
        <v>0</v>
      </c>
      <c r="X105" s="16">
        <v>0</v>
      </c>
      <c r="Y105" s="16">
        <v>0</v>
      </c>
      <c r="Z105" s="16">
        <v>0</v>
      </c>
      <c r="AA105" s="16">
        <v>0</v>
      </c>
      <c r="AB105" s="16">
        <v>0</v>
      </c>
      <c r="AC105" s="16">
        <v>0</v>
      </c>
      <c r="AD105" s="18">
        <f t="shared" si="49"/>
        <v>0</v>
      </c>
      <c r="AE105" s="19">
        <f>AD105+AE104</f>
        <v>12531</v>
      </c>
      <c r="AF105" s="21"/>
      <c r="AG105" s="15" t="str">
        <f t="shared" si="48"/>
        <v>JULY 2021</v>
      </c>
      <c r="AH105" s="16">
        <v>0</v>
      </c>
      <c r="AI105" s="16">
        <v>0</v>
      </c>
      <c r="AJ105" s="16">
        <v>0</v>
      </c>
      <c r="AK105" s="19">
        <v>0</v>
      </c>
      <c r="AL105" s="19">
        <v>0</v>
      </c>
      <c r="AM105" s="19">
        <v>0</v>
      </c>
      <c r="AN105" s="19">
        <v>0</v>
      </c>
      <c r="AO105" s="16">
        <v>0</v>
      </c>
      <c r="AP105" s="16">
        <v>0</v>
      </c>
      <c r="AQ105" s="16">
        <v>0</v>
      </c>
      <c r="AR105" s="16">
        <v>0</v>
      </c>
      <c r="AS105" s="16">
        <v>0</v>
      </c>
      <c r="AT105" s="16">
        <v>0</v>
      </c>
      <c r="AU105" s="16">
        <v>0</v>
      </c>
      <c r="AV105" s="16">
        <v>0</v>
      </c>
      <c r="AW105" s="16">
        <v>0</v>
      </c>
      <c r="AX105" s="16">
        <v>0</v>
      </c>
      <c r="AY105" s="16">
        <v>0</v>
      </c>
      <c r="AZ105" s="16">
        <v>0</v>
      </c>
      <c r="BA105" s="16">
        <v>0</v>
      </c>
      <c r="BB105" s="16">
        <v>0</v>
      </c>
      <c r="BC105" s="18">
        <f t="shared" si="47"/>
        <v>0</v>
      </c>
      <c r="BD105" s="19">
        <f>BC105+BD104</f>
        <v>942</v>
      </c>
    </row>
    <row r="106" spans="2:56" ht="15">
      <c r="B106" s="16" t="s">
        <v>190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2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  <c r="V106" s="16">
        <v>0</v>
      </c>
      <c r="W106" s="16">
        <v>0</v>
      </c>
      <c r="X106" s="16">
        <v>0</v>
      </c>
      <c r="Y106" s="16">
        <v>0</v>
      </c>
      <c r="Z106" s="16">
        <v>0</v>
      </c>
      <c r="AA106" s="16">
        <v>0</v>
      </c>
      <c r="AB106" s="16">
        <v>0</v>
      </c>
      <c r="AC106" s="16">
        <v>0</v>
      </c>
      <c r="AD106" s="18">
        <f t="shared" si="49"/>
        <v>0</v>
      </c>
      <c r="AE106" s="19">
        <f>AD106+AE105</f>
        <v>12531</v>
      </c>
      <c r="AF106" s="21"/>
      <c r="AG106" s="15" t="str">
        <f t="shared" si="48"/>
        <v>AUGUST 2021</v>
      </c>
      <c r="AH106" s="16">
        <v>0</v>
      </c>
      <c r="AI106" s="16">
        <v>0</v>
      </c>
      <c r="AJ106" s="16">
        <v>0</v>
      </c>
      <c r="AK106" s="19">
        <v>0</v>
      </c>
      <c r="AL106" s="19">
        <v>0</v>
      </c>
      <c r="AM106" s="19">
        <v>0</v>
      </c>
      <c r="AN106" s="19">
        <v>0</v>
      </c>
      <c r="AO106" s="16">
        <v>0</v>
      </c>
      <c r="AP106" s="16">
        <v>0</v>
      </c>
      <c r="AQ106" s="16">
        <v>0</v>
      </c>
      <c r="AR106" s="16">
        <v>0</v>
      </c>
      <c r="AS106" s="16">
        <v>0</v>
      </c>
      <c r="AT106" s="16">
        <v>0</v>
      </c>
      <c r="AU106" s="16">
        <v>0</v>
      </c>
      <c r="AV106" s="16">
        <v>0</v>
      </c>
      <c r="AW106" s="16">
        <v>0</v>
      </c>
      <c r="AX106" s="16">
        <v>0</v>
      </c>
      <c r="AY106" s="16">
        <v>0</v>
      </c>
      <c r="AZ106" s="16">
        <v>0</v>
      </c>
      <c r="BA106" s="16">
        <v>0</v>
      </c>
      <c r="BB106" s="16">
        <v>0</v>
      </c>
      <c r="BC106" s="18">
        <f t="shared" si="47"/>
        <v>0</v>
      </c>
      <c r="BD106" s="19">
        <f>BC106+BD105</f>
        <v>942</v>
      </c>
    </row>
    <row r="107" spans="2:56" ht="15">
      <c r="B107" s="16" t="s">
        <v>191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2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  <c r="AA107" s="16">
        <v>0</v>
      </c>
      <c r="AB107" s="16">
        <v>0</v>
      </c>
      <c r="AC107" s="16">
        <v>0</v>
      </c>
      <c r="AD107" s="18">
        <f t="shared" si="49"/>
        <v>0</v>
      </c>
      <c r="AE107" s="19">
        <f aca="true" t="shared" si="50" ref="AE107:AE112">AD107+AE106</f>
        <v>12531</v>
      </c>
      <c r="AF107" s="21"/>
      <c r="AG107" s="15" t="str">
        <f t="shared" si="48"/>
        <v>SEPTEMBER 2021</v>
      </c>
      <c r="AH107" s="16">
        <v>0</v>
      </c>
      <c r="AI107" s="16">
        <v>0</v>
      </c>
      <c r="AJ107" s="16">
        <v>0</v>
      </c>
      <c r="AK107" s="19">
        <v>0</v>
      </c>
      <c r="AL107" s="19">
        <v>0</v>
      </c>
      <c r="AM107" s="19">
        <v>0</v>
      </c>
      <c r="AN107" s="19">
        <v>0</v>
      </c>
      <c r="AO107" s="16">
        <v>0</v>
      </c>
      <c r="AP107" s="16">
        <v>0</v>
      </c>
      <c r="AQ107" s="16">
        <v>0</v>
      </c>
      <c r="AR107" s="16">
        <v>0</v>
      </c>
      <c r="AS107" s="16">
        <v>0</v>
      </c>
      <c r="AT107" s="16">
        <v>0</v>
      </c>
      <c r="AU107" s="16">
        <v>0</v>
      </c>
      <c r="AV107" s="16">
        <v>0</v>
      </c>
      <c r="AW107" s="16">
        <v>0</v>
      </c>
      <c r="AX107" s="16">
        <v>0</v>
      </c>
      <c r="AY107" s="16">
        <v>0</v>
      </c>
      <c r="AZ107" s="16">
        <v>0</v>
      </c>
      <c r="BA107" s="16">
        <v>0</v>
      </c>
      <c r="BB107" s="16">
        <v>0</v>
      </c>
      <c r="BC107" s="18">
        <f t="shared" si="47"/>
        <v>0</v>
      </c>
      <c r="BD107" s="19">
        <f aca="true" t="shared" si="51" ref="BD107:BD112">BC107+BD106</f>
        <v>942</v>
      </c>
    </row>
    <row r="108" spans="2:56" ht="15">
      <c r="B108" s="16" t="s">
        <v>196</v>
      </c>
      <c r="C108" s="16">
        <v>0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2">
        <v>0</v>
      </c>
      <c r="M108" s="16">
        <v>0</v>
      </c>
      <c r="N108" s="16">
        <v>0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6">
        <v>0</v>
      </c>
      <c r="U108" s="16">
        <v>0</v>
      </c>
      <c r="V108" s="16">
        <v>0</v>
      </c>
      <c r="W108" s="16">
        <v>0</v>
      </c>
      <c r="X108" s="16">
        <v>0</v>
      </c>
      <c r="Y108" s="16">
        <v>0</v>
      </c>
      <c r="Z108" s="16">
        <v>0</v>
      </c>
      <c r="AA108" s="16">
        <v>0</v>
      </c>
      <c r="AB108" s="16">
        <v>0</v>
      </c>
      <c r="AC108" s="16">
        <v>0</v>
      </c>
      <c r="AD108" s="18">
        <f t="shared" si="49"/>
        <v>0</v>
      </c>
      <c r="AE108" s="19">
        <f t="shared" si="50"/>
        <v>12531</v>
      </c>
      <c r="AF108" s="21"/>
      <c r="AG108" s="15" t="str">
        <f t="shared" si="48"/>
        <v>OCTOBER 2021</v>
      </c>
      <c r="AH108" s="16">
        <v>0</v>
      </c>
      <c r="AI108" s="16">
        <v>0</v>
      </c>
      <c r="AJ108" s="16">
        <v>0</v>
      </c>
      <c r="AK108" s="19">
        <v>0</v>
      </c>
      <c r="AL108" s="19">
        <v>0</v>
      </c>
      <c r="AM108" s="19">
        <v>0</v>
      </c>
      <c r="AN108" s="19">
        <v>0</v>
      </c>
      <c r="AO108" s="16">
        <v>0</v>
      </c>
      <c r="AP108" s="16">
        <v>0</v>
      </c>
      <c r="AQ108" s="16">
        <v>0</v>
      </c>
      <c r="AR108" s="16">
        <v>0</v>
      </c>
      <c r="AS108" s="16">
        <v>0</v>
      </c>
      <c r="AT108" s="16">
        <v>0</v>
      </c>
      <c r="AU108" s="16">
        <v>0</v>
      </c>
      <c r="AV108" s="16">
        <v>0</v>
      </c>
      <c r="AW108" s="16">
        <v>0</v>
      </c>
      <c r="AX108" s="16">
        <v>0</v>
      </c>
      <c r="AY108" s="16">
        <v>0</v>
      </c>
      <c r="AZ108" s="16">
        <v>0</v>
      </c>
      <c r="BA108" s="16">
        <v>0</v>
      </c>
      <c r="BB108" s="16">
        <v>0</v>
      </c>
      <c r="BC108" s="18">
        <f t="shared" si="47"/>
        <v>0</v>
      </c>
      <c r="BD108" s="19">
        <f t="shared" si="51"/>
        <v>942</v>
      </c>
    </row>
    <row r="109" spans="2:56" ht="15">
      <c r="B109" s="16" t="s">
        <v>197</v>
      </c>
      <c r="C109" s="16">
        <v>0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2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6">
        <v>0</v>
      </c>
      <c r="U109" s="16">
        <v>0</v>
      </c>
      <c r="V109" s="16">
        <v>0</v>
      </c>
      <c r="W109" s="16">
        <v>0</v>
      </c>
      <c r="X109" s="16">
        <v>0</v>
      </c>
      <c r="Y109" s="16">
        <v>0</v>
      </c>
      <c r="Z109" s="16">
        <v>0</v>
      </c>
      <c r="AA109" s="16">
        <v>0</v>
      </c>
      <c r="AB109" s="16">
        <v>0</v>
      </c>
      <c r="AC109" s="16">
        <v>0</v>
      </c>
      <c r="AD109" s="18">
        <f t="shared" si="49"/>
        <v>0</v>
      </c>
      <c r="AE109" s="19">
        <f t="shared" si="50"/>
        <v>12531</v>
      </c>
      <c r="AF109" s="21"/>
      <c r="AG109" s="15" t="str">
        <f t="shared" si="48"/>
        <v>NOVEMBER 2021</v>
      </c>
      <c r="AH109" s="16">
        <v>0</v>
      </c>
      <c r="AI109" s="16">
        <v>0</v>
      </c>
      <c r="AJ109" s="16">
        <v>0</v>
      </c>
      <c r="AK109" s="19">
        <v>0</v>
      </c>
      <c r="AL109" s="19">
        <v>0</v>
      </c>
      <c r="AM109" s="19">
        <v>0</v>
      </c>
      <c r="AN109" s="19">
        <v>0</v>
      </c>
      <c r="AO109" s="16">
        <v>0</v>
      </c>
      <c r="AP109" s="16">
        <v>0</v>
      </c>
      <c r="AQ109" s="16">
        <v>0</v>
      </c>
      <c r="AR109" s="16">
        <v>0</v>
      </c>
      <c r="AS109" s="16">
        <v>0</v>
      </c>
      <c r="AT109" s="16">
        <v>0</v>
      </c>
      <c r="AU109" s="16">
        <v>0</v>
      </c>
      <c r="AV109" s="16">
        <v>0</v>
      </c>
      <c r="AW109" s="16">
        <v>0</v>
      </c>
      <c r="AX109" s="16">
        <v>0</v>
      </c>
      <c r="AY109" s="16">
        <v>0</v>
      </c>
      <c r="AZ109" s="16">
        <v>0</v>
      </c>
      <c r="BA109" s="16">
        <v>0</v>
      </c>
      <c r="BB109" s="16">
        <v>0</v>
      </c>
      <c r="BC109" s="18">
        <f t="shared" si="47"/>
        <v>0</v>
      </c>
      <c r="BD109" s="19">
        <f t="shared" si="51"/>
        <v>942</v>
      </c>
    </row>
    <row r="110" spans="2:56" ht="15">
      <c r="B110" s="5" t="s">
        <v>198</v>
      </c>
      <c r="C110" s="16">
        <v>0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2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  <c r="V110" s="16">
        <v>0</v>
      </c>
      <c r="W110" s="16">
        <v>0</v>
      </c>
      <c r="X110" s="16">
        <v>0</v>
      </c>
      <c r="Y110" s="16">
        <v>0</v>
      </c>
      <c r="Z110" s="16">
        <v>0</v>
      </c>
      <c r="AA110" s="16">
        <v>0</v>
      </c>
      <c r="AB110" s="16">
        <v>0</v>
      </c>
      <c r="AC110" s="16">
        <v>0</v>
      </c>
      <c r="AD110" s="18">
        <f t="shared" si="49"/>
        <v>0</v>
      </c>
      <c r="AE110" s="2">
        <f t="shared" si="50"/>
        <v>12531</v>
      </c>
      <c r="AG110" s="15" t="str">
        <f t="shared" si="48"/>
        <v>DECEMBER 2021</v>
      </c>
      <c r="AH110" s="16">
        <v>0</v>
      </c>
      <c r="AI110" s="16">
        <v>0</v>
      </c>
      <c r="AJ110" s="16">
        <v>0</v>
      </c>
      <c r="AK110" s="19">
        <v>0</v>
      </c>
      <c r="AL110" s="19">
        <v>0</v>
      </c>
      <c r="AM110" s="19">
        <v>0</v>
      </c>
      <c r="AN110" s="19">
        <v>0</v>
      </c>
      <c r="AO110" s="16">
        <v>0</v>
      </c>
      <c r="AP110" s="16">
        <v>0</v>
      </c>
      <c r="AQ110" s="16">
        <v>0</v>
      </c>
      <c r="AR110" s="16">
        <v>0</v>
      </c>
      <c r="AS110" s="16">
        <v>0</v>
      </c>
      <c r="AT110" s="16">
        <v>0</v>
      </c>
      <c r="AU110" s="16">
        <v>0</v>
      </c>
      <c r="AV110" s="16">
        <v>0</v>
      </c>
      <c r="AW110" s="16">
        <v>0</v>
      </c>
      <c r="AX110" s="16">
        <v>0</v>
      </c>
      <c r="AY110" s="16">
        <v>0</v>
      </c>
      <c r="AZ110" s="16">
        <v>0</v>
      </c>
      <c r="BA110" s="16">
        <v>0</v>
      </c>
      <c r="BB110" s="16">
        <v>0</v>
      </c>
      <c r="BC110" s="18">
        <f t="shared" si="47"/>
        <v>0</v>
      </c>
      <c r="BD110" s="2">
        <f t="shared" si="51"/>
        <v>942</v>
      </c>
    </row>
    <row r="111" spans="2:56" ht="15">
      <c r="B111" s="5" t="s">
        <v>199</v>
      </c>
      <c r="C111" s="16">
        <v>0</v>
      </c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2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v>0</v>
      </c>
      <c r="W111" s="16">
        <v>0</v>
      </c>
      <c r="X111" s="16">
        <v>0</v>
      </c>
      <c r="Y111" s="16">
        <v>0</v>
      </c>
      <c r="Z111" s="16">
        <v>0</v>
      </c>
      <c r="AA111" s="16">
        <v>0</v>
      </c>
      <c r="AB111" s="16">
        <v>0</v>
      </c>
      <c r="AC111" s="16">
        <v>0</v>
      </c>
      <c r="AD111" s="18">
        <f t="shared" si="49"/>
        <v>0</v>
      </c>
      <c r="AE111" s="2">
        <f t="shared" si="50"/>
        <v>12531</v>
      </c>
      <c r="AG111" s="15" t="str">
        <f t="shared" si="48"/>
        <v>JANUARY 2022</v>
      </c>
      <c r="AH111" s="16">
        <v>0</v>
      </c>
      <c r="AI111" s="16">
        <v>0</v>
      </c>
      <c r="AJ111" s="16">
        <v>0</v>
      </c>
      <c r="AK111" s="19">
        <v>0</v>
      </c>
      <c r="AL111" s="19">
        <v>0</v>
      </c>
      <c r="AM111" s="19">
        <v>0</v>
      </c>
      <c r="AN111" s="19">
        <v>0</v>
      </c>
      <c r="AO111" s="16">
        <v>0</v>
      </c>
      <c r="AP111" s="16">
        <v>0</v>
      </c>
      <c r="AQ111" s="16">
        <v>0</v>
      </c>
      <c r="AR111" s="16">
        <v>0</v>
      </c>
      <c r="AS111" s="16">
        <v>0</v>
      </c>
      <c r="AT111" s="16">
        <v>0</v>
      </c>
      <c r="AU111" s="16">
        <v>0</v>
      </c>
      <c r="AV111" s="16">
        <v>0</v>
      </c>
      <c r="AW111" s="16">
        <v>0</v>
      </c>
      <c r="AX111" s="16">
        <v>0</v>
      </c>
      <c r="AY111" s="16">
        <v>0</v>
      </c>
      <c r="AZ111" s="16">
        <v>0</v>
      </c>
      <c r="BA111" s="16">
        <v>0</v>
      </c>
      <c r="BB111" s="16">
        <v>0</v>
      </c>
      <c r="BC111" s="18">
        <f t="shared" si="47"/>
        <v>0</v>
      </c>
      <c r="BD111" s="2">
        <f t="shared" si="51"/>
        <v>942</v>
      </c>
    </row>
    <row r="112" spans="2:56" ht="15.75" thickBot="1">
      <c r="B112" s="5" t="s">
        <v>200</v>
      </c>
      <c r="C112" s="30">
        <v>0</v>
      </c>
      <c r="D112" s="30">
        <v>0</v>
      </c>
      <c r="E112" s="30">
        <v>0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12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>
        <v>0</v>
      </c>
      <c r="V112" s="30">
        <v>0</v>
      </c>
      <c r="W112" s="30">
        <v>0</v>
      </c>
      <c r="X112" s="30">
        <v>0</v>
      </c>
      <c r="Y112" s="30">
        <v>0</v>
      </c>
      <c r="Z112" s="30">
        <v>0</v>
      </c>
      <c r="AA112" s="30">
        <v>0</v>
      </c>
      <c r="AB112" s="2">
        <v>0</v>
      </c>
      <c r="AC112" s="2">
        <v>0</v>
      </c>
      <c r="AD112" s="8">
        <f>SUM(C112:AC112)</f>
        <v>0</v>
      </c>
      <c r="AE112" s="2">
        <f t="shared" si="50"/>
        <v>12531</v>
      </c>
      <c r="AG112" s="15" t="str">
        <f t="shared" si="48"/>
        <v>FEBRUARY 2022</v>
      </c>
      <c r="AH112" s="30">
        <v>0</v>
      </c>
      <c r="AI112" s="30">
        <v>0</v>
      </c>
      <c r="AJ112" s="30">
        <v>0</v>
      </c>
      <c r="AK112" s="2">
        <v>0</v>
      </c>
      <c r="AL112" s="2">
        <v>0</v>
      </c>
      <c r="AM112" s="2">
        <v>0</v>
      </c>
      <c r="AN112" s="2">
        <v>0</v>
      </c>
      <c r="AO112" s="30">
        <v>0</v>
      </c>
      <c r="AP112" s="30">
        <v>0</v>
      </c>
      <c r="AQ112" s="30">
        <v>0</v>
      </c>
      <c r="AR112" s="30">
        <v>0</v>
      </c>
      <c r="AS112" s="30">
        <v>0</v>
      </c>
      <c r="AT112" s="30">
        <v>0</v>
      </c>
      <c r="AU112" s="30">
        <v>0</v>
      </c>
      <c r="AV112" s="30">
        <v>0</v>
      </c>
      <c r="AW112" s="30">
        <v>0</v>
      </c>
      <c r="AX112" s="30">
        <v>0</v>
      </c>
      <c r="AY112" s="30">
        <v>0</v>
      </c>
      <c r="AZ112" s="30">
        <v>0</v>
      </c>
      <c r="BA112" s="30">
        <v>0</v>
      </c>
      <c r="BB112" s="30">
        <v>0</v>
      </c>
      <c r="BC112" s="8">
        <f t="shared" si="47"/>
        <v>0</v>
      </c>
      <c r="BD112" s="2">
        <f t="shared" si="51"/>
        <v>942</v>
      </c>
    </row>
    <row r="113" spans="2:56" ht="16.5" thickBot="1" thickTop="1">
      <c r="B113" s="9" t="s">
        <v>195</v>
      </c>
      <c r="C113" s="13">
        <f>SUM(C101:C112)</f>
        <v>6031</v>
      </c>
      <c r="D113" s="13">
        <f>SUM(D101:D112)</f>
        <v>0</v>
      </c>
      <c r="E113" s="13">
        <f>SUM(E101:E112)</f>
        <v>0</v>
      </c>
      <c r="F113" s="13">
        <f>SUM(F101:F112)</f>
        <v>0</v>
      </c>
      <c r="G113" s="13">
        <f aca="true" t="shared" si="52" ref="G113:S113">SUM(G101:G112)</f>
        <v>4890</v>
      </c>
      <c r="H113" s="13">
        <f t="shared" si="52"/>
        <v>0</v>
      </c>
      <c r="I113" s="13">
        <f t="shared" si="52"/>
        <v>293</v>
      </c>
      <c r="J113" s="13">
        <f t="shared" si="52"/>
        <v>0</v>
      </c>
      <c r="K113" s="13">
        <f t="shared" si="52"/>
        <v>0</v>
      </c>
      <c r="L113" s="13">
        <f t="shared" si="52"/>
        <v>0</v>
      </c>
      <c r="M113" s="13">
        <f t="shared" si="52"/>
        <v>238</v>
      </c>
      <c r="N113" s="13">
        <f t="shared" si="52"/>
        <v>0</v>
      </c>
      <c r="O113" s="13">
        <f t="shared" si="52"/>
        <v>306</v>
      </c>
      <c r="P113" s="13">
        <f t="shared" si="52"/>
        <v>0</v>
      </c>
      <c r="Q113" s="13">
        <f t="shared" si="52"/>
        <v>307</v>
      </c>
      <c r="R113" s="13">
        <f t="shared" si="52"/>
        <v>0</v>
      </c>
      <c r="S113" s="13">
        <f t="shared" si="52"/>
        <v>0</v>
      </c>
      <c r="T113" s="13">
        <f aca="true" t="shared" si="53" ref="T113:AD113">SUM(T101:T112)</f>
        <v>0</v>
      </c>
      <c r="U113" s="13">
        <f t="shared" si="53"/>
        <v>0</v>
      </c>
      <c r="V113" s="13">
        <f t="shared" si="53"/>
        <v>0</v>
      </c>
      <c r="W113" s="13">
        <f t="shared" si="53"/>
        <v>0</v>
      </c>
      <c r="X113" s="13">
        <f t="shared" si="53"/>
        <v>107</v>
      </c>
      <c r="Y113" s="13">
        <f t="shared" si="53"/>
        <v>0</v>
      </c>
      <c r="Z113" s="13">
        <f t="shared" si="53"/>
        <v>0</v>
      </c>
      <c r="AA113" s="13">
        <f t="shared" si="53"/>
        <v>359</v>
      </c>
      <c r="AB113" s="13">
        <f t="shared" si="53"/>
        <v>0</v>
      </c>
      <c r="AC113" s="13">
        <f t="shared" si="53"/>
        <v>0</v>
      </c>
      <c r="AD113" s="10">
        <f t="shared" si="53"/>
        <v>12531</v>
      </c>
      <c r="AE113" s="10"/>
      <c r="AG113" s="9" t="str">
        <f>B113</f>
        <v>TOTAL 2021/22</v>
      </c>
      <c r="AH113" s="13">
        <v>0</v>
      </c>
      <c r="AI113" s="13">
        <f aca="true" t="shared" si="54" ref="AI113:AV113">SUM(AI101:AI112)</f>
        <v>0</v>
      </c>
      <c r="AJ113" s="10">
        <f t="shared" si="54"/>
        <v>0</v>
      </c>
      <c r="AK113" s="10">
        <f t="shared" si="54"/>
        <v>0</v>
      </c>
      <c r="AL113" s="10">
        <f t="shared" si="54"/>
        <v>0</v>
      </c>
      <c r="AM113" s="10">
        <f t="shared" si="54"/>
        <v>0</v>
      </c>
      <c r="AN113" s="10">
        <f t="shared" si="54"/>
        <v>0</v>
      </c>
      <c r="AO113" s="10">
        <f t="shared" si="54"/>
        <v>143</v>
      </c>
      <c r="AP113" s="10">
        <f t="shared" si="54"/>
        <v>259</v>
      </c>
      <c r="AQ113" s="10">
        <f t="shared" si="54"/>
        <v>540</v>
      </c>
      <c r="AR113" s="10">
        <f t="shared" si="54"/>
        <v>0</v>
      </c>
      <c r="AS113" s="10">
        <f t="shared" si="54"/>
        <v>0</v>
      </c>
      <c r="AT113" s="10">
        <f t="shared" si="54"/>
        <v>0</v>
      </c>
      <c r="AU113" s="10">
        <f t="shared" si="54"/>
        <v>0</v>
      </c>
      <c r="AV113" s="10">
        <f t="shared" si="54"/>
        <v>0</v>
      </c>
      <c r="AW113" s="10">
        <f aca="true" t="shared" si="55" ref="AW113:BC113">SUM(AW101:AW112)</f>
        <v>0</v>
      </c>
      <c r="AX113" s="10">
        <f t="shared" si="55"/>
        <v>0</v>
      </c>
      <c r="AY113" s="10">
        <f t="shared" si="55"/>
        <v>0</v>
      </c>
      <c r="AZ113" s="10">
        <f t="shared" si="55"/>
        <v>0</v>
      </c>
      <c r="BA113" s="10">
        <f t="shared" si="55"/>
        <v>0</v>
      </c>
      <c r="BB113" s="10">
        <f t="shared" si="55"/>
        <v>0</v>
      </c>
      <c r="BC113" s="10">
        <f t="shared" si="55"/>
        <v>942</v>
      </c>
      <c r="BD113" s="10"/>
    </row>
    <row r="114" ht="15.75" thickTop="1"/>
  </sheetData>
  <sheetProtection/>
  <mergeCells count="6">
    <mergeCell ref="B6:AE6"/>
    <mergeCell ref="B7:AE7"/>
    <mergeCell ref="B8:AE8"/>
    <mergeCell ref="AG6:BD6"/>
    <mergeCell ref="AG7:BD7"/>
    <mergeCell ref="AG8:BD8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8" scale="35" r:id="rId2"/>
  <ignoredErrors>
    <ignoredError sqref="AD74 AD61 AD48 AD35 BC74" formula="1"/>
    <ignoredError sqref="AU87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6:U100"/>
  <sheetViews>
    <sheetView zoomScalePageLayoutView="0" workbookViewId="0" topLeftCell="A1">
      <pane ySplit="9" topLeftCell="A90" activePane="bottomLeft" state="frozen"/>
      <selection pane="topLeft" activeCell="A1" sqref="A1"/>
      <selection pane="bottomLeft" activeCell="D102" sqref="D102"/>
    </sheetView>
  </sheetViews>
  <sheetFormatPr defaultColWidth="9.140625" defaultRowHeight="15"/>
  <cols>
    <col min="1" max="1" width="1.8515625" style="0" customWidth="1"/>
    <col min="2" max="2" width="15.140625" style="0" bestFit="1" customWidth="1"/>
    <col min="3" max="13" width="11.28125" style="0" customWidth="1"/>
    <col min="14" max="14" width="12.7109375" style="0" customWidth="1"/>
    <col min="15" max="15" width="17.140625" style="0" customWidth="1"/>
    <col min="16" max="16" width="2.7109375" style="0" customWidth="1"/>
    <col min="17" max="17" width="16.8515625" style="0" customWidth="1"/>
    <col min="18" max="19" width="12.00390625" style="0" customWidth="1"/>
    <col min="20" max="20" width="12.7109375" style="0" customWidth="1"/>
    <col min="21" max="21" width="16.421875" style="0" customWidth="1"/>
  </cols>
  <sheetData>
    <row r="5" ht="18" customHeight="1"/>
    <row r="6" spans="2:21" ht="15.75">
      <c r="B6" s="36" t="s">
        <v>119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8"/>
      <c r="Q6" s="36" t="s">
        <v>121</v>
      </c>
      <c r="R6" s="37"/>
      <c r="S6" s="37"/>
      <c r="T6" s="37"/>
      <c r="U6" s="38"/>
    </row>
    <row r="7" spans="2:21" ht="15.75">
      <c r="B7" s="36" t="s">
        <v>120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8"/>
      <c r="Q7" s="36" t="s">
        <v>122</v>
      </c>
      <c r="R7" s="37"/>
      <c r="S7" s="37"/>
      <c r="T7" s="37"/>
      <c r="U7" s="38"/>
    </row>
    <row r="8" spans="2:21" ht="15">
      <c r="B8" s="39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1"/>
      <c r="Q8" s="39"/>
      <c r="R8" s="40"/>
      <c r="S8" s="40"/>
      <c r="T8" s="40"/>
      <c r="U8" s="41"/>
    </row>
    <row r="9" spans="2:21" ht="30.75" customHeight="1">
      <c r="B9" s="1" t="s">
        <v>0</v>
      </c>
      <c r="C9" s="1" t="s">
        <v>10</v>
      </c>
      <c r="D9" s="1" t="s">
        <v>40</v>
      </c>
      <c r="E9" s="1" t="s">
        <v>67</v>
      </c>
      <c r="F9" s="1" t="s">
        <v>155</v>
      </c>
      <c r="G9" s="1" t="s">
        <v>75</v>
      </c>
      <c r="H9" s="1" t="s">
        <v>65</v>
      </c>
      <c r="I9" s="1" t="s">
        <v>127</v>
      </c>
      <c r="J9" s="1" t="s">
        <v>63</v>
      </c>
      <c r="K9" s="1" t="s">
        <v>26</v>
      </c>
      <c r="L9" s="3" t="s">
        <v>176</v>
      </c>
      <c r="M9" s="1" t="s">
        <v>64</v>
      </c>
      <c r="N9" s="3" t="s">
        <v>8</v>
      </c>
      <c r="O9" s="3" t="s">
        <v>9</v>
      </c>
      <c r="Q9" s="1" t="s">
        <v>0</v>
      </c>
      <c r="R9" s="1" t="s">
        <v>58</v>
      </c>
      <c r="S9" s="1" t="s">
        <v>47</v>
      </c>
      <c r="T9" s="3" t="s">
        <v>8</v>
      </c>
      <c r="U9" s="3" t="s">
        <v>9</v>
      </c>
    </row>
    <row r="10" spans="2:21" ht="15">
      <c r="B10" s="11" t="s">
        <v>12</v>
      </c>
      <c r="C10" s="8">
        <v>9173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/>
      <c r="J10" s="8">
        <v>0</v>
      </c>
      <c r="K10" s="8">
        <v>0</v>
      </c>
      <c r="L10" s="8">
        <v>0</v>
      </c>
      <c r="M10" s="8">
        <v>0</v>
      </c>
      <c r="N10" s="8">
        <f aca="true" t="shared" si="0" ref="N10:N21">SUM(C10:M10)</f>
        <v>9173</v>
      </c>
      <c r="O10" s="8">
        <f>N10</f>
        <v>9173</v>
      </c>
      <c r="Q10" s="5" t="s">
        <v>12</v>
      </c>
      <c r="R10" s="8">
        <v>0</v>
      </c>
      <c r="S10" s="8">
        <v>0</v>
      </c>
      <c r="T10" s="8">
        <f aca="true" t="shared" si="1" ref="T10:T21">SUM(S10:S10)</f>
        <v>0</v>
      </c>
      <c r="U10" s="8">
        <f>T10</f>
        <v>0</v>
      </c>
    </row>
    <row r="11" spans="2:21" ht="15">
      <c r="B11" s="5" t="s">
        <v>13</v>
      </c>
      <c r="C11" s="2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/>
      <c r="J11" s="8">
        <v>0</v>
      </c>
      <c r="K11" s="8">
        <v>0</v>
      </c>
      <c r="L11" s="8">
        <v>0</v>
      </c>
      <c r="M11" s="2">
        <v>0</v>
      </c>
      <c r="N11" s="8">
        <f t="shared" si="0"/>
        <v>0</v>
      </c>
      <c r="O11" s="2">
        <f aca="true" t="shared" si="2" ref="O11:O21">N11+O10</f>
        <v>9173</v>
      </c>
      <c r="Q11" s="5" t="s">
        <v>13</v>
      </c>
      <c r="R11" s="2">
        <v>0</v>
      </c>
      <c r="S11" s="2">
        <v>0</v>
      </c>
      <c r="T11" s="2">
        <f t="shared" si="1"/>
        <v>0</v>
      </c>
      <c r="U11" s="2">
        <f aca="true" t="shared" si="3" ref="U11:U21">T11+U10</f>
        <v>0</v>
      </c>
    </row>
    <row r="12" spans="2:21" ht="15">
      <c r="B12" s="5" t="s">
        <v>14</v>
      </c>
      <c r="C12" s="2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/>
      <c r="J12" s="8">
        <v>0</v>
      </c>
      <c r="K12" s="8">
        <v>0</v>
      </c>
      <c r="L12" s="8">
        <v>0</v>
      </c>
      <c r="M12" s="2">
        <v>0</v>
      </c>
      <c r="N12" s="8">
        <f t="shared" si="0"/>
        <v>0</v>
      </c>
      <c r="O12" s="2">
        <f t="shared" si="2"/>
        <v>9173</v>
      </c>
      <c r="Q12" s="5" t="s">
        <v>14</v>
      </c>
      <c r="R12" s="2">
        <v>0</v>
      </c>
      <c r="S12" s="2">
        <v>0</v>
      </c>
      <c r="T12" s="2">
        <f t="shared" si="1"/>
        <v>0</v>
      </c>
      <c r="U12" s="2">
        <f t="shared" si="3"/>
        <v>0</v>
      </c>
    </row>
    <row r="13" spans="2:21" ht="15">
      <c r="B13" s="5" t="s">
        <v>15</v>
      </c>
      <c r="C13" s="2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/>
      <c r="J13" s="8">
        <v>0</v>
      </c>
      <c r="K13" s="8">
        <v>0</v>
      </c>
      <c r="L13" s="8">
        <v>0</v>
      </c>
      <c r="M13" s="2">
        <v>0</v>
      </c>
      <c r="N13" s="8">
        <f t="shared" si="0"/>
        <v>0</v>
      </c>
      <c r="O13" s="2">
        <f t="shared" si="2"/>
        <v>9173</v>
      </c>
      <c r="Q13" s="5" t="s">
        <v>15</v>
      </c>
      <c r="R13" s="2">
        <v>0</v>
      </c>
      <c r="S13" s="2">
        <v>0</v>
      </c>
      <c r="T13" s="2">
        <f t="shared" si="1"/>
        <v>0</v>
      </c>
      <c r="U13" s="2">
        <f t="shared" si="3"/>
        <v>0</v>
      </c>
    </row>
    <row r="14" spans="2:21" ht="15">
      <c r="B14" s="5" t="s">
        <v>16</v>
      </c>
      <c r="C14" s="2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/>
      <c r="J14" s="8">
        <v>0</v>
      </c>
      <c r="K14" s="8">
        <v>0</v>
      </c>
      <c r="L14" s="8">
        <v>0</v>
      </c>
      <c r="M14" s="2">
        <v>23</v>
      </c>
      <c r="N14" s="8">
        <f t="shared" si="0"/>
        <v>23</v>
      </c>
      <c r="O14" s="2">
        <f t="shared" si="2"/>
        <v>9196</v>
      </c>
      <c r="Q14" s="5" t="s">
        <v>16</v>
      </c>
      <c r="R14" s="2">
        <v>0</v>
      </c>
      <c r="S14" s="2">
        <v>0</v>
      </c>
      <c r="T14" s="2">
        <f t="shared" si="1"/>
        <v>0</v>
      </c>
      <c r="U14" s="2">
        <f t="shared" si="3"/>
        <v>0</v>
      </c>
    </row>
    <row r="15" spans="2:21" ht="15">
      <c r="B15" s="5" t="s">
        <v>17</v>
      </c>
      <c r="C15" s="2">
        <v>10992</v>
      </c>
      <c r="D15" s="8">
        <v>0</v>
      </c>
      <c r="E15" s="8">
        <v>0</v>
      </c>
      <c r="F15" s="8">
        <v>0</v>
      </c>
      <c r="G15" s="8">
        <v>0</v>
      </c>
      <c r="H15" s="2">
        <v>986</v>
      </c>
      <c r="I15" s="8"/>
      <c r="J15" s="8">
        <v>0</v>
      </c>
      <c r="K15" s="8">
        <v>0</v>
      </c>
      <c r="L15" s="8">
        <v>0</v>
      </c>
      <c r="M15" s="2">
        <v>0</v>
      </c>
      <c r="N15" s="8">
        <f t="shared" si="0"/>
        <v>11978</v>
      </c>
      <c r="O15" s="2">
        <f t="shared" si="2"/>
        <v>21174</v>
      </c>
      <c r="Q15" s="5" t="s">
        <v>17</v>
      </c>
      <c r="R15" s="2">
        <v>0</v>
      </c>
      <c r="S15" s="2">
        <v>0</v>
      </c>
      <c r="T15" s="2">
        <f t="shared" si="1"/>
        <v>0</v>
      </c>
      <c r="U15" s="2">
        <f t="shared" si="3"/>
        <v>0</v>
      </c>
    </row>
    <row r="16" spans="2:21" ht="15">
      <c r="B16" s="5" t="s">
        <v>18</v>
      </c>
      <c r="C16" s="2">
        <v>0</v>
      </c>
      <c r="D16" s="8">
        <v>0</v>
      </c>
      <c r="E16" s="8">
        <v>0</v>
      </c>
      <c r="F16" s="8">
        <v>0</v>
      </c>
      <c r="G16" s="8">
        <v>0</v>
      </c>
      <c r="H16" s="2">
        <v>0</v>
      </c>
      <c r="I16" s="8"/>
      <c r="J16" s="8">
        <v>0</v>
      </c>
      <c r="K16" s="8">
        <v>0</v>
      </c>
      <c r="L16" s="8">
        <v>0</v>
      </c>
      <c r="M16" s="2">
        <v>0</v>
      </c>
      <c r="N16" s="8">
        <f t="shared" si="0"/>
        <v>0</v>
      </c>
      <c r="O16" s="2">
        <f t="shared" si="2"/>
        <v>21174</v>
      </c>
      <c r="Q16" s="5" t="s">
        <v>18</v>
      </c>
      <c r="R16" s="2">
        <v>0</v>
      </c>
      <c r="S16" s="2">
        <v>0</v>
      </c>
      <c r="T16" s="2">
        <f t="shared" si="1"/>
        <v>0</v>
      </c>
      <c r="U16" s="2">
        <f t="shared" si="3"/>
        <v>0</v>
      </c>
    </row>
    <row r="17" spans="2:21" ht="15">
      <c r="B17" s="5" t="s">
        <v>19</v>
      </c>
      <c r="C17" s="2">
        <v>0</v>
      </c>
      <c r="D17" s="8">
        <v>0</v>
      </c>
      <c r="E17" s="8">
        <v>0</v>
      </c>
      <c r="F17" s="8">
        <v>0</v>
      </c>
      <c r="G17" s="8">
        <v>0</v>
      </c>
      <c r="H17" s="2">
        <v>4896</v>
      </c>
      <c r="I17" s="8"/>
      <c r="J17" s="8">
        <v>0</v>
      </c>
      <c r="K17" s="8">
        <v>0</v>
      </c>
      <c r="L17" s="8">
        <v>0</v>
      </c>
      <c r="M17" s="2">
        <v>0</v>
      </c>
      <c r="N17" s="8">
        <f t="shared" si="0"/>
        <v>4896</v>
      </c>
      <c r="O17" s="2">
        <f t="shared" si="2"/>
        <v>26070</v>
      </c>
      <c r="Q17" s="5" t="s">
        <v>19</v>
      </c>
      <c r="R17" s="2">
        <v>0</v>
      </c>
      <c r="S17" s="2">
        <v>0</v>
      </c>
      <c r="T17" s="2">
        <f t="shared" si="1"/>
        <v>0</v>
      </c>
      <c r="U17" s="2">
        <f t="shared" si="3"/>
        <v>0</v>
      </c>
    </row>
    <row r="18" spans="2:21" ht="15">
      <c r="B18" s="5" t="s">
        <v>20</v>
      </c>
      <c r="C18" s="2">
        <v>0</v>
      </c>
      <c r="D18" s="8">
        <v>0</v>
      </c>
      <c r="E18" s="8">
        <v>0</v>
      </c>
      <c r="F18" s="8">
        <v>0</v>
      </c>
      <c r="G18" s="8">
        <v>0</v>
      </c>
      <c r="H18" s="2">
        <v>19209</v>
      </c>
      <c r="I18" s="8"/>
      <c r="J18" s="8">
        <v>0</v>
      </c>
      <c r="K18" s="8">
        <v>0</v>
      </c>
      <c r="L18" s="8">
        <v>0</v>
      </c>
      <c r="M18" s="2">
        <v>0</v>
      </c>
      <c r="N18" s="8">
        <f t="shared" si="0"/>
        <v>19209</v>
      </c>
      <c r="O18" s="2">
        <f t="shared" si="2"/>
        <v>45279</v>
      </c>
      <c r="Q18" s="5" t="s">
        <v>20</v>
      </c>
      <c r="R18" s="2">
        <v>0</v>
      </c>
      <c r="S18" s="2">
        <v>0</v>
      </c>
      <c r="T18" s="2">
        <f t="shared" si="1"/>
        <v>0</v>
      </c>
      <c r="U18" s="2">
        <f t="shared" si="3"/>
        <v>0</v>
      </c>
    </row>
    <row r="19" spans="2:21" ht="15">
      <c r="B19" s="5" t="s">
        <v>21</v>
      </c>
      <c r="C19" s="2">
        <v>0</v>
      </c>
      <c r="D19" s="8">
        <v>0</v>
      </c>
      <c r="E19" s="8">
        <v>0</v>
      </c>
      <c r="F19" s="8">
        <v>0</v>
      </c>
      <c r="G19" s="8">
        <v>0</v>
      </c>
      <c r="H19" s="2">
        <v>0</v>
      </c>
      <c r="I19" s="8"/>
      <c r="J19" s="8">
        <v>0</v>
      </c>
      <c r="K19" s="8">
        <v>0</v>
      </c>
      <c r="L19" s="8">
        <v>0</v>
      </c>
      <c r="M19" s="2">
        <v>0</v>
      </c>
      <c r="N19" s="8">
        <f t="shared" si="0"/>
        <v>0</v>
      </c>
      <c r="O19" s="2">
        <f t="shared" si="2"/>
        <v>45279</v>
      </c>
      <c r="Q19" s="5" t="s">
        <v>21</v>
      </c>
      <c r="R19" s="2">
        <v>0</v>
      </c>
      <c r="S19" s="2">
        <v>0</v>
      </c>
      <c r="T19" s="2">
        <v>0</v>
      </c>
      <c r="U19" s="2">
        <f t="shared" si="3"/>
        <v>0</v>
      </c>
    </row>
    <row r="20" spans="2:21" ht="15">
      <c r="B20" s="5" t="s">
        <v>22</v>
      </c>
      <c r="C20" s="2">
        <v>0</v>
      </c>
      <c r="D20" s="8">
        <v>0</v>
      </c>
      <c r="E20" s="8">
        <v>0</v>
      </c>
      <c r="F20" s="8">
        <v>0</v>
      </c>
      <c r="G20" s="8">
        <v>0</v>
      </c>
      <c r="H20" s="2">
        <v>0</v>
      </c>
      <c r="I20" s="8"/>
      <c r="J20" s="8">
        <v>0</v>
      </c>
      <c r="K20" s="8">
        <v>0</v>
      </c>
      <c r="L20" s="8">
        <v>0</v>
      </c>
      <c r="M20" s="2">
        <v>0</v>
      </c>
      <c r="N20" s="8">
        <f t="shared" si="0"/>
        <v>0</v>
      </c>
      <c r="O20" s="2">
        <f t="shared" si="2"/>
        <v>45279</v>
      </c>
      <c r="Q20" s="5" t="s">
        <v>22</v>
      </c>
      <c r="R20" s="2">
        <v>0</v>
      </c>
      <c r="S20" s="2">
        <v>0</v>
      </c>
      <c r="T20" s="2">
        <f t="shared" si="1"/>
        <v>0</v>
      </c>
      <c r="U20" s="2">
        <f t="shared" si="3"/>
        <v>0</v>
      </c>
    </row>
    <row r="21" spans="2:21" ht="15.75" thickBot="1">
      <c r="B21" s="6" t="s">
        <v>23</v>
      </c>
      <c r="C21" s="7">
        <v>0</v>
      </c>
      <c r="D21" s="22">
        <v>0</v>
      </c>
      <c r="E21" s="8">
        <v>0</v>
      </c>
      <c r="F21" s="8">
        <v>0</v>
      </c>
      <c r="G21" s="8">
        <v>0</v>
      </c>
      <c r="H21" s="2">
        <v>0</v>
      </c>
      <c r="I21" s="8"/>
      <c r="J21" s="8">
        <v>0</v>
      </c>
      <c r="K21" s="8">
        <v>28</v>
      </c>
      <c r="L21" s="22">
        <v>0</v>
      </c>
      <c r="M21" s="7">
        <v>0</v>
      </c>
      <c r="N21" s="8">
        <f t="shared" si="0"/>
        <v>28</v>
      </c>
      <c r="O21" s="7">
        <f t="shared" si="2"/>
        <v>45307</v>
      </c>
      <c r="Q21" s="6" t="s">
        <v>23</v>
      </c>
      <c r="R21" s="7">
        <v>0</v>
      </c>
      <c r="S21" s="7">
        <v>0</v>
      </c>
      <c r="T21" s="7">
        <f t="shared" si="1"/>
        <v>0</v>
      </c>
      <c r="U21" s="7">
        <f t="shared" si="3"/>
        <v>0</v>
      </c>
    </row>
    <row r="22" spans="2:21" ht="16.5" thickBot="1" thickTop="1">
      <c r="B22" s="9" t="s">
        <v>24</v>
      </c>
      <c r="C22" s="10">
        <f aca="true" t="shared" si="4" ref="C22:N22">SUM(C10:C21)</f>
        <v>20165</v>
      </c>
      <c r="D22" s="10">
        <v>0</v>
      </c>
      <c r="E22" s="10">
        <f>SUM(E10:E21)</f>
        <v>0</v>
      </c>
      <c r="F22" s="10">
        <f>SUM(F10:F21)</f>
        <v>0</v>
      </c>
      <c r="G22" s="10">
        <f t="shared" si="4"/>
        <v>0</v>
      </c>
      <c r="H22" s="10">
        <f>SUM(H10:H21)</f>
        <v>25091</v>
      </c>
      <c r="I22" s="10"/>
      <c r="J22" s="10">
        <f t="shared" si="4"/>
        <v>0</v>
      </c>
      <c r="K22" s="10">
        <f t="shared" si="4"/>
        <v>28</v>
      </c>
      <c r="L22" s="10">
        <f t="shared" si="4"/>
        <v>0</v>
      </c>
      <c r="M22" s="10">
        <f t="shared" si="4"/>
        <v>23</v>
      </c>
      <c r="N22" s="10">
        <f t="shared" si="4"/>
        <v>45307</v>
      </c>
      <c r="O22" s="10"/>
      <c r="Q22" s="9" t="s">
        <v>24</v>
      </c>
      <c r="R22" s="10">
        <f>SUM(R10:R21)</f>
        <v>0</v>
      </c>
      <c r="S22" s="10">
        <f>SUM(S10:S21)</f>
        <v>0</v>
      </c>
      <c r="T22" s="10">
        <f>SUM(T10:T21)</f>
        <v>0</v>
      </c>
      <c r="U22" s="10"/>
    </row>
    <row r="23" spans="2:21" ht="15.75" thickTop="1">
      <c r="B23" s="11" t="s">
        <v>28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f aca="true" t="shared" si="5" ref="N23:N30">SUM(C23:M23)</f>
        <v>0</v>
      </c>
      <c r="O23" s="8">
        <f>N23</f>
        <v>0</v>
      </c>
      <c r="Q23" s="5" t="s">
        <v>28</v>
      </c>
      <c r="R23" s="8">
        <v>0</v>
      </c>
      <c r="S23" s="8">
        <v>34</v>
      </c>
      <c r="T23" s="8">
        <f aca="true" t="shared" si="6" ref="T23:T31">SUM(S23:S23)</f>
        <v>34</v>
      </c>
      <c r="U23" s="8">
        <f>T23</f>
        <v>34</v>
      </c>
    </row>
    <row r="24" spans="2:21" ht="15">
      <c r="B24" s="5" t="s">
        <v>29</v>
      </c>
      <c r="C24" s="2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2">
        <v>0</v>
      </c>
      <c r="N24" s="8">
        <f t="shared" si="5"/>
        <v>0</v>
      </c>
      <c r="O24" s="2">
        <f aca="true" t="shared" si="7" ref="O24:O33">N24+O23</f>
        <v>0</v>
      </c>
      <c r="Q24" s="5" t="s">
        <v>29</v>
      </c>
      <c r="R24" s="2">
        <v>0</v>
      </c>
      <c r="S24" s="2">
        <v>0</v>
      </c>
      <c r="T24" s="2">
        <f t="shared" si="6"/>
        <v>0</v>
      </c>
      <c r="U24" s="2">
        <f aca="true" t="shared" si="8" ref="U24:U34">T24+U23</f>
        <v>34</v>
      </c>
    </row>
    <row r="25" spans="2:21" ht="15">
      <c r="B25" s="5" t="s">
        <v>30</v>
      </c>
      <c r="C25" s="2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2">
        <v>0</v>
      </c>
      <c r="N25" s="8">
        <f t="shared" si="5"/>
        <v>0</v>
      </c>
      <c r="O25" s="2">
        <f t="shared" si="7"/>
        <v>0</v>
      </c>
      <c r="Q25" s="5" t="s">
        <v>30</v>
      </c>
      <c r="R25" s="2">
        <v>0</v>
      </c>
      <c r="S25" s="2">
        <v>0</v>
      </c>
      <c r="T25" s="2">
        <f t="shared" si="6"/>
        <v>0</v>
      </c>
      <c r="U25" s="2">
        <f t="shared" si="8"/>
        <v>34</v>
      </c>
    </row>
    <row r="26" spans="2:21" ht="15">
      <c r="B26" s="5" t="s">
        <v>31</v>
      </c>
      <c r="C26" s="2">
        <v>0</v>
      </c>
      <c r="D26" s="8">
        <v>0</v>
      </c>
      <c r="E26" s="8">
        <v>0</v>
      </c>
      <c r="F26" s="8">
        <v>0</v>
      </c>
      <c r="G26" s="8">
        <v>0</v>
      </c>
      <c r="H26" s="8">
        <v>24737</v>
      </c>
      <c r="I26" s="8">
        <v>0</v>
      </c>
      <c r="J26" s="8">
        <v>5300</v>
      </c>
      <c r="K26" s="8">
        <v>0</v>
      </c>
      <c r="L26" s="8">
        <v>0</v>
      </c>
      <c r="M26" s="2">
        <v>50</v>
      </c>
      <c r="N26" s="8">
        <f t="shared" si="5"/>
        <v>30087</v>
      </c>
      <c r="O26" s="2">
        <f t="shared" si="7"/>
        <v>30087</v>
      </c>
      <c r="Q26" s="5" t="s">
        <v>31</v>
      </c>
      <c r="R26" s="2">
        <v>0</v>
      </c>
      <c r="S26" s="2">
        <v>32</v>
      </c>
      <c r="T26" s="2">
        <f t="shared" si="6"/>
        <v>32</v>
      </c>
      <c r="U26" s="2">
        <f t="shared" si="8"/>
        <v>66</v>
      </c>
    </row>
    <row r="27" spans="2:21" ht="15">
      <c r="B27" s="5" t="s">
        <v>32</v>
      </c>
      <c r="C27" s="2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2">
        <v>0</v>
      </c>
      <c r="N27" s="8">
        <f t="shared" si="5"/>
        <v>0</v>
      </c>
      <c r="O27" s="2">
        <f t="shared" si="7"/>
        <v>30087</v>
      </c>
      <c r="Q27" s="5" t="s">
        <v>16</v>
      </c>
      <c r="R27" s="2">
        <v>0</v>
      </c>
      <c r="S27" s="2">
        <v>0</v>
      </c>
      <c r="T27" s="2">
        <f t="shared" si="6"/>
        <v>0</v>
      </c>
      <c r="U27" s="2">
        <f t="shared" si="8"/>
        <v>66</v>
      </c>
    </row>
    <row r="28" spans="2:21" ht="15">
      <c r="B28" s="5" t="s">
        <v>33</v>
      </c>
      <c r="C28" s="2">
        <v>0</v>
      </c>
      <c r="D28" s="8">
        <v>0</v>
      </c>
      <c r="E28" s="8">
        <v>0</v>
      </c>
      <c r="F28" s="8">
        <v>0</v>
      </c>
      <c r="G28" s="8">
        <v>0</v>
      </c>
      <c r="H28" s="2">
        <v>0</v>
      </c>
      <c r="I28" s="8">
        <v>0</v>
      </c>
      <c r="J28" s="8">
        <v>0</v>
      </c>
      <c r="K28" s="8">
        <v>0</v>
      </c>
      <c r="L28" s="8">
        <v>0</v>
      </c>
      <c r="M28" s="2">
        <v>0</v>
      </c>
      <c r="N28" s="8">
        <f t="shared" si="5"/>
        <v>0</v>
      </c>
      <c r="O28" s="2">
        <f t="shared" si="7"/>
        <v>30087</v>
      </c>
      <c r="Q28" s="5" t="s">
        <v>33</v>
      </c>
      <c r="R28" s="2">
        <v>0</v>
      </c>
      <c r="S28" s="2">
        <v>0</v>
      </c>
      <c r="T28" s="2">
        <f t="shared" si="6"/>
        <v>0</v>
      </c>
      <c r="U28" s="2">
        <f t="shared" si="8"/>
        <v>66</v>
      </c>
    </row>
    <row r="29" spans="2:21" ht="15">
      <c r="B29" s="5" t="s">
        <v>34</v>
      </c>
      <c r="C29" s="2">
        <v>20</v>
      </c>
      <c r="D29" s="8">
        <v>0</v>
      </c>
      <c r="E29" s="8">
        <v>0</v>
      </c>
      <c r="F29" s="8">
        <v>0</v>
      </c>
      <c r="G29" s="8">
        <v>0</v>
      </c>
      <c r="H29" s="2">
        <v>0</v>
      </c>
      <c r="I29" s="8">
        <v>0</v>
      </c>
      <c r="J29" s="8">
        <v>0</v>
      </c>
      <c r="K29" s="8">
        <v>0</v>
      </c>
      <c r="L29" s="8">
        <v>0</v>
      </c>
      <c r="M29" s="2">
        <v>100</v>
      </c>
      <c r="N29" s="8">
        <f t="shared" si="5"/>
        <v>120</v>
      </c>
      <c r="O29" s="2">
        <f t="shared" si="7"/>
        <v>30207</v>
      </c>
      <c r="Q29" s="5" t="s">
        <v>34</v>
      </c>
      <c r="R29" s="2">
        <v>0</v>
      </c>
      <c r="S29" s="2">
        <v>34</v>
      </c>
      <c r="T29" s="2">
        <f t="shared" si="6"/>
        <v>34</v>
      </c>
      <c r="U29" s="2">
        <f t="shared" si="8"/>
        <v>100</v>
      </c>
    </row>
    <row r="30" spans="2:21" ht="15">
      <c r="B30" s="5" t="s">
        <v>35</v>
      </c>
      <c r="C30" s="2">
        <v>0</v>
      </c>
      <c r="D30" s="8">
        <v>0</v>
      </c>
      <c r="E30" s="8">
        <v>0</v>
      </c>
      <c r="F30" s="8">
        <v>0</v>
      </c>
      <c r="G30" s="8">
        <v>0</v>
      </c>
      <c r="H30" s="2">
        <v>0</v>
      </c>
      <c r="I30" s="8">
        <v>0</v>
      </c>
      <c r="J30" s="8">
        <v>0</v>
      </c>
      <c r="K30" s="8">
        <v>0</v>
      </c>
      <c r="L30" s="8">
        <v>0</v>
      </c>
      <c r="M30" s="2">
        <v>0</v>
      </c>
      <c r="N30" s="8">
        <f t="shared" si="5"/>
        <v>0</v>
      </c>
      <c r="O30" s="2">
        <f t="shared" si="7"/>
        <v>30207</v>
      </c>
      <c r="Q30" s="5" t="s">
        <v>35</v>
      </c>
      <c r="R30" s="2">
        <v>0</v>
      </c>
      <c r="S30" s="2">
        <v>0</v>
      </c>
      <c r="T30" s="2">
        <f t="shared" si="6"/>
        <v>0</v>
      </c>
      <c r="U30" s="2">
        <f t="shared" si="8"/>
        <v>100</v>
      </c>
    </row>
    <row r="31" spans="2:21" ht="15">
      <c r="B31" s="5" t="s">
        <v>36</v>
      </c>
      <c r="C31" s="2">
        <v>0</v>
      </c>
      <c r="D31" s="8">
        <v>0</v>
      </c>
      <c r="E31" s="8">
        <v>0</v>
      </c>
      <c r="F31" s="8">
        <v>0</v>
      </c>
      <c r="G31" s="8">
        <v>0</v>
      </c>
      <c r="H31" s="2">
        <v>0</v>
      </c>
      <c r="I31" s="8">
        <v>0</v>
      </c>
      <c r="J31" s="8">
        <v>0</v>
      </c>
      <c r="K31" s="8">
        <v>0</v>
      </c>
      <c r="L31" s="8">
        <v>0</v>
      </c>
      <c r="M31" s="2">
        <v>0</v>
      </c>
      <c r="N31" s="8">
        <v>0</v>
      </c>
      <c r="O31" s="2">
        <f t="shared" si="7"/>
        <v>30207</v>
      </c>
      <c r="Q31" s="5" t="s">
        <v>36</v>
      </c>
      <c r="R31" s="2">
        <v>0</v>
      </c>
      <c r="S31" s="2">
        <v>0</v>
      </c>
      <c r="T31" s="2">
        <f t="shared" si="6"/>
        <v>0</v>
      </c>
      <c r="U31" s="2">
        <f t="shared" si="8"/>
        <v>100</v>
      </c>
    </row>
    <row r="32" spans="2:21" ht="15">
      <c r="B32" s="5" t="s">
        <v>37</v>
      </c>
      <c r="C32" s="2">
        <v>0</v>
      </c>
      <c r="D32" s="8">
        <v>0</v>
      </c>
      <c r="E32" s="8">
        <v>0</v>
      </c>
      <c r="F32" s="8">
        <v>0</v>
      </c>
      <c r="G32" s="8">
        <v>0</v>
      </c>
      <c r="H32" s="2">
        <v>0</v>
      </c>
      <c r="I32" s="8">
        <v>0</v>
      </c>
      <c r="J32" s="8">
        <v>0</v>
      </c>
      <c r="K32" s="8">
        <v>0</v>
      </c>
      <c r="L32" s="8">
        <v>0</v>
      </c>
      <c r="M32" s="2">
        <v>0</v>
      </c>
      <c r="N32" s="8">
        <f>SUM(C32:M32)</f>
        <v>0</v>
      </c>
      <c r="O32" s="2">
        <f t="shared" si="7"/>
        <v>30207</v>
      </c>
      <c r="Q32" s="5" t="s">
        <v>37</v>
      </c>
      <c r="R32" s="2">
        <v>0</v>
      </c>
      <c r="S32" s="2">
        <v>0</v>
      </c>
      <c r="T32" s="2">
        <v>0</v>
      </c>
      <c r="U32" s="2">
        <f t="shared" si="8"/>
        <v>100</v>
      </c>
    </row>
    <row r="33" spans="2:21" ht="15">
      <c r="B33" s="5" t="s">
        <v>38</v>
      </c>
      <c r="C33" s="2">
        <v>0</v>
      </c>
      <c r="D33" s="8">
        <v>0</v>
      </c>
      <c r="E33" s="8">
        <v>0</v>
      </c>
      <c r="F33" s="8">
        <v>0</v>
      </c>
      <c r="G33" s="8">
        <v>25</v>
      </c>
      <c r="H33" s="2">
        <v>0</v>
      </c>
      <c r="I33" s="8">
        <v>0</v>
      </c>
      <c r="J33" s="8">
        <v>0</v>
      </c>
      <c r="K33" s="8">
        <v>0</v>
      </c>
      <c r="L33" s="8">
        <v>0</v>
      </c>
      <c r="M33" s="2">
        <v>0</v>
      </c>
      <c r="N33" s="8">
        <f>SUM(C33:M33)</f>
        <v>25</v>
      </c>
      <c r="O33" s="2">
        <f t="shared" si="7"/>
        <v>30232</v>
      </c>
      <c r="Q33" s="5" t="s">
        <v>38</v>
      </c>
      <c r="R33" s="2">
        <v>0</v>
      </c>
      <c r="S33" s="2">
        <v>0</v>
      </c>
      <c r="T33" s="2">
        <f>SUM(S33:S33)</f>
        <v>0</v>
      </c>
      <c r="U33" s="2">
        <f t="shared" si="8"/>
        <v>100</v>
      </c>
    </row>
    <row r="34" spans="2:21" ht="15.75" thickBot="1">
      <c r="B34" s="6" t="s">
        <v>39</v>
      </c>
      <c r="C34" s="7">
        <v>0</v>
      </c>
      <c r="D34" s="8">
        <v>0</v>
      </c>
      <c r="E34" s="8">
        <v>0</v>
      </c>
      <c r="F34" s="8">
        <v>0</v>
      </c>
      <c r="G34" s="22">
        <v>0</v>
      </c>
      <c r="H34" s="2">
        <v>0</v>
      </c>
      <c r="I34" s="8">
        <v>0</v>
      </c>
      <c r="J34" s="8">
        <v>0</v>
      </c>
      <c r="K34" s="8">
        <v>0</v>
      </c>
      <c r="L34" s="8">
        <v>0</v>
      </c>
      <c r="M34" s="7">
        <v>0</v>
      </c>
      <c r="N34" s="8">
        <f>SUM(C34:M34)</f>
        <v>0</v>
      </c>
      <c r="O34" s="7">
        <f>N34+O33</f>
        <v>30232</v>
      </c>
      <c r="Q34" s="6" t="s">
        <v>39</v>
      </c>
      <c r="R34" s="7">
        <v>0</v>
      </c>
      <c r="S34" s="7">
        <v>35</v>
      </c>
      <c r="T34" s="7">
        <f>SUM(S34:S34)</f>
        <v>35</v>
      </c>
      <c r="U34" s="7">
        <f t="shared" si="8"/>
        <v>135</v>
      </c>
    </row>
    <row r="35" spans="2:21" ht="16.5" thickBot="1" thickTop="1">
      <c r="B35" s="9" t="s">
        <v>27</v>
      </c>
      <c r="C35" s="10">
        <f aca="true" t="shared" si="9" ref="C35:M35">SUM(C23:C34)</f>
        <v>20</v>
      </c>
      <c r="D35" s="10">
        <f>SUM(D23:D34)</f>
        <v>0</v>
      </c>
      <c r="E35" s="10">
        <f t="shared" si="9"/>
        <v>0</v>
      </c>
      <c r="F35" s="10">
        <f>SUM(F23:F34)</f>
        <v>0</v>
      </c>
      <c r="G35" s="10">
        <f t="shared" si="9"/>
        <v>25</v>
      </c>
      <c r="H35" s="10">
        <f>SUM(H23:H34)</f>
        <v>24737</v>
      </c>
      <c r="I35" s="10">
        <f t="shared" si="9"/>
        <v>0</v>
      </c>
      <c r="J35" s="10">
        <f t="shared" si="9"/>
        <v>5300</v>
      </c>
      <c r="K35" s="10">
        <f t="shared" si="9"/>
        <v>0</v>
      </c>
      <c r="L35" s="10">
        <f t="shared" si="9"/>
        <v>0</v>
      </c>
      <c r="M35" s="10">
        <f t="shared" si="9"/>
        <v>150</v>
      </c>
      <c r="N35" s="10">
        <f>SUM(N23:N34)</f>
        <v>30232</v>
      </c>
      <c r="O35" s="10"/>
      <c r="Q35" s="9" t="s">
        <v>27</v>
      </c>
      <c r="R35" s="10">
        <f>SUM(R23:R34)</f>
        <v>0</v>
      </c>
      <c r="S35" s="10">
        <f>SUM(S23:S34)</f>
        <v>135</v>
      </c>
      <c r="T35" s="10">
        <f>SUM(T23:T34)</f>
        <v>135</v>
      </c>
      <c r="U35" s="10"/>
    </row>
    <row r="36" spans="2:21" ht="15.75" thickTop="1">
      <c r="B36" s="11" t="s">
        <v>49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f aca="true" t="shared" si="10" ref="N36:N47">SUM(C36:M36)</f>
        <v>0</v>
      </c>
      <c r="O36" s="8">
        <f>N36</f>
        <v>0</v>
      </c>
      <c r="Q36" s="11" t="s">
        <v>49</v>
      </c>
      <c r="R36" s="8">
        <v>0</v>
      </c>
      <c r="S36" s="8">
        <v>0</v>
      </c>
      <c r="T36" s="8">
        <f aca="true" t="shared" si="11" ref="T36:T44">SUM(S36:S36)</f>
        <v>0</v>
      </c>
      <c r="U36" s="8">
        <f>T36</f>
        <v>0</v>
      </c>
    </row>
    <row r="37" spans="2:21" ht="15">
      <c r="B37" s="5" t="s">
        <v>50</v>
      </c>
      <c r="C37" s="2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2">
        <v>0</v>
      </c>
      <c r="N37" s="8">
        <f t="shared" si="10"/>
        <v>0</v>
      </c>
      <c r="O37" s="2">
        <f aca="true" t="shared" si="12" ref="O37:O46">N37+O36</f>
        <v>0</v>
      </c>
      <c r="Q37" s="5" t="s">
        <v>50</v>
      </c>
      <c r="R37" s="2">
        <v>0</v>
      </c>
      <c r="S37" s="2">
        <v>0</v>
      </c>
      <c r="T37" s="2">
        <f t="shared" si="11"/>
        <v>0</v>
      </c>
      <c r="U37" s="2">
        <f aca="true" t="shared" si="13" ref="U37:U47">T37+U36</f>
        <v>0</v>
      </c>
    </row>
    <row r="38" spans="2:21" ht="15">
      <c r="B38" s="5" t="s">
        <v>51</v>
      </c>
      <c r="C38" s="2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2">
        <v>0</v>
      </c>
      <c r="N38" s="8">
        <f t="shared" si="10"/>
        <v>0</v>
      </c>
      <c r="O38" s="2">
        <f t="shared" si="12"/>
        <v>0</v>
      </c>
      <c r="Q38" s="5" t="s">
        <v>51</v>
      </c>
      <c r="R38" s="2">
        <v>0</v>
      </c>
      <c r="S38" s="2">
        <v>0</v>
      </c>
      <c r="T38" s="2">
        <f t="shared" si="11"/>
        <v>0</v>
      </c>
      <c r="U38" s="2">
        <f t="shared" si="13"/>
        <v>0</v>
      </c>
    </row>
    <row r="39" spans="2:21" ht="15">
      <c r="B39" s="5" t="s">
        <v>52</v>
      </c>
      <c r="C39" s="2">
        <v>13181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2">
        <v>0</v>
      </c>
      <c r="N39" s="8">
        <f t="shared" si="10"/>
        <v>13181</v>
      </c>
      <c r="O39" s="2">
        <f t="shared" si="12"/>
        <v>13181</v>
      </c>
      <c r="Q39" s="5" t="s">
        <v>52</v>
      </c>
      <c r="R39" s="2">
        <v>0</v>
      </c>
      <c r="S39" s="2">
        <v>0</v>
      </c>
      <c r="T39" s="2">
        <f t="shared" si="11"/>
        <v>0</v>
      </c>
      <c r="U39" s="2">
        <f t="shared" si="13"/>
        <v>0</v>
      </c>
    </row>
    <row r="40" spans="2:21" ht="15">
      <c r="B40" s="5" t="s">
        <v>53</v>
      </c>
      <c r="C40" s="2">
        <v>0</v>
      </c>
      <c r="D40" s="8">
        <v>0</v>
      </c>
      <c r="E40" s="8">
        <v>50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2">
        <v>0</v>
      </c>
      <c r="N40" s="8">
        <f t="shared" si="10"/>
        <v>50</v>
      </c>
      <c r="O40" s="2">
        <f t="shared" si="12"/>
        <v>13231</v>
      </c>
      <c r="Q40" s="5" t="s">
        <v>53</v>
      </c>
      <c r="R40" s="2">
        <v>0</v>
      </c>
      <c r="S40" s="2">
        <v>0</v>
      </c>
      <c r="T40" s="2">
        <f t="shared" si="11"/>
        <v>0</v>
      </c>
      <c r="U40" s="2">
        <f t="shared" si="13"/>
        <v>0</v>
      </c>
    </row>
    <row r="41" spans="2:21" ht="15">
      <c r="B41" s="5" t="s">
        <v>76</v>
      </c>
      <c r="C41" s="2">
        <v>0</v>
      </c>
      <c r="D41" s="8">
        <v>0</v>
      </c>
      <c r="E41" s="8">
        <v>0</v>
      </c>
      <c r="F41" s="8">
        <v>0</v>
      </c>
      <c r="G41" s="8">
        <v>0</v>
      </c>
      <c r="H41" s="2">
        <v>0</v>
      </c>
      <c r="I41" s="8">
        <v>0</v>
      </c>
      <c r="J41" s="8">
        <v>0</v>
      </c>
      <c r="K41" s="8">
        <v>0</v>
      </c>
      <c r="L41" s="8">
        <v>0</v>
      </c>
      <c r="M41" s="2">
        <v>0</v>
      </c>
      <c r="N41" s="8">
        <f t="shared" si="10"/>
        <v>0</v>
      </c>
      <c r="O41" s="2">
        <f t="shared" si="12"/>
        <v>13231</v>
      </c>
      <c r="Q41" s="5" t="s">
        <v>76</v>
      </c>
      <c r="R41" s="2">
        <v>0</v>
      </c>
      <c r="S41" s="2">
        <v>0</v>
      </c>
      <c r="T41" s="2">
        <f t="shared" si="11"/>
        <v>0</v>
      </c>
      <c r="U41" s="2">
        <f t="shared" si="13"/>
        <v>0</v>
      </c>
    </row>
    <row r="42" spans="2:21" ht="15">
      <c r="B42" s="5" t="s">
        <v>77</v>
      </c>
      <c r="C42" s="2">
        <v>0</v>
      </c>
      <c r="D42" s="8">
        <v>0</v>
      </c>
      <c r="E42" s="8">
        <v>0</v>
      </c>
      <c r="F42" s="8">
        <v>0</v>
      </c>
      <c r="G42" s="8">
        <v>0</v>
      </c>
      <c r="H42" s="2">
        <v>0</v>
      </c>
      <c r="I42" s="8">
        <v>0</v>
      </c>
      <c r="J42" s="8">
        <v>0</v>
      </c>
      <c r="K42" s="8">
        <v>0</v>
      </c>
      <c r="L42" s="8">
        <v>0</v>
      </c>
      <c r="M42" s="2">
        <v>0</v>
      </c>
      <c r="N42" s="8">
        <f t="shared" si="10"/>
        <v>0</v>
      </c>
      <c r="O42" s="2">
        <f t="shared" si="12"/>
        <v>13231</v>
      </c>
      <c r="Q42" s="5" t="s">
        <v>77</v>
      </c>
      <c r="R42" s="2">
        <v>0</v>
      </c>
      <c r="S42" s="2">
        <v>0</v>
      </c>
      <c r="T42" s="2">
        <f t="shared" si="11"/>
        <v>0</v>
      </c>
      <c r="U42" s="2">
        <f t="shared" si="13"/>
        <v>0</v>
      </c>
    </row>
    <row r="43" spans="2:21" ht="15">
      <c r="B43" s="5" t="s">
        <v>78</v>
      </c>
      <c r="C43" s="2">
        <v>0</v>
      </c>
      <c r="D43" s="8">
        <v>0</v>
      </c>
      <c r="E43" s="8">
        <v>0</v>
      </c>
      <c r="F43" s="8">
        <v>0</v>
      </c>
      <c r="G43" s="8">
        <v>0</v>
      </c>
      <c r="H43" s="2">
        <v>0</v>
      </c>
      <c r="I43" s="8">
        <v>0</v>
      </c>
      <c r="J43" s="8">
        <v>0</v>
      </c>
      <c r="K43" s="8">
        <v>0</v>
      </c>
      <c r="L43" s="8">
        <v>0</v>
      </c>
      <c r="M43" s="2">
        <v>0</v>
      </c>
      <c r="N43" s="8">
        <f t="shared" si="10"/>
        <v>0</v>
      </c>
      <c r="O43" s="2">
        <f t="shared" si="12"/>
        <v>13231</v>
      </c>
      <c r="Q43" s="5" t="s">
        <v>78</v>
      </c>
      <c r="R43" s="2">
        <v>0</v>
      </c>
      <c r="S43" s="2">
        <v>0</v>
      </c>
      <c r="T43" s="2">
        <f t="shared" si="11"/>
        <v>0</v>
      </c>
      <c r="U43" s="2">
        <f t="shared" si="13"/>
        <v>0</v>
      </c>
    </row>
    <row r="44" spans="2:21" ht="15">
      <c r="B44" s="5" t="s">
        <v>79</v>
      </c>
      <c r="C44" s="2">
        <v>10972</v>
      </c>
      <c r="D44" s="8">
        <v>0</v>
      </c>
      <c r="E44" s="8">
        <v>0</v>
      </c>
      <c r="F44" s="8">
        <v>0</v>
      </c>
      <c r="G44" s="8">
        <v>0</v>
      </c>
      <c r="H44" s="2">
        <v>0</v>
      </c>
      <c r="I44" s="8">
        <v>0</v>
      </c>
      <c r="J44" s="8">
        <v>0</v>
      </c>
      <c r="K44" s="8">
        <v>0</v>
      </c>
      <c r="L44" s="8">
        <v>0</v>
      </c>
      <c r="M44" s="2">
        <v>0</v>
      </c>
      <c r="N44" s="8">
        <f t="shared" si="10"/>
        <v>10972</v>
      </c>
      <c r="O44" s="2">
        <f t="shared" si="12"/>
        <v>24203</v>
      </c>
      <c r="Q44" s="5" t="s">
        <v>79</v>
      </c>
      <c r="R44" s="2">
        <v>0</v>
      </c>
      <c r="S44" s="2">
        <v>34</v>
      </c>
      <c r="T44" s="2">
        <f t="shared" si="11"/>
        <v>34</v>
      </c>
      <c r="U44" s="2">
        <f t="shared" si="13"/>
        <v>34</v>
      </c>
    </row>
    <row r="45" spans="2:21" ht="15">
      <c r="B45" s="5" t="s">
        <v>80</v>
      </c>
      <c r="C45" s="2">
        <v>0</v>
      </c>
      <c r="D45" s="8">
        <v>0</v>
      </c>
      <c r="E45" s="8">
        <v>0</v>
      </c>
      <c r="F45" s="8">
        <v>0</v>
      </c>
      <c r="G45" s="8">
        <v>0</v>
      </c>
      <c r="H45" s="2">
        <v>0</v>
      </c>
      <c r="I45" s="8">
        <v>0</v>
      </c>
      <c r="J45" s="8">
        <v>0</v>
      </c>
      <c r="K45" s="8">
        <v>0</v>
      </c>
      <c r="L45" s="8">
        <v>0</v>
      </c>
      <c r="M45" s="2">
        <v>0</v>
      </c>
      <c r="N45" s="8">
        <f t="shared" si="10"/>
        <v>0</v>
      </c>
      <c r="O45" s="2">
        <f t="shared" si="12"/>
        <v>24203</v>
      </c>
      <c r="Q45" s="5" t="s">
        <v>80</v>
      </c>
      <c r="R45" s="2">
        <v>0</v>
      </c>
      <c r="S45" s="2">
        <v>0</v>
      </c>
      <c r="T45" s="2">
        <v>0</v>
      </c>
      <c r="U45" s="2">
        <f t="shared" si="13"/>
        <v>34</v>
      </c>
    </row>
    <row r="46" spans="2:21" ht="15">
      <c r="B46" s="5" t="s">
        <v>81</v>
      </c>
      <c r="C46" s="2">
        <v>0</v>
      </c>
      <c r="D46" s="8">
        <v>0</v>
      </c>
      <c r="E46" s="8">
        <v>0</v>
      </c>
      <c r="F46" s="8">
        <v>0</v>
      </c>
      <c r="G46" s="8">
        <v>0</v>
      </c>
      <c r="H46" s="2">
        <v>0</v>
      </c>
      <c r="I46" s="8">
        <v>25</v>
      </c>
      <c r="J46" s="8">
        <v>0</v>
      </c>
      <c r="K46" s="8">
        <v>0</v>
      </c>
      <c r="L46" s="8">
        <v>0</v>
      </c>
      <c r="M46" s="2">
        <v>0</v>
      </c>
      <c r="N46" s="8">
        <f t="shared" si="10"/>
        <v>25</v>
      </c>
      <c r="O46" s="2">
        <f t="shared" si="12"/>
        <v>24228</v>
      </c>
      <c r="Q46" s="5" t="s">
        <v>81</v>
      </c>
      <c r="R46" s="2">
        <v>0</v>
      </c>
      <c r="S46" s="2">
        <v>0</v>
      </c>
      <c r="T46" s="2">
        <f>SUM(S46:S46)</f>
        <v>0</v>
      </c>
      <c r="U46" s="2">
        <f t="shared" si="13"/>
        <v>34</v>
      </c>
    </row>
    <row r="47" spans="2:21" ht="15.75" thickBot="1">
      <c r="B47" s="6" t="s">
        <v>82</v>
      </c>
      <c r="C47" s="7">
        <v>0</v>
      </c>
      <c r="D47" s="22">
        <v>0</v>
      </c>
      <c r="E47" s="22">
        <v>0</v>
      </c>
      <c r="F47" s="22">
        <v>0</v>
      </c>
      <c r="G47" s="22">
        <v>0</v>
      </c>
      <c r="H47" s="2">
        <v>0</v>
      </c>
      <c r="I47" s="22">
        <v>0</v>
      </c>
      <c r="J47" s="8">
        <v>0</v>
      </c>
      <c r="K47" s="8">
        <v>0</v>
      </c>
      <c r="L47" s="8">
        <v>0</v>
      </c>
      <c r="M47" s="7">
        <v>0</v>
      </c>
      <c r="N47" s="8">
        <f t="shared" si="10"/>
        <v>0</v>
      </c>
      <c r="O47" s="7">
        <f>N47+O46</f>
        <v>24228</v>
      </c>
      <c r="Q47" s="6" t="s">
        <v>82</v>
      </c>
      <c r="R47" s="7">
        <v>0</v>
      </c>
      <c r="S47" s="7">
        <v>0</v>
      </c>
      <c r="T47" s="7">
        <f>SUM(S47:S47)</f>
        <v>0</v>
      </c>
      <c r="U47" s="7">
        <f t="shared" si="13"/>
        <v>34</v>
      </c>
    </row>
    <row r="48" spans="2:21" ht="16.5" thickBot="1" thickTop="1">
      <c r="B48" s="9" t="s">
        <v>54</v>
      </c>
      <c r="C48" s="10">
        <f aca="true" t="shared" si="14" ref="C48:M48">SUM(C36:C47)</f>
        <v>24153</v>
      </c>
      <c r="D48" s="10">
        <f>SUM(D36:D47)</f>
        <v>0</v>
      </c>
      <c r="E48" s="10">
        <f t="shared" si="14"/>
        <v>50</v>
      </c>
      <c r="F48" s="10">
        <f>SUM(F36:F47)</f>
        <v>0</v>
      </c>
      <c r="G48" s="10">
        <f t="shared" si="14"/>
        <v>0</v>
      </c>
      <c r="H48" s="10">
        <f>SUM(H36:H47)</f>
        <v>0</v>
      </c>
      <c r="I48" s="10">
        <f t="shared" si="14"/>
        <v>25</v>
      </c>
      <c r="J48" s="10">
        <f t="shared" si="14"/>
        <v>0</v>
      </c>
      <c r="K48" s="10">
        <f t="shared" si="14"/>
        <v>0</v>
      </c>
      <c r="L48" s="10">
        <f t="shared" si="14"/>
        <v>0</v>
      </c>
      <c r="M48" s="10">
        <f t="shared" si="14"/>
        <v>0</v>
      </c>
      <c r="N48" s="10">
        <f>SUM(N36:N47)</f>
        <v>24228</v>
      </c>
      <c r="O48" s="10"/>
      <c r="Q48" s="9" t="s">
        <v>54</v>
      </c>
      <c r="R48" s="10">
        <f>SUM(R36:R47)</f>
        <v>0</v>
      </c>
      <c r="S48" s="10">
        <f>SUM(S36:S47)</f>
        <v>34</v>
      </c>
      <c r="T48" s="10">
        <f>SUM(T36:T47)</f>
        <v>34</v>
      </c>
      <c r="U48" s="10"/>
    </row>
    <row r="49" spans="2:21" ht="15.75" thickTop="1">
      <c r="B49" s="11" t="s">
        <v>93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f aca="true" t="shared" si="15" ref="N49:N60">SUM(C49:M49)</f>
        <v>0</v>
      </c>
      <c r="O49" s="8">
        <f>N49</f>
        <v>0</v>
      </c>
      <c r="Q49" s="11" t="s">
        <v>93</v>
      </c>
      <c r="R49" s="14">
        <v>0</v>
      </c>
      <c r="S49" s="8">
        <v>0</v>
      </c>
      <c r="T49" s="8">
        <f>SUM(R49:S49)</f>
        <v>0</v>
      </c>
      <c r="U49" s="8">
        <f>T49</f>
        <v>0</v>
      </c>
    </row>
    <row r="50" spans="2:21" ht="15">
      <c r="B50" s="5" t="s">
        <v>94</v>
      </c>
      <c r="C50" s="2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2">
        <v>0</v>
      </c>
      <c r="N50" s="8">
        <f t="shared" si="15"/>
        <v>0</v>
      </c>
      <c r="O50" s="2">
        <f aca="true" t="shared" si="16" ref="O50:O59">N50+O49</f>
        <v>0</v>
      </c>
      <c r="Q50" s="5" t="s">
        <v>94</v>
      </c>
      <c r="R50" s="5">
        <v>0</v>
      </c>
      <c r="S50" s="2">
        <v>0</v>
      </c>
      <c r="T50" s="8">
        <f aca="true" t="shared" si="17" ref="T50:T60">SUM(R50:S50)</f>
        <v>0</v>
      </c>
      <c r="U50" s="2">
        <f aca="true" t="shared" si="18" ref="U50:U60">T50+U49</f>
        <v>0</v>
      </c>
    </row>
    <row r="51" spans="2:21" ht="15">
      <c r="B51" s="5" t="s">
        <v>95</v>
      </c>
      <c r="C51" s="2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2">
        <v>0</v>
      </c>
      <c r="N51" s="8">
        <f t="shared" si="15"/>
        <v>0</v>
      </c>
      <c r="O51" s="2">
        <f t="shared" si="16"/>
        <v>0</v>
      </c>
      <c r="Q51" s="5" t="s">
        <v>95</v>
      </c>
      <c r="R51" s="5">
        <v>0</v>
      </c>
      <c r="S51" s="2">
        <v>0</v>
      </c>
      <c r="T51" s="8">
        <f t="shared" si="17"/>
        <v>0</v>
      </c>
      <c r="U51" s="2">
        <f t="shared" si="18"/>
        <v>0</v>
      </c>
    </row>
    <row r="52" spans="2:21" ht="15">
      <c r="B52" s="5" t="s">
        <v>96</v>
      </c>
      <c r="C52" s="2">
        <v>21979</v>
      </c>
      <c r="D52" s="8">
        <v>0</v>
      </c>
      <c r="E52" s="8">
        <v>100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2">
        <v>0</v>
      </c>
      <c r="N52" s="8">
        <f t="shared" si="15"/>
        <v>22079</v>
      </c>
      <c r="O52" s="2">
        <f t="shared" si="16"/>
        <v>22079</v>
      </c>
      <c r="Q52" s="5" t="s">
        <v>96</v>
      </c>
      <c r="R52" s="5">
        <v>0</v>
      </c>
      <c r="S52" s="2">
        <v>0</v>
      </c>
      <c r="T52" s="8">
        <f t="shared" si="17"/>
        <v>0</v>
      </c>
      <c r="U52" s="2">
        <f t="shared" si="18"/>
        <v>0</v>
      </c>
    </row>
    <row r="53" spans="2:21" ht="15">
      <c r="B53" s="5" t="s">
        <v>97</v>
      </c>
      <c r="C53" s="2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2">
        <v>0</v>
      </c>
      <c r="N53" s="8">
        <f t="shared" si="15"/>
        <v>0</v>
      </c>
      <c r="O53" s="2">
        <f t="shared" si="16"/>
        <v>22079</v>
      </c>
      <c r="Q53" s="5" t="s">
        <v>97</v>
      </c>
      <c r="R53" s="5">
        <v>120</v>
      </c>
      <c r="S53" s="2">
        <v>0</v>
      </c>
      <c r="T53" s="8">
        <f t="shared" si="17"/>
        <v>120</v>
      </c>
      <c r="U53" s="2">
        <f t="shared" si="18"/>
        <v>120</v>
      </c>
    </row>
    <row r="54" spans="2:21" ht="15">
      <c r="B54" s="5" t="s">
        <v>132</v>
      </c>
      <c r="C54" s="2">
        <v>0</v>
      </c>
      <c r="D54" s="8">
        <v>0</v>
      </c>
      <c r="E54" s="8">
        <v>0</v>
      </c>
      <c r="F54" s="8">
        <v>0</v>
      </c>
      <c r="G54" s="8">
        <v>0</v>
      </c>
      <c r="H54" s="2">
        <v>0</v>
      </c>
      <c r="I54" s="8">
        <v>0</v>
      </c>
      <c r="J54" s="8">
        <v>0</v>
      </c>
      <c r="K54" s="8">
        <v>0</v>
      </c>
      <c r="L54" s="8">
        <v>0</v>
      </c>
      <c r="M54" s="2">
        <v>0</v>
      </c>
      <c r="N54" s="8">
        <f t="shared" si="15"/>
        <v>0</v>
      </c>
      <c r="O54" s="2">
        <f t="shared" si="16"/>
        <v>22079</v>
      </c>
      <c r="Q54" s="5" t="s">
        <v>132</v>
      </c>
      <c r="R54" s="5">
        <v>0</v>
      </c>
      <c r="S54" s="2">
        <v>0</v>
      </c>
      <c r="T54" s="8">
        <f t="shared" si="17"/>
        <v>0</v>
      </c>
      <c r="U54" s="2">
        <f t="shared" si="18"/>
        <v>120</v>
      </c>
    </row>
    <row r="55" spans="2:21" ht="15">
      <c r="B55" s="5" t="s">
        <v>133</v>
      </c>
      <c r="C55" s="2">
        <v>0</v>
      </c>
      <c r="D55" s="8">
        <v>0</v>
      </c>
      <c r="E55" s="8">
        <v>0</v>
      </c>
      <c r="F55" s="8">
        <v>0</v>
      </c>
      <c r="G55" s="8">
        <v>0</v>
      </c>
      <c r="H55" s="2">
        <v>0</v>
      </c>
      <c r="I55" s="8">
        <v>0</v>
      </c>
      <c r="J55" s="8">
        <v>0</v>
      </c>
      <c r="K55" s="8">
        <v>0</v>
      </c>
      <c r="L55" s="8">
        <v>0</v>
      </c>
      <c r="M55" s="2">
        <v>0</v>
      </c>
      <c r="N55" s="8">
        <f t="shared" si="15"/>
        <v>0</v>
      </c>
      <c r="O55" s="2">
        <f t="shared" si="16"/>
        <v>22079</v>
      </c>
      <c r="Q55" s="5" t="s">
        <v>133</v>
      </c>
      <c r="R55" s="5">
        <v>36</v>
      </c>
      <c r="S55" s="2">
        <v>0</v>
      </c>
      <c r="T55" s="8">
        <f t="shared" si="17"/>
        <v>36</v>
      </c>
      <c r="U55" s="2">
        <f t="shared" si="18"/>
        <v>156</v>
      </c>
    </row>
    <row r="56" spans="2:21" ht="15">
      <c r="B56" s="5" t="s">
        <v>134</v>
      </c>
      <c r="C56" s="2">
        <v>0</v>
      </c>
      <c r="D56" s="8">
        <v>0</v>
      </c>
      <c r="E56" s="8">
        <v>0</v>
      </c>
      <c r="F56" s="8">
        <v>0</v>
      </c>
      <c r="G56" s="8">
        <v>0</v>
      </c>
      <c r="H56" s="2">
        <v>0</v>
      </c>
      <c r="I56" s="8">
        <v>0</v>
      </c>
      <c r="J56" s="8">
        <v>0</v>
      </c>
      <c r="K56" s="8">
        <v>15</v>
      </c>
      <c r="L56" s="8">
        <v>0</v>
      </c>
      <c r="M56" s="2">
        <v>0</v>
      </c>
      <c r="N56" s="8">
        <f t="shared" si="15"/>
        <v>15</v>
      </c>
      <c r="O56" s="2">
        <f t="shared" si="16"/>
        <v>22094</v>
      </c>
      <c r="Q56" s="5" t="s">
        <v>134</v>
      </c>
      <c r="R56" s="5">
        <v>0</v>
      </c>
      <c r="S56" s="2">
        <v>31</v>
      </c>
      <c r="T56" s="8">
        <f t="shared" si="17"/>
        <v>31</v>
      </c>
      <c r="U56" s="2">
        <f t="shared" si="18"/>
        <v>187</v>
      </c>
    </row>
    <row r="57" spans="2:21" ht="15">
      <c r="B57" s="5" t="s">
        <v>135</v>
      </c>
      <c r="C57" s="2">
        <v>0</v>
      </c>
      <c r="D57" s="8">
        <v>15</v>
      </c>
      <c r="E57" s="8">
        <v>0</v>
      </c>
      <c r="F57" s="8">
        <v>0</v>
      </c>
      <c r="G57" s="8">
        <v>0</v>
      </c>
      <c r="H57" s="2">
        <v>0</v>
      </c>
      <c r="I57" s="8">
        <v>0</v>
      </c>
      <c r="J57" s="8">
        <v>0</v>
      </c>
      <c r="K57" s="8">
        <v>0</v>
      </c>
      <c r="L57" s="8">
        <v>0</v>
      </c>
      <c r="M57" s="2">
        <v>0</v>
      </c>
      <c r="N57" s="8">
        <f t="shared" si="15"/>
        <v>15</v>
      </c>
      <c r="O57" s="2">
        <f t="shared" si="16"/>
        <v>22109</v>
      </c>
      <c r="Q57" s="5" t="s">
        <v>135</v>
      </c>
      <c r="R57" s="5">
        <v>0</v>
      </c>
      <c r="S57" s="2">
        <v>0</v>
      </c>
      <c r="T57" s="8">
        <f t="shared" si="17"/>
        <v>0</v>
      </c>
      <c r="U57" s="2">
        <f t="shared" si="18"/>
        <v>187</v>
      </c>
    </row>
    <row r="58" spans="2:21" ht="15">
      <c r="B58" s="5" t="s">
        <v>136</v>
      </c>
      <c r="C58" s="2">
        <v>0</v>
      </c>
      <c r="D58" s="8">
        <v>0</v>
      </c>
      <c r="E58" s="8">
        <v>0</v>
      </c>
      <c r="F58" s="8">
        <v>0</v>
      </c>
      <c r="G58" s="8">
        <v>0</v>
      </c>
      <c r="H58" s="2">
        <v>0</v>
      </c>
      <c r="I58" s="8">
        <v>0</v>
      </c>
      <c r="J58" s="8">
        <v>0</v>
      </c>
      <c r="K58" s="8">
        <v>0</v>
      </c>
      <c r="L58" s="8">
        <v>0</v>
      </c>
      <c r="M58" s="2">
        <v>0</v>
      </c>
      <c r="N58" s="8">
        <f t="shared" si="15"/>
        <v>0</v>
      </c>
      <c r="O58" s="2">
        <f t="shared" si="16"/>
        <v>22109</v>
      </c>
      <c r="Q58" s="5" t="s">
        <v>136</v>
      </c>
      <c r="R58" s="2">
        <v>0</v>
      </c>
      <c r="S58" s="2">
        <v>0</v>
      </c>
      <c r="T58" s="8">
        <f t="shared" si="17"/>
        <v>0</v>
      </c>
      <c r="U58" s="2">
        <f t="shared" si="18"/>
        <v>187</v>
      </c>
    </row>
    <row r="59" spans="2:21" ht="15">
      <c r="B59" s="5" t="s">
        <v>137</v>
      </c>
      <c r="C59" s="2">
        <v>16472</v>
      </c>
      <c r="D59" s="8">
        <v>0</v>
      </c>
      <c r="E59" s="8">
        <v>0</v>
      </c>
      <c r="F59" s="8">
        <v>0</v>
      </c>
      <c r="G59" s="8">
        <v>0</v>
      </c>
      <c r="H59" s="2">
        <v>0</v>
      </c>
      <c r="I59" s="8">
        <v>0</v>
      </c>
      <c r="J59" s="8">
        <v>0</v>
      </c>
      <c r="K59" s="8">
        <v>30</v>
      </c>
      <c r="L59" s="8">
        <v>0</v>
      </c>
      <c r="M59" s="2">
        <v>17</v>
      </c>
      <c r="N59" s="8">
        <f t="shared" si="15"/>
        <v>16519</v>
      </c>
      <c r="O59" s="2">
        <f t="shared" si="16"/>
        <v>38628</v>
      </c>
      <c r="Q59" s="5" t="s">
        <v>137</v>
      </c>
      <c r="R59" s="2">
        <v>0</v>
      </c>
      <c r="S59" s="2">
        <v>0</v>
      </c>
      <c r="T59" s="8">
        <f t="shared" si="17"/>
        <v>0</v>
      </c>
      <c r="U59" s="2">
        <f t="shared" si="18"/>
        <v>187</v>
      </c>
    </row>
    <row r="60" spans="2:21" ht="15.75" thickBot="1">
      <c r="B60" s="6" t="s">
        <v>138</v>
      </c>
      <c r="C60" s="7">
        <v>0</v>
      </c>
      <c r="D60" s="22">
        <v>0</v>
      </c>
      <c r="E60" s="22">
        <v>0</v>
      </c>
      <c r="F60" s="22">
        <v>0</v>
      </c>
      <c r="G60" s="22">
        <v>0</v>
      </c>
      <c r="H60" s="2">
        <v>0</v>
      </c>
      <c r="I60" s="22">
        <v>0</v>
      </c>
      <c r="J60" s="8">
        <v>0</v>
      </c>
      <c r="K60" s="8">
        <v>0</v>
      </c>
      <c r="L60" s="8">
        <v>0</v>
      </c>
      <c r="M60" s="7">
        <v>0</v>
      </c>
      <c r="N60" s="8">
        <f t="shared" si="15"/>
        <v>0</v>
      </c>
      <c r="O60" s="7">
        <f>N60+O59</f>
        <v>38628</v>
      </c>
      <c r="Q60" s="6" t="s">
        <v>138</v>
      </c>
      <c r="R60" s="7">
        <v>0</v>
      </c>
      <c r="S60" s="7">
        <v>0</v>
      </c>
      <c r="T60" s="8">
        <f t="shared" si="17"/>
        <v>0</v>
      </c>
      <c r="U60" s="2">
        <f t="shared" si="18"/>
        <v>187</v>
      </c>
    </row>
    <row r="61" spans="2:21" ht="16.5" thickBot="1" thickTop="1">
      <c r="B61" s="9" t="s">
        <v>92</v>
      </c>
      <c r="C61" s="10">
        <f aca="true" t="shared" si="19" ref="C61:M61">SUM(C49:C60)</f>
        <v>38451</v>
      </c>
      <c r="D61" s="10">
        <f>SUM(D49:D60)</f>
        <v>15</v>
      </c>
      <c r="E61" s="10">
        <f t="shared" si="19"/>
        <v>100</v>
      </c>
      <c r="F61" s="10">
        <f>SUM(F49:F60)</f>
        <v>0</v>
      </c>
      <c r="G61" s="10">
        <f t="shared" si="19"/>
        <v>0</v>
      </c>
      <c r="H61" s="10">
        <f>SUM(H49:H60)</f>
        <v>0</v>
      </c>
      <c r="I61" s="10">
        <f t="shared" si="19"/>
        <v>0</v>
      </c>
      <c r="J61" s="10">
        <f t="shared" si="19"/>
        <v>0</v>
      </c>
      <c r="K61" s="10">
        <f t="shared" si="19"/>
        <v>45</v>
      </c>
      <c r="L61" s="10">
        <f t="shared" si="19"/>
        <v>0</v>
      </c>
      <c r="M61" s="10">
        <f t="shared" si="19"/>
        <v>17</v>
      </c>
      <c r="N61" s="10">
        <f>SUM(N49:N60)</f>
        <v>38628</v>
      </c>
      <c r="O61" s="10"/>
      <c r="Q61" s="9" t="s">
        <v>92</v>
      </c>
      <c r="R61" s="10">
        <f>SUM(R49:R60)</f>
        <v>156</v>
      </c>
      <c r="S61" s="10">
        <f>SUM(S49:S60)</f>
        <v>31</v>
      </c>
      <c r="T61" s="10">
        <f>SUM(T49:T60)</f>
        <v>187</v>
      </c>
      <c r="U61" s="10"/>
    </row>
    <row r="62" spans="2:21" ht="15.75" thickTop="1">
      <c r="B62" s="11" t="s">
        <v>144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f aca="true" t="shared" si="20" ref="N62:N73">SUM(C62:M62)</f>
        <v>0</v>
      </c>
      <c r="O62" s="8">
        <f>N62</f>
        <v>0</v>
      </c>
      <c r="Q62" s="11" t="s">
        <v>144</v>
      </c>
      <c r="R62" s="14">
        <v>0</v>
      </c>
      <c r="S62" s="8">
        <v>0</v>
      </c>
      <c r="T62" s="8">
        <f>SUM(R62:S62)</f>
        <v>0</v>
      </c>
      <c r="U62" s="8">
        <f>T62</f>
        <v>0</v>
      </c>
    </row>
    <row r="63" spans="2:21" ht="15">
      <c r="B63" s="5" t="s">
        <v>145</v>
      </c>
      <c r="C63" s="2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2">
        <v>0</v>
      </c>
      <c r="N63" s="8">
        <f t="shared" si="20"/>
        <v>0</v>
      </c>
      <c r="O63" s="2">
        <f aca="true" t="shared" si="21" ref="O63:O72">N63+O62</f>
        <v>0</v>
      </c>
      <c r="Q63" s="5" t="s">
        <v>145</v>
      </c>
      <c r="R63" s="5">
        <v>0</v>
      </c>
      <c r="S63" s="2">
        <v>0</v>
      </c>
      <c r="T63" s="8">
        <f aca="true" t="shared" si="22" ref="T63:T73">SUM(R63:S63)</f>
        <v>0</v>
      </c>
      <c r="U63" s="2">
        <f aca="true" t="shared" si="23" ref="U63:U73">T63+U62</f>
        <v>0</v>
      </c>
    </row>
    <row r="64" spans="2:21" ht="15">
      <c r="B64" s="5" t="s">
        <v>146</v>
      </c>
      <c r="C64" s="2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2">
        <v>0</v>
      </c>
      <c r="N64" s="8">
        <f t="shared" si="20"/>
        <v>0</v>
      </c>
      <c r="O64" s="2">
        <f t="shared" si="21"/>
        <v>0</v>
      </c>
      <c r="Q64" s="5" t="s">
        <v>146</v>
      </c>
      <c r="R64" s="5">
        <v>0</v>
      </c>
      <c r="S64" s="2">
        <v>0</v>
      </c>
      <c r="T64" s="8">
        <f t="shared" si="22"/>
        <v>0</v>
      </c>
      <c r="U64" s="2">
        <f t="shared" si="23"/>
        <v>0</v>
      </c>
    </row>
    <row r="65" spans="2:21" ht="15">
      <c r="B65" s="5" t="s">
        <v>142</v>
      </c>
      <c r="C65" s="2">
        <v>0</v>
      </c>
      <c r="D65" s="8">
        <v>0</v>
      </c>
      <c r="E65" s="8">
        <v>0</v>
      </c>
      <c r="F65" s="8">
        <v>23357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2">
        <v>50</v>
      </c>
      <c r="N65" s="8">
        <f t="shared" si="20"/>
        <v>23407</v>
      </c>
      <c r="O65" s="2">
        <f t="shared" si="21"/>
        <v>23407</v>
      </c>
      <c r="Q65" s="5" t="s">
        <v>142</v>
      </c>
      <c r="R65" s="5">
        <v>0</v>
      </c>
      <c r="S65" s="2">
        <v>0</v>
      </c>
      <c r="T65" s="8">
        <f t="shared" si="22"/>
        <v>0</v>
      </c>
      <c r="U65" s="2">
        <f t="shared" si="23"/>
        <v>0</v>
      </c>
    </row>
    <row r="66" spans="2:21" ht="15">
      <c r="B66" s="5" t="s">
        <v>143</v>
      </c>
      <c r="C66" s="2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2">
        <v>0</v>
      </c>
      <c r="N66" s="8">
        <f t="shared" si="20"/>
        <v>0</v>
      </c>
      <c r="O66" s="2">
        <f t="shared" si="21"/>
        <v>23407</v>
      </c>
      <c r="Q66" s="5" t="s">
        <v>143</v>
      </c>
      <c r="R66" s="5">
        <v>0</v>
      </c>
      <c r="S66" s="2">
        <v>0</v>
      </c>
      <c r="T66" s="8">
        <f t="shared" si="22"/>
        <v>0</v>
      </c>
      <c r="U66" s="2">
        <f t="shared" si="23"/>
        <v>0</v>
      </c>
    </row>
    <row r="67" spans="2:21" ht="15">
      <c r="B67" s="5" t="s">
        <v>148</v>
      </c>
      <c r="C67" s="2">
        <v>0</v>
      </c>
      <c r="D67" s="8">
        <v>0</v>
      </c>
      <c r="E67" s="8">
        <v>0</v>
      </c>
      <c r="F67" s="8">
        <v>0</v>
      </c>
      <c r="G67" s="8">
        <v>0</v>
      </c>
      <c r="H67" s="2">
        <v>0</v>
      </c>
      <c r="I67" s="8">
        <v>0</v>
      </c>
      <c r="J67" s="8">
        <v>0</v>
      </c>
      <c r="K67" s="8">
        <v>0</v>
      </c>
      <c r="L67" s="8">
        <v>0</v>
      </c>
      <c r="M67" s="2">
        <v>50</v>
      </c>
      <c r="N67" s="8">
        <f t="shared" si="20"/>
        <v>50</v>
      </c>
      <c r="O67" s="2">
        <f t="shared" si="21"/>
        <v>23457</v>
      </c>
      <c r="Q67" s="5" t="s">
        <v>148</v>
      </c>
      <c r="R67" s="5">
        <v>0</v>
      </c>
      <c r="S67" s="2">
        <v>0</v>
      </c>
      <c r="T67" s="8">
        <f t="shared" si="22"/>
        <v>0</v>
      </c>
      <c r="U67" s="2">
        <f t="shared" si="23"/>
        <v>0</v>
      </c>
    </row>
    <row r="68" spans="2:21" ht="15">
      <c r="B68" s="5" t="s">
        <v>149</v>
      </c>
      <c r="C68" s="2">
        <v>0</v>
      </c>
      <c r="D68" s="8">
        <v>0</v>
      </c>
      <c r="E68" s="8">
        <v>0</v>
      </c>
      <c r="F68" s="8">
        <v>0</v>
      </c>
      <c r="G68" s="8">
        <v>0</v>
      </c>
      <c r="H68" s="2">
        <v>0</v>
      </c>
      <c r="I68" s="8">
        <v>0</v>
      </c>
      <c r="J68" s="8">
        <v>0</v>
      </c>
      <c r="K68" s="8">
        <v>0</v>
      </c>
      <c r="L68" s="8">
        <v>0</v>
      </c>
      <c r="M68" s="2">
        <v>26</v>
      </c>
      <c r="N68" s="8">
        <f t="shared" si="20"/>
        <v>26</v>
      </c>
      <c r="O68" s="2">
        <f t="shared" si="21"/>
        <v>23483</v>
      </c>
      <c r="Q68" s="5" t="s">
        <v>149</v>
      </c>
      <c r="R68" s="5">
        <v>50</v>
      </c>
      <c r="S68" s="2">
        <v>0</v>
      </c>
      <c r="T68" s="8">
        <f t="shared" si="22"/>
        <v>50</v>
      </c>
      <c r="U68" s="2">
        <f t="shared" si="23"/>
        <v>50</v>
      </c>
    </row>
    <row r="69" spans="2:21" ht="15">
      <c r="B69" s="5" t="s">
        <v>150</v>
      </c>
      <c r="C69" s="2">
        <v>0</v>
      </c>
      <c r="D69" s="8">
        <v>0</v>
      </c>
      <c r="E69" s="8">
        <v>0</v>
      </c>
      <c r="F69" s="8">
        <v>0</v>
      </c>
      <c r="G69" s="8">
        <v>0</v>
      </c>
      <c r="H69" s="2">
        <v>0</v>
      </c>
      <c r="I69" s="8">
        <v>0</v>
      </c>
      <c r="J69" s="8">
        <v>0</v>
      </c>
      <c r="K69" s="8">
        <v>0</v>
      </c>
      <c r="L69" s="8">
        <v>0</v>
      </c>
      <c r="M69" s="2">
        <v>0</v>
      </c>
      <c r="N69" s="8">
        <f t="shared" si="20"/>
        <v>0</v>
      </c>
      <c r="O69" s="2">
        <f t="shared" si="21"/>
        <v>23483</v>
      </c>
      <c r="Q69" s="5" t="s">
        <v>150</v>
      </c>
      <c r="R69" s="5">
        <v>0</v>
      </c>
      <c r="S69" s="2">
        <v>0</v>
      </c>
      <c r="T69" s="8">
        <f t="shared" si="22"/>
        <v>0</v>
      </c>
      <c r="U69" s="2">
        <f t="shared" si="23"/>
        <v>50</v>
      </c>
    </row>
    <row r="70" spans="2:21" ht="15">
      <c r="B70" s="5" t="s">
        <v>151</v>
      </c>
      <c r="C70" s="2">
        <v>0</v>
      </c>
      <c r="D70" s="8">
        <v>0</v>
      </c>
      <c r="E70" s="8">
        <v>0</v>
      </c>
      <c r="F70" s="8">
        <v>0</v>
      </c>
      <c r="G70" s="8">
        <v>0</v>
      </c>
      <c r="H70" s="2">
        <v>0</v>
      </c>
      <c r="I70" s="8">
        <v>0</v>
      </c>
      <c r="J70" s="8">
        <v>0</v>
      </c>
      <c r="K70" s="8">
        <v>0</v>
      </c>
      <c r="L70" s="8">
        <v>0</v>
      </c>
      <c r="M70" s="2">
        <v>0</v>
      </c>
      <c r="N70" s="8">
        <f t="shared" si="20"/>
        <v>0</v>
      </c>
      <c r="O70" s="2">
        <f t="shared" si="21"/>
        <v>23483</v>
      </c>
      <c r="Q70" s="5" t="s">
        <v>151</v>
      </c>
      <c r="R70" s="5">
        <v>0</v>
      </c>
      <c r="S70" s="2">
        <v>34</v>
      </c>
      <c r="T70" s="8">
        <f t="shared" si="22"/>
        <v>34</v>
      </c>
      <c r="U70" s="2">
        <f t="shared" si="23"/>
        <v>84</v>
      </c>
    </row>
    <row r="71" spans="2:21" ht="15">
      <c r="B71" s="5" t="s">
        <v>152</v>
      </c>
      <c r="C71" s="2">
        <v>0</v>
      </c>
      <c r="D71" s="8">
        <v>0</v>
      </c>
      <c r="E71" s="8">
        <v>0</v>
      </c>
      <c r="F71" s="8">
        <v>0</v>
      </c>
      <c r="G71" s="8">
        <v>0</v>
      </c>
      <c r="H71" s="2">
        <v>0</v>
      </c>
      <c r="I71" s="8">
        <v>0</v>
      </c>
      <c r="J71" s="8">
        <v>0</v>
      </c>
      <c r="K71" s="8">
        <v>0</v>
      </c>
      <c r="L71" s="8">
        <v>0</v>
      </c>
      <c r="M71" s="2">
        <v>0</v>
      </c>
      <c r="N71" s="8">
        <f t="shared" si="20"/>
        <v>0</v>
      </c>
      <c r="O71" s="2">
        <f t="shared" si="21"/>
        <v>23483</v>
      </c>
      <c r="Q71" s="5" t="s">
        <v>152</v>
      </c>
      <c r="R71" s="2">
        <v>0</v>
      </c>
      <c r="S71" s="2">
        <v>0</v>
      </c>
      <c r="T71" s="8">
        <f t="shared" si="22"/>
        <v>0</v>
      </c>
      <c r="U71" s="2">
        <f t="shared" si="23"/>
        <v>84</v>
      </c>
    </row>
    <row r="72" spans="2:21" ht="15">
      <c r="B72" s="5" t="s">
        <v>153</v>
      </c>
      <c r="C72" s="2">
        <v>0</v>
      </c>
      <c r="D72" s="8">
        <v>0</v>
      </c>
      <c r="E72" s="8">
        <v>0</v>
      </c>
      <c r="F72" s="8">
        <v>0</v>
      </c>
      <c r="G72" s="8">
        <v>0</v>
      </c>
      <c r="H72" s="2">
        <v>0</v>
      </c>
      <c r="I72" s="8">
        <v>0</v>
      </c>
      <c r="J72" s="8">
        <v>0</v>
      </c>
      <c r="K72" s="8">
        <v>0</v>
      </c>
      <c r="L72" s="8">
        <v>0</v>
      </c>
      <c r="M72" s="2">
        <v>0</v>
      </c>
      <c r="N72" s="8">
        <f t="shared" si="20"/>
        <v>0</v>
      </c>
      <c r="O72" s="2">
        <f t="shared" si="21"/>
        <v>23483</v>
      </c>
      <c r="Q72" s="5" t="s">
        <v>153</v>
      </c>
      <c r="R72" s="2">
        <v>0</v>
      </c>
      <c r="S72" s="2">
        <v>0</v>
      </c>
      <c r="T72" s="8">
        <f t="shared" si="22"/>
        <v>0</v>
      </c>
      <c r="U72" s="2">
        <f t="shared" si="23"/>
        <v>84</v>
      </c>
    </row>
    <row r="73" spans="2:21" ht="15.75" thickBot="1">
      <c r="B73" s="6" t="s">
        <v>154</v>
      </c>
      <c r="C73" s="7">
        <v>0</v>
      </c>
      <c r="D73" s="22">
        <v>0</v>
      </c>
      <c r="E73" s="22">
        <v>0</v>
      </c>
      <c r="F73" s="22">
        <v>0</v>
      </c>
      <c r="G73" s="22">
        <v>0</v>
      </c>
      <c r="H73" s="2">
        <v>0</v>
      </c>
      <c r="I73" s="22">
        <v>0</v>
      </c>
      <c r="J73" s="8">
        <v>0</v>
      </c>
      <c r="K73" s="8">
        <v>0</v>
      </c>
      <c r="L73" s="8">
        <v>0</v>
      </c>
      <c r="M73" s="7">
        <v>0</v>
      </c>
      <c r="N73" s="8">
        <f t="shared" si="20"/>
        <v>0</v>
      </c>
      <c r="O73" s="7">
        <f>N73+O72</f>
        <v>23483</v>
      </c>
      <c r="Q73" s="6" t="s">
        <v>154</v>
      </c>
      <c r="R73" s="7">
        <v>0</v>
      </c>
      <c r="S73" s="7">
        <v>0</v>
      </c>
      <c r="T73" s="8">
        <f t="shared" si="22"/>
        <v>0</v>
      </c>
      <c r="U73" s="2">
        <f t="shared" si="23"/>
        <v>84</v>
      </c>
    </row>
    <row r="74" spans="2:21" ht="16.5" thickBot="1" thickTop="1">
      <c r="B74" s="9" t="s">
        <v>141</v>
      </c>
      <c r="C74" s="10">
        <f>SUM(C62:C73)</f>
        <v>0</v>
      </c>
      <c r="D74" s="10">
        <f>SUM(D62:D73)</f>
        <v>0</v>
      </c>
      <c r="E74" s="10">
        <f aca="true" t="shared" si="24" ref="E74:M74">SUM(E62:E73)</f>
        <v>0</v>
      </c>
      <c r="F74" s="10">
        <f>SUM(F62:F73)</f>
        <v>23357</v>
      </c>
      <c r="G74" s="10">
        <f t="shared" si="24"/>
        <v>0</v>
      </c>
      <c r="H74" s="10">
        <f>SUM(H62:H73)</f>
        <v>0</v>
      </c>
      <c r="I74" s="10">
        <f t="shared" si="24"/>
        <v>0</v>
      </c>
      <c r="J74" s="10">
        <f t="shared" si="24"/>
        <v>0</v>
      </c>
      <c r="K74" s="10">
        <f t="shared" si="24"/>
        <v>0</v>
      </c>
      <c r="L74" s="10">
        <f t="shared" si="24"/>
        <v>0</v>
      </c>
      <c r="M74" s="10">
        <f t="shared" si="24"/>
        <v>126</v>
      </c>
      <c r="N74" s="10">
        <f>SUM(N62:N73)</f>
        <v>23483</v>
      </c>
      <c r="O74" s="10"/>
      <c r="Q74" s="9" t="s">
        <v>141</v>
      </c>
      <c r="R74" s="10">
        <f>SUM(R62:R73)</f>
        <v>50</v>
      </c>
      <c r="S74" s="10">
        <f>SUM(S62:S73)</f>
        <v>34</v>
      </c>
      <c r="T74" s="10">
        <f>SUM(T62:T73)</f>
        <v>84</v>
      </c>
      <c r="U74" s="10"/>
    </row>
    <row r="75" spans="2:21" ht="15.75" thickTop="1">
      <c r="B75" s="11" t="s">
        <v>158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f aca="true" t="shared" si="25" ref="N75:N83">SUM(C75:M75)</f>
        <v>0</v>
      </c>
      <c r="O75" s="8">
        <f>N75</f>
        <v>0</v>
      </c>
      <c r="Q75" s="11" t="s">
        <v>158</v>
      </c>
      <c r="R75" s="14">
        <v>0</v>
      </c>
      <c r="S75" s="8">
        <v>0</v>
      </c>
      <c r="T75" s="8">
        <f>SUM(R75:S75)</f>
        <v>0</v>
      </c>
      <c r="U75" s="8">
        <f>T75</f>
        <v>0</v>
      </c>
    </row>
    <row r="76" spans="2:21" ht="15.75" customHeight="1">
      <c r="B76" s="5" t="s">
        <v>159</v>
      </c>
      <c r="C76" s="2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300</v>
      </c>
      <c r="M76" s="2">
        <v>0</v>
      </c>
      <c r="N76" s="8">
        <f t="shared" si="25"/>
        <v>300</v>
      </c>
      <c r="O76" s="2">
        <f>N76+O75</f>
        <v>300</v>
      </c>
      <c r="Q76" s="5" t="s">
        <v>159</v>
      </c>
      <c r="R76" s="5">
        <v>0</v>
      </c>
      <c r="S76" s="2">
        <v>0</v>
      </c>
      <c r="T76" s="8">
        <f aca="true" t="shared" si="26" ref="T76:T86">SUM(R76:S76)</f>
        <v>0</v>
      </c>
      <c r="U76" s="2">
        <f aca="true" t="shared" si="27" ref="U76:U86">T76+U75</f>
        <v>0</v>
      </c>
    </row>
    <row r="77" spans="2:21" ht="15">
      <c r="B77" s="5" t="s">
        <v>160</v>
      </c>
      <c r="C77" s="2">
        <v>0</v>
      </c>
      <c r="D77" s="8">
        <v>0</v>
      </c>
      <c r="E77" s="8">
        <v>0</v>
      </c>
      <c r="F77" s="8">
        <v>0</v>
      </c>
      <c r="G77" s="8">
        <v>0</v>
      </c>
      <c r="H77" s="8">
        <v>27486</v>
      </c>
      <c r="I77" s="8">
        <v>0</v>
      </c>
      <c r="J77" s="8">
        <v>0</v>
      </c>
      <c r="K77" s="8">
        <v>0</v>
      </c>
      <c r="L77" s="8">
        <v>536</v>
      </c>
      <c r="M77" s="2">
        <v>0</v>
      </c>
      <c r="N77" s="8">
        <f t="shared" si="25"/>
        <v>28022</v>
      </c>
      <c r="O77" s="2">
        <f aca="true" t="shared" si="28" ref="O77:O85">N77+O76</f>
        <v>28322</v>
      </c>
      <c r="Q77" s="5" t="s">
        <v>160</v>
      </c>
      <c r="R77" s="5">
        <v>0</v>
      </c>
      <c r="S77" s="2">
        <v>0</v>
      </c>
      <c r="T77" s="8">
        <f t="shared" si="26"/>
        <v>0</v>
      </c>
      <c r="U77" s="2">
        <f t="shared" si="27"/>
        <v>0</v>
      </c>
    </row>
    <row r="78" spans="2:21" ht="15">
      <c r="B78" s="5" t="s">
        <v>161</v>
      </c>
      <c r="C78" s="2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219</v>
      </c>
      <c r="M78" s="2">
        <v>0</v>
      </c>
      <c r="N78" s="8">
        <f t="shared" si="25"/>
        <v>219</v>
      </c>
      <c r="O78" s="2">
        <f t="shared" si="28"/>
        <v>28541</v>
      </c>
      <c r="Q78" s="5" t="s">
        <v>161</v>
      </c>
      <c r="R78" s="5">
        <v>0</v>
      </c>
      <c r="S78" s="2">
        <v>0</v>
      </c>
      <c r="T78" s="8">
        <f t="shared" si="26"/>
        <v>0</v>
      </c>
      <c r="U78" s="2">
        <f t="shared" si="27"/>
        <v>0</v>
      </c>
    </row>
    <row r="79" spans="2:21" ht="15">
      <c r="B79" s="5" t="s">
        <v>162</v>
      </c>
      <c r="C79" s="2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2">
        <v>0</v>
      </c>
      <c r="N79" s="8">
        <f t="shared" si="25"/>
        <v>0</v>
      </c>
      <c r="O79" s="2">
        <f t="shared" si="28"/>
        <v>28541</v>
      </c>
      <c r="Q79" s="5" t="s">
        <v>162</v>
      </c>
      <c r="R79" s="5">
        <v>0</v>
      </c>
      <c r="S79" s="2">
        <v>0</v>
      </c>
      <c r="T79" s="8">
        <f t="shared" si="26"/>
        <v>0</v>
      </c>
      <c r="U79" s="2">
        <f t="shared" si="27"/>
        <v>0</v>
      </c>
    </row>
    <row r="80" spans="2:21" ht="15">
      <c r="B80" s="5" t="s">
        <v>169</v>
      </c>
      <c r="C80" s="2">
        <v>0</v>
      </c>
      <c r="D80" s="8">
        <v>0</v>
      </c>
      <c r="E80" s="8">
        <v>0</v>
      </c>
      <c r="F80" s="8">
        <v>0</v>
      </c>
      <c r="G80" s="8">
        <v>0</v>
      </c>
      <c r="H80" s="2">
        <v>0</v>
      </c>
      <c r="I80" s="8">
        <v>0</v>
      </c>
      <c r="J80" s="8">
        <v>0</v>
      </c>
      <c r="K80" s="8">
        <v>0</v>
      </c>
      <c r="L80" s="8">
        <v>0</v>
      </c>
      <c r="M80" s="2">
        <v>0</v>
      </c>
      <c r="N80" s="8">
        <f t="shared" si="25"/>
        <v>0</v>
      </c>
      <c r="O80" s="2">
        <f t="shared" si="28"/>
        <v>28541</v>
      </c>
      <c r="Q80" s="5" t="s">
        <v>169</v>
      </c>
      <c r="R80" s="5">
        <v>25</v>
      </c>
      <c r="S80" s="2">
        <v>0</v>
      </c>
      <c r="T80" s="8">
        <f t="shared" si="26"/>
        <v>25</v>
      </c>
      <c r="U80" s="2">
        <f t="shared" si="27"/>
        <v>25</v>
      </c>
    </row>
    <row r="81" spans="2:21" ht="15">
      <c r="B81" s="5" t="s">
        <v>170</v>
      </c>
      <c r="C81" s="2">
        <v>0</v>
      </c>
      <c r="D81" s="8">
        <v>0</v>
      </c>
      <c r="E81" s="8">
        <v>0</v>
      </c>
      <c r="F81" s="8">
        <v>0</v>
      </c>
      <c r="G81" s="8">
        <v>0</v>
      </c>
      <c r="H81" s="2">
        <v>0</v>
      </c>
      <c r="I81" s="8">
        <v>0</v>
      </c>
      <c r="J81" s="8">
        <v>0</v>
      </c>
      <c r="K81" s="8">
        <v>0</v>
      </c>
      <c r="L81" s="8">
        <v>0</v>
      </c>
      <c r="M81" s="2">
        <v>0</v>
      </c>
      <c r="N81" s="8">
        <f t="shared" si="25"/>
        <v>0</v>
      </c>
      <c r="O81" s="2">
        <f t="shared" si="28"/>
        <v>28541</v>
      </c>
      <c r="Q81" s="5" t="s">
        <v>170</v>
      </c>
      <c r="R81" s="5">
        <v>0</v>
      </c>
      <c r="S81" s="2">
        <v>0</v>
      </c>
      <c r="T81" s="8">
        <f t="shared" si="26"/>
        <v>0</v>
      </c>
      <c r="U81" s="2">
        <f t="shared" si="27"/>
        <v>25</v>
      </c>
    </row>
    <row r="82" spans="2:21" ht="15">
      <c r="B82" s="5" t="s">
        <v>171</v>
      </c>
      <c r="C82" s="2">
        <v>0</v>
      </c>
      <c r="D82" s="8">
        <v>0</v>
      </c>
      <c r="E82" s="8">
        <v>0</v>
      </c>
      <c r="F82" s="8">
        <v>0</v>
      </c>
      <c r="G82" s="8">
        <v>0</v>
      </c>
      <c r="H82" s="2">
        <v>6197</v>
      </c>
      <c r="I82" s="8">
        <v>0</v>
      </c>
      <c r="J82" s="8">
        <v>0</v>
      </c>
      <c r="K82" s="8">
        <v>0</v>
      </c>
      <c r="L82" s="8">
        <v>506</v>
      </c>
      <c r="M82" s="2">
        <v>77</v>
      </c>
      <c r="N82" s="8">
        <f t="shared" si="25"/>
        <v>6780</v>
      </c>
      <c r="O82" s="2">
        <f t="shared" si="28"/>
        <v>35321</v>
      </c>
      <c r="Q82" s="5" t="s">
        <v>171</v>
      </c>
      <c r="R82" s="5">
        <v>0</v>
      </c>
      <c r="S82" s="2">
        <v>33</v>
      </c>
      <c r="T82" s="8">
        <f t="shared" si="26"/>
        <v>33</v>
      </c>
      <c r="U82" s="2">
        <f t="shared" si="27"/>
        <v>58</v>
      </c>
    </row>
    <row r="83" spans="2:21" ht="15">
      <c r="B83" s="5" t="s">
        <v>172</v>
      </c>
      <c r="C83" s="2">
        <v>0</v>
      </c>
      <c r="D83" s="8">
        <v>0</v>
      </c>
      <c r="E83" s="8">
        <v>0</v>
      </c>
      <c r="F83" s="8">
        <v>0</v>
      </c>
      <c r="G83" s="8">
        <v>0</v>
      </c>
      <c r="H83" s="2">
        <v>23848</v>
      </c>
      <c r="I83" s="8">
        <v>0</v>
      </c>
      <c r="J83" s="8">
        <v>0</v>
      </c>
      <c r="K83" s="8">
        <v>0</v>
      </c>
      <c r="L83" s="8">
        <v>254</v>
      </c>
      <c r="M83" s="2">
        <v>0</v>
      </c>
      <c r="N83" s="8">
        <f t="shared" si="25"/>
        <v>24102</v>
      </c>
      <c r="O83" s="2">
        <f t="shared" si="28"/>
        <v>59423</v>
      </c>
      <c r="Q83" s="5" t="s">
        <v>172</v>
      </c>
      <c r="R83" s="5">
        <v>75</v>
      </c>
      <c r="S83" s="2">
        <v>33</v>
      </c>
      <c r="T83" s="8">
        <f t="shared" si="26"/>
        <v>108</v>
      </c>
      <c r="U83" s="2">
        <f>T83+U82</f>
        <v>166</v>
      </c>
    </row>
    <row r="84" spans="2:21" ht="15">
      <c r="B84" s="5" t="s">
        <v>173</v>
      </c>
      <c r="C84" s="2">
        <v>0</v>
      </c>
      <c r="D84" s="8">
        <v>0</v>
      </c>
      <c r="E84" s="8">
        <v>0</v>
      </c>
      <c r="F84" s="8">
        <v>0</v>
      </c>
      <c r="G84" s="8">
        <v>0</v>
      </c>
      <c r="H84" s="2">
        <v>0</v>
      </c>
      <c r="I84" s="8">
        <v>0</v>
      </c>
      <c r="J84" s="8">
        <v>0</v>
      </c>
      <c r="K84" s="8">
        <v>0</v>
      </c>
      <c r="L84" s="8">
        <v>1291</v>
      </c>
      <c r="M84" s="2">
        <v>0</v>
      </c>
      <c r="N84" s="8">
        <f>SUM(C84:M84)</f>
        <v>1291</v>
      </c>
      <c r="O84" s="2">
        <f t="shared" si="28"/>
        <v>60714</v>
      </c>
      <c r="Q84" s="5" t="s">
        <v>173</v>
      </c>
      <c r="R84" s="2">
        <v>0</v>
      </c>
      <c r="S84" s="2">
        <v>0</v>
      </c>
      <c r="T84" s="8">
        <f t="shared" si="26"/>
        <v>0</v>
      </c>
      <c r="U84" s="2">
        <f>T84+U83</f>
        <v>166</v>
      </c>
    </row>
    <row r="85" spans="2:21" ht="15">
      <c r="B85" s="5" t="s">
        <v>174</v>
      </c>
      <c r="C85" s="2">
        <v>0</v>
      </c>
      <c r="D85" s="8">
        <v>0</v>
      </c>
      <c r="E85" s="8">
        <v>0</v>
      </c>
      <c r="F85" s="8">
        <v>0</v>
      </c>
      <c r="G85" s="8">
        <v>0</v>
      </c>
      <c r="H85" s="2">
        <v>0</v>
      </c>
      <c r="I85" s="8">
        <v>0</v>
      </c>
      <c r="J85" s="8">
        <v>0</v>
      </c>
      <c r="K85" s="8">
        <v>0</v>
      </c>
      <c r="L85" s="8">
        <v>0</v>
      </c>
      <c r="M85" s="2">
        <v>0</v>
      </c>
      <c r="N85" s="8">
        <f>SUM(C85:M85)</f>
        <v>0</v>
      </c>
      <c r="O85" s="2">
        <f t="shared" si="28"/>
        <v>60714</v>
      </c>
      <c r="Q85" s="5" t="s">
        <v>174</v>
      </c>
      <c r="R85" s="2">
        <v>0</v>
      </c>
      <c r="S85" s="2">
        <v>0</v>
      </c>
      <c r="T85" s="8">
        <f t="shared" si="26"/>
        <v>0</v>
      </c>
      <c r="U85" s="2">
        <f>T85+U84</f>
        <v>166</v>
      </c>
    </row>
    <row r="86" spans="2:21" ht="15.75" thickBot="1">
      <c r="B86" s="6" t="s">
        <v>175</v>
      </c>
      <c r="C86" s="7">
        <v>0</v>
      </c>
      <c r="D86" s="22">
        <v>0</v>
      </c>
      <c r="E86" s="22"/>
      <c r="F86" s="22"/>
      <c r="G86" s="22">
        <v>0</v>
      </c>
      <c r="H86" s="2">
        <v>0</v>
      </c>
      <c r="I86" s="22">
        <v>0</v>
      </c>
      <c r="J86" s="8">
        <v>0</v>
      </c>
      <c r="K86" s="8">
        <v>0</v>
      </c>
      <c r="L86" s="8">
        <v>896</v>
      </c>
      <c r="M86" s="7">
        <v>0</v>
      </c>
      <c r="N86" s="8">
        <f>SUM(C86:M86)</f>
        <v>896</v>
      </c>
      <c r="O86" s="7">
        <f>N86+O85</f>
        <v>61610</v>
      </c>
      <c r="Q86" s="6" t="s">
        <v>175</v>
      </c>
      <c r="R86" s="7">
        <v>0</v>
      </c>
      <c r="S86" s="7">
        <v>35</v>
      </c>
      <c r="T86" s="8">
        <f t="shared" si="26"/>
        <v>35</v>
      </c>
      <c r="U86" s="2">
        <f t="shared" si="27"/>
        <v>201</v>
      </c>
    </row>
    <row r="87" spans="2:21" ht="16.5" thickBot="1" thickTop="1">
      <c r="B87" s="9" t="s">
        <v>163</v>
      </c>
      <c r="C87" s="10">
        <f>SUM(C75:C86)</f>
        <v>0</v>
      </c>
      <c r="D87" s="10">
        <f>SUM(D75:D86)</f>
        <v>0</v>
      </c>
      <c r="E87" s="10">
        <f>SUM(E75:E86)</f>
        <v>0</v>
      </c>
      <c r="F87" s="10">
        <f>SUM(F75:F86)</f>
        <v>0</v>
      </c>
      <c r="G87" s="10">
        <f aca="true" t="shared" si="29" ref="G87:M87">SUM(G75:G86)</f>
        <v>0</v>
      </c>
      <c r="H87" s="10">
        <f>SUM(H75:H86)</f>
        <v>57531</v>
      </c>
      <c r="I87" s="10">
        <f t="shared" si="29"/>
        <v>0</v>
      </c>
      <c r="J87" s="10">
        <f t="shared" si="29"/>
        <v>0</v>
      </c>
      <c r="K87" s="10">
        <f t="shared" si="29"/>
        <v>0</v>
      </c>
      <c r="L87" s="10">
        <f t="shared" si="29"/>
        <v>4002</v>
      </c>
      <c r="M87" s="10">
        <f t="shared" si="29"/>
        <v>77</v>
      </c>
      <c r="N87" s="10">
        <f>SUM(N75:N86)</f>
        <v>61610</v>
      </c>
      <c r="O87" s="10"/>
      <c r="Q87" s="9" t="s">
        <v>163</v>
      </c>
      <c r="R87" s="10">
        <f>SUM(R75:R86)</f>
        <v>100</v>
      </c>
      <c r="S87" s="10">
        <f>SUM(S75:S86)</f>
        <v>101</v>
      </c>
      <c r="T87" s="10">
        <f>SUM(T75:T86)</f>
        <v>201</v>
      </c>
      <c r="U87" s="10"/>
    </row>
    <row r="88" spans="2:21" ht="15.75" thickTop="1">
      <c r="B88" s="11" t="s">
        <v>177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80</v>
      </c>
      <c r="L88" s="8">
        <v>127</v>
      </c>
      <c r="M88" s="8">
        <v>0</v>
      </c>
      <c r="N88" s="8">
        <f aca="true" t="shared" si="30" ref="N88:N96">SUM(C88:M88)</f>
        <v>207</v>
      </c>
      <c r="O88" s="8">
        <f>N88</f>
        <v>207</v>
      </c>
      <c r="Q88" s="11" t="s">
        <v>177</v>
      </c>
      <c r="R88" s="14">
        <v>0</v>
      </c>
      <c r="S88" s="8">
        <v>0</v>
      </c>
      <c r="T88" s="8">
        <f>SUM(R88:S88)</f>
        <v>0</v>
      </c>
      <c r="U88" s="8">
        <f>T88</f>
        <v>0</v>
      </c>
    </row>
    <row r="89" spans="2:21" ht="15">
      <c r="B89" s="5" t="s">
        <v>178</v>
      </c>
      <c r="C89" s="2">
        <v>0</v>
      </c>
      <c r="D89" s="8">
        <v>0</v>
      </c>
      <c r="E89" s="8">
        <v>0</v>
      </c>
      <c r="F89" s="8">
        <v>0</v>
      </c>
      <c r="G89" s="8">
        <v>0</v>
      </c>
      <c r="H89" s="2">
        <v>0</v>
      </c>
      <c r="I89" s="8">
        <v>0</v>
      </c>
      <c r="J89" s="8">
        <v>0</v>
      </c>
      <c r="K89" s="8">
        <v>0</v>
      </c>
      <c r="L89" s="8">
        <v>0</v>
      </c>
      <c r="M89" s="2">
        <v>0</v>
      </c>
      <c r="N89" s="8">
        <f t="shared" si="30"/>
        <v>0</v>
      </c>
      <c r="O89" s="2">
        <f>N89+O88</f>
        <v>207</v>
      </c>
      <c r="Q89" s="5" t="s">
        <v>178</v>
      </c>
      <c r="R89" s="14">
        <v>0</v>
      </c>
      <c r="S89" s="8">
        <v>0</v>
      </c>
      <c r="T89" s="8">
        <f aca="true" t="shared" si="31" ref="T89:T99">SUM(R89:S89)</f>
        <v>0</v>
      </c>
      <c r="U89" s="2">
        <f aca="true" t="shared" si="32" ref="U89:U95">T89+U88</f>
        <v>0</v>
      </c>
    </row>
    <row r="90" spans="2:21" ht="15">
      <c r="B90" s="5" t="s">
        <v>179</v>
      </c>
      <c r="C90" s="2">
        <v>0</v>
      </c>
      <c r="D90" s="8">
        <v>0</v>
      </c>
      <c r="E90" s="8">
        <v>0</v>
      </c>
      <c r="F90" s="8">
        <v>0</v>
      </c>
      <c r="G90" s="8">
        <v>0</v>
      </c>
      <c r="H90" s="2">
        <v>0</v>
      </c>
      <c r="I90" s="8">
        <v>0</v>
      </c>
      <c r="J90" s="8">
        <v>0</v>
      </c>
      <c r="K90" s="8">
        <v>0</v>
      </c>
      <c r="L90" s="8">
        <v>0</v>
      </c>
      <c r="M90" s="2">
        <v>0</v>
      </c>
      <c r="N90" s="8">
        <f t="shared" si="30"/>
        <v>0</v>
      </c>
      <c r="O90" s="2">
        <f aca="true" t="shared" si="33" ref="O90:O98">N90+O89</f>
        <v>207</v>
      </c>
      <c r="Q90" s="5" t="s">
        <v>179</v>
      </c>
      <c r="R90" s="14">
        <v>0</v>
      </c>
      <c r="S90" s="8">
        <v>0</v>
      </c>
      <c r="T90" s="8">
        <f t="shared" si="31"/>
        <v>0</v>
      </c>
      <c r="U90" s="2">
        <f t="shared" si="32"/>
        <v>0</v>
      </c>
    </row>
    <row r="91" spans="2:21" ht="15">
      <c r="B91" s="5" t="s">
        <v>180</v>
      </c>
      <c r="C91" s="2">
        <v>0</v>
      </c>
      <c r="D91" s="8">
        <v>0</v>
      </c>
      <c r="E91" s="8">
        <v>0</v>
      </c>
      <c r="F91" s="8">
        <v>0</v>
      </c>
      <c r="G91" s="8">
        <v>0</v>
      </c>
      <c r="H91" s="2">
        <v>0</v>
      </c>
      <c r="I91" s="8">
        <v>0</v>
      </c>
      <c r="J91" s="8">
        <v>0</v>
      </c>
      <c r="K91" s="8">
        <v>0</v>
      </c>
      <c r="L91" s="8">
        <v>0</v>
      </c>
      <c r="M91" s="2">
        <v>0</v>
      </c>
      <c r="N91" s="8">
        <f t="shared" si="30"/>
        <v>0</v>
      </c>
      <c r="O91" s="2">
        <f t="shared" si="33"/>
        <v>207</v>
      </c>
      <c r="Q91" s="5" t="s">
        <v>180</v>
      </c>
      <c r="R91" s="5">
        <v>0</v>
      </c>
      <c r="S91" s="2">
        <v>32</v>
      </c>
      <c r="T91" s="8">
        <f t="shared" si="31"/>
        <v>32</v>
      </c>
      <c r="U91" s="2">
        <f t="shared" si="32"/>
        <v>32</v>
      </c>
    </row>
    <row r="92" spans="2:21" ht="15">
      <c r="B92" s="5" t="s">
        <v>181</v>
      </c>
      <c r="C92" s="2">
        <v>0</v>
      </c>
      <c r="D92" s="8">
        <v>0</v>
      </c>
      <c r="E92" s="8">
        <v>0</v>
      </c>
      <c r="F92" s="8">
        <v>0</v>
      </c>
      <c r="G92" s="8">
        <v>0</v>
      </c>
      <c r="H92" s="2">
        <v>0</v>
      </c>
      <c r="I92" s="8">
        <v>0</v>
      </c>
      <c r="J92" s="8">
        <v>0</v>
      </c>
      <c r="K92" s="8">
        <v>0</v>
      </c>
      <c r="L92" s="8">
        <v>0</v>
      </c>
      <c r="M92" s="2">
        <v>0</v>
      </c>
      <c r="N92" s="8">
        <f t="shared" si="30"/>
        <v>0</v>
      </c>
      <c r="O92" s="2">
        <f t="shared" si="33"/>
        <v>207</v>
      </c>
      <c r="Q92" s="5" t="s">
        <v>181</v>
      </c>
      <c r="R92" s="5">
        <v>0</v>
      </c>
      <c r="S92" s="2">
        <v>0</v>
      </c>
      <c r="T92" s="8">
        <f t="shared" si="31"/>
        <v>0</v>
      </c>
      <c r="U92" s="2">
        <f t="shared" si="32"/>
        <v>32</v>
      </c>
    </row>
    <row r="93" spans="2:21" ht="15">
      <c r="B93" s="5" t="s">
        <v>185</v>
      </c>
      <c r="C93" s="2">
        <v>20247</v>
      </c>
      <c r="D93" s="8">
        <v>0</v>
      </c>
      <c r="E93" s="8">
        <v>0</v>
      </c>
      <c r="F93" s="8">
        <v>0</v>
      </c>
      <c r="G93" s="8">
        <v>0</v>
      </c>
      <c r="H93" s="2">
        <v>0</v>
      </c>
      <c r="I93" s="8">
        <v>0</v>
      </c>
      <c r="J93" s="8">
        <v>0</v>
      </c>
      <c r="K93" s="8">
        <v>0</v>
      </c>
      <c r="L93" s="8">
        <v>0</v>
      </c>
      <c r="M93" s="2">
        <v>25</v>
      </c>
      <c r="N93" s="8">
        <f t="shared" si="30"/>
        <v>20272</v>
      </c>
      <c r="O93" s="2">
        <f t="shared" si="33"/>
        <v>20479</v>
      </c>
      <c r="Q93" s="5" t="s">
        <v>185</v>
      </c>
      <c r="R93" s="5">
        <v>0</v>
      </c>
      <c r="S93" s="2">
        <v>34</v>
      </c>
      <c r="T93" s="8">
        <f t="shared" si="31"/>
        <v>34</v>
      </c>
      <c r="U93" s="2">
        <f t="shared" si="32"/>
        <v>66</v>
      </c>
    </row>
    <row r="94" spans="2:21" ht="15">
      <c r="B94" s="5" t="s">
        <v>186</v>
      </c>
      <c r="C94" s="2">
        <v>0</v>
      </c>
      <c r="D94" s="8">
        <v>0</v>
      </c>
      <c r="E94" s="8">
        <v>0</v>
      </c>
      <c r="F94" s="8">
        <v>0</v>
      </c>
      <c r="G94" s="8">
        <v>0</v>
      </c>
      <c r="H94" s="2">
        <v>0</v>
      </c>
      <c r="I94" s="8">
        <v>0</v>
      </c>
      <c r="J94" s="8">
        <v>0</v>
      </c>
      <c r="K94" s="8">
        <v>0</v>
      </c>
      <c r="L94" s="8">
        <v>0</v>
      </c>
      <c r="M94" s="2">
        <v>0</v>
      </c>
      <c r="N94" s="8">
        <f t="shared" si="30"/>
        <v>0</v>
      </c>
      <c r="O94" s="2">
        <f t="shared" si="33"/>
        <v>20479</v>
      </c>
      <c r="Q94" s="5" t="s">
        <v>186</v>
      </c>
      <c r="R94" s="5">
        <v>0</v>
      </c>
      <c r="S94" s="2">
        <v>0</v>
      </c>
      <c r="T94" s="8">
        <f t="shared" si="31"/>
        <v>0</v>
      </c>
      <c r="U94" s="2">
        <f t="shared" si="32"/>
        <v>66</v>
      </c>
    </row>
    <row r="95" spans="2:21" ht="15">
      <c r="B95" s="5" t="s">
        <v>187</v>
      </c>
      <c r="C95" s="2">
        <v>0</v>
      </c>
      <c r="D95" s="8">
        <v>0</v>
      </c>
      <c r="E95" s="8">
        <v>0</v>
      </c>
      <c r="F95" s="8">
        <v>0</v>
      </c>
      <c r="G95" s="8">
        <v>0</v>
      </c>
      <c r="H95" s="2">
        <v>0</v>
      </c>
      <c r="I95" s="8">
        <v>0</v>
      </c>
      <c r="J95" s="8">
        <v>0</v>
      </c>
      <c r="K95" s="8">
        <v>0</v>
      </c>
      <c r="L95" s="8">
        <v>0</v>
      </c>
      <c r="M95" s="2">
        <v>0</v>
      </c>
      <c r="N95" s="8">
        <f t="shared" si="30"/>
        <v>0</v>
      </c>
      <c r="O95" s="2">
        <f t="shared" si="33"/>
        <v>20479</v>
      </c>
      <c r="Q95" s="5" t="s">
        <v>187</v>
      </c>
      <c r="R95" s="5">
        <v>0</v>
      </c>
      <c r="S95" s="2">
        <v>0</v>
      </c>
      <c r="T95" s="8">
        <v>0</v>
      </c>
      <c r="U95" s="2">
        <f t="shared" si="32"/>
        <v>66</v>
      </c>
    </row>
    <row r="96" spans="2:21" ht="15">
      <c r="B96" s="5" t="s">
        <v>188</v>
      </c>
      <c r="C96" s="2">
        <v>0</v>
      </c>
      <c r="D96" s="8">
        <v>0</v>
      </c>
      <c r="E96" s="8">
        <v>0</v>
      </c>
      <c r="F96" s="8">
        <v>0</v>
      </c>
      <c r="G96" s="8">
        <v>0</v>
      </c>
      <c r="H96" s="2">
        <v>0</v>
      </c>
      <c r="I96" s="8">
        <v>0</v>
      </c>
      <c r="J96" s="8">
        <v>0</v>
      </c>
      <c r="K96" s="8">
        <v>0</v>
      </c>
      <c r="L96" s="8">
        <v>0</v>
      </c>
      <c r="M96" s="2">
        <v>50</v>
      </c>
      <c r="N96" s="8">
        <f t="shared" si="30"/>
        <v>50</v>
      </c>
      <c r="O96" s="2">
        <f t="shared" si="33"/>
        <v>20529</v>
      </c>
      <c r="Q96" s="5" t="s">
        <v>188</v>
      </c>
      <c r="R96" s="5">
        <v>0</v>
      </c>
      <c r="S96" s="2">
        <v>0</v>
      </c>
      <c r="T96" s="8">
        <f t="shared" si="31"/>
        <v>0</v>
      </c>
      <c r="U96" s="2">
        <f>T96+U95</f>
        <v>66</v>
      </c>
    </row>
    <row r="97" spans="2:21" ht="15">
      <c r="B97" s="5" t="s">
        <v>189</v>
      </c>
      <c r="C97" s="2"/>
      <c r="D97" s="8"/>
      <c r="E97" s="8"/>
      <c r="F97" s="8"/>
      <c r="G97" s="8"/>
      <c r="H97" s="2"/>
      <c r="I97" s="8"/>
      <c r="J97" s="8"/>
      <c r="K97" s="8"/>
      <c r="L97" s="8"/>
      <c r="M97" s="2"/>
      <c r="N97" s="8">
        <f>SUM(C97:M97)</f>
        <v>0</v>
      </c>
      <c r="O97" s="2">
        <f t="shared" si="33"/>
        <v>20529</v>
      </c>
      <c r="Q97" s="5" t="s">
        <v>189</v>
      </c>
      <c r="R97" s="2"/>
      <c r="S97" s="2"/>
      <c r="T97" s="8">
        <f t="shared" si="31"/>
        <v>0</v>
      </c>
      <c r="U97" s="2">
        <f>T97+U96</f>
        <v>66</v>
      </c>
    </row>
    <row r="98" spans="2:21" ht="15">
      <c r="B98" s="5" t="s">
        <v>190</v>
      </c>
      <c r="C98" s="2"/>
      <c r="D98" s="8"/>
      <c r="E98" s="8"/>
      <c r="F98" s="8"/>
      <c r="G98" s="8"/>
      <c r="H98" s="2"/>
      <c r="I98" s="8"/>
      <c r="J98" s="8"/>
      <c r="K98" s="8"/>
      <c r="L98" s="8"/>
      <c r="M98" s="2"/>
      <c r="N98" s="8">
        <f>SUM(C98:M98)</f>
        <v>0</v>
      </c>
      <c r="O98" s="2">
        <f t="shared" si="33"/>
        <v>20529</v>
      </c>
      <c r="Q98" s="5" t="s">
        <v>190</v>
      </c>
      <c r="R98" s="2"/>
      <c r="S98" s="2"/>
      <c r="T98" s="8">
        <f t="shared" si="31"/>
        <v>0</v>
      </c>
      <c r="U98" s="2">
        <f>T98+U97</f>
        <v>66</v>
      </c>
    </row>
    <row r="99" spans="2:21" ht="15.75" thickBot="1">
      <c r="B99" s="6" t="s">
        <v>191</v>
      </c>
      <c r="C99" s="7"/>
      <c r="D99" s="22"/>
      <c r="E99" s="22"/>
      <c r="F99" s="22"/>
      <c r="G99" s="22"/>
      <c r="H99" s="2"/>
      <c r="I99" s="22"/>
      <c r="J99" s="8"/>
      <c r="K99" s="8"/>
      <c r="L99" s="8"/>
      <c r="M99" s="7"/>
      <c r="N99" s="8">
        <f>SUM(C99:M99)</f>
        <v>0</v>
      </c>
      <c r="O99" s="7">
        <f>N99+O98</f>
        <v>20529</v>
      </c>
      <c r="Q99" s="6" t="s">
        <v>191</v>
      </c>
      <c r="R99" s="7"/>
      <c r="S99" s="7"/>
      <c r="T99" s="8">
        <f t="shared" si="31"/>
        <v>0</v>
      </c>
      <c r="U99" s="2">
        <f>T99+U98</f>
        <v>66</v>
      </c>
    </row>
    <row r="100" spans="2:21" ht="16.5" thickBot="1" thickTop="1">
      <c r="B100" s="9" t="s">
        <v>192</v>
      </c>
      <c r="C100" s="10">
        <f aca="true" t="shared" si="34" ref="C100:H100">SUM(C88:C99)</f>
        <v>20247</v>
      </c>
      <c r="D100" s="10">
        <f t="shared" si="34"/>
        <v>0</v>
      </c>
      <c r="E100" s="10">
        <f t="shared" si="34"/>
        <v>0</v>
      </c>
      <c r="F100" s="10">
        <f t="shared" si="34"/>
        <v>0</v>
      </c>
      <c r="G100" s="10">
        <f t="shared" si="34"/>
        <v>0</v>
      </c>
      <c r="H100" s="10">
        <f t="shared" si="34"/>
        <v>0</v>
      </c>
      <c r="I100" s="10">
        <f aca="true" t="shared" si="35" ref="I100:N100">SUM(I88:I99)</f>
        <v>0</v>
      </c>
      <c r="J100" s="10">
        <f t="shared" si="35"/>
        <v>0</v>
      </c>
      <c r="K100" s="10">
        <f t="shared" si="35"/>
        <v>80</v>
      </c>
      <c r="L100" s="10">
        <f t="shared" si="35"/>
        <v>127</v>
      </c>
      <c r="M100" s="10">
        <f t="shared" si="35"/>
        <v>75</v>
      </c>
      <c r="N100" s="10">
        <f t="shared" si="35"/>
        <v>20529</v>
      </c>
      <c r="O100" s="10"/>
      <c r="Q100" s="9" t="s">
        <v>192</v>
      </c>
      <c r="R100" s="10">
        <f>SUM(R88:R99)</f>
        <v>0</v>
      </c>
      <c r="S100" s="10">
        <f>SUM(S88:S99)</f>
        <v>66</v>
      </c>
      <c r="T100" s="10">
        <f>SUM(T88:T99)</f>
        <v>66</v>
      </c>
      <c r="U100" s="10"/>
    </row>
    <row r="101" ht="15.75" thickTop="1"/>
  </sheetData>
  <sheetProtection/>
  <mergeCells count="6">
    <mergeCell ref="B6:O6"/>
    <mergeCell ref="B7:O7"/>
    <mergeCell ref="B8:O8"/>
    <mergeCell ref="Q6:U6"/>
    <mergeCell ref="Q7:U7"/>
    <mergeCell ref="Q8:U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6:V113"/>
  <sheetViews>
    <sheetView zoomScale="85" zoomScaleNormal="85" zoomScaleSheetLayoutView="85" zoomScalePageLayoutView="0" workbookViewId="0" topLeftCell="F1">
      <pane ySplit="9" topLeftCell="A100" activePane="bottomLeft" state="frozen"/>
      <selection pane="topLeft" activeCell="A1" sqref="A1"/>
      <selection pane="bottomLeft" activeCell="Q102" sqref="Q102"/>
    </sheetView>
  </sheetViews>
  <sheetFormatPr defaultColWidth="9.140625" defaultRowHeight="15"/>
  <cols>
    <col min="1" max="1" width="2.00390625" style="0" customWidth="1"/>
    <col min="2" max="2" width="15.140625" style="0" bestFit="1" customWidth="1"/>
    <col min="3" max="3" width="15.140625" style="0" customWidth="1"/>
    <col min="4" max="4" width="7.7109375" style="0" bestFit="1" customWidth="1"/>
    <col min="5" max="5" width="9.57421875" style="0" bestFit="1" customWidth="1"/>
    <col min="6" max="6" width="8.7109375" style="0" bestFit="1" customWidth="1"/>
    <col min="7" max="7" width="8.8515625" style="0" bestFit="1" customWidth="1"/>
    <col min="8" max="8" width="14.8515625" style="0" bestFit="1" customWidth="1"/>
    <col min="9" max="9" width="11.00390625" style="0" bestFit="1" customWidth="1"/>
    <col min="10" max="10" width="12.7109375" style="0" customWidth="1"/>
    <col min="11" max="11" width="16.00390625" style="0" bestFit="1" customWidth="1"/>
    <col min="12" max="12" width="1.57421875" style="0" customWidth="1"/>
    <col min="13" max="13" width="16.140625" style="0" customWidth="1"/>
    <col min="14" max="14" width="12.57421875" style="0" customWidth="1"/>
    <col min="15" max="15" width="9.8515625" style="0" customWidth="1"/>
    <col min="16" max="16" width="10.7109375" style="0" customWidth="1"/>
    <col min="17" max="17" width="13.8515625" style="0" customWidth="1"/>
    <col min="18" max="20" width="12.28125" style="0" customWidth="1"/>
    <col min="21" max="21" width="13.00390625" style="0" customWidth="1"/>
    <col min="22" max="22" width="17.140625" style="0" customWidth="1"/>
  </cols>
  <sheetData>
    <row r="6" spans="2:22" ht="15.75">
      <c r="B6" s="36" t="s">
        <v>123</v>
      </c>
      <c r="C6" s="37"/>
      <c r="D6" s="37"/>
      <c r="E6" s="37"/>
      <c r="F6" s="37"/>
      <c r="G6" s="37"/>
      <c r="H6" s="37"/>
      <c r="I6" s="37"/>
      <c r="J6" s="37"/>
      <c r="K6" s="38"/>
      <c r="M6" s="36" t="s">
        <v>125</v>
      </c>
      <c r="N6" s="37"/>
      <c r="O6" s="37"/>
      <c r="P6" s="37"/>
      <c r="Q6" s="37"/>
      <c r="R6" s="37"/>
      <c r="S6" s="37"/>
      <c r="T6" s="37"/>
      <c r="U6" s="37"/>
      <c r="V6" s="38"/>
    </row>
    <row r="7" spans="2:22" ht="15.75">
      <c r="B7" s="36" t="s">
        <v>124</v>
      </c>
      <c r="C7" s="37"/>
      <c r="D7" s="37"/>
      <c r="E7" s="37"/>
      <c r="F7" s="37"/>
      <c r="G7" s="37"/>
      <c r="H7" s="37"/>
      <c r="I7" s="37"/>
      <c r="J7" s="37"/>
      <c r="K7" s="38"/>
      <c r="M7" s="36" t="s">
        <v>126</v>
      </c>
      <c r="N7" s="37"/>
      <c r="O7" s="37"/>
      <c r="P7" s="37"/>
      <c r="Q7" s="37"/>
      <c r="R7" s="37"/>
      <c r="S7" s="37"/>
      <c r="T7" s="37"/>
      <c r="U7" s="37"/>
      <c r="V7" s="38"/>
    </row>
    <row r="8" spans="2:22" ht="15">
      <c r="B8" s="39"/>
      <c r="C8" s="40"/>
      <c r="D8" s="40"/>
      <c r="E8" s="40"/>
      <c r="F8" s="40"/>
      <c r="G8" s="40"/>
      <c r="H8" s="40"/>
      <c r="I8" s="40"/>
      <c r="J8" s="40"/>
      <c r="K8" s="41"/>
      <c r="M8" s="39"/>
      <c r="N8" s="40"/>
      <c r="O8" s="40"/>
      <c r="P8" s="40"/>
      <c r="Q8" s="40"/>
      <c r="R8" s="40"/>
      <c r="S8" s="40"/>
      <c r="T8" s="40"/>
      <c r="U8" s="40"/>
      <c r="V8" s="41"/>
    </row>
    <row r="9" spans="2:22" ht="30.75" customHeight="1">
      <c r="B9" s="1" t="s">
        <v>0</v>
      </c>
      <c r="C9" s="1" t="s">
        <v>42</v>
      </c>
      <c r="D9" s="1" t="s">
        <v>67</v>
      </c>
      <c r="E9" s="1" t="s">
        <v>140</v>
      </c>
      <c r="F9" s="1" t="s">
        <v>44</v>
      </c>
      <c r="G9" s="1" t="s">
        <v>26</v>
      </c>
      <c r="H9" s="1" t="s">
        <v>68</v>
      </c>
      <c r="I9" s="1" t="s">
        <v>47</v>
      </c>
      <c r="J9" s="3" t="s">
        <v>8</v>
      </c>
      <c r="K9" s="3" t="s">
        <v>9</v>
      </c>
      <c r="M9" s="1" t="s">
        <v>0</v>
      </c>
      <c r="N9" s="1" t="s">
        <v>42</v>
      </c>
      <c r="O9" s="1" t="s">
        <v>66</v>
      </c>
      <c r="P9" s="1" t="s">
        <v>25</v>
      </c>
      <c r="Q9" s="3" t="s">
        <v>168</v>
      </c>
      <c r="R9" s="1" t="s">
        <v>100</v>
      </c>
      <c r="S9" s="1" t="s">
        <v>46</v>
      </c>
      <c r="T9" s="1" t="s">
        <v>47</v>
      </c>
      <c r="U9" s="3" t="s">
        <v>8</v>
      </c>
      <c r="V9" s="3" t="s">
        <v>9</v>
      </c>
    </row>
    <row r="10" spans="2:22" ht="15">
      <c r="B10" s="4" t="s">
        <v>1</v>
      </c>
      <c r="C10" s="2">
        <v>0</v>
      </c>
      <c r="D10" s="2">
        <v>0</v>
      </c>
      <c r="E10" s="2">
        <v>0</v>
      </c>
      <c r="F10" s="2">
        <v>28</v>
      </c>
      <c r="G10" s="2">
        <v>0</v>
      </c>
      <c r="H10" s="2">
        <v>8669</v>
      </c>
      <c r="I10" s="2">
        <v>0</v>
      </c>
      <c r="J10" s="2">
        <f>SUM(C10:I10)</f>
        <v>8697</v>
      </c>
      <c r="K10" s="2">
        <f>J10</f>
        <v>8697</v>
      </c>
      <c r="M10" s="4" t="s">
        <v>1</v>
      </c>
      <c r="N10" s="2">
        <v>739</v>
      </c>
      <c r="O10" s="2">
        <v>25</v>
      </c>
      <c r="P10" s="2">
        <v>0</v>
      </c>
      <c r="Q10" s="2">
        <v>113</v>
      </c>
      <c r="R10" s="2">
        <v>0</v>
      </c>
      <c r="S10" s="2">
        <v>0</v>
      </c>
      <c r="T10" s="2">
        <v>0</v>
      </c>
      <c r="U10" s="2">
        <f>SUM(N10:T10)</f>
        <v>877</v>
      </c>
      <c r="V10" s="2">
        <f>U10</f>
        <v>877</v>
      </c>
    </row>
    <row r="11" spans="2:22" ht="15">
      <c r="B11" s="5" t="s">
        <v>2</v>
      </c>
      <c r="C11" s="2">
        <v>0</v>
      </c>
      <c r="D11" s="2">
        <v>0</v>
      </c>
      <c r="E11" s="2">
        <v>0</v>
      </c>
      <c r="F11" s="2">
        <v>28</v>
      </c>
      <c r="G11" s="2">
        <v>0</v>
      </c>
      <c r="H11" s="2">
        <v>0</v>
      </c>
      <c r="I11" s="2">
        <v>0</v>
      </c>
      <c r="J11" s="2">
        <f aca="true" t="shared" si="0" ref="J11:J21">SUM(C11:I11)</f>
        <v>28</v>
      </c>
      <c r="K11" s="2">
        <f aca="true" t="shared" si="1" ref="K11:K21">J11+K10</f>
        <v>8725</v>
      </c>
      <c r="M11" s="5" t="s">
        <v>2</v>
      </c>
      <c r="N11" s="2">
        <v>401</v>
      </c>
      <c r="O11" s="2">
        <v>0</v>
      </c>
      <c r="P11" s="2">
        <v>33</v>
      </c>
      <c r="Q11" s="2">
        <v>0</v>
      </c>
      <c r="R11" s="2">
        <v>0</v>
      </c>
      <c r="S11" s="2">
        <v>0</v>
      </c>
      <c r="T11" s="2">
        <v>0</v>
      </c>
      <c r="U11" s="2">
        <f aca="true" t="shared" si="2" ref="U11:U21">SUM(N11:T11)</f>
        <v>434</v>
      </c>
      <c r="V11" s="2">
        <f aca="true" t="shared" si="3" ref="V11:V21">U11+V10</f>
        <v>1311</v>
      </c>
    </row>
    <row r="12" spans="2:22" ht="15">
      <c r="B12" s="5" t="s">
        <v>3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f t="shared" si="0"/>
        <v>0</v>
      </c>
      <c r="K12" s="2">
        <f t="shared" si="1"/>
        <v>8725</v>
      </c>
      <c r="M12" s="5" t="s">
        <v>3</v>
      </c>
      <c r="N12" s="2">
        <v>640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f t="shared" si="2"/>
        <v>640</v>
      </c>
      <c r="V12" s="2">
        <f t="shared" si="3"/>
        <v>1951</v>
      </c>
    </row>
    <row r="13" spans="2:22" ht="15">
      <c r="B13" s="5" t="s">
        <v>4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f t="shared" si="0"/>
        <v>0</v>
      </c>
      <c r="K13" s="2">
        <f t="shared" si="1"/>
        <v>8725</v>
      </c>
      <c r="M13" s="5" t="s">
        <v>4</v>
      </c>
      <c r="N13" s="2">
        <v>1136</v>
      </c>
      <c r="O13" s="2">
        <v>0</v>
      </c>
      <c r="P13" s="2">
        <v>0</v>
      </c>
      <c r="Q13" s="2">
        <v>213</v>
      </c>
      <c r="R13" s="2">
        <v>0</v>
      </c>
      <c r="S13" s="2">
        <v>0</v>
      </c>
      <c r="T13" s="2">
        <v>0</v>
      </c>
      <c r="U13" s="2">
        <f t="shared" si="2"/>
        <v>1349</v>
      </c>
      <c r="V13" s="2">
        <f t="shared" si="3"/>
        <v>3300</v>
      </c>
    </row>
    <row r="14" spans="2:22" ht="15">
      <c r="B14" s="5" t="s">
        <v>5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f t="shared" si="0"/>
        <v>0</v>
      </c>
      <c r="K14" s="2">
        <f t="shared" si="1"/>
        <v>8725</v>
      </c>
      <c r="M14" s="5" t="s">
        <v>5</v>
      </c>
      <c r="N14" s="2">
        <v>1814</v>
      </c>
      <c r="O14" s="2">
        <v>0</v>
      </c>
      <c r="P14" s="2">
        <v>0</v>
      </c>
      <c r="Q14" s="2">
        <v>266</v>
      </c>
      <c r="R14" s="2">
        <v>0</v>
      </c>
      <c r="S14" s="2">
        <v>0</v>
      </c>
      <c r="T14" s="2">
        <v>0</v>
      </c>
      <c r="U14" s="2">
        <f t="shared" si="2"/>
        <v>2080</v>
      </c>
      <c r="V14" s="2">
        <f t="shared" si="3"/>
        <v>5380</v>
      </c>
    </row>
    <row r="15" spans="2:22" ht="15">
      <c r="B15" s="5" t="s">
        <v>6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f t="shared" si="0"/>
        <v>0</v>
      </c>
      <c r="K15" s="2">
        <f t="shared" si="1"/>
        <v>8725</v>
      </c>
      <c r="M15" s="5" t="s">
        <v>6</v>
      </c>
      <c r="N15" s="2">
        <v>4076</v>
      </c>
      <c r="O15" s="2">
        <v>0</v>
      </c>
      <c r="P15" s="2">
        <v>0</v>
      </c>
      <c r="Q15" s="2">
        <v>130</v>
      </c>
      <c r="R15" s="2">
        <v>0</v>
      </c>
      <c r="S15" s="2">
        <v>0</v>
      </c>
      <c r="T15" s="2">
        <v>0</v>
      </c>
      <c r="U15" s="2">
        <f t="shared" si="2"/>
        <v>4206</v>
      </c>
      <c r="V15" s="2">
        <f t="shared" si="3"/>
        <v>9586</v>
      </c>
    </row>
    <row r="16" spans="2:22" ht="15">
      <c r="B16" s="5" t="s">
        <v>7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f t="shared" si="0"/>
        <v>0</v>
      </c>
      <c r="K16" s="2">
        <f t="shared" si="1"/>
        <v>8725</v>
      </c>
      <c r="M16" s="5" t="s">
        <v>7</v>
      </c>
      <c r="N16" s="2">
        <v>3679</v>
      </c>
      <c r="O16" s="2">
        <v>0</v>
      </c>
      <c r="P16" s="2">
        <v>0</v>
      </c>
      <c r="Q16" s="2">
        <v>507</v>
      </c>
      <c r="R16" s="2">
        <v>0</v>
      </c>
      <c r="S16" s="2">
        <v>0</v>
      </c>
      <c r="T16" s="2">
        <v>0</v>
      </c>
      <c r="U16" s="2">
        <f t="shared" si="2"/>
        <v>4186</v>
      </c>
      <c r="V16" s="2">
        <f t="shared" si="3"/>
        <v>13772</v>
      </c>
    </row>
    <row r="17" spans="2:22" ht="15">
      <c r="B17" s="5" t="s">
        <v>12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f t="shared" si="0"/>
        <v>0</v>
      </c>
      <c r="K17" s="2">
        <f t="shared" si="1"/>
        <v>8725</v>
      </c>
      <c r="M17" s="5" t="s">
        <v>12</v>
      </c>
      <c r="N17" s="2">
        <v>1994</v>
      </c>
      <c r="O17" s="2">
        <v>0</v>
      </c>
      <c r="P17" s="2">
        <v>0</v>
      </c>
      <c r="Q17" s="2">
        <v>455</v>
      </c>
      <c r="R17" s="2">
        <v>0</v>
      </c>
      <c r="S17" s="2">
        <v>0</v>
      </c>
      <c r="T17" s="2">
        <v>0</v>
      </c>
      <c r="U17" s="2">
        <f t="shared" si="2"/>
        <v>2449</v>
      </c>
      <c r="V17" s="2">
        <f t="shared" si="3"/>
        <v>16221</v>
      </c>
    </row>
    <row r="18" spans="2:22" ht="15">
      <c r="B18" s="5" t="s">
        <v>13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f t="shared" si="0"/>
        <v>0</v>
      </c>
      <c r="K18" s="2">
        <f t="shared" si="1"/>
        <v>8725</v>
      </c>
      <c r="M18" s="5" t="s">
        <v>13</v>
      </c>
      <c r="N18" s="2">
        <v>1398</v>
      </c>
      <c r="O18" s="2">
        <v>0</v>
      </c>
      <c r="P18" s="2">
        <v>0</v>
      </c>
      <c r="Q18" s="2">
        <v>240</v>
      </c>
      <c r="R18" s="2">
        <v>0</v>
      </c>
      <c r="S18" s="2">
        <v>0</v>
      </c>
      <c r="T18" s="2">
        <v>0</v>
      </c>
      <c r="U18" s="2">
        <f t="shared" si="2"/>
        <v>1638</v>
      </c>
      <c r="V18" s="2">
        <f t="shared" si="3"/>
        <v>17859</v>
      </c>
    </row>
    <row r="19" spans="2:22" ht="15">
      <c r="B19" s="5" t="s">
        <v>14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f t="shared" si="0"/>
        <v>0</v>
      </c>
      <c r="K19" s="2">
        <f t="shared" si="1"/>
        <v>8725</v>
      </c>
      <c r="M19" s="5" t="s">
        <v>14</v>
      </c>
      <c r="N19" s="2">
        <v>953</v>
      </c>
      <c r="O19" s="2">
        <v>0</v>
      </c>
      <c r="P19" s="2">
        <v>0</v>
      </c>
      <c r="Q19" s="2">
        <v>198</v>
      </c>
      <c r="R19" s="2">
        <v>0</v>
      </c>
      <c r="S19" s="2">
        <v>0</v>
      </c>
      <c r="T19" s="2">
        <v>0</v>
      </c>
      <c r="U19" s="2">
        <f t="shared" si="2"/>
        <v>1151</v>
      </c>
      <c r="V19" s="2">
        <f t="shared" si="3"/>
        <v>19010</v>
      </c>
    </row>
    <row r="20" spans="2:22" ht="15">
      <c r="B20" s="5" t="s">
        <v>15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f t="shared" si="0"/>
        <v>0</v>
      </c>
      <c r="K20" s="2">
        <f t="shared" si="1"/>
        <v>8725</v>
      </c>
      <c r="M20" s="5" t="s">
        <v>15</v>
      </c>
      <c r="N20" s="2">
        <v>1686</v>
      </c>
      <c r="O20" s="2">
        <v>0</v>
      </c>
      <c r="P20" s="2">
        <v>0</v>
      </c>
      <c r="Q20" s="2">
        <v>68</v>
      </c>
      <c r="R20" s="2">
        <v>0</v>
      </c>
      <c r="S20" s="2">
        <v>0</v>
      </c>
      <c r="T20" s="2">
        <v>0</v>
      </c>
      <c r="U20" s="2">
        <f t="shared" si="2"/>
        <v>1754</v>
      </c>
      <c r="V20" s="2">
        <f t="shared" si="3"/>
        <v>20764</v>
      </c>
    </row>
    <row r="21" spans="2:22" ht="15.75" thickBot="1">
      <c r="B21" s="6" t="s">
        <v>16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2">
        <f t="shared" si="0"/>
        <v>0</v>
      </c>
      <c r="K21" s="7">
        <f t="shared" si="1"/>
        <v>8725</v>
      </c>
      <c r="M21" s="6" t="s">
        <v>16</v>
      </c>
      <c r="N21" s="7">
        <v>1503</v>
      </c>
      <c r="O21" s="7">
        <v>0</v>
      </c>
      <c r="P21" s="7">
        <v>0</v>
      </c>
      <c r="Q21" s="7">
        <v>232</v>
      </c>
      <c r="R21" s="7">
        <v>0</v>
      </c>
      <c r="S21" s="7">
        <v>0</v>
      </c>
      <c r="T21" s="7">
        <v>0</v>
      </c>
      <c r="U21" s="2">
        <f t="shared" si="2"/>
        <v>1735</v>
      </c>
      <c r="V21" s="7">
        <f t="shared" si="3"/>
        <v>22499</v>
      </c>
    </row>
    <row r="22" spans="2:22" ht="16.5" thickBot="1" thickTop="1">
      <c r="B22" s="9" t="s">
        <v>24</v>
      </c>
      <c r="C22" s="10">
        <f>SUM(C10:C21)</f>
        <v>0</v>
      </c>
      <c r="D22" s="10">
        <f>SUM(D10:D21)</f>
        <v>0</v>
      </c>
      <c r="E22" s="10">
        <f>SUM(E10:E21)</f>
        <v>0</v>
      </c>
      <c r="F22" s="10">
        <f>SUM(F10:F21)</f>
        <v>56</v>
      </c>
      <c r="G22" s="10">
        <v>0</v>
      </c>
      <c r="H22" s="10">
        <f>SUM(H10:H21)</f>
        <v>8669</v>
      </c>
      <c r="I22" s="10">
        <f>SUM(I10:I21)</f>
        <v>0</v>
      </c>
      <c r="J22" s="10">
        <f>SUM(J10:J21)</f>
        <v>8725</v>
      </c>
      <c r="K22" s="10"/>
      <c r="M22" s="9" t="s">
        <v>24</v>
      </c>
      <c r="N22" s="10">
        <f aca="true" t="shared" si="4" ref="N22:S22">SUM(N10:N21)</f>
        <v>20019</v>
      </c>
      <c r="O22" s="10">
        <f t="shared" si="4"/>
        <v>25</v>
      </c>
      <c r="P22" s="10">
        <f t="shared" si="4"/>
        <v>33</v>
      </c>
      <c r="Q22" s="10">
        <f t="shared" si="4"/>
        <v>2422</v>
      </c>
      <c r="R22" s="10">
        <f>SUM(R10:R21)</f>
        <v>0</v>
      </c>
      <c r="S22" s="10">
        <f t="shared" si="4"/>
        <v>0</v>
      </c>
      <c r="T22" s="10">
        <f>SUM(T10:T21)</f>
        <v>0</v>
      </c>
      <c r="U22" s="10">
        <f>SUM(U10:U21)</f>
        <v>22499</v>
      </c>
      <c r="V22" s="10"/>
    </row>
    <row r="23" spans="2:22" ht="15.75" thickTop="1">
      <c r="B23" s="11" t="s">
        <v>17</v>
      </c>
      <c r="C23" s="2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2">
        <f aca="true" t="shared" si="5" ref="J23:J34">SUM(C23:I23)</f>
        <v>0</v>
      </c>
      <c r="K23" s="2">
        <f>J23</f>
        <v>0</v>
      </c>
      <c r="M23" s="11" t="s">
        <v>17</v>
      </c>
      <c r="N23" s="8">
        <v>2882</v>
      </c>
      <c r="O23" s="8">
        <v>0</v>
      </c>
      <c r="P23" s="8">
        <v>0</v>
      </c>
      <c r="Q23" s="8">
        <v>279</v>
      </c>
      <c r="R23" s="2">
        <v>0</v>
      </c>
      <c r="S23" s="8">
        <v>0</v>
      </c>
      <c r="T23" s="2">
        <v>0</v>
      </c>
      <c r="U23" s="2">
        <f>SUM(N23:T23)</f>
        <v>3161</v>
      </c>
      <c r="V23" s="8">
        <f>U23</f>
        <v>3161</v>
      </c>
    </row>
    <row r="24" spans="2:22" ht="15">
      <c r="B24" s="5" t="s">
        <v>18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f t="shared" si="5"/>
        <v>0</v>
      </c>
      <c r="K24" s="2">
        <f aca="true" t="shared" si="6" ref="K24:K34">J24+K23</f>
        <v>0</v>
      </c>
      <c r="M24" s="5" t="s">
        <v>18</v>
      </c>
      <c r="N24" s="2">
        <v>2902</v>
      </c>
      <c r="O24" s="2">
        <v>0</v>
      </c>
      <c r="P24" s="2">
        <v>0</v>
      </c>
      <c r="Q24" s="2">
        <v>205</v>
      </c>
      <c r="R24" s="2">
        <v>0</v>
      </c>
      <c r="S24" s="8">
        <v>0</v>
      </c>
      <c r="T24" s="2">
        <v>0</v>
      </c>
      <c r="U24" s="2">
        <f aca="true" t="shared" si="7" ref="U24:U34">SUM(N24:T24)</f>
        <v>3107</v>
      </c>
      <c r="V24" s="2">
        <f aca="true" t="shared" si="8" ref="V24:V34">U24+V23</f>
        <v>6268</v>
      </c>
    </row>
    <row r="25" spans="2:22" ht="15">
      <c r="B25" s="5" t="s">
        <v>19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f t="shared" si="5"/>
        <v>0</v>
      </c>
      <c r="K25" s="2">
        <f t="shared" si="6"/>
        <v>0</v>
      </c>
      <c r="M25" s="5" t="s">
        <v>19</v>
      </c>
      <c r="N25" s="2">
        <v>1632</v>
      </c>
      <c r="O25" s="2">
        <v>0</v>
      </c>
      <c r="P25" s="2">
        <v>0</v>
      </c>
      <c r="Q25" s="2">
        <v>266</v>
      </c>
      <c r="R25" s="2">
        <v>0</v>
      </c>
      <c r="S25" s="8">
        <v>0</v>
      </c>
      <c r="T25" s="2">
        <v>0</v>
      </c>
      <c r="U25" s="2">
        <f t="shared" si="7"/>
        <v>1898</v>
      </c>
      <c r="V25" s="2">
        <f t="shared" si="8"/>
        <v>8166</v>
      </c>
    </row>
    <row r="26" spans="2:22" ht="15">
      <c r="B26" s="5" t="s">
        <v>20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f t="shared" si="5"/>
        <v>0</v>
      </c>
      <c r="K26" s="2">
        <f t="shared" si="6"/>
        <v>0</v>
      </c>
      <c r="M26" s="5" t="s">
        <v>20</v>
      </c>
      <c r="N26" s="2">
        <v>1209</v>
      </c>
      <c r="O26" s="2">
        <v>0</v>
      </c>
      <c r="P26" s="2">
        <v>0</v>
      </c>
      <c r="Q26" s="2">
        <v>271</v>
      </c>
      <c r="R26" s="2">
        <v>0</v>
      </c>
      <c r="S26" s="8">
        <v>0</v>
      </c>
      <c r="T26" s="2">
        <v>0</v>
      </c>
      <c r="U26" s="2">
        <f t="shared" si="7"/>
        <v>1480</v>
      </c>
      <c r="V26" s="2">
        <f t="shared" si="8"/>
        <v>9646</v>
      </c>
    </row>
    <row r="27" spans="2:22" ht="15">
      <c r="B27" s="5" t="s">
        <v>21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f t="shared" si="5"/>
        <v>0</v>
      </c>
      <c r="K27" s="2">
        <f t="shared" si="6"/>
        <v>0</v>
      </c>
      <c r="M27" s="5" t="s">
        <v>21</v>
      </c>
      <c r="N27" s="2">
        <v>1270</v>
      </c>
      <c r="O27" s="2">
        <v>0</v>
      </c>
      <c r="P27" s="2">
        <v>0</v>
      </c>
      <c r="Q27" s="2">
        <v>201</v>
      </c>
      <c r="R27" s="2">
        <v>0</v>
      </c>
      <c r="S27" s="8">
        <v>0</v>
      </c>
      <c r="T27" s="2">
        <v>0</v>
      </c>
      <c r="U27" s="2">
        <f t="shared" si="7"/>
        <v>1471</v>
      </c>
      <c r="V27" s="2">
        <f t="shared" si="8"/>
        <v>11117</v>
      </c>
    </row>
    <row r="28" spans="2:22" ht="15">
      <c r="B28" s="5" t="s">
        <v>22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f t="shared" si="5"/>
        <v>0</v>
      </c>
      <c r="K28" s="2">
        <f t="shared" si="6"/>
        <v>0</v>
      </c>
      <c r="M28" s="5" t="s">
        <v>22</v>
      </c>
      <c r="N28" s="2">
        <v>2368</v>
      </c>
      <c r="O28" s="2">
        <v>0</v>
      </c>
      <c r="P28" s="2">
        <v>0</v>
      </c>
      <c r="Q28" s="2">
        <v>372</v>
      </c>
      <c r="R28" s="2">
        <v>0</v>
      </c>
      <c r="S28" s="8">
        <v>0</v>
      </c>
      <c r="T28" s="2">
        <v>0</v>
      </c>
      <c r="U28" s="2">
        <f t="shared" si="7"/>
        <v>2740</v>
      </c>
      <c r="V28" s="2">
        <f t="shared" si="8"/>
        <v>13857</v>
      </c>
    </row>
    <row r="29" spans="2:22" ht="15">
      <c r="B29" s="5" t="s">
        <v>23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f t="shared" si="5"/>
        <v>0</v>
      </c>
      <c r="K29" s="2">
        <f t="shared" si="6"/>
        <v>0</v>
      </c>
      <c r="M29" s="5" t="s">
        <v>23</v>
      </c>
      <c r="N29" s="2">
        <v>1482</v>
      </c>
      <c r="O29" s="2">
        <v>0</v>
      </c>
      <c r="P29" s="2">
        <v>34</v>
      </c>
      <c r="Q29" s="2">
        <v>171</v>
      </c>
      <c r="R29" s="2">
        <v>0</v>
      </c>
      <c r="S29" s="8">
        <v>0</v>
      </c>
      <c r="T29" s="2">
        <v>0</v>
      </c>
      <c r="U29" s="2">
        <f t="shared" si="7"/>
        <v>1687</v>
      </c>
      <c r="V29" s="2">
        <f t="shared" si="8"/>
        <v>15544</v>
      </c>
    </row>
    <row r="30" spans="2:22" ht="15">
      <c r="B30" s="5" t="s">
        <v>28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f t="shared" si="5"/>
        <v>0</v>
      </c>
      <c r="K30" s="2">
        <f t="shared" si="6"/>
        <v>0</v>
      </c>
      <c r="M30" s="5" t="s">
        <v>28</v>
      </c>
      <c r="N30" s="2">
        <v>1991</v>
      </c>
      <c r="O30" s="2">
        <v>0</v>
      </c>
      <c r="P30" s="2">
        <v>0</v>
      </c>
      <c r="Q30" s="2">
        <v>300</v>
      </c>
      <c r="R30" s="2">
        <v>0</v>
      </c>
      <c r="S30" s="8">
        <v>0</v>
      </c>
      <c r="T30" s="2">
        <v>0</v>
      </c>
      <c r="U30" s="2">
        <f t="shared" si="7"/>
        <v>2291</v>
      </c>
      <c r="V30" s="2">
        <f t="shared" si="8"/>
        <v>17835</v>
      </c>
    </row>
    <row r="31" spans="2:22" ht="15">
      <c r="B31" s="5" t="s">
        <v>29</v>
      </c>
      <c r="C31" s="2">
        <v>0</v>
      </c>
      <c r="D31" s="2">
        <v>27200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f t="shared" si="5"/>
        <v>27200</v>
      </c>
      <c r="K31" s="2">
        <f t="shared" si="6"/>
        <v>27200</v>
      </c>
      <c r="M31" s="5" t="s">
        <v>29</v>
      </c>
      <c r="N31" s="2">
        <v>2643</v>
      </c>
      <c r="O31" s="2">
        <v>0</v>
      </c>
      <c r="P31" s="2">
        <v>0</v>
      </c>
      <c r="Q31" s="2">
        <v>338</v>
      </c>
      <c r="R31" s="2">
        <v>0</v>
      </c>
      <c r="S31" s="8">
        <v>0</v>
      </c>
      <c r="T31" s="2">
        <v>0</v>
      </c>
      <c r="U31" s="2">
        <f t="shared" si="7"/>
        <v>2981</v>
      </c>
      <c r="V31" s="2">
        <f t="shared" si="8"/>
        <v>20816</v>
      </c>
    </row>
    <row r="32" spans="2:22" ht="15">
      <c r="B32" s="5" t="s">
        <v>30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f t="shared" si="5"/>
        <v>0</v>
      </c>
      <c r="K32" s="2">
        <f t="shared" si="6"/>
        <v>27200</v>
      </c>
      <c r="M32" s="5" t="s">
        <v>30</v>
      </c>
      <c r="N32" s="2">
        <v>504</v>
      </c>
      <c r="O32" s="2">
        <v>0</v>
      </c>
      <c r="P32" s="2">
        <v>0</v>
      </c>
      <c r="Q32" s="2">
        <v>280</v>
      </c>
      <c r="R32" s="2">
        <v>0</v>
      </c>
      <c r="S32" s="8">
        <v>0</v>
      </c>
      <c r="T32" s="2">
        <v>0</v>
      </c>
      <c r="U32" s="2">
        <f t="shared" si="7"/>
        <v>784</v>
      </c>
      <c r="V32" s="2">
        <f t="shared" si="8"/>
        <v>21600</v>
      </c>
    </row>
    <row r="33" spans="2:22" ht="15">
      <c r="B33" s="5" t="s">
        <v>31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7116</v>
      </c>
      <c r="I33" s="2">
        <v>0</v>
      </c>
      <c r="J33" s="2">
        <f t="shared" si="5"/>
        <v>7116</v>
      </c>
      <c r="K33" s="2">
        <f t="shared" si="6"/>
        <v>34316</v>
      </c>
      <c r="M33" s="5" t="s">
        <v>31</v>
      </c>
      <c r="N33" s="2">
        <v>1032</v>
      </c>
      <c r="O33" s="2">
        <v>0</v>
      </c>
      <c r="P33" s="2">
        <v>34</v>
      </c>
      <c r="Q33" s="2">
        <v>343</v>
      </c>
      <c r="R33" s="2">
        <v>0</v>
      </c>
      <c r="S33" s="8">
        <v>0</v>
      </c>
      <c r="T33" s="2">
        <v>0</v>
      </c>
      <c r="U33" s="2">
        <f t="shared" si="7"/>
        <v>1409</v>
      </c>
      <c r="V33" s="2">
        <f t="shared" si="8"/>
        <v>23009</v>
      </c>
    </row>
    <row r="34" spans="2:22" ht="15.75" thickBot="1">
      <c r="B34" s="5" t="s">
        <v>32</v>
      </c>
      <c r="C34" s="7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f t="shared" si="5"/>
        <v>0</v>
      </c>
      <c r="K34" s="7">
        <f t="shared" si="6"/>
        <v>34316</v>
      </c>
      <c r="M34" s="5" t="s">
        <v>32</v>
      </c>
      <c r="N34" s="2">
        <v>1294</v>
      </c>
      <c r="O34" s="2">
        <v>0</v>
      </c>
      <c r="P34" s="2">
        <v>0</v>
      </c>
      <c r="Q34" s="2">
        <v>103</v>
      </c>
      <c r="R34" s="7">
        <v>0</v>
      </c>
      <c r="S34" s="8">
        <v>0</v>
      </c>
      <c r="T34" s="7">
        <v>0</v>
      </c>
      <c r="U34" s="2">
        <f t="shared" si="7"/>
        <v>1397</v>
      </c>
      <c r="V34" s="2">
        <f t="shared" si="8"/>
        <v>24406</v>
      </c>
    </row>
    <row r="35" spans="2:22" ht="16.5" thickBot="1" thickTop="1">
      <c r="B35" s="9" t="s">
        <v>27</v>
      </c>
      <c r="C35" s="10">
        <f>SUM(C23:C34)</f>
        <v>0</v>
      </c>
      <c r="D35" s="10">
        <f aca="true" t="shared" si="9" ref="D35:J35">SUM(D23:D34)</f>
        <v>27200</v>
      </c>
      <c r="E35" s="10">
        <f t="shared" si="9"/>
        <v>0</v>
      </c>
      <c r="F35" s="10">
        <f t="shared" si="9"/>
        <v>0</v>
      </c>
      <c r="G35" s="10">
        <f t="shared" si="9"/>
        <v>0</v>
      </c>
      <c r="H35" s="10">
        <f>SUM(H23:H34)</f>
        <v>7116</v>
      </c>
      <c r="I35" s="10">
        <f t="shared" si="9"/>
        <v>0</v>
      </c>
      <c r="J35" s="10">
        <f t="shared" si="9"/>
        <v>34316</v>
      </c>
      <c r="K35" s="10"/>
      <c r="M35" s="9" t="s">
        <v>27</v>
      </c>
      <c r="N35" s="10">
        <f aca="true" t="shared" si="10" ref="N35:U35">SUM(N23:N34)</f>
        <v>21209</v>
      </c>
      <c r="O35" s="10">
        <f t="shared" si="10"/>
        <v>0</v>
      </c>
      <c r="P35" s="10">
        <f t="shared" si="10"/>
        <v>68</v>
      </c>
      <c r="Q35" s="10">
        <f t="shared" si="10"/>
        <v>3129</v>
      </c>
      <c r="R35" s="10">
        <f t="shared" si="10"/>
        <v>0</v>
      </c>
      <c r="S35" s="10">
        <f t="shared" si="10"/>
        <v>0</v>
      </c>
      <c r="T35" s="10">
        <f t="shared" si="10"/>
        <v>0</v>
      </c>
      <c r="U35" s="10">
        <f t="shared" si="10"/>
        <v>24406</v>
      </c>
      <c r="V35" s="10"/>
    </row>
    <row r="36" spans="2:22" ht="15.75" thickTop="1">
      <c r="B36" s="11" t="s">
        <v>33</v>
      </c>
      <c r="C36" s="2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">
        <f aca="true" t="shared" si="11" ref="J36:J47">SUM(C36:I36)</f>
        <v>0</v>
      </c>
      <c r="K36" s="2">
        <f>J36</f>
        <v>0</v>
      </c>
      <c r="M36" s="11" t="s">
        <v>33</v>
      </c>
      <c r="N36" s="24">
        <v>1853</v>
      </c>
      <c r="O36" s="24">
        <v>0</v>
      </c>
      <c r="P36" s="24">
        <v>0</v>
      </c>
      <c r="Q36" s="24">
        <v>129</v>
      </c>
      <c r="R36" s="2">
        <v>0</v>
      </c>
      <c r="S36" s="24">
        <v>0</v>
      </c>
      <c r="T36" s="2">
        <v>0</v>
      </c>
      <c r="U36" s="2">
        <f>SUM(N36:T36)</f>
        <v>1982</v>
      </c>
      <c r="V36" s="8">
        <f>U36</f>
        <v>1982</v>
      </c>
    </row>
    <row r="37" spans="2:22" ht="15">
      <c r="B37" s="5" t="s">
        <v>34</v>
      </c>
      <c r="C37" s="2">
        <v>0</v>
      </c>
      <c r="D37" s="23">
        <v>0</v>
      </c>
      <c r="E37" s="23">
        <v>0</v>
      </c>
      <c r="F37" s="23">
        <v>0</v>
      </c>
      <c r="G37" s="23">
        <v>115</v>
      </c>
      <c r="H37" s="23">
        <v>30956</v>
      </c>
      <c r="I37" s="23">
        <v>0</v>
      </c>
      <c r="J37" s="2">
        <f t="shared" si="11"/>
        <v>31071</v>
      </c>
      <c r="K37" s="2">
        <f aca="true" t="shared" si="12" ref="K37:K47">J37+K36</f>
        <v>31071</v>
      </c>
      <c r="M37" s="5" t="s">
        <v>34</v>
      </c>
      <c r="N37" s="24">
        <v>1795</v>
      </c>
      <c r="O37" s="24">
        <v>0</v>
      </c>
      <c r="P37" s="24">
        <v>0</v>
      </c>
      <c r="Q37" s="24">
        <v>200</v>
      </c>
      <c r="R37" s="2">
        <v>0</v>
      </c>
      <c r="S37" s="24">
        <v>0</v>
      </c>
      <c r="T37" s="2">
        <v>0</v>
      </c>
      <c r="U37" s="2">
        <f aca="true" t="shared" si="13" ref="U37:U47">SUM(N37:T37)</f>
        <v>1995</v>
      </c>
      <c r="V37" s="2">
        <f aca="true" t="shared" si="14" ref="V37:V47">U37+V36</f>
        <v>3977</v>
      </c>
    </row>
    <row r="38" spans="2:22" ht="15">
      <c r="B38" s="5" t="s">
        <v>35</v>
      </c>
      <c r="C38" s="2">
        <v>0</v>
      </c>
      <c r="D38" s="23">
        <v>0</v>
      </c>
      <c r="E38" s="23">
        <v>0</v>
      </c>
      <c r="F38" s="23">
        <v>0</v>
      </c>
      <c r="G38" s="23">
        <v>140</v>
      </c>
      <c r="H38" s="23">
        <v>1908</v>
      </c>
      <c r="I38" s="23">
        <v>0</v>
      </c>
      <c r="J38" s="2">
        <f t="shared" si="11"/>
        <v>2048</v>
      </c>
      <c r="K38" s="2">
        <f t="shared" si="12"/>
        <v>33119</v>
      </c>
      <c r="M38" s="5" t="s">
        <v>35</v>
      </c>
      <c r="N38" s="24">
        <v>637</v>
      </c>
      <c r="O38" s="24">
        <v>0</v>
      </c>
      <c r="P38" s="24">
        <v>0</v>
      </c>
      <c r="Q38" s="24">
        <v>62</v>
      </c>
      <c r="R38" s="2">
        <v>0</v>
      </c>
      <c r="S38" s="24">
        <v>0</v>
      </c>
      <c r="T38" s="2">
        <v>0</v>
      </c>
      <c r="U38" s="2">
        <f t="shared" si="13"/>
        <v>699</v>
      </c>
      <c r="V38" s="2">
        <f t="shared" si="14"/>
        <v>4676</v>
      </c>
    </row>
    <row r="39" spans="2:22" ht="15">
      <c r="B39" s="5" t="s">
        <v>36</v>
      </c>
      <c r="C39" s="2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">
        <f t="shared" si="11"/>
        <v>0</v>
      </c>
      <c r="K39" s="2">
        <f t="shared" si="12"/>
        <v>33119</v>
      </c>
      <c r="M39" s="5" t="s">
        <v>36</v>
      </c>
      <c r="N39" s="24">
        <v>621</v>
      </c>
      <c r="O39" s="24">
        <v>0</v>
      </c>
      <c r="P39" s="24">
        <v>0</v>
      </c>
      <c r="Q39" s="24">
        <v>0</v>
      </c>
      <c r="R39" s="2">
        <v>0</v>
      </c>
      <c r="S39" s="24">
        <v>0</v>
      </c>
      <c r="T39" s="2">
        <v>0</v>
      </c>
      <c r="U39" s="2">
        <f t="shared" si="13"/>
        <v>621</v>
      </c>
      <c r="V39" s="2">
        <f t="shared" si="14"/>
        <v>5297</v>
      </c>
    </row>
    <row r="40" spans="2:22" ht="15">
      <c r="B40" s="5" t="s">
        <v>37</v>
      </c>
      <c r="C40" s="2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">
        <f t="shared" si="11"/>
        <v>0</v>
      </c>
      <c r="K40" s="2">
        <f t="shared" si="12"/>
        <v>33119</v>
      </c>
      <c r="M40" s="5" t="s">
        <v>37</v>
      </c>
      <c r="N40" s="24">
        <v>8</v>
      </c>
      <c r="O40" s="24">
        <v>0</v>
      </c>
      <c r="P40" s="24">
        <v>0</v>
      </c>
      <c r="Q40" s="24">
        <v>28</v>
      </c>
      <c r="R40" s="2">
        <v>0</v>
      </c>
      <c r="S40" s="24">
        <v>0</v>
      </c>
      <c r="T40" s="2">
        <v>0</v>
      </c>
      <c r="U40" s="2">
        <f t="shared" si="13"/>
        <v>36</v>
      </c>
      <c r="V40" s="2">
        <f t="shared" si="14"/>
        <v>5333</v>
      </c>
    </row>
    <row r="41" spans="2:22" ht="15">
      <c r="B41" s="5" t="s">
        <v>38</v>
      </c>
      <c r="C41" s="2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">
        <f t="shared" si="11"/>
        <v>0</v>
      </c>
      <c r="K41" s="2">
        <f t="shared" si="12"/>
        <v>33119</v>
      </c>
      <c r="M41" s="5" t="s">
        <v>38</v>
      </c>
      <c r="N41" s="24">
        <v>0</v>
      </c>
      <c r="O41" s="24">
        <v>0</v>
      </c>
      <c r="P41" s="24">
        <v>0</v>
      </c>
      <c r="Q41" s="24">
        <v>725</v>
      </c>
      <c r="R41" s="2">
        <v>0</v>
      </c>
      <c r="S41" s="24">
        <v>0</v>
      </c>
      <c r="T41" s="2">
        <v>0</v>
      </c>
      <c r="U41" s="2">
        <f t="shared" si="13"/>
        <v>725</v>
      </c>
      <c r="V41" s="2">
        <f t="shared" si="14"/>
        <v>6058</v>
      </c>
    </row>
    <row r="42" spans="2:22" ht="15">
      <c r="B42" s="5" t="s">
        <v>39</v>
      </c>
      <c r="C42" s="2">
        <v>0</v>
      </c>
      <c r="D42" s="23">
        <v>0</v>
      </c>
      <c r="E42" s="23">
        <v>0</v>
      </c>
      <c r="F42" s="23">
        <v>0</v>
      </c>
      <c r="G42" s="23">
        <v>0</v>
      </c>
      <c r="H42" s="23">
        <v>15745</v>
      </c>
      <c r="I42" s="23">
        <v>0</v>
      </c>
      <c r="J42" s="2">
        <f t="shared" si="11"/>
        <v>15745</v>
      </c>
      <c r="K42" s="2">
        <f t="shared" si="12"/>
        <v>48864</v>
      </c>
      <c r="M42" s="5" t="s">
        <v>39</v>
      </c>
      <c r="N42" s="24">
        <v>225</v>
      </c>
      <c r="O42" s="24">
        <v>0</v>
      </c>
      <c r="P42" s="24">
        <v>0</v>
      </c>
      <c r="Q42" s="24">
        <v>839</v>
      </c>
      <c r="R42" s="2">
        <v>0</v>
      </c>
      <c r="S42" s="24">
        <v>0</v>
      </c>
      <c r="T42" s="2">
        <v>0</v>
      </c>
      <c r="U42" s="2">
        <f t="shared" si="13"/>
        <v>1064</v>
      </c>
      <c r="V42" s="2">
        <f t="shared" si="14"/>
        <v>7122</v>
      </c>
    </row>
    <row r="43" spans="2:22" ht="15">
      <c r="B43" s="5" t="s">
        <v>49</v>
      </c>
      <c r="C43" s="2">
        <v>0</v>
      </c>
      <c r="D43" s="23">
        <v>0</v>
      </c>
      <c r="E43" s="23">
        <v>0</v>
      </c>
      <c r="F43" s="23">
        <v>0</v>
      </c>
      <c r="G43" s="23">
        <v>0</v>
      </c>
      <c r="H43" s="23">
        <v>26068</v>
      </c>
      <c r="I43" s="23">
        <v>0</v>
      </c>
      <c r="J43" s="2">
        <f t="shared" si="11"/>
        <v>26068</v>
      </c>
      <c r="K43" s="2">
        <f t="shared" si="12"/>
        <v>74932</v>
      </c>
      <c r="M43" s="5" t="s">
        <v>49</v>
      </c>
      <c r="N43" s="24">
        <v>169</v>
      </c>
      <c r="O43" s="24">
        <v>0</v>
      </c>
      <c r="P43" s="24">
        <v>0</v>
      </c>
      <c r="Q43" s="24">
        <v>0</v>
      </c>
      <c r="R43" s="2">
        <v>0</v>
      </c>
      <c r="S43" s="24">
        <v>0</v>
      </c>
      <c r="T43" s="2">
        <v>0</v>
      </c>
      <c r="U43" s="2">
        <f t="shared" si="13"/>
        <v>169</v>
      </c>
      <c r="V43" s="2">
        <f t="shared" si="14"/>
        <v>7291</v>
      </c>
    </row>
    <row r="44" spans="2:22" ht="15">
      <c r="B44" s="5" t="s">
        <v>50</v>
      </c>
      <c r="C44" s="2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">
        <f t="shared" si="11"/>
        <v>0</v>
      </c>
      <c r="K44" s="2">
        <f t="shared" si="12"/>
        <v>74932</v>
      </c>
      <c r="M44" s="5" t="s">
        <v>50</v>
      </c>
      <c r="N44" s="24">
        <v>3</v>
      </c>
      <c r="O44" s="24">
        <v>0</v>
      </c>
      <c r="P44" s="24">
        <v>0</v>
      </c>
      <c r="Q44" s="24">
        <v>0</v>
      </c>
      <c r="R44" s="2">
        <v>0</v>
      </c>
      <c r="S44" s="24">
        <v>0</v>
      </c>
      <c r="T44" s="2">
        <v>0</v>
      </c>
      <c r="U44" s="2">
        <f t="shared" si="13"/>
        <v>3</v>
      </c>
      <c r="V44" s="2">
        <f t="shared" si="14"/>
        <v>7294</v>
      </c>
    </row>
    <row r="45" spans="2:22" ht="15">
      <c r="B45" s="5" t="s">
        <v>51</v>
      </c>
      <c r="C45" s="2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">
        <f t="shared" si="11"/>
        <v>0</v>
      </c>
      <c r="K45" s="2">
        <f t="shared" si="12"/>
        <v>74932</v>
      </c>
      <c r="M45" s="5" t="s">
        <v>51</v>
      </c>
      <c r="N45" s="24">
        <v>34</v>
      </c>
      <c r="O45" s="24">
        <v>0</v>
      </c>
      <c r="P45" s="24">
        <v>0</v>
      </c>
      <c r="Q45" s="24">
        <v>0</v>
      </c>
      <c r="R45" s="2">
        <v>0</v>
      </c>
      <c r="S45" s="24">
        <v>0</v>
      </c>
      <c r="T45" s="2">
        <v>0</v>
      </c>
      <c r="U45" s="2">
        <f t="shared" si="13"/>
        <v>34</v>
      </c>
      <c r="V45" s="2">
        <f t="shared" si="14"/>
        <v>7328</v>
      </c>
    </row>
    <row r="46" spans="2:22" ht="15">
      <c r="B46" s="5" t="s">
        <v>52</v>
      </c>
      <c r="C46" s="2">
        <v>0</v>
      </c>
      <c r="D46" s="23">
        <v>0</v>
      </c>
      <c r="E46" s="23">
        <v>0</v>
      </c>
      <c r="F46" s="23">
        <v>0</v>
      </c>
      <c r="G46" s="23">
        <v>25</v>
      </c>
      <c r="H46" s="23">
        <v>0</v>
      </c>
      <c r="I46" s="23">
        <v>0</v>
      </c>
      <c r="J46" s="2">
        <f t="shared" si="11"/>
        <v>25</v>
      </c>
      <c r="K46" s="2">
        <f t="shared" si="12"/>
        <v>74957</v>
      </c>
      <c r="M46" s="5" t="s">
        <v>52</v>
      </c>
      <c r="N46" s="24">
        <v>9</v>
      </c>
      <c r="O46" s="24">
        <v>0</v>
      </c>
      <c r="P46" s="24">
        <v>0</v>
      </c>
      <c r="Q46" s="24">
        <v>0</v>
      </c>
      <c r="R46" s="2">
        <v>0</v>
      </c>
      <c r="S46" s="24">
        <v>0</v>
      </c>
      <c r="T46" s="2">
        <v>0</v>
      </c>
      <c r="U46" s="2">
        <f t="shared" si="13"/>
        <v>9</v>
      </c>
      <c r="V46" s="2">
        <f t="shared" si="14"/>
        <v>7337</v>
      </c>
    </row>
    <row r="47" spans="2:22" ht="15.75" thickBot="1">
      <c r="B47" s="5" t="s">
        <v>53</v>
      </c>
      <c r="C47" s="7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">
        <f t="shared" si="11"/>
        <v>0</v>
      </c>
      <c r="K47" s="7">
        <f t="shared" si="12"/>
        <v>74957</v>
      </c>
      <c r="M47" s="5" t="s">
        <v>53</v>
      </c>
      <c r="N47" s="24">
        <v>71</v>
      </c>
      <c r="O47" s="24">
        <v>0</v>
      </c>
      <c r="P47" s="24">
        <v>0</v>
      </c>
      <c r="Q47" s="24">
        <v>34</v>
      </c>
      <c r="R47" s="7">
        <v>0</v>
      </c>
      <c r="S47" s="24">
        <v>0</v>
      </c>
      <c r="T47" s="7">
        <v>0</v>
      </c>
      <c r="U47" s="2">
        <f t="shared" si="13"/>
        <v>105</v>
      </c>
      <c r="V47" s="2">
        <f t="shared" si="14"/>
        <v>7442</v>
      </c>
    </row>
    <row r="48" spans="2:22" ht="16.5" thickBot="1" thickTop="1">
      <c r="B48" s="9" t="s">
        <v>54</v>
      </c>
      <c r="C48" s="10">
        <f>SUM(C36:C47)</f>
        <v>0</v>
      </c>
      <c r="D48" s="10">
        <f aca="true" t="shared" si="15" ref="D48:J48">SUM(D36:D47)</f>
        <v>0</v>
      </c>
      <c r="E48" s="10">
        <f t="shared" si="15"/>
        <v>0</v>
      </c>
      <c r="F48" s="10">
        <f t="shared" si="15"/>
        <v>0</v>
      </c>
      <c r="G48" s="10">
        <f t="shared" si="15"/>
        <v>280</v>
      </c>
      <c r="H48" s="10">
        <f>SUM(H36:H47)</f>
        <v>74677</v>
      </c>
      <c r="I48" s="10">
        <f t="shared" si="15"/>
        <v>0</v>
      </c>
      <c r="J48" s="10">
        <f t="shared" si="15"/>
        <v>74957</v>
      </c>
      <c r="K48" s="10"/>
      <c r="M48" s="9" t="s">
        <v>54</v>
      </c>
      <c r="N48" s="10">
        <f aca="true" t="shared" si="16" ref="N48:U48">SUM(N36:N47)</f>
        <v>5425</v>
      </c>
      <c r="O48" s="10">
        <f t="shared" si="16"/>
        <v>0</v>
      </c>
      <c r="P48" s="10">
        <f t="shared" si="16"/>
        <v>0</v>
      </c>
      <c r="Q48" s="10">
        <f t="shared" si="16"/>
        <v>2017</v>
      </c>
      <c r="R48" s="10">
        <f t="shared" si="16"/>
        <v>0</v>
      </c>
      <c r="S48" s="10">
        <f t="shared" si="16"/>
        <v>0</v>
      </c>
      <c r="T48" s="10">
        <f t="shared" si="16"/>
        <v>0</v>
      </c>
      <c r="U48" s="10">
        <f t="shared" si="16"/>
        <v>7442</v>
      </c>
      <c r="V48" s="10"/>
    </row>
    <row r="49" spans="2:22" ht="15.75" thickTop="1">
      <c r="B49" s="11" t="s">
        <v>76</v>
      </c>
      <c r="C49" s="2">
        <v>0</v>
      </c>
      <c r="D49" s="23">
        <v>0</v>
      </c>
      <c r="E49" s="23">
        <v>0</v>
      </c>
      <c r="F49" s="23">
        <v>0</v>
      </c>
      <c r="G49" s="23">
        <v>0</v>
      </c>
      <c r="H49" s="29">
        <v>46314</v>
      </c>
      <c r="I49" s="29">
        <v>0</v>
      </c>
      <c r="J49" s="2">
        <f aca="true" t="shared" si="17" ref="J49:J60">SUM(C49:I49)</f>
        <v>46314</v>
      </c>
      <c r="K49" s="2">
        <f>J49</f>
        <v>46314</v>
      </c>
      <c r="M49" s="11" t="s">
        <v>76</v>
      </c>
      <c r="N49" s="24">
        <v>365</v>
      </c>
      <c r="O49" s="24">
        <v>0</v>
      </c>
      <c r="P49" s="24">
        <v>0</v>
      </c>
      <c r="Q49" s="24">
        <v>0</v>
      </c>
      <c r="R49" s="2">
        <v>0</v>
      </c>
      <c r="S49" s="24">
        <v>0</v>
      </c>
      <c r="T49" s="2">
        <v>0</v>
      </c>
      <c r="U49" s="2">
        <f>SUM(N49:T49)</f>
        <v>365</v>
      </c>
      <c r="V49" s="8">
        <f>U49</f>
        <v>365</v>
      </c>
    </row>
    <row r="50" spans="2:22" ht="15">
      <c r="B50" s="5" t="s">
        <v>77</v>
      </c>
      <c r="C50" s="2">
        <v>0</v>
      </c>
      <c r="D50" s="23">
        <v>0</v>
      </c>
      <c r="E50" s="23">
        <v>0</v>
      </c>
      <c r="F50" s="23">
        <v>0</v>
      </c>
      <c r="G50" s="23">
        <v>0</v>
      </c>
      <c r="H50" s="23">
        <v>9484</v>
      </c>
      <c r="I50" s="23">
        <v>0</v>
      </c>
      <c r="J50" s="2">
        <f t="shared" si="17"/>
        <v>9484</v>
      </c>
      <c r="K50" s="2">
        <f aca="true" t="shared" si="18" ref="K50:K60">J50+K49</f>
        <v>55798</v>
      </c>
      <c r="M50" s="5" t="s">
        <v>77</v>
      </c>
      <c r="N50" s="24">
        <v>88</v>
      </c>
      <c r="O50" s="24">
        <v>0</v>
      </c>
      <c r="P50" s="24">
        <v>0</v>
      </c>
      <c r="Q50" s="24">
        <v>0</v>
      </c>
      <c r="R50" s="2">
        <v>504</v>
      </c>
      <c r="S50" s="24">
        <v>200</v>
      </c>
      <c r="T50" s="2">
        <v>0</v>
      </c>
      <c r="U50" s="2">
        <f aca="true" t="shared" si="19" ref="U50:U60">SUM(N50:T50)</f>
        <v>792</v>
      </c>
      <c r="V50" s="2">
        <f aca="true" t="shared" si="20" ref="V50:V60">U50+V49</f>
        <v>1157</v>
      </c>
    </row>
    <row r="51" spans="2:22" ht="15">
      <c r="B51" s="5" t="s">
        <v>78</v>
      </c>
      <c r="C51" s="2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">
        <f t="shared" si="17"/>
        <v>0</v>
      </c>
      <c r="K51" s="2">
        <f t="shared" si="18"/>
        <v>55798</v>
      </c>
      <c r="M51" s="5" t="s">
        <v>78</v>
      </c>
      <c r="N51" s="24">
        <v>20</v>
      </c>
      <c r="O51" s="24">
        <v>0</v>
      </c>
      <c r="P51" s="24">
        <v>0</v>
      </c>
      <c r="Q51" s="24">
        <v>61</v>
      </c>
      <c r="R51" s="2">
        <v>0</v>
      </c>
      <c r="S51" s="24">
        <v>0</v>
      </c>
      <c r="T51" s="2">
        <v>0</v>
      </c>
      <c r="U51" s="2">
        <f t="shared" si="19"/>
        <v>81</v>
      </c>
      <c r="V51" s="2">
        <f t="shared" si="20"/>
        <v>1238</v>
      </c>
    </row>
    <row r="52" spans="2:22" ht="15">
      <c r="B52" s="5" t="s">
        <v>79</v>
      </c>
      <c r="C52" s="2">
        <v>0</v>
      </c>
      <c r="D52" s="23">
        <v>0</v>
      </c>
      <c r="E52" s="23">
        <v>0</v>
      </c>
      <c r="F52" s="23">
        <v>0</v>
      </c>
      <c r="G52" s="23">
        <v>20</v>
      </c>
      <c r="H52" s="23">
        <v>0</v>
      </c>
      <c r="I52" s="23">
        <v>0</v>
      </c>
      <c r="J52" s="2">
        <f t="shared" si="17"/>
        <v>20</v>
      </c>
      <c r="K52" s="2">
        <f t="shared" si="18"/>
        <v>55818</v>
      </c>
      <c r="M52" s="5" t="s">
        <v>79</v>
      </c>
      <c r="N52" s="24">
        <v>152</v>
      </c>
      <c r="O52" s="24">
        <v>0</v>
      </c>
      <c r="P52" s="24">
        <v>0</v>
      </c>
      <c r="Q52" s="24">
        <v>0</v>
      </c>
      <c r="R52" s="2">
        <v>408</v>
      </c>
      <c r="S52" s="24">
        <v>0</v>
      </c>
      <c r="T52" s="2">
        <v>0</v>
      </c>
      <c r="U52" s="2">
        <f t="shared" si="19"/>
        <v>560</v>
      </c>
      <c r="V52" s="2">
        <f t="shared" si="20"/>
        <v>1798</v>
      </c>
    </row>
    <row r="53" spans="2:22" ht="15">
      <c r="B53" s="5" t="s">
        <v>80</v>
      </c>
      <c r="C53" s="2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">
        <f t="shared" si="17"/>
        <v>0</v>
      </c>
      <c r="K53" s="2">
        <f t="shared" si="18"/>
        <v>55818</v>
      </c>
      <c r="M53" s="5" t="s">
        <v>80</v>
      </c>
      <c r="N53" s="24">
        <v>885</v>
      </c>
      <c r="O53" s="24">
        <v>0</v>
      </c>
      <c r="P53" s="24">
        <v>0</v>
      </c>
      <c r="Q53" s="24">
        <v>30</v>
      </c>
      <c r="R53" s="2">
        <v>0</v>
      </c>
      <c r="S53" s="24">
        <v>0</v>
      </c>
      <c r="T53" s="2">
        <v>0</v>
      </c>
      <c r="U53" s="2">
        <f t="shared" si="19"/>
        <v>915</v>
      </c>
      <c r="V53" s="2">
        <f t="shared" si="20"/>
        <v>2713</v>
      </c>
    </row>
    <row r="54" spans="2:22" ht="15">
      <c r="B54" s="5" t="s">
        <v>81</v>
      </c>
      <c r="C54" s="2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">
        <f t="shared" si="17"/>
        <v>0</v>
      </c>
      <c r="K54" s="2">
        <f t="shared" si="18"/>
        <v>55818</v>
      </c>
      <c r="M54" s="5" t="s">
        <v>81</v>
      </c>
      <c r="N54" s="24">
        <v>883</v>
      </c>
      <c r="O54" s="24">
        <v>0</v>
      </c>
      <c r="P54" s="24">
        <v>0</v>
      </c>
      <c r="Q54" s="24">
        <v>33</v>
      </c>
      <c r="R54" s="2">
        <v>0</v>
      </c>
      <c r="S54" s="24">
        <v>0</v>
      </c>
      <c r="T54" s="2">
        <v>0</v>
      </c>
      <c r="U54" s="2">
        <f t="shared" si="19"/>
        <v>916</v>
      </c>
      <c r="V54" s="2">
        <f t="shared" si="20"/>
        <v>3629</v>
      </c>
    </row>
    <row r="55" spans="2:22" ht="15">
      <c r="B55" s="5" t="s">
        <v>82</v>
      </c>
      <c r="C55" s="2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">
        <f t="shared" si="17"/>
        <v>0</v>
      </c>
      <c r="K55" s="2">
        <f t="shared" si="18"/>
        <v>55818</v>
      </c>
      <c r="M55" s="5" t="s">
        <v>82</v>
      </c>
      <c r="N55" s="24">
        <v>1320</v>
      </c>
      <c r="O55" s="24">
        <v>0</v>
      </c>
      <c r="P55" s="24">
        <v>0</v>
      </c>
      <c r="Q55" s="24">
        <v>28</v>
      </c>
      <c r="R55" s="2">
        <v>0</v>
      </c>
      <c r="S55" s="24">
        <v>0</v>
      </c>
      <c r="T55" s="2">
        <v>0</v>
      </c>
      <c r="U55" s="2">
        <f t="shared" si="19"/>
        <v>1348</v>
      </c>
      <c r="V55" s="2">
        <f t="shared" si="20"/>
        <v>4977</v>
      </c>
    </row>
    <row r="56" spans="2:22" ht="15">
      <c r="B56" s="5" t="s">
        <v>93</v>
      </c>
      <c r="C56" s="2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">
        <f t="shared" si="17"/>
        <v>0</v>
      </c>
      <c r="K56" s="2">
        <f t="shared" si="18"/>
        <v>55818</v>
      </c>
      <c r="M56" s="5" t="s">
        <v>93</v>
      </c>
      <c r="N56" s="24">
        <v>473</v>
      </c>
      <c r="O56" s="24">
        <v>0</v>
      </c>
      <c r="P56" s="24">
        <v>0</v>
      </c>
      <c r="Q56" s="24">
        <v>478</v>
      </c>
      <c r="R56" s="2">
        <v>0</v>
      </c>
      <c r="S56" s="24">
        <v>0</v>
      </c>
      <c r="T56" s="2">
        <v>0</v>
      </c>
      <c r="U56" s="2">
        <f t="shared" si="19"/>
        <v>951</v>
      </c>
      <c r="V56" s="2">
        <f t="shared" si="20"/>
        <v>5928</v>
      </c>
    </row>
    <row r="57" spans="2:22" ht="15">
      <c r="B57" s="5" t="s">
        <v>94</v>
      </c>
      <c r="C57" s="2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">
        <f t="shared" si="17"/>
        <v>0</v>
      </c>
      <c r="K57" s="2">
        <f t="shared" si="18"/>
        <v>55818</v>
      </c>
      <c r="M57" s="5" t="s">
        <v>94</v>
      </c>
      <c r="N57" s="24">
        <v>1245</v>
      </c>
      <c r="O57" s="24">
        <v>0</v>
      </c>
      <c r="P57" s="24">
        <v>0</v>
      </c>
      <c r="Q57" s="24">
        <v>434</v>
      </c>
      <c r="R57" s="2">
        <v>0</v>
      </c>
      <c r="S57" s="24">
        <v>0</v>
      </c>
      <c r="T57" s="2">
        <v>0</v>
      </c>
      <c r="U57" s="2">
        <f t="shared" si="19"/>
        <v>1679</v>
      </c>
      <c r="V57" s="2">
        <f t="shared" si="20"/>
        <v>7607</v>
      </c>
    </row>
    <row r="58" spans="2:22" ht="15">
      <c r="B58" s="5" t="s">
        <v>95</v>
      </c>
      <c r="C58" s="2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">
        <f t="shared" si="17"/>
        <v>0</v>
      </c>
      <c r="K58" s="2">
        <f t="shared" si="18"/>
        <v>55818</v>
      </c>
      <c r="M58" s="5" t="s">
        <v>95</v>
      </c>
      <c r="N58" s="24">
        <v>737</v>
      </c>
      <c r="O58" s="24">
        <v>0</v>
      </c>
      <c r="P58" s="24">
        <v>0</v>
      </c>
      <c r="Q58" s="24">
        <v>102</v>
      </c>
      <c r="R58" s="2">
        <v>0</v>
      </c>
      <c r="S58" s="24">
        <v>0</v>
      </c>
      <c r="T58" s="2">
        <v>0</v>
      </c>
      <c r="U58" s="2">
        <f t="shared" si="19"/>
        <v>839</v>
      </c>
      <c r="V58" s="2">
        <f t="shared" si="20"/>
        <v>8446</v>
      </c>
    </row>
    <row r="59" spans="2:22" ht="15">
      <c r="B59" s="5" t="s">
        <v>96</v>
      </c>
      <c r="C59" s="2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">
        <f t="shared" si="17"/>
        <v>0</v>
      </c>
      <c r="K59" s="2">
        <f t="shared" si="18"/>
        <v>55818</v>
      </c>
      <c r="M59" s="5" t="s">
        <v>96</v>
      </c>
      <c r="N59" s="24">
        <v>269</v>
      </c>
      <c r="O59" s="24">
        <v>0</v>
      </c>
      <c r="P59" s="24">
        <v>0</v>
      </c>
      <c r="Q59" s="24">
        <v>374</v>
      </c>
      <c r="R59" s="2">
        <v>0</v>
      </c>
      <c r="S59" s="24">
        <v>0</v>
      </c>
      <c r="T59" s="2">
        <v>0</v>
      </c>
      <c r="U59" s="2">
        <f t="shared" si="19"/>
        <v>643</v>
      </c>
      <c r="V59" s="2">
        <f t="shared" si="20"/>
        <v>9089</v>
      </c>
    </row>
    <row r="60" spans="2:22" ht="15.75" thickBot="1">
      <c r="B60" s="5" t="s">
        <v>97</v>
      </c>
      <c r="C60" s="7">
        <v>0</v>
      </c>
      <c r="D60" s="23">
        <v>0</v>
      </c>
      <c r="E60" s="23">
        <v>6</v>
      </c>
      <c r="F60" s="23">
        <v>0</v>
      </c>
      <c r="G60" s="23">
        <v>0</v>
      </c>
      <c r="H60" s="23">
        <v>0</v>
      </c>
      <c r="I60" s="23">
        <v>0</v>
      </c>
      <c r="J60" s="2">
        <f t="shared" si="17"/>
        <v>6</v>
      </c>
      <c r="K60" s="7">
        <f t="shared" si="18"/>
        <v>55824</v>
      </c>
      <c r="M60" s="5" t="s">
        <v>97</v>
      </c>
      <c r="N60" s="24">
        <v>154</v>
      </c>
      <c r="O60" s="24">
        <v>0</v>
      </c>
      <c r="P60" s="24">
        <v>32</v>
      </c>
      <c r="Q60" s="24">
        <v>191</v>
      </c>
      <c r="R60" s="7">
        <v>0</v>
      </c>
      <c r="S60" s="24">
        <v>0</v>
      </c>
      <c r="T60" s="7">
        <v>0</v>
      </c>
      <c r="U60" s="2">
        <f t="shared" si="19"/>
        <v>377</v>
      </c>
      <c r="V60" s="2">
        <f t="shared" si="20"/>
        <v>9466</v>
      </c>
    </row>
    <row r="61" spans="2:22" ht="16.5" thickBot="1" thickTop="1">
      <c r="B61" s="9" t="s">
        <v>92</v>
      </c>
      <c r="C61" s="10">
        <f>SUM(C49:C60)</f>
        <v>0</v>
      </c>
      <c r="D61" s="10">
        <f aca="true" t="shared" si="21" ref="D61:J61">SUM(D49:D60)</f>
        <v>0</v>
      </c>
      <c r="E61" s="10">
        <f t="shared" si="21"/>
        <v>6</v>
      </c>
      <c r="F61" s="10">
        <f t="shared" si="21"/>
        <v>0</v>
      </c>
      <c r="G61" s="10">
        <f t="shared" si="21"/>
        <v>20</v>
      </c>
      <c r="H61" s="10">
        <f>SUM(H49:H60)</f>
        <v>55798</v>
      </c>
      <c r="I61" s="10">
        <f t="shared" si="21"/>
        <v>0</v>
      </c>
      <c r="J61" s="10">
        <f t="shared" si="21"/>
        <v>55824</v>
      </c>
      <c r="K61" s="10"/>
      <c r="M61" s="9" t="s">
        <v>92</v>
      </c>
      <c r="N61" s="10">
        <f aca="true" t="shared" si="22" ref="N61:U61">SUM(N49:N60)</f>
        <v>6591</v>
      </c>
      <c r="O61" s="10">
        <f t="shared" si="22"/>
        <v>0</v>
      </c>
      <c r="P61" s="10">
        <f t="shared" si="22"/>
        <v>32</v>
      </c>
      <c r="Q61" s="10">
        <f t="shared" si="22"/>
        <v>1731</v>
      </c>
      <c r="R61" s="10">
        <f t="shared" si="22"/>
        <v>912</v>
      </c>
      <c r="S61" s="10">
        <f t="shared" si="22"/>
        <v>200</v>
      </c>
      <c r="T61" s="10">
        <f t="shared" si="22"/>
        <v>0</v>
      </c>
      <c r="U61" s="10">
        <f t="shared" si="22"/>
        <v>9466</v>
      </c>
      <c r="V61" s="10"/>
    </row>
    <row r="62" spans="2:22" ht="15.75" thickTop="1">
      <c r="B62" s="11" t="s">
        <v>132</v>
      </c>
      <c r="C62" s="2">
        <v>0</v>
      </c>
      <c r="D62" s="23">
        <v>0</v>
      </c>
      <c r="E62" s="23">
        <v>0</v>
      </c>
      <c r="F62" s="23">
        <v>0</v>
      </c>
      <c r="G62" s="23">
        <v>0</v>
      </c>
      <c r="H62" s="29">
        <v>0</v>
      </c>
      <c r="I62" s="29">
        <v>0</v>
      </c>
      <c r="J62" s="2">
        <f>SUM(C62:I62)</f>
        <v>0</v>
      </c>
      <c r="K62" s="2">
        <f>J62</f>
        <v>0</v>
      </c>
      <c r="M62" s="11" t="s">
        <v>132</v>
      </c>
      <c r="N62" s="24">
        <v>10</v>
      </c>
      <c r="O62" s="24">
        <v>0</v>
      </c>
      <c r="P62" s="24">
        <v>20</v>
      </c>
      <c r="Q62" s="24">
        <v>238</v>
      </c>
      <c r="R62" s="2">
        <v>0</v>
      </c>
      <c r="S62" s="24">
        <v>0</v>
      </c>
      <c r="T62" s="2">
        <v>0</v>
      </c>
      <c r="U62" s="2">
        <f>SUM(N62:T62)</f>
        <v>268</v>
      </c>
      <c r="V62" s="8">
        <f>U62</f>
        <v>268</v>
      </c>
    </row>
    <row r="63" spans="2:22" ht="15">
      <c r="B63" s="5" t="s">
        <v>133</v>
      </c>
      <c r="C63" s="2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">
        <f>SUM(C63:I63)</f>
        <v>0</v>
      </c>
      <c r="K63" s="2">
        <f aca="true" t="shared" si="23" ref="K63:K73">J63+K62</f>
        <v>0</v>
      </c>
      <c r="M63" s="5" t="s">
        <v>133</v>
      </c>
      <c r="N63" s="24">
        <v>76</v>
      </c>
      <c r="O63" s="24">
        <v>0</v>
      </c>
      <c r="P63" s="24">
        <v>0</v>
      </c>
      <c r="Q63" s="24">
        <v>198</v>
      </c>
      <c r="R63" s="2">
        <v>0</v>
      </c>
      <c r="S63" s="24">
        <v>0</v>
      </c>
      <c r="T63" s="2">
        <v>0</v>
      </c>
      <c r="U63" s="2">
        <f aca="true" t="shared" si="24" ref="U63:U73">SUM(N63:T63)</f>
        <v>274</v>
      </c>
      <c r="V63" s="2">
        <f aca="true" t="shared" si="25" ref="V63:V73">U63+V62</f>
        <v>542</v>
      </c>
    </row>
    <row r="64" spans="2:22" ht="15">
      <c r="B64" s="5" t="s">
        <v>134</v>
      </c>
      <c r="C64" s="2">
        <v>0</v>
      </c>
      <c r="D64" s="23">
        <v>0</v>
      </c>
      <c r="E64" s="23">
        <v>0</v>
      </c>
      <c r="F64" s="23">
        <v>28</v>
      </c>
      <c r="G64" s="23">
        <v>163</v>
      </c>
      <c r="H64" s="23">
        <v>0</v>
      </c>
      <c r="I64" s="23">
        <v>0</v>
      </c>
      <c r="J64" s="2">
        <f>SUM(C64:I64)</f>
        <v>191</v>
      </c>
      <c r="K64" s="2">
        <f t="shared" si="23"/>
        <v>191</v>
      </c>
      <c r="M64" s="5" t="s">
        <v>134</v>
      </c>
      <c r="N64" s="24">
        <v>32</v>
      </c>
      <c r="O64" s="24">
        <v>0</v>
      </c>
      <c r="P64" s="24">
        <v>0</v>
      </c>
      <c r="Q64" s="24">
        <v>457</v>
      </c>
      <c r="R64" s="2">
        <v>0</v>
      </c>
      <c r="S64" s="24">
        <v>0</v>
      </c>
      <c r="T64" s="2">
        <v>0</v>
      </c>
      <c r="U64" s="2">
        <f t="shared" si="24"/>
        <v>489</v>
      </c>
      <c r="V64" s="2">
        <f t="shared" si="25"/>
        <v>1031</v>
      </c>
    </row>
    <row r="65" spans="2:22" ht="15">
      <c r="B65" s="5" t="s">
        <v>135</v>
      </c>
      <c r="C65" s="2">
        <v>0</v>
      </c>
      <c r="D65" s="23">
        <v>0</v>
      </c>
      <c r="E65" s="23">
        <v>0</v>
      </c>
      <c r="F65" s="23">
        <v>0</v>
      </c>
      <c r="G65" s="23">
        <v>0</v>
      </c>
      <c r="H65" s="23">
        <v>15540</v>
      </c>
      <c r="I65" s="23">
        <v>0</v>
      </c>
      <c r="J65" s="2">
        <f aca="true" t="shared" si="26" ref="J65:J73">SUM(C65:I65)</f>
        <v>15540</v>
      </c>
      <c r="K65" s="2">
        <f t="shared" si="23"/>
        <v>15731</v>
      </c>
      <c r="M65" s="5" t="s">
        <v>135</v>
      </c>
      <c r="N65" s="24">
        <v>45</v>
      </c>
      <c r="O65" s="24">
        <v>0</v>
      </c>
      <c r="P65" s="24">
        <v>0</v>
      </c>
      <c r="Q65" s="24">
        <v>164</v>
      </c>
      <c r="R65" s="2">
        <v>0</v>
      </c>
      <c r="S65" s="24">
        <v>0</v>
      </c>
      <c r="T65" s="2">
        <v>0</v>
      </c>
      <c r="U65" s="2">
        <f t="shared" si="24"/>
        <v>209</v>
      </c>
      <c r="V65" s="2">
        <f t="shared" si="25"/>
        <v>1240</v>
      </c>
    </row>
    <row r="66" spans="2:22" ht="15">
      <c r="B66" s="5" t="s">
        <v>136</v>
      </c>
      <c r="C66" s="2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">
        <f t="shared" si="26"/>
        <v>0</v>
      </c>
      <c r="K66" s="2">
        <f t="shared" si="23"/>
        <v>15731</v>
      </c>
      <c r="M66" s="5" t="s">
        <v>136</v>
      </c>
      <c r="N66" s="24">
        <v>40</v>
      </c>
      <c r="O66" s="24">
        <v>0</v>
      </c>
      <c r="P66" s="24">
        <v>0</v>
      </c>
      <c r="Q66" s="24">
        <v>544</v>
      </c>
      <c r="R66" s="2">
        <v>0</v>
      </c>
      <c r="S66" s="24">
        <v>0</v>
      </c>
      <c r="T66" s="2">
        <v>0</v>
      </c>
      <c r="U66" s="2">
        <f t="shared" si="24"/>
        <v>584</v>
      </c>
      <c r="V66" s="2">
        <f t="shared" si="25"/>
        <v>1824</v>
      </c>
    </row>
    <row r="67" spans="2:22" ht="15">
      <c r="B67" s="5" t="s">
        <v>137</v>
      </c>
      <c r="C67" s="2">
        <v>1443</v>
      </c>
      <c r="D67" s="23">
        <v>0</v>
      </c>
      <c r="E67" s="23">
        <v>0</v>
      </c>
      <c r="F67" s="23">
        <v>74</v>
      </c>
      <c r="G67" s="23">
        <v>0</v>
      </c>
      <c r="H67" s="23">
        <v>9184</v>
      </c>
      <c r="I67" s="23">
        <v>0</v>
      </c>
      <c r="J67" s="2">
        <f t="shared" si="26"/>
        <v>10701</v>
      </c>
      <c r="K67" s="2">
        <f t="shared" si="23"/>
        <v>26432</v>
      </c>
      <c r="M67" s="5" t="s">
        <v>137</v>
      </c>
      <c r="N67" s="24">
        <v>36</v>
      </c>
      <c r="O67" s="24">
        <v>0</v>
      </c>
      <c r="P67" s="24">
        <v>0</v>
      </c>
      <c r="Q67" s="24">
        <v>404</v>
      </c>
      <c r="R67" s="2">
        <v>0</v>
      </c>
      <c r="S67" s="24">
        <v>0</v>
      </c>
      <c r="T67" s="2">
        <v>0</v>
      </c>
      <c r="U67" s="2">
        <f t="shared" si="24"/>
        <v>440</v>
      </c>
      <c r="V67" s="2">
        <f t="shared" si="25"/>
        <v>2264</v>
      </c>
    </row>
    <row r="68" spans="2:22" ht="15">
      <c r="B68" s="5" t="s">
        <v>138</v>
      </c>
      <c r="C68" s="2">
        <v>616</v>
      </c>
      <c r="D68" s="23">
        <v>0</v>
      </c>
      <c r="E68" s="23">
        <v>0</v>
      </c>
      <c r="F68" s="23">
        <v>30</v>
      </c>
      <c r="G68" s="23">
        <v>0</v>
      </c>
      <c r="H68" s="23">
        <v>0</v>
      </c>
      <c r="I68" s="23">
        <v>0</v>
      </c>
      <c r="J68" s="2">
        <f t="shared" si="26"/>
        <v>646</v>
      </c>
      <c r="K68" s="2">
        <f t="shared" si="23"/>
        <v>27078</v>
      </c>
      <c r="M68" s="5" t="s">
        <v>138</v>
      </c>
      <c r="N68" s="24">
        <v>27</v>
      </c>
      <c r="O68" s="24">
        <v>0</v>
      </c>
      <c r="P68" s="24">
        <v>0</v>
      </c>
      <c r="Q68" s="24">
        <v>302</v>
      </c>
      <c r="R68" s="2">
        <v>0</v>
      </c>
      <c r="S68" s="24">
        <v>0</v>
      </c>
      <c r="T68" s="2">
        <v>0</v>
      </c>
      <c r="U68" s="2">
        <f t="shared" si="24"/>
        <v>329</v>
      </c>
      <c r="V68" s="2">
        <f t="shared" si="25"/>
        <v>2593</v>
      </c>
    </row>
    <row r="69" spans="2:22" ht="15">
      <c r="B69" s="5" t="s">
        <v>144</v>
      </c>
      <c r="C69" s="2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154</v>
      </c>
      <c r="J69" s="2">
        <f t="shared" si="26"/>
        <v>154</v>
      </c>
      <c r="K69" s="2">
        <f t="shared" si="23"/>
        <v>27232</v>
      </c>
      <c r="M69" s="5" t="s">
        <v>144</v>
      </c>
      <c r="N69" s="24">
        <v>32</v>
      </c>
      <c r="O69" s="24">
        <v>0</v>
      </c>
      <c r="P69" s="24">
        <v>0</v>
      </c>
      <c r="Q69" s="24">
        <v>334</v>
      </c>
      <c r="R69" s="2">
        <v>0</v>
      </c>
      <c r="S69" s="24">
        <v>0</v>
      </c>
      <c r="T69" s="2">
        <v>0</v>
      </c>
      <c r="U69" s="2">
        <f t="shared" si="24"/>
        <v>366</v>
      </c>
      <c r="V69" s="2">
        <f t="shared" si="25"/>
        <v>2959</v>
      </c>
    </row>
    <row r="70" spans="2:22" ht="15">
      <c r="B70" s="5" t="s">
        <v>145</v>
      </c>
      <c r="C70" s="2">
        <v>0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199</v>
      </c>
      <c r="J70" s="2">
        <f t="shared" si="26"/>
        <v>199</v>
      </c>
      <c r="K70" s="2">
        <f t="shared" si="23"/>
        <v>27431</v>
      </c>
      <c r="M70" s="5" t="s">
        <v>145</v>
      </c>
      <c r="N70" s="24">
        <v>743</v>
      </c>
      <c r="O70" s="24">
        <v>0</v>
      </c>
      <c r="P70" s="24">
        <v>0</v>
      </c>
      <c r="Q70" s="24">
        <v>379</v>
      </c>
      <c r="R70" s="2">
        <v>0</v>
      </c>
      <c r="S70" s="24">
        <v>0</v>
      </c>
      <c r="T70" s="2">
        <v>0</v>
      </c>
      <c r="U70" s="2">
        <f t="shared" si="24"/>
        <v>1122</v>
      </c>
      <c r="V70" s="2">
        <f t="shared" si="25"/>
        <v>4081</v>
      </c>
    </row>
    <row r="71" spans="2:22" ht="15">
      <c r="B71" s="5" t="s">
        <v>146</v>
      </c>
      <c r="C71" s="2">
        <v>0</v>
      </c>
      <c r="D71" s="23">
        <v>0</v>
      </c>
      <c r="E71" s="23">
        <v>0</v>
      </c>
      <c r="F71" s="23">
        <v>0</v>
      </c>
      <c r="G71" s="23">
        <v>24</v>
      </c>
      <c r="H71" s="23">
        <v>0</v>
      </c>
      <c r="I71" s="23">
        <v>194</v>
      </c>
      <c r="J71" s="2">
        <f t="shared" si="26"/>
        <v>218</v>
      </c>
      <c r="K71" s="2">
        <f t="shared" si="23"/>
        <v>27649</v>
      </c>
      <c r="M71" s="5" t="s">
        <v>146</v>
      </c>
      <c r="N71" s="24">
        <v>40</v>
      </c>
      <c r="O71" s="24">
        <v>0</v>
      </c>
      <c r="P71" s="24">
        <v>0</v>
      </c>
      <c r="Q71" s="24">
        <v>276</v>
      </c>
      <c r="R71" s="2">
        <v>0</v>
      </c>
      <c r="S71" s="24">
        <v>0</v>
      </c>
      <c r="T71" s="2">
        <v>0</v>
      </c>
      <c r="U71" s="2">
        <f t="shared" si="24"/>
        <v>316</v>
      </c>
      <c r="V71" s="2">
        <f t="shared" si="25"/>
        <v>4397</v>
      </c>
    </row>
    <row r="72" spans="2:22" ht="15">
      <c r="B72" s="5" t="s">
        <v>142</v>
      </c>
      <c r="C72" s="2">
        <v>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154</v>
      </c>
      <c r="J72" s="2">
        <f t="shared" si="26"/>
        <v>154</v>
      </c>
      <c r="K72" s="2">
        <f t="shared" si="23"/>
        <v>27803</v>
      </c>
      <c r="M72" s="5" t="s">
        <v>142</v>
      </c>
      <c r="N72" s="24">
        <v>56</v>
      </c>
      <c r="O72" s="24">
        <v>0</v>
      </c>
      <c r="P72" s="24">
        <v>0</v>
      </c>
      <c r="Q72" s="24">
        <v>345</v>
      </c>
      <c r="R72" s="2">
        <v>0</v>
      </c>
      <c r="S72" s="24">
        <v>0</v>
      </c>
      <c r="T72" s="2">
        <v>0</v>
      </c>
      <c r="U72" s="2">
        <f t="shared" si="24"/>
        <v>401</v>
      </c>
      <c r="V72" s="2">
        <f t="shared" si="25"/>
        <v>4798</v>
      </c>
    </row>
    <row r="73" spans="2:22" ht="15.75" thickBot="1">
      <c r="B73" s="5" t="s">
        <v>143</v>
      </c>
      <c r="C73" s="7">
        <v>34</v>
      </c>
      <c r="D73" s="23">
        <v>0</v>
      </c>
      <c r="E73" s="23">
        <v>0</v>
      </c>
      <c r="F73" s="23">
        <v>0</v>
      </c>
      <c r="G73" s="23">
        <v>0</v>
      </c>
      <c r="H73" s="23">
        <v>17801</v>
      </c>
      <c r="I73" s="23">
        <v>101</v>
      </c>
      <c r="J73" s="2">
        <f t="shared" si="26"/>
        <v>17936</v>
      </c>
      <c r="K73" s="7">
        <f t="shared" si="23"/>
        <v>45739</v>
      </c>
      <c r="M73" s="5" t="s">
        <v>143</v>
      </c>
      <c r="N73" s="24">
        <v>52</v>
      </c>
      <c r="O73" s="24">
        <v>0</v>
      </c>
      <c r="P73" s="24">
        <v>0</v>
      </c>
      <c r="Q73" s="24">
        <v>170</v>
      </c>
      <c r="R73" s="7">
        <v>0</v>
      </c>
      <c r="S73" s="24">
        <v>0</v>
      </c>
      <c r="T73" s="7">
        <v>0</v>
      </c>
      <c r="U73" s="2">
        <f t="shared" si="24"/>
        <v>222</v>
      </c>
      <c r="V73" s="2">
        <f t="shared" si="25"/>
        <v>5020</v>
      </c>
    </row>
    <row r="74" spans="2:22" ht="16.5" thickBot="1" thickTop="1">
      <c r="B74" s="9" t="s">
        <v>141</v>
      </c>
      <c r="C74" s="10">
        <f>SUM(C62:C73)</f>
        <v>2093</v>
      </c>
      <c r="D74" s="10">
        <f aca="true" t="shared" si="27" ref="D74:J74">SUM(D62:D73)</f>
        <v>0</v>
      </c>
      <c r="E74" s="10">
        <f t="shared" si="27"/>
        <v>0</v>
      </c>
      <c r="F74" s="10">
        <f t="shared" si="27"/>
        <v>132</v>
      </c>
      <c r="G74" s="10">
        <f t="shared" si="27"/>
        <v>187</v>
      </c>
      <c r="H74" s="10">
        <f>SUM(H62:H73)</f>
        <v>42525</v>
      </c>
      <c r="I74" s="10">
        <f t="shared" si="27"/>
        <v>802</v>
      </c>
      <c r="J74" s="10">
        <f t="shared" si="27"/>
        <v>45739</v>
      </c>
      <c r="K74" s="10"/>
      <c r="M74" s="9" t="s">
        <v>141</v>
      </c>
      <c r="N74" s="10">
        <f aca="true" t="shared" si="28" ref="N74:U74">SUM(N62:N73)</f>
        <v>1189</v>
      </c>
      <c r="O74" s="10">
        <f t="shared" si="28"/>
        <v>0</v>
      </c>
      <c r="P74" s="10">
        <f t="shared" si="28"/>
        <v>20</v>
      </c>
      <c r="Q74" s="10">
        <f t="shared" si="28"/>
        <v>3811</v>
      </c>
      <c r="R74" s="10">
        <f t="shared" si="28"/>
        <v>0</v>
      </c>
      <c r="S74" s="10">
        <f t="shared" si="28"/>
        <v>0</v>
      </c>
      <c r="T74" s="10">
        <f t="shared" si="28"/>
        <v>0</v>
      </c>
      <c r="U74" s="10">
        <f t="shared" si="28"/>
        <v>5020</v>
      </c>
      <c r="V74" s="10"/>
    </row>
    <row r="75" spans="2:22" ht="15.75" thickTop="1">
      <c r="B75" s="11" t="s">
        <v>148</v>
      </c>
      <c r="C75" s="2">
        <v>34</v>
      </c>
      <c r="D75" s="2">
        <v>0</v>
      </c>
      <c r="E75" s="23">
        <v>0</v>
      </c>
      <c r="F75" s="2">
        <v>0</v>
      </c>
      <c r="G75" s="2">
        <v>0</v>
      </c>
      <c r="H75" s="2">
        <v>0</v>
      </c>
      <c r="I75" s="2">
        <v>438</v>
      </c>
      <c r="J75" s="2">
        <f aca="true" t="shared" si="29" ref="J75:J80">SUM(C75:I75)</f>
        <v>472</v>
      </c>
      <c r="K75" s="2">
        <f>J75</f>
        <v>472</v>
      </c>
      <c r="M75" s="11" t="s">
        <v>148</v>
      </c>
      <c r="N75" s="2">
        <v>45</v>
      </c>
      <c r="O75" s="2">
        <v>0</v>
      </c>
      <c r="P75" s="2">
        <v>0</v>
      </c>
      <c r="Q75" s="2">
        <v>69</v>
      </c>
      <c r="R75" s="2">
        <v>0</v>
      </c>
      <c r="S75" s="24">
        <v>0</v>
      </c>
      <c r="T75" s="2">
        <v>0</v>
      </c>
      <c r="U75" s="2">
        <f>SUM(N75:T75)</f>
        <v>114</v>
      </c>
      <c r="V75" s="8">
        <f>U75</f>
        <v>114</v>
      </c>
    </row>
    <row r="76" spans="2:22" ht="15">
      <c r="B76" s="5" t="s">
        <v>149</v>
      </c>
      <c r="C76" s="2">
        <v>34</v>
      </c>
      <c r="D76" s="2">
        <v>0</v>
      </c>
      <c r="E76" s="23">
        <v>0</v>
      </c>
      <c r="F76" s="2">
        <v>0</v>
      </c>
      <c r="G76" s="2">
        <v>184</v>
      </c>
      <c r="H76" s="2">
        <v>0</v>
      </c>
      <c r="I76" s="2">
        <v>330</v>
      </c>
      <c r="J76" s="2">
        <f t="shared" si="29"/>
        <v>548</v>
      </c>
      <c r="K76" s="2">
        <f aca="true" t="shared" si="30" ref="K76:K86">J76+K75</f>
        <v>1020</v>
      </c>
      <c r="M76" s="5" t="s">
        <v>149</v>
      </c>
      <c r="N76" s="2">
        <v>17</v>
      </c>
      <c r="O76" s="2">
        <v>0</v>
      </c>
      <c r="P76" s="2">
        <v>68</v>
      </c>
      <c r="Q76" s="2">
        <v>310</v>
      </c>
      <c r="R76" s="2">
        <v>0</v>
      </c>
      <c r="S76" s="24">
        <v>0</v>
      </c>
      <c r="T76" s="2">
        <v>0</v>
      </c>
      <c r="U76" s="2">
        <f aca="true" t="shared" si="31" ref="U76:U86">SUM(N76:T76)</f>
        <v>395</v>
      </c>
      <c r="V76" s="2">
        <f aca="true" t="shared" si="32" ref="V76:V86">U76+V75</f>
        <v>509</v>
      </c>
    </row>
    <row r="77" spans="2:22" ht="15">
      <c r="B77" s="5" t="s">
        <v>150</v>
      </c>
      <c r="C77" s="2">
        <v>238</v>
      </c>
      <c r="D77" s="2">
        <v>0</v>
      </c>
      <c r="E77" s="23">
        <v>0</v>
      </c>
      <c r="F77" s="2">
        <v>0</v>
      </c>
      <c r="G77" s="2">
        <v>184</v>
      </c>
      <c r="H77" s="2">
        <v>27352</v>
      </c>
      <c r="I77" s="2">
        <v>30</v>
      </c>
      <c r="J77" s="2">
        <f t="shared" si="29"/>
        <v>27804</v>
      </c>
      <c r="K77" s="2">
        <f t="shared" si="30"/>
        <v>28824</v>
      </c>
      <c r="M77" s="5" t="s">
        <v>150</v>
      </c>
      <c r="N77" s="2">
        <v>2</v>
      </c>
      <c r="O77" s="2">
        <v>0</v>
      </c>
      <c r="P77" s="2">
        <v>34</v>
      </c>
      <c r="Q77" s="2">
        <v>384</v>
      </c>
      <c r="R77" s="2">
        <v>0</v>
      </c>
      <c r="S77" s="24">
        <v>0</v>
      </c>
      <c r="T77" s="2">
        <v>0</v>
      </c>
      <c r="U77" s="2">
        <f t="shared" si="31"/>
        <v>420</v>
      </c>
      <c r="V77" s="2">
        <f t="shared" si="32"/>
        <v>929</v>
      </c>
    </row>
    <row r="78" spans="2:22" ht="15">
      <c r="B78" s="5" t="s">
        <v>151</v>
      </c>
      <c r="C78" s="2">
        <v>68</v>
      </c>
      <c r="D78" s="2">
        <v>0</v>
      </c>
      <c r="E78" s="23">
        <v>0</v>
      </c>
      <c r="F78" s="2">
        <v>0</v>
      </c>
      <c r="G78" s="2">
        <v>25</v>
      </c>
      <c r="H78" s="2">
        <v>11009</v>
      </c>
      <c r="I78" s="2">
        <v>0</v>
      </c>
      <c r="J78" s="2">
        <f t="shared" si="29"/>
        <v>11102</v>
      </c>
      <c r="K78" s="2">
        <f>J78+K77</f>
        <v>39926</v>
      </c>
      <c r="M78" s="5" t="s">
        <v>151</v>
      </c>
      <c r="N78" s="2">
        <v>68</v>
      </c>
      <c r="O78" s="2">
        <v>0</v>
      </c>
      <c r="P78" s="2">
        <v>35</v>
      </c>
      <c r="Q78" s="2">
        <v>127</v>
      </c>
      <c r="R78" s="2">
        <v>0</v>
      </c>
      <c r="S78" s="24">
        <v>0</v>
      </c>
      <c r="T78" s="2">
        <v>0</v>
      </c>
      <c r="U78" s="2">
        <f t="shared" si="31"/>
        <v>230</v>
      </c>
      <c r="V78" s="2">
        <f t="shared" si="32"/>
        <v>1159</v>
      </c>
    </row>
    <row r="79" spans="2:22" ht="15">
      <c r="B79" s="5" t="s">
        <v>152</v>
      </c>
      <c r="C79" s="2">
        <v>68</v>
      </c>
      <c r="D79" s="2">
        <v>0</v>
      </c>
      <c r="E79" s="23">
        <v>0</v>
      </c>
      <c r="F79" s="2">
        <v>0</v>
      </c>
      <c r="G79" s="2">
        <v>0</v>
      </c>
      <c r="H79" s="2">
        <v>0</v>
      </c>
      <c r="I79" s="2">
        <v>0</v>
      </c>
      <c r="J79" s="2">
        <f t="shared" si="29"/>
        <v>68</v>
      </c>
      <c r="K79" s="2">
        <f t="shared" si="30"/>
        <v>39994</v>
      </c>
      <c r="M79" s="5" t="s">
        <v>152</v>
      </c>
      <c r="N79" s="2">
        <v>97</v>
      </c>
      <c r="O79" s="2">
        <v>0</v>
      </c>
      <c r="P79" s="2">
        <v>34</v>
      </c>
      <c r="Q79" s="2">
        <v>477</v>
      </c>
      <c r="R79" s="2">
        <v>0</v>
      </c>
      <c r="S79" s="24">
        <v>0</v>
      </c>
      <c r="T79" s="2">
        <v>0</v>
      </c>
      <c r="U79" s="2">
        <f t="shared" si="31"/>
        <v>608</v>
      </c>
      <c r="V79" s="2">
        <f t="shared" si="32"/>
        <v>1767</v>
      </c>
    </row>
    <row r="80" spans="2:22" ht="15">
      <c r="B80" s="5" t="s">
        <v>153</v>
      </c>
      <c r="C80" s="2">
        <v>90</v>
      </c>
      <c r="D80" s="2">
        <v>0</v>
      </c>
      <c r="E80" s="23">
        <v>0</v>
      </c>
      <c r="F80" s="2">
        <v>0</v>
      </c>
      <c r="G80" s="2">
        <v>27</v>
      </c>
      <c r="H80" s="2">
        <v>0</v>
      </c>
      <c r="I80" s="2">
        <v>0</v>
      </c>
      <c r="J80" s="2">
        <f t="shared" si="29"/>
        <v>117</v>
      </c>
      <c r="K80" s="2">
        <f t="shared" si="30"/>
        <v>40111</v>
      </c>
      <c r="M80" s="5" t="s">
        <v>153</v>
      </c>
      <c r="N80" s="2">
        <v>64</v>
      </c>
      <c r="O80" s="2">
        <v>0</v>
      </c>
      <c r="P80" s="2">
        <v>34</v>
      </c>
      <c r="Q80" s="2">
        <v>235</v>
      </c>
      <c r="R80" s="2">
        <v>0</v>
      </c>
      <c r="S80" s="24">
        <v>0</v>
      </c>
      <c r="T80" s="2">
        <v>0</v>
      </c>
      <c r="U80" s="2">
        <f t="shared" si="31"/>
        <v>333</v>
      </c>
      <c r="V80" s="2">
        <f t="shared" si="32"/>
        <v>2100</v>
      </c>
    </row>
    <row r="81" spans="2:22" ht="15">
      <c r="B81" s="5" t="s">
        <v>154</v>
      </c>
      <c r="C81" s="2">
        <v>306</v>
      </c>
      <c r="D81" s="2">
        <v>0</v>
      </c>
      <c r="E81" s="23">
        <v>0</v>
      </c>
      <c r="F81" s="2">
        <v>0</v>
      </c>
      <c r="G81" s="2">
        <v>50</v>
      </c>
      <c r="H81" s="2">
        <v>0</v>
      </c>
      <c r="I81" s="2">
        <v>0</v>
      </c>
      <c r="J81" s="2">
        <f aca="true" t="shared" si="33" ref="J81:J86">SUM(C81:I81)</f>
        <v>356</v>
      </c>
      <c r="K81" s="2">
        <f t="shared" si="30"/>
        <v>40467</v>
      </c>
      <c r="M81" s="5" t="s">
        <v>154</v>
      </c>
      <c r="N81" s="2">
        <v>62</v>
      </c>
      <c r="O81" s="2">
        <v>0</v>
      </c>
      <c r="P81" s="2">
        <v>104</v>
      </c>
      <c r="Q81" s="2">
        <v>307</v>
      </c>
      <c r="R81" s="2">
        <v>0</v>
      </c>
      <c r="S81" s="24">
        <v>0</v>
      </c>
      <c r="T81" s="2">
        <v>0</v>
      </c>
      <c r="U81" s="2">
        <f t="shared" si="31"/>
        <v>473</v>
      </c>
      <c r="V81" s="2">
        <f t="shared" si="32"/>
        <v>2573</v>
      </c>
    </row>
    <row r="82" spans="2:22" ht="15">
      <c r="B82" s="5" t="s">
        <v>158</v>
      </c>
      <c r="C82" s="2">
        <v>306</v>
      </c>
      <c r="D82" s="2">
        <v>0</v>
      </c>
      <c r="E82" s="23">
        <v>0</v>
      </c>
      <c r="F82" s="2">
        <v>0</v>
      </c>
      <c r="G82" s="2">
        <v>0</v>
      </c>
      <c r="H82" s="2">
        <v>0</v>
      </c>
      <c r="I82" s="2">
        <v>0</v>
      </c>
      <c r="J82" s="2">
        <f t="shared" si="33"/>
        <v>306</v>
      </c>
      <c r="K82" s="2">
        <f t="shared" si="30"/>
        <v>40773</v>
      </c>
      <c r="M82" s="5" t="s">
        <v>158</v>
      </c>
      <c r="N82" s="2">
        <v>0</v>
      </c>
      <c r="O82" s="2">
        <v>0</v>
      </c>
      <c r="P82" s="2">
        <v>68</v>
      </c>
      <c r="Q82" s="2">
        <v>373</v>
      </c>
      <c r="R82" s="2">
        <v>0</v>
      </c>
      <c r="S82" s="24">
        <v>0</v>
      </c>
      <c r="T82" s="2">
        <v>0</v>
      </c>
      <c r="U82" s="2">
        <f t="shared" si="31"/>
        <v>441</v>
      </c>
      <c r="V82" s="2">
        <f t="shared" si="32"/>
        <v>3014</v>
      </c>
    </row>
    <row r="83" spans="2:22" ht="15">
      <c r="B83" s="5" t="s">
        <v>159</v>
      </c>
      <c r="C83" s="2">
        <v>306</v>
      </c>
      <c r="D83" s="2">
        <v>0</v>
      </c>
      <c r="E83" s="23">
        <v>0</v>
      </c>
      <c r="F83" s="2">
        <v>0</v>
      </c>
      <c r="G83" s="2">
        <v>0</v>
      </c>
      <c r="H83" s="2">
        <v>0</v>
      </c>
      <c r="I83" s="2">
        <v>0</v>
      </c>
      <c r="J83" s="2">
        <f t="shared" si="33"/>
        <v>306</v>
      </c>
      <c r="K83" s="2">
        <f t="shared" si="30"/>
        <v>41079</v>
      </c>
      <c r="M83" s="5" t="s">
        <v>159</v>
      </c>
      <c r="N83" s="2">
        <v>0</v>
      </c>
      <c r="O83" s="2">
        <v>0</v>
      </c>
      <c r="P83" s="2">
        <v>0</v>
      </c>
      <c r="Q83" s="2">
        <v>340</v>
      </c>
      <c r="R83" s="2">
        <v>0</v>
      </c>
      <c r="S83" s="24">
        <v>0</v>
      </c>
      <c r="T83" s="2">
        <v>0</v>
      </c>
      <c r="U83" s="2">
        <f t="shared" si="31"/>
        <v>340</v>
      </c>
      <c r="V83" s="2">
        <f t="shared" si="32"/>
        <v>3354</v>
      </c>
    </row>
    <row r="84" spans="2:22" ht="15">
      <c r="B84" s="5" t="s">
        <v>160</v>
      </c>
      <c r="C84" s="2">
        <v>204</v>
      </c>
      <c r="D84" s="2">
        <v>0</v>
      </c>
      <c r="E84" s="23">
        <v>0</v>
      </c>
      <c r="F84" s="2">
        <v>0</v>
      </c>
      <c r="G84" s="2">
        <v>0</v>
      </c>
      <c r="H84" s="2">
        <v>10004</v>
      </c>
      <c r="I84" s="2">
        <v>0</v>
      </c>
      <c r="J84" s="2">
        <f t="shared" si="33"/>
        <v>10208</v>
      </c>
      <c r="K84" s="2">
        <f t="shared" si="30"/>
        <v>51287</v>
      </c>
      <c r="M84" s="5" t="s">
        <v>160</v>
      </c>
      <c r="N84" s="2">
        <v>0</v>
      </c>
      <c r="O84" s="2">
        <v>0</v>
      </c>
      <c r="P84" s="2">
        <v>34</v>
      </c>
      <c r="Q84" s="2">
        <v>274</v>
      </c>
      <c r="R84" s="2">
        <v>0</v>
      </c>
      <c r="S84" s="24">
        <v>0</v>
      </c>
      <c r="T84" s="2">
        <v>0</v>
      </c>
      <c r="U84" s="2">
        <f t="shared" si="31"/>
        <v>308</v>
      </c>
      <c r="V84" s="2">
        <f t="shared" si="32"/>
        <v>3662</v>
      </c>
    </row>
    <row r="85" spans="2:22" ht="15">
      <c r="B85" s="5" t="s">
        <v>161</v>
      </c>
      <c r="C85" s="2">
        <v>272</v>
      </c>
      <c r="D85" s="2">
        <v>0</v>
      </c>
      <c r="E85" s="23">
        <v>0</v>
      </c>
      <c r="F85" s="2">
        <v>0</v>
      </c>
      <c r="G85" s="2">
        <v>0</v>
      </c>
      <c r="H85" s="2">
        <v>7455</v>
      </c>
      <c r="I85" s="2">
        <v>0</v>
      </c>
      <c r="J85" s="2">
        <f t="shared" si="33"/>
        <v>7727</v>
      </c>
      <c r="K85" s="2">
        <f t="shared" si="30"/>
        <v>59014</v>
      </c>
      <c r="M85" s="5" t="s">
        <v>161</v>
      </c>
      <c r="N85" s="2">
        <v>33</v>
      </c>
      <c r="O85" s="2">
        <v>0</v>
      </c>
      <c r="P85" s="2">
        <v>0</v>
      </c>
      <c r="Q85" s="2">
        <v>279</v>
      </c>
      <c r="R85" s="2">
        <v>0</v>
      </c>
      <c r="S85" s="24">
        <v>0</v>
      </c>
      <c r="T85" s="2">
        <v>0</v>
      </c>
      <c r="U85" s="2">
        <f t="shared" si="31"/>
        <v>312</v>
      </c>
      <c r="V85" s="2">
        <f t="shared" si="32"/>
        <v>3974</v>
      </c>
    </row>
    <row r="86" spans="2:22" ht="15.75" thickBot="1">
      <c r="B86" s="5" t="s">
        <v>162</v>
      </c>
      <c r="C86" s="7">
        <v>239</v>
      </c>
      <c r="D86" s="7">
        <v>0</v>
      </c>
      <c r="E86" s="23">
        <v>0</v>
      </c>
      <c r="F86" s="7">
        <v>0</v>
      </c>
      <c r="G86" s="7">
        <v>0</v>
      </c>
      <c r="H86" s="7">
        <v>0</v>
      </c>
      <c r="I86" s="7">
        <v>0</v>
      </c>
      <c r="J86" s="2">
        <f t="shared" si="33"/>
        <v>239</v>
      </c>
      <c r="K86" s="7">
        <f t="shared" si="30"/>
        <v>59253</v>
      </c>
      <c r="M86" s="5" t="s">
        <v>162</v>
      </c>
      <c r="N86" s="7">
        <v>0</v>
      </c>
      <c r="O86" s="7">
        <v>0</v>
      </c>
      <c r="P86" s="7">
        <v>0</v>
      </c>
      <c r="Q86" s="7">
        <v>273</v>
      </c>
      <c r="R86" s="7">
        <v>0</v>
      </c>
      <c r="S86" s="24">
        <v>0</v>
      </c>
      <c r="T86" s="7">
        <v>0</v>
      </c>
      <c r="U86" s="2">
        <f t="shared" si="31"/>
        <v>273</v>
      </c>
      <c r="V86" s="2">
        <f t="shared" si="32"/>
        <v>4247</v>
      </c>
    </row>
    <row r="87" spans="2:22" ht="16.5" thickBot="1" thickTop="1">
      <c r="B87" s="9" t="s">
        <v>163</v>
      </c>
      <c r="C87" s="10">
        <f aca="true" t="shared" si="34" ref="C87:J87">SUM(C75:C86)</f>
        <v>2165</v>
      </c>
      <c r="D87" s="10">
        <f t="shared" si="34"/>
        <v>0</v>
      </c>
      <c r="E87" s="10">
        <f t="shared" si="34"/>
        <v>0</v>
      </c>
      <c r="F87" s="10">
        <f t="shared" si="34"/>
        <v>0</v>
      </c>
      <c r="G87" s="10">
        <f t="shared" si="34"/>
        <v>470</v>
      </c>
      <c r="H87" s="10">
        <f t="shared" si="34"/>
        <v>55820</v>
      </c>
      <c r="I87" s="10">
        <f t="shared" si="34"/>
        <v>798</v>
      </c>
      <c r="J87" s="10">
        <f t="shared" si="34"/>
        <v>59253</v>
      </c>
      <c r="K87" s="10"/>
      <c r="M87" s="9" t="s">
        <v>163</v>
      </c>
      <c r="N87" s="10">
        <f aca="true" t="shared" si="35" ref="N87:U87">SUM(N75:N86)</f>
        <v>388</v>
      </c>
      <c r="O87" s="10">
        <f t="shared" si="35"/>
        <v>0</v>
      </c>
      <c r="P87" s="10">
        <f>SUM(P75:P86)</f>
        <v>411</v>
      </c>
      <c r="Q87" s="10">
        <f t="shared" si="35"/>
        <v>3448</v>
      </c>
      <c r="R87" s="10">
        <f t="shared" si="35"/>
        <v>0</v>
      </c>
      <c r="S87" s="10">
        <f t="shared" si="35"/>
        <v>0</v>
      </c>
      <c r="T87" s="10">
        <f t="shared" si="35"/>
        <v>0</v>
      </c>
      <c r="U87" s="10">
        <f t="shared" si="35"/>
        <v>4247</v>
      </c>
      <c r="V87" s="10"/>
    </row>
    <row r="88" spans="2:22" ht="15.75" thickTop="1">
      <c r="B88" s="11" t="s">
        <v>169</v>
      </c>
      <c r="C88" s="2">
        <v>238</v>
      </c>
      <c r="D88" s="2">
        <v>0</v>
      </c>
      <c r="E88" s="23">
        <v>0</v>
      </c>
      <c r="F88" s="2">
        <v>0</v>
      </c>
      <c r="G88" s="2">
        <v>0</v>
      </c>
      <c r="H88" s="2">
        <v>0</v>
      </c>
      <c r="I88" s="2">
        <v>0</v>
      </c>
      <c r="J88" s="2">
        <f aca="true" t="shared" si="36" ref="J88:J99">SUM(C88:I88)</f>
        <v>238</v>
      </c>
      <c r="K88" s="2">
        <f>J88</f>
        <v>238</v>
      </c>
      <c r="M88" s="11" t="s">
        <v>169</v>
      </c>
      <c r="N88" s="2">
        <v>0</v>
      </c>
      <c r="O88" s="2">
        <v>0</v>
      </c>
      <c r="P88" s="2">
        <v>0</v>
      </c>
      <c r="Q88" s="2">
        <v>334</v>
      </c>
      <c r="R88" s="2">
        <v>0</v>
      </c>
      <c r="S88" s="24">
        <v>0</v>
      </c>
      <c r="T88" s="2">
        <v>0</v>
      </c>
      <c r="U88" s="2">
        <f>SUM(N88:T88)</f>
        <v>334</v>
      </c>
      <c r="V88" s="8">
        <f>U88</f>
        <v>334</v>
      </c>
    </row>
    <row r="89" spans="2:22" ht="15">
      <c r="B89" s="5" t="s">
        <v>170</v>
      </c>
      <c r="C89" s="2">
        <v>271</v>
      </c>
      <c r="D89" s="2">
        <v>0</v>
      </c>
      <c r="E89" s="23">
        <v>0</v>
      </c>
      <c r="F89" s="2">
        <v>0</v>
      </c>
      <c r="G89" s="2">
        <v>0</v>
      </c>
      <c r="H89" s="2">
        <v>0</v>
      </c>
      <c r="I89" s="2">
        <v>0</v>
      </c>
      <c r="J89" s="2">
        <f t="shared" si="36"/>
        <v>271</v>
      </c>
      <c r="K89" s="2">
        <f>J89+K88</f>
        <v>509</v>
      </c>
      <c r="M89" s="5" t="s">
        <v>170</v>
      </c>
      <c r="N89" s="2">
        <v>0</v>
      </c>
      <c r="O89" s="2">
        <v>0</v>
      </c>
      <c r="P89" s="2">
        <v>34</v>
      </c>
      <c r="Q89" s="2">
        <v>225</v>
      </c>
      <c r="R89" s="2">
        <v>0</v>
      </c>
      <c r="S89" s="24">
        <v>0</v>
      </c>
      <c r="T89" s="2">
        <v>628</v>
      </c>
      <c r="U89" s="2">
        <f aca="true" t="shared" si="37" ref="U89:U99">SUM(N89:T89)</f>
        <v>887</v>
      </c>
      <c r="V89" s="2">
        <f aca="true" t="shared" si="38" ref="V89:V99">U89+V88</f>
        <v>1221</v>
      </c>
    </row>
    <row r="90" spans="2:22" ht="15">
      <c r="B90" s="5" t="s">
        <v>171</v>
      </c>
      <c r="C90" s="2">
        <v>102</v>
      </c>
      <c r="D90" s="2">
        <v>0</v>
      </c>
      <c r="E90" s="23">
        <v>0</v>
      </c>
      <c r="F90" s="2">
        <v>0</v>
      </c>
      <c r="G90" s="2">
        <v>25</v>
      </c>
      <c r="H90" s="2">
        <v>0</v>
      </c>
      <c r="I90" s="2">
        <v>0</v>
      </c>
      <c r="J90" s="2">
        <f t="shared" si="36"/>
        <v>127</v>
      </c>
      <c r="K90" s="2">
        <f>J90+K89</f>
        <v>636</v>
      </c>
      <c r="M90" s="5" t="s">
        <v>171</v>
      </c>
      <c r="N90" s="2">
        <v>0</v>
      </c>
      <c r="O90" s="2">
        <v>0</v>
      </c>
      <c r="P90" s="2">
        <v>34</v>
      </c>
      <c r="Q90" s="2">
        <v>371</v>
      </c>
      <c r="R90" s="2">
        <v>0</v>
      </c>
      <c r="S90" s="24">
        <v>0</v>
      </c>
      <c r="T90" s="2">
        <v>331</v>
      </c>
      <c r="U90" s="2">
        <f t="shared" si="37"/>
        <v>736</v>
      </c>
      <c r="V90" s="2">
        <f t="shared" si="38"/>
        <v>1957</v>
      </c>
    </row>
    <row r="91" spans="2:22" ht="15">
      <c r="B91" s="5" t="s">
        <v>172</v>
      </c>
      <c r="C91" s="2">
        <v>239</v>
      </c>
      <c r="D91" s="2">
        <v>0</v>
      </c>
      <c r="E91" s="23">
        <v>0</v>
      </c>
      <c r="F91" s="2">
        <v>0</v>
      </c>
      <c r="G91" s="2">
        <v>0</v>
      </c>
      <c r="H91" s="2">
        <v>0</v>
      </c>
      <c r="I91" s="2">
        <v>0</v>
      </c>
      <c r="J91" s="2">
        <f t="shared" si="36"/>
        <v>239</v>
      </c>
      <c r="K91" s="2">
        <f>J91+K90</f>
        <v>875</v>
      </c>
      <c r="M91" s="5" t="s">
        <v>172</v>
      </c>
      <c r="N91" s="2">
        <v>0</v>
      </c>
      <c r="O91" s="2">
        <v>0</v>
      </c>
      <c r="P91" s="2">
        <v>0</v>
      </c>
      <c r="Q91" s="2">
        <v>354</v>
      </c>
      <c r="R91" s="2">
        <v>0</v>
      </c>
      <c r="S91" s="24">
        <v>0</v>
      </c>
      <c r="T91" s="2">
        <v>36</v>
      </c>
      <c r="U91" s="2">
        <f t="shared" si="37"/>
        <v>390</v>
      </c>
      <c r="V91" s="2">
        <f t="shared" si="38"/>
        <v>2347</v>
      </c>
    </row>
    <row r="92" spans="2:22" ht="15">
      <c r="B92" s="5" t="s">
        <v>173</v>
      </c>
      <c r="C92" s="2">
        <v>462</v>
      </c>
      <c r="D92" s="2">
        <v>0</v>
      </c>
      <c r="E92" s="23">
        <v>0</v>
      </c>
      <c r="F92" s="2">
        <v>0</v>
      </c>
      <c r="G92" s="2">
        <v>25</v>
      </c>
      <c r="H92" s="2">
        <v>0</v>
      </c>
      <c r="I92" s="2">
        <v>0</v>
      </c>
      <c r="J92" s="2">
        <f t="shared" si="36"/>
        <v>487</v>
      </c>
      <c r="K92" s="2">
        <f aca="true" t="shared" si="39" ref="K92:K99">J92+K91</f>
        <v>1362</v>
      </c>
      <c r="M92" s="5" t="s">
        <v>173</v>
      </c>
      <c r="N92" s="2">
        <v>0</v>
      </c>
      <c r="O92" s="2">
        <v>0</v>
      </c>
      <c r="P92" s="2">
        <v>0</v>
      </c>
      <c r="Q92" s="2">
        <v>372</v>
      </c>
      <c r="R92" s="2">
        <v>0</v>
      </c>
      <c r="S92" s="24">
        <v>0</v>
      </c>
      <c r="T92" s="2">
        <v>0</v>
      </c>
      <c r="U92" s="2">
        <f t="shared" si="37"/>
        <v>372</v>
      </c>
      <c r="V92" s="2">
        <f t="shared" si="38"/>
        <v>2719</v>
      </c>
    </row>
    <row r="93" spans="2:22" ht="15">
      <c r="B93" s="5" t="s">
        <v>174</v>
      </c>
      <c r="C93" s="2">
        <v>341</v>
      </c>
      <c r="D93" s="2">
        <v>0</v>
      </c>
      <c r="E93" s="23">
        <v>0</v>
      </c>
      <c r="F93" s="2">
        <v>0</v>
      </c>
      <c r="G93" s="2">
        <v>0</v>
      </c>
      <c r="H93" s="2">
        <v>0</v>
      </c>
      <c r="I93" s="2">
        <v>0</v>
      </c>
      <c r="J93" s="2">
        <f t="shared" si="36"/>
        <v>341</v>
      </c>
      <c r="K93" s="2">
        <f t="shared" si="39"/>
        <v>1703</v>
      </c>
      <c r="M93" s="5" t="s">
        <v>174</v>
      </c>
      <c r="N93" s="2">
        <v>0</v>
      </c>
      <c r="O93" s="2">
        <v>0</v>
      </c>
      <c r="P93" s="2">
        <v>0</v>
      </c>
      <c r="Q93" s="2">
        <v>304</v>
      </c>
      <c r="R93" s="2">
        <v>0</v>
      </c>
      <c r="S93" s="24">
        <v>0</v>
      </c>
      <c r="T93" s="2">
        <v>0</v>
      </c>
      <c r="U93" s="2">
        <f t="shared" si="37"/>
        <v>304</v>
      </c>
      <c r="V93" s="2">
        <f t="shared" si="38"/>
        <v>3023</v>
      </c>
    </row>
    <row r="94" spans="2:22" ht="15">
      <c r="B94" s="5" t="s">
        <v>175</v>
      </c>
      <c r="C94" s="2">
        <v>483</v>
      </c>
      <c r="D94" s="2">
        <v>0</v>
      </c>
      <c r="E94" s="23">
        <v>0</v>
      </c>
      <c r="F94" s="2">
        <v>0</v>
      </c>
      <c r="G94" s="2">
        <v>50</v>
      </c>
      <c r="H94" s="2">
        <v>0</v>
      </c>
      <c r="I94" s="2">
        <v>0</v>
      </c>
      <c r="J94" s="2">
        <f t="shared" si="36"/>
        <v>533</v>
      </c>
      <c r="K94" s="2">
        <f t="shared" si="39"/>
        <v>2236</v>
      </c>
      <c r="M94" s="5" t="s">
        <v>175</v>
      </c>
      <c r="N94" s="2">
        <v>0</v>
      </c>
      <c r="O94" s="2">
        <v>0</v>
      </c>
      <c r="P94" s="2">
        <v>0</v>
      </c>
      <c r="Q94" s="2">
        <v>292</v>
      </c>
      <c r="R94" s="2">
        <v>0</v>
      </c>
      <c r="S94" s="24">
        <v>0</v>
      </c>
      <c r="T94" s="2">
        <v>0</v>
      </c>
      <c r="U94" s="2">
        <f t="shared" si="37"/>
        <v>292</v>
      </c>
      <c r="V94" s="2">
        <f t="shared" si="38"/>
        <v>3315</v>
      </c>
    </row>
    <row r="95" spans="2:22" ht="15">
      <c r="B95" s="5" t="s">
        <v>177</v>
      </c>
      <c r="C95" s="2">
        <v>65</v>
      </c>
      <c r="D95" s="2">
        <v>0</v>
      </c>
      <c r="E95" s="23">
        <v>0</v>
      </c>
      <c r="F95" s="2">
        <v>0</v>
      </c>
      <c r="G95" s="2">
        <v>0</v>
      </c>
      <c r="H95" s="2">
        <v>0</v>
      </c>
      <c r="I95" s="2">
        <v>0</v>
      </c>
      <c r="J95" s="2">
        <f t="shared" si="36"/>
        <v>65</v>
      </c>
      <c r="K95" s="2">
        <f t="shared" si="39"/>
        <v>2301</v>
      </c>
      <c r="M95" s="5" t="s">
        <v>177</v>
      </c>
      <c r="N95" s="2">
        <v>0</v>
      </c>
      <c r="O95" s="2">
        <v>0</v>
      </c>
      <c r="P95" s="2">
        <v>0</v>
      </c>
      <c r="Q95" s="2">
        <v>260</v>
      </c>
      <c r="R95" s="2">
        <v>0</v>
      </c>
      <c r="S95" s="24">
        <v>0</v>
      </c>
      <c r="T95" s="2">
        <v>0</v>
      </c>
      <c r="U95" s="2">
        <f t="shared" si="37"/>
        <v>260</v>
      </c>
      <c r="V95" s="2">
        <f t="shared" si="38"/>
        <v>3575</v>
      </c>
    </row>
    <row r="96" spans="2:22" ht="15">
      <c r="B96" s="5" t="s">
        <v>178</v>
      </c>
      <c r="C96" s="2">
        <v>434</v>
      </c>
      <c r="D96" s="2">
        <v>0</v>
      </c>
      <c r="E96" s="23">
        <v>0</v>
      </c>
      <c r="F96" s="2">
        <v>0</v>
      </c>
      <c r="G96" s="2">
        <v>0</v>
      </c>
      <c r="H96" s="2">
        <v>0</v>
      </c>
      <c r="I96" s="2">
        <v>0</v>
      </c>
      <c r="J96" s="2">
        <f t="shared" si="36"/>
        <v>434</v>
      </c>
      <c r="K96" s="2">
        <f t="shared" si="39"/>
        <v>2735</v>
      </c>
      <c r="M96" s="5" t="s">
        <v>178</v>
      </c>
      <c r="N96" s="2">
        <v>0</v>
      </c>
      <c r="O96" s="2">
        <v>0</v>
      </c>
      <c r="P96" s="2">
        <v>0</v>
      </c>
      <c r="Q96" s="2">
        <v>298</v>
      </c>
      <c r="R96" s="2">
        <v>0</v>
      </c>
      <c r="S96" s="24">
        <v>0</v>
      </c>
      <c r="T96" s="2">
        <v>0</v>
      </c>
      <c r="U96" s="2">
        <f t="shared" si="37"/>
        <v>298</v>
      </c>
      <c r="V96" s="2">
        <f t="shared" si="38"/>
        <v>3873</v>
      </c>
    </row>
    <row r="97" spans="2:22" ht="15">
      <c r="B97" s="5" t="s">
        <v>179</v>
      </c>
      <c r="C97" s="2">
        <v>480</v>
      </c>
      <c r="D97" s="2">
        <v>0</v>
      </c>
      <c r="E97" s="23">
        <v>0</v>
      </c>
      <c r="F97" s="2">
        <v>0</v>
      </c>
      <c r="G97" s="2">
        <v>0</v>
      </c>
      <c r="H97" s="2">
        <v>0</v>
      </c>
      <c r="I97" s="2">
        <v>0</v>
      </c>
      <c r="J97" s="2">
        <f>SUM(C97:I97)</f>
        <v>480</v>
      </c>
      <c r="K97" s="2">
        <f t="shared" si="39"/>
        <v>3215</v>
      </c>
      <c r="M97" s="5" t="s">
        <v>179</v>
      </c>
      <c r="N97" s="2">
        <v>0</v>
      </c>
      <c r="O97" s="2">
        <v>0</v>
      </c>
      <c r="P97" s="2">
        <v>0</v>
      </c>
      <c r="Q97" s="2">
        <v>337</v>
      </c>
      <c r="R97" s="2">
        <v>0</v>
      </c>
      <c r="S97" s="24">
        <v>0</v>
      </c>
      <c r="T97" s="2">
        <v>0</v>
      </c>
      <c r="U97" s="2">
        <f t="shared" si="37"/>
        <v>337</v>
      </c>
      <c r="V97" s="2">
        <f t="shared" si="38"/>
        <v>4210</v>
      </c>
    </row>
    <row r="98" spans="2:22" ht="15">
      <c r="B98" s="5" t="s">
        <v>180</v>
      </c>
      <c r="C98" s="2">
        <v>1691</v>
      </c>
      <c r="D98" s="2">
        <v>0</v>
      </c>
      <c r="E98" s="23">
        <v>0</v>
      </c>
      <c r="F98" s="2">
        <v>0</v>
      </c>
      <c r="G98" s="2">
        <v>74</v>
      </c>
      <c r="H98" s="2">
        <v>0</v>
      </c>
      <c r="I98" s="2">
        <v>0</v>
      </c>
      <c r="J98" s="2">
        <f t="shared" si="36"/>
        <v>1765</v>
      </c>
      <c r="K98" s="2">
        <f t="shared" si="39"/>
        <v>4980</v>
      </c>
      <c r="M98" s="5" t="s">
        <v>180</v>
      </c>
      <c r="N98" s="2">
        <v>0</v>
      </c>
      <c r="O98" s="2">
        <v>0</v>
      </c>
      <c r="P98" s="2">
        <v>0</v>
      </c>
      <c r="Q98" s="2">
        <v>215</v>
      </c>
      <c r="R98" s="2">
        <v>0</v>
      </c>
      <c r="S98" s="24">
        <v>0</v>
      </c>
      <c r="T98" s="2">
        <v>0</v>
      </c>
      <c r="U98" s="2">
        <f t="shared" si="37"/>
        <v>215</v>
      </c>
      <c r="V98" s="2">
        <f t="shared" si="38"/>
        <v>4425</v>
      </c>
    </row>
    <row r="99" spans="2:22" ht="15.75" thickBot="1">
      <c r="B99" s="5" t="s">
        <v>181</v>
      </c>
      <c r="C99" s="7">
        <v>1566</v>
      </c>
      <c r="D99" s="7">
        <v>0</v>
      </c>
      <c r="E99" s="23">
        <v>0</v>
      </c>
      <c r="F99" s="7">
        <v>0</v>
      </c>
      <c r="G99" s="7">
        <v>0</v>
      </c>
      <c r="H99" s="7">
        <v>0</v>
      </c>
      <c r="I99" s="7">
        <v>0</v>
      </c>
      <c r="J99" s="2">
        <f t="shared" si="36"/>
        <v>1566</v>
      </c>
      <c r="K99" s="7">
        <f t="shared" si="39"/>
        <v>6546</v>
      </c>
      <c r="M99" s="5" t="s">
        <v>181</v>
      </c>
      <c r="N99" s="7">
        <v>0</v>
      </c>
      <c r="O99" s="7">
        <v>0</v>
      </c>
      <c r="P99" s="7">
        <v>0</v>
      </c>
      <c r="Q99" s="7">
        <v>127</v>
      </c>
      <c r="R99" s="7">
        <v>0</v>
      </c>
      <c r="S99" s="24">
        <v>0</v>
      </c>
      <c r="T99" s="7">
        <v>0</v>
      </c>
      <c r="U99" s="2">
        <f t="shared" si="37"/>
        <v>127</v>
      </c>
      <c r="V99" s="2">
        <f t="shared" si="38"/>
        <v>4552</v>
      </c>
    </row>
    <row r="100" spans="2:22" ht="16.5" thickBot="1" thickTop="1">
      <c r="B100" s="9" t="s">
        <v>182</v>
      </c>
      <c r="C100" s="10">
        <f aca="true" t="shared" si="40" ref="C100:J100">SUM(C88:C99)</f>
        <v>6372</v>
      </c>
      <c r="D100" s="10">
        <f t="shared" si="40"/>
        <v>0</v>
      </c>
      <c r="E100" s="10">
        <f t="shared" si="40"/>
        <v>0</v>
      </c>
      <c r="F100" s="10">
        <f t="shared" si="40"/>
        <v>0</v>
      </c>
      <c r="G100" s="10">
        <f t="shared" si="40"/>
        <v>174</v>
      </c>
      <c r="H100" s="10">
        <f t="shared" si="40"/>
        <v>0</v>
      </c>
      <c r="I100" s="10">
        <f t="shared" si="40"/>
        <v>0</v>
      </c>
      <c r="J100" s="10">
        <f t="shared" si="40"/>
        <v>6546</v>
      </c>
      <c r="K100" s="10"/>
      <c r="M100" s="9" t="s">
        <v>182</v>
      </c>
      <c r="N100" s="10">
        <f aca="true" t="shared" si="41" ref="N100:U100">SUM(N88:N99)</f>
        <v>0</v>
      </c>
      <c r="O100" s="10">
        <f t="shared" si="41"/>
        <v>0</v>
      </c>
      <c r="P100" s="10">
        <f t="shared" si="41"/>
        <v>68</v>
      </c>
      <c r="Q100" s="10">
        <f t="shared" si="41"/>
        <v>3489</v>
      </c>
      <c r="R100" s="10">
        <f t="shared" si="41"/>
        <v>0</v>
      </c>
      <c r="S100" s="10">
        <f t="shared" si="41"/>
        <v>0</v>
      </c>
      <c r="T100" s="10">
        <f t="shared" si="41"/>
        <v>995</v>
      </c>
      <c r="U100" s="10">
        <f t="shared" si="41"/>
        <v>4552</v>
      </c>
      <c r="V100" s="10"/>
    </row>
    <row r="101" spans="2:22" ht="15.75" thickTop="1">
      <c r="B101" s="11" t="s">
        <v>169</v>
      </c>
      <c r="C101" s="2">
        <v>945</v>
      </c>
      <c r="D101" s="2">
        <v>0</v>
      </c>
      <c r="E101" s="23">
        <v>0</v>
      </c>
      <c r="F101" s="2">
        <v>0</v>
      </c>
      <c r="G101" s="2">
        <v>50</v>
      </c>
      <c r="H101" s="2">
        <v>0</v>
      </c>
      <c r="I101" s="2">
        <v>0</v>
      </c>
      <c r="J101" s="2">
        <f aca="true" t="shared" si="42" ref="J101:J109">SUM(C101:I101)</f>
        <v>995</v>
      </c>
      <c r="K101" s="2">
        <f>J101</f>
        <v>995</v>
      </c>
      <c r="M101" s="11" t="s">
        <v>169</v>
      </c>
      <c r="N101" s="2">
        <v>0</v>
      </c>
      <c r="O101" s="2">
        <v>0</v>
      </c>
      <c r="P101" s="2">
        <v>0</v>
      </c>
      <c r="Q101" s="2">
        <v>305</v>
      </c>
      <c r="R101" s="2">
        <v>0</v>
      </c>
      <c r="S101" s="24">
        <v>0</v>
      </c>
      <c r="T101" s="24">
        <v>0</v>
      </c>
      <c r="U101" s="2">
        <f>SUM(N101:T101)</f>
        <v>305</v>
      </c>
      <c r="V101" s="8">
        <f>U101</f>
        <v>305</v>
      </c>
    </row>
    <row r="102" spans="2:22" ht="15">
      <c r="B102" s="5" t="s">
        <v>170</v>
      </c>
      <c r="C102" s="2">
        <v>340</v>
      </c>
      <c r="D102" s="2">
        <v>0</v>
      </c>
      <c r="E102" s="23">
        <v>0</v>
      </c>
      <c r="F102" s="2">
        <v>0</v>
      </c>
      <c r="G102" s="2">
        <v>0</v>
      </c>
      <c r="H102" s="2">
        <v>0</v>
      </c>
      <c r="I102" s="2">
        <v>0</v>
      </c>
      <c r="J102" s="2">
        <f t="shared" si="42"/>
        <v>340</v>
      </c>
      <c r="K102" s="2">
        <f>J102+K101</f>
        <v>1335</v>
      </c>
      <c r="M102" s="5" t="s">
        <v>170</v>
      </c>
      <c r="N102" s="2">
        <v>0</v>
      </c>
      <c r="O102" s="2">
        <v>0</v>
      </c>
      <c r="P102" s="2">
        <v>0</v>
      </c>
      <c r="Q102" s="2">
        <v>303</v>
      </c>
      <c r="R102" s="2">
        <v>0</v>
      </c>
      <c r="S102" s="24">
        <v>0</v>
      </c>
      <c r="T102" s="24">
        <v>0</v>
      </c>
      <c r="U102" s="2">
        <f aca="true" t="shared" si="43" ref="U102:U112">SUM(N102:T102)</f>
        <v>303</v>
      </c>
      <c r="V102" s="2">
        <f aca="true" t="shared" si="44" ref="V102:V112">U102+V101</f>
        <v>608</v>
      </c>
    </row>
    <row r="103" spans="2:22" ht="15">
      <c r="B103" s="5" t="s">
        <v>171</v>
      </c>
      <c r="C103" s="2">
        <v>419</v>
      </c>
      <c r="D103" s="2">
        <v>0</v>
      </c>
      <c r="E103" s="23">
        <v>0</v>
      </c>
      <c r="F103" s="2">
        <v>0</v>
      </c>
      <c r="G103" s="2">
        <v>0</v>
      </c>
      <c r="H103" s="2">
        <v>0</v>
      </c>
      <c r="I103" s="2">
        <v>0</v>
      </c>
      <c r="J103" s="2">
        <f t="shared" si="42"/>
        <v>419</v>
      </c>
      <c r="K103" s="2">
        <f>J103+K102</f>
        <v>1754</v>
      </c>
      <c r="M103" s="5" t="s">
        <v>171</v>
      </c>
      <c r="N103" s="2">
        <v>0</v>
      </c>
      <c r="O103" s="2">
        <v>0</v>
      </c>
      <c r="P103" s="2">
        <v>0</v>
      </c>
      <c r="Q103" s="2">
        <v>391</v>
      </c>
      <c r="R103" s="2">
        <v>0</v>
      </c>
      <c r="S103" s="24">
        <v>0</v>
      </c>
      <c r="T103" s="24">
        <v>0</v>
      </c>
      <c r="U103" s="2">
        <f t="shared" si="43"/>
        <v>391</v>
      </c>
      <c r="V103" s="2">
        <f t="shared" si="44"/>
        <v>999</v>
      </c>
    </row>
    <row r="104" spans="2:22" ht="15">
      <c r="B104" s="5" t="s">
        <v>172</v>
      </c>
      <c r="C104" s="2">
        <v>413</v>
      </c>
      <c r="D104" s="2">
        <v>0</v>
      </c>
      <c r="E104" s="23">
        <v>0</v>
      </c>
      <c r="F104" s="2">
        <v>0</v>
      </c>
      <c r="G104" s="2">
        <v>50</v>
      </c>
      <c r="H104" s="2">
        <v>0</v>
      </c>
      <c r="I104" s="2">
        <v>0</v>
      </c>
      <c r="J104" s="2">
        <f t="shared" si="42"/>
        <v>463</v>
      </c>
      <c r="K104" s="2">
        <f>J104+K103</f>
        <v>2217</v>
      </c>
      <c r="M104" s="5" t="s">
        <v>172</v>
      </c>
      <c r="N104" s="2">
        <v>0</v>
      </c>
      <c r="O104" s="2">
        <v>0</v>
      </c>
      <c r="P104" s="2">
        <v>0</v>
      </c>
      <c r="Q104" s="2">
        <v>308</v>
      </c>
      <c r="R104" s="2">
        <v>0</v>
      </c>
      <c r="S104" s="24">
        <v>0</v>
      </c>
      <c r="T104" s="24">
        <v>0</v>
      </c>
      <c r="U104" s="2">
        <f t="shared" si="43"/>
        <v>308</v>
      </c>
      <c r="V104" s="2">
        <f t="shared" si="44"/>
        <v>1307</v>
      </c>
    </row>
    <row r="105" spans="2:22" ht="15">
      <c r="B105" s="5" t="s">
        <v>173</v>
      </c>
      <c r="C105" s="2">
        <v>0</v>
      </c>
      <c r="D105" s="2">
        <v>0</v>
      </c>
      <c r="E105" s="23">
        <v>0</v>
      </c>
      <c r="F105" s="2">
        <v>0</v>
      </c>
      <c r="G105" s="2">
        <v>0</v>
      </c>
      <c r="H105" s="2">
        <v>0</v>
      </c>
      <c r="I105" s="2">
        <v>0</v>
      </c>
      <c r="J105" s="2">
        <f t="shared" si="42"/>
        <v>0</v>
      </c>
      <c r="K105" s="2">
        <f aca="true" t="shared" si="45" ref="K105:K112">J105+K104</f>
        <v>2217</v>
      </c>
      <c r="M105" s="5" t="s">
        <v>173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4">
        <v>0</v>
      </c>
      <c r="T105" s="24">
        <v>0</v>
      </c>
      <c r="U105" s="2">
        <f t="shared" si="43"/>
        <v>0</v>
      </c>
      <c r="V105" s="2">
        <f t="shared" si="44"/>
        <v>1307</v>
      </c>
    </row>
    <row r="106" spans="2:22" ht="15">
      <c r="B106" s="5" t="s">
        <v>174</v>
      </c>
      <c r="C106" s="2">
        <v>0</v>
      </c>
      <c r="D106" s="2">
        <v>0</v>
      </c>
      <c r="E106" s="23">
        <v>0</v>
      </c>
      <c r="F106" s="2">
        <v>0</v>
      </c>
      <c r="G106" s="2">
        <v>0</v>
      </c>
      <c r="H106" s="2">
        <v>0</v>
      </c>
      <c r="I106" s="2">
        <v>0</v>
      </c>
      <c r="J106" s="2">
        <f t="shared" si="42"/>
        <v>0</v>
      </c>
      <c r="K106" s="2">
        <f t="shared" si="45"/>
        <v>2217</v>
      </c>
      <c r="M106" s="5" t="s">
        <v>174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4">
        <v>0</v>
      </c>
      <c r="T106" s="24">
        <v>0</v>
      </c>
      <c r="U106" s="2">
        <f t="shared" si="43"/>
        <v>0</v>
      </c>
      <c r="V106" s="2">
        <f t="shared" si="44"/>
        <v>1307</v>
      </c>
    </row>
    <row r="107" spans="2:22" ht="15">
      <c r="B107" s="5" t="s">
        <v>175</v>
      </c>
      <c r="C107" s="2">
        <v>0</v>
      </c>
      <c r="D107" s="2">
        <v>0</v>
      </c>
      <c r="E107" s="23">
        <v>0</v>
      </c>
      <c r="F107" s="2">
        <v>0</v>
      </c>
      <c r="G107" s="2">
        <v>0</v>
      </c>
      <c r="H107" s="2">
        <v>0</v>
      </c>
      <c r="I107" s="2">
        <v>0</v>
      </c>
      <c r="J107" s="2">
        <f t="shared" si="42"/>
        <v>0</v>
      </c>
      <c r="K107" s="2">
        <f t="shared" si="45"/>
        <v>2217</v>
      </c>
      <c r="M107" s="5" t="s">
        <v>175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4">
        <v>0</v>
      </c>
      <c r="T107" s="24">
        <v>0</v>
      </c>
      <c r="U107" s="2">
        <f t="shared" si="43"/>
        <v>0</v>
      </c>
      <c r="V107" s="2">
        <f t="shared" si="44"/>
        <v>1307</v>
      </c>
    </row>
    <row r="108" spans="2:22" ht="15">
      <c r="B108" s="5" t="s">
        <v>177</v>
      </c>
      <c r="C108" s="2">
        <v>0</v>
      </c>
      <c r="D108" s="2">
        <v>0</v>
      </c>
      <c r="E108" s="23">
        <v>0</v>
      </c>
      <c r="F108" s="2">
        <v>0</v>
      </c>
      <c r="G108" s="2">
        <v>0</v>
      </c>
      <c r="H108" s="2">
        <v>0</v>
      </c>
      <c r="I108" s="2">
        <v>0</v>
      </c>
      <c r="J108" s="2">
        <f t="shared" si="42"/>
        <v>0</v>
      </c>
      <c r="K108" s="2">
        <f t="shared" si="45"/>
        <v>2217</v>
      </c>
      <c r="M108" s="5" t="s">
        <v>177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4">
        <v>0</v>
      </c>
      <c r="T108" s="24">
        <v>0</v>
      </c>
      <c r="U108" s="2">
        <f t="shared" si="43"/>
        <v>0</v>
      </c>
      <c r="V108" s="2">
        <f t="shared" si="44"/>
        <v>1307</v>
      </c>
    </row>
    <row r="109" spans="2:22" ht="15">
      <c r="B109" s="5" t="s">
        <v>178</v>
      </c>
      <c r="C109" s="2">
        <v>0</v>
      </c>
      <c r="D109" s="2">
        <v>0</v>
      </c>
      <c r="E109" s="23">
        <v>0</v>
      </c>
      <c r="F109" s="2">
        <v>0</v>
      </c>
      <c r="G109" s="2">
        <v>0</v>
      </c>
      <c r="H109" s="2">
        <v>0</v>
      </c>
      <c r="I109" s="2">
        <v>0</v>
      </c>
      <c r="J109" s="2">
        <f t="shared" si="42"/>
        <v>0</v>
      </c>
      <c r="K109" s="2">
        <f t="shared" si="45"/>
        <v>2217</v>
      </c>
      <c r="M109" s="5" t="s">
        <v>178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4">
        <v>0</v>
      </c>
      <c r="T109" s="24">
        <v>0</v>
      </c>
      <c r="U109" s="2">
        <f t="shared" si="43"/>
        <v>0</v>
      </c>
      <c r="V109" s="2">
        <f t="shared" si="44"/>
        <v>1307</v>
      </c>
    </row>
    <row r="110" spans="2:22" ht="15">
      <c r="B110" s="5" t="s">
        <v>179</v>
      </c>
      <c r="C110" s="2">
        <v>0</v>
      </c>
      <c r="D110" s="2">
        <v>0</v>
      </c>
      <c r="E110" s="23">
        <v>0</v>
      </c>
      <c r="F110" s="2">
        <v>0</v>
      </c>
      <c r="G110" s="2">
        <v>0</v>
      </c>
      <c r="H110" s="2">
        <v>0</v>
      </c>
      <c r="I110" s="2">
        <v>0</v>
      </c>
      <c r="J110" s="2">
        <f>SUM(C110:I110)</f>
        <v>0</v>
      </c>
      <c r="K110" s="2">
        <f t="shared" si="45"/>
        <v>2217</v>
      </c>
      <c r="M110" s="5" t="s">
        <v>179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4">
        <v>0</v>
      </c>
      <c r="T110" s="24">
        <v>0</v>
      </c>
      <c r="U110" s="2">
        <f t="shared" si="43"/>
        <v>0</v>
      </c>
      <c r="V110" s="2">
        <f t="shared" si="44"/>
        <v>1307</v>
      </c>
    </row>
    <row r="111" spans="2:22" ht="15">
      <c r="B111" s="5" t="s">
        <v>199</v>
      </c>
      <c r="C111" s="2">
        <v>0</v>
      </c>
      <c r="D111" s="2">
        <v>0</v>
      </c>
      <c r="E111" s="23">
        <v>0</v>
      </c>
      <c r="F111" s="2">
        <v>0</v>
      </c>
      <c r="G111" s="2">
        <v>0</v>
      </c>
      <c r="H111" s="2">
        <v>0</v>
      </c>
      <c r="I111" s="2">
        <v>0</v>
      </c>
      <c r="J111" s="2">
        <f>SUM(C111:I111)</f>
        <v>0</v>
      </c>
      <c r="K111" s="2">
        <f t="shared" si="45"/>
        <v>2217</v>
      </c>
      <c r="M111" s="5" t="s">
        <v>199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4">
        <v>0</v>
      </c>
      <c r="T111" s="24">
        <v>0</v>
      </c>
      <c r="U111" s="2">
        <f t="shared" si="43"/>
        <v>0</v>
      </c>
      <c r="V111" s="2">
        <f t="shared" si="44"/>
        <v>1307</v>
      </c>
    </row>
    <row r="112" spans="2:22" ht="15.75" thickBot="1">
      <c r="B112" s="5" t="s">
        <v>200</v>
      </c>
      <c r="C112" s="7">
        <v>0</v>
      </c>
      <c r="D112" s="7">
        <v>0</v>
      </c>
      <c r="E112" s="23">
        <v>0</v>
      </c>
      <c r="F112" s="7">
        <v>0</v>
      </c>
      <c r="G112" s="7">
        <v>0</v>
      </c>
      <c r="H112" s="7">
        <v>0</v>
      </c>
      <c r="I112" s="7">
        <v>0</v>
      </c>
      <c r="J112" s="2">
        <f>SUM(C112:I112)</f>
        <v>0</v>
      </c>
      <c r="K112" s="7">
        <f t="shared" si="45"/>
        <v>2217</v>
      </c>
      <c r="M112" s="5" t="s">
        <v>200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24">
        <v>0</v>
      </c>
      <c r="T112" s="24">
        <v>0</v>
      </c>
      <c r="U112" s="2">
        <f t="shared" si="43"/>
        <v>0</v>
      </c>
      <c r="V112" s="2">
        <f t="shared" si="44"/>
        <v>1307</v>
      </c>
    </row>
    <row r="113" spans="2:22" ht="16.5" thickBot="1" thickTop="1">
      <c r="B113" s="9" t="s">
        <v>195</v>
      </c>
      <c r="C113" s="10">
        <f aca="true" t="shared" si="46" ref="C113:J113">SUM(C101:C112)</f>
        <v>2117</v>
      </c>
      <c r="D113" s="10">
        <f t="shared" si="46"/>
        <v>0</v>
      </c>
      <c r="E113" s="10">
        <f t="shared" si="46"/>
        <v>0</v>
      </c>
      <c r="F113" s="10">
        <f t="shared" si="46"/>
        <v>0</v>
      </c>
      <c r="G113" s="10">
        <f t="shared" si="46"/>
        <v>100</v>
      </c>
      <c r="H113" s="10">
        <f t="shared" si="46"/>
        <v>0</v>
      </c>
      <c r="I113" s="10">
        <f t="shared" si="46"/>
        <v>0</v>
      </c>
      <c r="J113" s="10">
        <f t="shared" si="46"/>
        <v>2217</v>
      </c>
      <c r="K113" s="10"/>
      <c r="M113" s="9" t="s">
        <v>195</v>
      </c>
      <c r="N113" s="10">
        <f aca="true" t="shared" si="47" ref="N113:U113">SUM(N101:N112)</f>
        <v>0</v>
      </c>
      <c r="O113" s="10">
        <f t="shared" si="47"/>
        <v>0</v>
      </c>
      <c r="P113" s="10">
        <f t="shared" si="47"/>
        <v>0</v>
      </c>
      <c r="Q113" s="10">
        <f t="shared" si="47"/>
        <v>1307</v>
      </c>
      <c r="R113" s="10">
        <f t="shared" si="47"/>
        <v>0</v>
      </c>
      <c r="S113" s="10">
        <f t="shared" si="47"/>
        <v>0</v>
      </c>
      <c r="T113" s="10">
        <f t="shared" si="47"/>
        <v>0</v>
      </c>
      <c r="U113" s="10">
        <f t="shared" si="47"/>
        <v>1307</v>
      </c>
      <c r="V113" s="10"/>
    </row>
    <row r="114" ht="15.75" thickTop="1"/>
  </sheetData>
  <sheetProtection/>
  <mergeCells count="6">
    <mergeCell ref="B6:K6"/>
    <mergeCell ref="B7:K7"/>
    <mergeCell ref="B8:K8"/>
    <mergeCell ref="M6:V6"/>
    <mergeCell ref="M7:V7"/>
    <mergeCell ref="M8:V8"/>
  </mergeCells>
  <printOptions/>
  <pageMargins left="0.984251968503937" right="0.2755905511811024" top="0.7480314960629921" bottom="0.7480314960629921" header="0.31496062992125984" footer="0.31496062992125984"/>
  <pageSetup horizontalDpi="600" verticalDpi="600" orientation="landscape" paperSize="9" scale="52" r:id="rId2"/>
  <rowBreaks count="1" manualBreakCount="1">
    <brk id="48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7:Z114"/>
  <sheetViews>
    <sheetView zoomScalePageLayoutView="0" workbookViewId="0" topLeftCell="B1">
      <pane ySplit="10" topLeftCell="A111" activePane="bottomLeft" state="frozen"/>
      <selection pane="topLeft" activeCell="A1" sqref="A1"/>
      <selection pane="bottomLeft" activeCell="L116" sqref="L116"/>
    </sheetView>
  </sheetViews>
  <sheetFormatPr defaultColWidth="9.140625" defaultRowHeight="15"/>
  <cols>
    <col min="1" max="1" width="0" style="0" hidden="1" customWidth="1"/>
    <col min="2" max="2" width="3.140625" style="0" customWidth="1"/>
    <col min="3" max="3" width="15.140625" style="0" bestFit="1" customWidth="1"/>
    <col min="4" max="4" width="15.140625" style="0" customWidth="1"/>
    <col min="5" max="5" width="9.140625" style="0" customWidth="1"/>
    <col min="6" max="6" width="9.421875" style="0" bestFit="1" customWidth="1"/>
    <col min="7" max="7" width="8.7109375" style="0" bestFit="1" customWidth="1"/>
    <col min="8" max="8" width="13.57421875" style="0" bestFit="1" customWidth="1"/>
    <col min="9" max="9" width="9.28125" style="0" customWidth="1"/>
    <col min="10" max="10" width="10.8515625" style="0" bestFit="1" customWidth="1"/>
    <col min="11" max="12" width="10.8515625" style="0" customWidth="1"/>
    <col min="13" max="13" width="8.140625" style="0" bestFit="1" customWidth="1"/>
    <col min="14" max="14" width="11.00390625" style="0" bestFit="1" customWidth="1"/>
    <col min="15" max="15" width="12.7109375" style="0" customWidth="1"/>
    <col min="16" max="16" width="17.140625" style="0" customWidth="1"/>
    <col min="17" max="17" width="1.8515625" style="0" customWidth="1"/>
    <col min="18" max="18" width="16.57421875" style="0" customWidth="1"/>
    <col min="19" max="19" width="15.00390625" style="0" customWidth="1"/>
    <col min="20" max="20" width="14.140625" style="0" customWidth="1"/>
    <col min="21" max="21" width="16.8515625" style="0" customWidth="1"/>
    <col min="22" max="24" width="13.57421875" style="0" customWidth="1"/>
    <col min="25" max="25" width="13.7109375" style="0" customWidth="1"/>
    <col min="26" max="26" width="15.7109375" style="0" customWidth="1"/>
  </cols>
  <sheetData>
    <row r="5" ht="27.75" customHeight="1"/>
    <row r="6" ht="27.75" customHeight="1"/>
    <row r="7" spans="3:26" ht="15.75">
      <c r="C7" s="36" t="s">
        <v>103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8"/>
      <c r="R7" s="36" t="s">
        <v>105</v>
      </c>
      <c r="S7" s="37"/>
      <c r="T7" s="37"/>
      <c r="U7" s="37"/>
      <c r="V7" s="37"/>
      <c r="W7" s="37"/>
      <c r="X7" s="37"/>
      <c r="Y7" s="37"/>
      <c r="Z7" s="38"/>
    </row>
    <row r="8" spans="3:26" ht="15.75">
      <c r="C8" s="36" t="s">
        <v>104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8"/>
      <c r="R8" s="36" t="s">
        <v>106</v>
      </c>
      <c r="S8" s="37"/>
      <c r="T8" s="37"/>
      <c r="U8" s="37"/>
      <c r="V8" s="37"/>
      <c r="W8" s="37"/>
      <c r="X8" s="37"/>
      <c r="Y8" s="37"/>
      <c r="Z8" s="38"/>
    </row>
    <row r="9" spans="3:26" ht="15.75">
      <c r="C9" s="39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R9" s="36"/>
      <c r="S9" s="37"/>
      <c r="T9" s="37"/>
      <c r="U9" s="37"/>
      <c r="V9" s="37"/>
      <c r="W9" s="37"/>
      <c r="X9" s="37"/>
      <c r="Y9" s="37"/>
      <c r="Z9" s="38"/>
    </row>
    <row r="10" spans="3:26" ht="30.75" customHeight="1">
      <c r="C10" s="1" t="s">
        <v>0</v>
      </c>
      <c r="D10" s="1" t="s">
        <v>10</v>
      </c>
      <c r="E10" s="1" t="s">
        <v>67</v>
      </c>
      <c r="F10" s="1" t="s">
        <v>69</v>
      </c>
      <c r="G10" s="1" t="s">
        <v>44</v>
      </c>
      <c r="H10" s="1" t="s">
        <v>59</v>
      </c>
      <c r="I10" s="1" t="s">
        <v>88</v>
      </c>
      <c r="J10" s="1" t="s">
        <v>70</v>
      </c>
      <c r="K10" s="1" t="s">
        <v>26</v>
      </c>
      <c r="L10" s="1" t="s">
        <v>193</v>
      </c>
      <c r="M10" s="1" t="s">
        <v>46</v>
      </c>
      <c r="N10" s="1" t="s">
        <v>47</v>
      </c>
      <c r="O10" s="3" t="s">
        <v>8</v>
      </c>
      <c r="P10" s="3" t="s">
        <v>9</v>
      </c>
      <c r="R10" s="1" t="s">
        <v>0</v>
      </c>
      <c r="S10" s="1" t="s">
        <v>42</v>
      </c>
      <c r="T10" s="1" t="s">
        <v>140</v>
      </c>
      <c r="U10" s="1" t="s">
        <v>45</v>
      </c>
      <c r="V10" s="1" t="s">
        <v>89</v>
      </c>
      <c r="W10" s="1" t="s">
        <v>183</v>
      </c>
      <c r="X10" s="1" t="s">
        <v>47</v>
      </c>
      <c r="Y10" s="3" t="s">
        <v>8</v>
      </c>
      <c r="Z10" s="3" t="s">
        <v>9</v>
      </c>
    </row>
    <row r="11" spans="3:26" ht="15">
      <c r="C11" s="4" t="s">
        <v>1</v>
      </c>
      <c r="D11" s="4"/>
      <c r="E11" s="2">
        <v>17926</v>
      </c>
      <c r="F11" s="2">
        <v>0</v>
      </c>
      <c r="G11" s="2">
        <v>3812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2016</v>
      </c>
      <c r="N11" s="2">
        <v>0</v>
      </c>
      <c r="O11" s="2">
        <f aca="true" t="shared" si="0" ref="O11:O22">SUM(E11:N11)</f>
        <v>23754</v>
      </c>
      <c r="P11" s="2">
        <f>O11</f>
        <v>23754</v>
      </c>
      <c r="R11" s="4" t="s">
        <v>1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f>SUM(S11:X11)</f>
        <v>0</v>
      </c>
      <c r="Z11" s="2">
        <f>Y11</f>
        <v>0</v>
      </c>
    </row>
    <row r="12" spans="3:26" ht="15">
      <c r="C12" s="5" t="s">
        <v>2</v>
      </c>
      <c r="D12" s="5"/>
      <c r="E12" s="2">
        <v>43779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2390</v>
      </c>
      <c r="N12" s="2">
        <v>4463</v>
      </c>
      <c r="O12" s="2">
        <f t="shared" si="0"/>
        <v>50632</v>
      </c>
      <c r="P12" s="2">
        <f aca="true" t="shared" si="1" ref="P12:P22">O12+P11</f>
        <v>74386</v>
      </c>
      <c r="R12" s="5" t="s">
        <v>2</v>
      </c>
      <c r="S12" s="2">
        <v>0</v>
      </c>
      <c r="T12" s="2">
        <v>0</v>
      </c>
      <c r="U12" s="2">
        <v>32</v>
      </c>
      <c r="V12" s="2">
        <v>0</v>
      </c>
      <c r="W12" s="2">
        <v>0</v>
      </c>
      <c r="X12" s="2">
        <v>0</v>
      </c>
      <c r="Y12" s="2">
        <f>SUM(S12:X12)</f>
        <v>32</v>
      </c>
      <c r="Z12" s="2">
        <f aca="true" t="shared" si="2" ref="Z12:Z22">Y12+Z11</f>
        <v>32</v>
      </c>
    </row>
    <row r="13" spans="3:26" ht="15">
      <c r="C13" s="5" t="s">
        <v>3</v>
      </c>
      <c r="D13" s="5"/>
      <c r="E13" s="2">
        <v>0</v>
      </c>
      <c r="F13" s="2">
        <v>0</v>
      </c>
      <c r="G13" s="2">
        <v>1849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3982</v>
      </c>
      <c r="N13" s="2">
        <v>3823</v>
      </c>
      <c r="O13" s="2">
        <f t="shared" si="0"/>
        <v>9654</v>
      </c>
      <c r="P13" s="2">
        <f t="shared" si="1"/>
        <v>84040</v>
      </c>
      <c r="R13" s="5" t="s">
        <v>3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f aca="true" t="shared" si="3" ref="Y13:Y21">SUM(S13:X13)</f>
        <v>0</v>
      </c>
      <c r="Z13" s="2">
        <f t="shared" si="2"/>
        <v>32</v>
      </c>
    </row>
    <row r="14" spans="3:26" ht="15">
      <c r="C14" s="5" t="s">
        <v>4</v>
      </c>
      <c r="D14" s="5"/>
      <c r="E14" s="2">
        <v>0</v>
      </c>
      <c r="F14" s="2">
        <v>0</v>
      </c>
      <c r="G14" s="2">
        <v>1552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8047</v>
      </c>
      <c r="N14" s="2">
        <v>0</v>
      </c>
      <c r="O14" s="2">
        <f t="shared" si="0"/>
        <v>9599</v>
      </c>
      <c r="P14" s="2">
        <f t="shared" si="1"/>
        <v>93639</v>
      </c>
      <c r="R14" s="5" t="s">
        <v>4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f t="shared" si="3"/>
        <v>0</v>
      </c>
      <c r="Z14" s="2">
        <f t="shared" si="2"/>
        <v>32</v>
      </c>
    </row>
    <row r="15" spans="3:26" ht="15">
      <c r="C15" s="5" t="s">
        <v>5</v>
      </c>
      <c r="D15" s="5"/>
      <c r="E15" s="2">
        <v>0</v>
      </c>
      <c r="F15" s="2">
        <v>0</v>
      </c>
      <c r="G15" s="2">
        <v>90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6020</v>
      </c>
      <c r="N15" s="2">
        <v>0</v>
      </c>
      <c r="O15" s="2">
        <f t="shared" si="0"/>
        <v>6110</v>
      </c>
      <c r="P15" s="2">
        <f t="shared" si="1"/>
        <v>99749</v>
      </c>
      <c r="R15" s="5" t="s">
        <v>5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f t="shared" si="3"/>
        <v>0</v>
      </c>
      <c r="Z15" s="2">
        <f t="shared" si="2"/>
        <v>32</v>
      </c>
    </row>
    <row r="16" spans="3:26" ht="15">
      <c r="C16" s="5" t="s">
        <v>6</v>
      </c>
      <c r="D16" s="5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746</v>
      </c>
      <c r="N16" s="2">
        <v>0</v>
      </c>
      <c r="O16" s="2">
        <f t="shared" si="0"/>
        <v>746</v>
      </c>
      <c r="P16" s="2">
        <f t="shared" si="1"/>
        <v>100495</v>
      </c>
      <c r="R16" s="5" t="s">
        <v>6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f t="shared" si="3"/>
        <v>0</v>
      </c>
      <c r="Z16" s="2">
        <f t="shared" si="2"/>
        <v>32</v>
      </c>
    </row>
    <row r="17" spans="3:26" ht="15">
      <c r="C17" s="5" t="s">
        <v>7</v>
      </c>
      <c r="D17" s="5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366</v>
      </c>
      <c r="N17" s="2">
        <v>0</v>
      </c>
      <c r="O17" s="2">
        <f t="shared" si="0"/>
        <v>366</v>
      </c>
      <c r="P17" s="2">
        <f t="shared" si="1"/>
        <v>100861</v>
      </c>
      <c r="R17" s="5" t="s">
        <v>7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f t="shared" si="3"/>
        <v>0</v>
      </c>
      <c r="Z17" s="2">
        <f t="shared" si="2"/>
        <v>32</v>
      </c>
    </row>
    <row r="18" spans="3:26" ht="15">
      <c r="C18" s="5" t="s">
        <v>12</v>
      </c>
      <c r="D18" s="5"/>
      <c r="E18" s="2">
        <v>0</v>
      </c>
      <c r="F18" s="2">
        <v>0</v>
      </c>
      <c r="G18" s="2">
        <v>0</v>
      </c>
      <c r="H18" s="2">
        <v>202</v>
      </c>
      <c r="I18" s="2">
        <v>0</v>
      </c>
      <c r="J18" s="2">
        <v>0</v>
      </c>
      <c r="K18" s="2">
        <v>0</v>
      </c>
      <c r="L18" s="2">
        <v>0</v>
      </c>
      <c r="M18" s="2">
        <v>364</v>
      </c>
      <c r="N18" s="2">
        <v>0</v>
      </c>
      <c r="O18" s="2">
        <f t="shared" si="0"/>
        <v>566</v>
      </c>
      <c r="P18" s="2">
        <f t="shared" si="1"/>
        <v>101427</v>
      </c>
      <c r="R18" s="5" t="s">
        <v>12</v>
      </c>
      <c r="S18" s="2">
        <v>0</v>
      </c>
      <c r="T18" s="2">
        <v>0</v>
      </c>
      <c r="U18" s="2">
        <v>264</v>
      </c>
      <c r="V18" s="2">
        <v>0</v>
      </c>
      <c r="W18" s="2">
        <v>0</v>
      </c>
      <c r="X18" s="2">
        <v>0</v>
      </c>
      <c r="Y18" s="2">
        <f t="shared" si="3"/>
        <v>264</v>
      </c>
      <c r="Z18" s="2">
        <f t="shared" si="2"/>
        <v>296</v>
      </c>
    </row>
    <row r="19" spans="3:26" ht="15">
      <c r="C19" s="5" t="s">
        <v>13</v>
      </c>
      <c r="D19" s="5"/>
      <c r="E19" s="2">
        <v>0</v>
      </c>
      <c r="F19" s="2">
        <v>0</v>
      </c>
      <c r="G19" s="2">
        <v>157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466</v>
      </c>
      <c r="N19" s="2">
        <v>0</v>
      </c>
      <c r="O19" s="2">
        <f t="shared" si="0"/>
        <v>623</v>
      </c>
      <c r="P19" s="2">
        <f t="shared" si="1"/>
        <v>102050</v>
      </c>
      <c r="R19" s="5" t="s">
        <v>13</v>
      </c>
      <c r="S19" s="2">
        <v>0</v>
      </c>
      <c r="T19" s="2">
        <v>0</v>
      </c>
      <c r="U19" s="2">
        <v>33</v>
      </c>
      <c r="V19" s="2">
        <v>0</v>
      </c>
      <c r="W19" s="2">
        <v>0</v>
      </c>
      <c r="X19" s="2">
        <v>0</v>
      </c>
      <c r="Y19" s="2">
        <f t="shared" si="3"/>
        <v>33</v>
      </c>
      <c r="Z19" s="2">
        <f t="shared" si="2"/>
        <v>329</v>
      </c>
    </row>
    <row r="20" spans="3:26" ht="15">
      <c r="C20" s="5" t="s">
        <v>14</v>
      </c>
      <c r="D20" s="5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534</v>
      </c>
      <c r="N20" s="2">
        <v>0</v>
      </c>
      <c r="O20" s="2">
        <f t="shared" si="0"/>
        <v>534</v>
      </c>
      <c r="P20" s="2">
        <f t="shared" si="1"/>
        <v>102584</v>
      </c>
      <c r="R20" s="5" t="s">
        <v>14</v>
      </c>
      <c r="S20" s="2">
        <v>0</v>
      </c>
      <c r="T20" s="2">
        <v>0</v>
      </c>
      <c r="U20" s="2">
        <v>63</v>
      </c>
      <c r="V20" s="2">
        <v>0</v>
      </c>
      <c r="W20" s="2">
        <v>0</v>
      </c>
      <c r="X20" s="2">
        <v>0</v>
      </c>
      <c r="Y20" s="2">
        <f t="shared" si="3"/>
        <v>63</v>
      </c>
      <c r="Z20" s="2">
        <f t="shared" si="2"/>
        <v>392</v>
      </c>
    </row>
    <row r="21" spans="3:26" ht="15">
      <c r="C21" s="5" t="s">
        <v>15</v>
      </c>
      <c r="D21" s="5"/>
      <c r="E21" s="2">
        <v>0</v>
      </c>
      <c r="F21" s="2">
        <v>0</v>
      </c>
      <c r="G21" s="2">
        <v>60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271</v>
      </c>
      <c r="N21" s="2">
        <v>0</v>
      </c>
      <c r="O21" s="2">
        <f t="shared" si="0"/>
        <v>331</v>
      </c>
      <c r="P21" s="2">
        <f t="shared" si="1"/>
        <v>102915</v>
      </c>
      <c r="R21" s="5" t="s">
        <v>15</v>
      </c>
      <c r="S21" s="2">
        <v>0</v>
      </c>
      <c r="T21" s="2">
        <v>0</v>
      </c>
      <c r="U21" s="2">
        <v>121</v>
      </c>
      <c r="V21" s="2">
        <v>0</v>
      </c>
      <c r="W21" s="2">
        <v>0</v>
      </c>
      <c r="X21" s="2">
        <v>0</v>
      </c>
      <c r="Y21" s="2">
        <f t="shared" si="3"/>
        <v>121</v>
      </c>
      <c r="Z21" s="2">
        <f t="shared" si="2"/>
        <v>513</v>
      </c>
    </row>
    <row r="22" spans="3:26" ht="15.75" thickBot="1">
      <c r="C22" s="6" t="s">
        <v>16</v>
      </c>
      <c r="D22" s="6"/>
      <c r="E22" s="7">
        <v>0</v>
      </c>
      <c r="F22" s="7">
        <v>0</v>
      </c>
      <c r="G22" s="7">
        <v>0</v>
      </c>
      <c r="H22" s="7">
        <v>0</v>
      </c>
      <c r="I22" s="2">
        <v>0</v>
      </c>
      <c r="J22" s="7">
        <v>0</v>
      </c>
      <c r="K22" s="7">
        <v>0</v>
      </c>
      <c r="L22" s="7">
        <v>0</v>
      </c>
      <c r="M22" s="7">
        <v>62</v>
      </c>
      <c r="N22" s="7">
        <v>0</v>
      </c>
      <c r="O22" s="7">
        <f t="shared" si="0"/>
        <v>62</v>
      </c>
      <c r="P22" s="7">
        <f t="shared" si="1"/>
        <v>102977</v>
      </c>
      <c r="R22" s="6" t="s">
        <v>16</v>
      </c>
      <c r="S22" s="7">
        <v>1</v>
      </c>
      <c r="T22" s="7">
        <v>0</v>
      </c>
      <c r="U22" s="7">
        <v>62</v>
      </c>
      <c r="V22" s="2">
        <v>0</v>
      </c>
      <c r="W22" s="2">
        <v>0</v>
      </c>
      <c r="X22" s="2">
        <v>0</v>
      </c>
      <c r="Y22" s="2">
        <f>SUM(S22:X22)</f>
        <v>63</v>
      </c>
      <c r="Z22" s="7">
        <f t="shared" si="2"/>
        <v>576</v>
      </c>
    </row>
    <row r="23" spans="3:26" ht="16.5" thickBot="1" thickTop="1">
      <c r="C23" s="9" t="s">
        <v>71</v>
      </c>
      <c r="D23" s="9"/>
      <c r="E23" s="10">
        <f aca="true" t="shared" si="4" ref="E23:O23">SUM(E11:E22)</f>
        <v>61705</v>
      </c>
      <c r="F23" s="10">
        <f t="shared" si="4"/>
        <v>0</v>
      </c>
      <c r="G23" s="10">
        <f t="shared" si="4"/>
        <v>7520</v>
      </c>
      <c r="H23" s="10">
        <f t="shared" si="4"/>
        <v>202</v>
      </c>
      <c r="I23" s="10">
        <f t="shared" si="4"/>
        <v>0</v>
      </c>
      <c r="J23" s="10">
        <f>SUM(J11:J22)</f>
        <v>0</v>
      </c>
      <c r="K23" s="10">
        <f>SUM(K11:K22)</f>
        <v>0</v>
      </c>
      <c r="L23" s="10">
        <f>SUM(L11:L22)</f>
        <v>0</v>
      </c>
      <c r="M23" s="10">
        <f t="shared" si="4"/>
        <v>25264</v>
      </c>
      <c r="N23" s="10">
        <f t="shared" si="4"/>
        <v>8286</v>
      </c>
      <c r="O23" s="10">
        <f t="shared" si="4"/>
        <v>102977</v>
      </c>
      <c r="P23" s="10"/>
      <c r="R23" s="9" t="s">
        <v>24</v>
      </c>
      <c r="S23" s="10">
        <f aca="true" t="shared" si="5" ref="S23:Y23">SUM(S11:S22)</f>
        <v>1</v>
      </c>
      <c r="T23" s="10">
        <f t="shared" si="5"/>
        <v>0</v>
      </c>
      <c r="U23" s="10">
        <f t="shared" si="5"/>
        <v>575</v>
      </c>
      <c r="V23" s="10">
        <f t="shared" si="5"/>
        <v>0</v>
      </c>
      <c r="W23" s="10">
        <f t="shared" si="5"/>
        <v>0</v>
      </c>
      <c r="X23" s="10">
        <f t="shared" si="5"/>
        <v>0</v>
      </c>
      <c r="Y23" s="10">
        <f t="shared" si="5"/>
        <v>576</v>
      </c>
      <c r="Z23" s="10"/>
    </row>
    <row r="24" spans="3:26" ht="15.75" thickTop="1">
      <c r="C24" s="11" t="s">
        <v>17</v>
      </c>
      <c r="D24" s="11"/>
      <c r="E24" s="8">
        <v>0</v>
      </c>
      <c r="F24" s="8">
        <v>0</v>
      </c>
      <c r="G24" s="8">
        <v>150</v>
      </c>
      <c r="H24" s="8">
        <v>0</v>
      </c>
      <c r="I24" s="8">
        <v>0</v>
      </c>
      <c r="J24" s="8">
        <v>26902</v>
      </c>
      <c r="K24" s="2">
        <v>0</v>
      </c>
      <c r="L24" s="8">
        <v>0</v>
      </c>
      <c r="M24" s="8">
        <v>470</v>
      </c>
      <c r="N24" s="8">
        <v>0</v>
      </c>
      <c r="O24" s="8">
        <f aca="true" t="shared" si="6" ref="O24:O35">SUM(E24:N24)</f>
        <v>27522</v>
      </c>
      <c r="P24" s="8">
        <f>O24</f>
        <v>27522</v>
      </c>
      <c r="R24" s="11" t="s">
        <v>17</v>
      </c>
      <c r="S24" s="8">
        <v>0</v>
      </c>
      <c r="T24" s="8">
        <v>0</v>
      </c>
      <c r="U24" s="8">
        <v>127</v>
      </c>
      <c r="V24" s="8">
        <v>0</v>
      </c>
      <c r="W24" s="2">
        <v>0</v>
      </c>
      <c r="X24" s="8">
        <v>0</v>
      </c>
      <c r="Y24" s="8">
        <f>SUM(S24:X24)</f>
        <v>127</v>
      </c>
      <c r="Z24" s="8">
        <f>Y24</f>
        <v>127</v>
      </c>
    </row>
    <row r="25" spans="3:26" ht="15">
      <c r="C25" s="5" t="s">
        <v>18</v>
      </c>
      <c r="D25" s="5"/>
      <c r="E25" s="2">
        <v>0</v>
      </c>
      <c r="F25" s="2">
        <v>0</v>
      </c>
      <c r="G25" s="2">
        <v>120</v>
      </c>
      <c r="H25" s="2">
        <v>0</v>
      </c>
      <c r="I25" s="8">
        <v>0</v>
      </c>
      <c r="J25" s="2">
        <v>32795</v>
      </c>
      <c r="K25" s="2">
        <v>0</v>
      </c>
      <c r="L25" s="2">
        <v>0</v>
      </c>
      <c r="M25" s="2">
        <v>64</v>
      </c>
      <c r="N25" s="2">
        <v>0</v>
      </c>
      <c r="O25" s="2">
        <f t="shared" si="6"/>
        <v>32979</v>
      </c>
      <c r="P25" s="2">
        <f aca="true" t="shared" si="7" ref="P25:P35">O25+P24</f>
        <v>60501</v>
      </c>
      <c r="R25" s="5" t="s">
        <v>18</v>
      </c>
      <c r="S25" s="2">
        <v>0</v>
      </c>
      <c r="T25" s="2">
        <v>0</v>
      </c>
      <c r="U25" s="2">
        <v>132</v>
      </c>
      <c r="V25" s="8">
        <v>0</v>
      </c>
      <c r="W25" s="2">
        <v>0</v>
      </c>
      <c r="X25" s="8">
        <v>0</v>
      </c>
      <c r="Y25" s="8">
        <f aca="true" t="shared" si="8" ref="Y25:Y34">SUM(S25:X25)</f>
        <v>132</v>
      </c>
      <c r="Z25" s="2">
        <f aca="true" t="shared" si="9" ref="Z25:Z35">Y25+Z24</f>
        <v>259</v>
      </c>
    </row>
    <row r="26" spans="3:26" ht="15">
      <c r="C26" s="5" t="s">
        <v>19</v>
      </c>
      <c r="D26" s="5"/>
      <c r="E26" s="2">
        <v>0</v>
      </c>
      <c r="F26" s="2">
        <v>0</v>
      </c>
      <c r="G26" s="2">
        <v>90</v>
      </c>
      <c r="H26" s="2">
        <v>0</v>
      </c>
      <c r="I26" s="8">
        <v>0</v>
      </c>
      <c r="J26" s="2">
        <v>0</v>
      </c>
      <c r="K26" s="2">
        <v>0</v>
      </c>
      <c r="L26" s="2">
        <v>0</v>
      </c>
      <c r="M26" s="2">
        <v>146</v>
      </c>
      <c r="N26" s="2">
        <v>0</v>
      </c>
      <c r="O26" s="2">
        <f t="shared" si="6"/>
        <v>236</v>
      </c>
      <c r="P26" s="2">
        <f t="shared" si="7"/>
        <v>60737</v>
      </c>
      <c r="R26" s="5" t="s">
        <v>19</v>
      </c>
      <c r="S26" s="2">
        <v>0</v>
      </c>
      <c r="T26" s="2">
        <v>0</v>
      </c>
      <c r="U26" s="2">
        <v>78</v>
      </c>
      <c r="V26" s="8">
        <v>0</v>
      </c>
      <c r="W26" s="2">
        <v>0</v>
      </c>
      <c r="X26" s="8">
        <v>0</v>
      </c>
      <c r="Y26" s="8">
        <f t="shared" si="8"/>
        <v>78</v>
      </c>
      <c r="Z26" s="2">
        <f t="shared" si="9"/>
        <v>337</v>
      </c>
    </row>
    <row r="27" spans="3:26" ht="15">
      <c r="C27" s="5" t="s">
        <v>20</v>
      </c>
      <c r="D27" s="5"/>
      <c r="E27" s="2">
        <v>0</v>
      </c>
      <c r="F27" s="2">
        <v>0</v>
      </c>
      <c r="G27" s="2">
        <v>0</v>
      </c>
      <c r="H27" s="2">
        <v>0</v>
      </c>
      <c r="I27" s="8">
        <v>0</v>
      </c>
      <c r="J27" s="2">
        <v>0</v>
      </c>
      <c r="K27" s="2">
        <v>0</v>
      </c>
      <c r="L27" s="2">
        <v>0</v>
      </c>
      <c r="M27" s="2">
        <v>991</v>
      </c>
      <c r="N27" s="2">
        <v>0</v>
      </c>
      <c r="O27" s="2">
        <f t="shared" si="6"/>
        <v>991</v>
      </c>
      <c r="P27" s="2">
        <f t="shared" si="7"/>
        <v>61728</v>
      </c>
      <c r="R27" s="5" t="s">
        <v>20</v>
      </c>
      <c r="S27" s="2">
        <v>0</v>
      </c>
      <c r="T27" s="2">
        <v>0</v>
      </c>
      <c r="U27" s="2">
        <v>837</v>
      </c>
      <c r="V27" s="8">
        <v>0</v>
      </c>
      <c r="W27" s="2">
        <v>0</v>
      </c>
      <c r="X27" s="8">
        <v>0</v>
      </c>
      <c r="Y27" s="8">
        <f t="shared" si="8"/>
        <v>837</v>
      </c>
      <c r="Z27" s="2">
        <f t="shared" si="9"/>
        <v>1174</v>
      </c>
    </row>
    <row r="28" spans="3:26" ht="15">
      <c r="C28" s="5" t="s">
        <v>21</v>
      </c>
      <c r="D28" s="5"/>
      <c r="E28" s="2">
        <v>0</v>
      </c>
      <c r="F28" s="2">
        <v>0</v>
      </c>
      <c r="G28" s="2">
        <v>56</v>
      </c>
      <c r="H28" s="2">
        <v>0</v>
      </c>
      <c r="I28" s="8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f t="shared" si="6"/>
        <v>56</v>
      </c>
      <c r="P28" s="2">
        <f t="shared" si="7"/>
        <v>61784</v>
      </c>
      <c r="R28" s="5" t="s">
        <v>21</v>
      </c>
      <c r="S28" s="2">
        <v>4</v>
      </c>
      <c r="T28" s="2">
        <v>0</v>
      </c>
      <c r="U28" s="2">
        <v>959</v>
      </c>
      <c r="V28" s="8">
        <v>0</v>
      </c>
      <c r="W28" s="2">
        <v>0</v>
      </c>
      <c r="X28" s="8">
        <v>0</v>
      </c>
      <c r="Y28" s="8">
        <f t="shared" si="8"/>
        <v>963</v>
      </c>
      <c r="Z28" s="2">
        <f t="shared" si="9"/>
        <v>2137</v>
      </c>
    </row>
    <row r="29" spans="3:26" ht="15">
      <c r="C29" s="5" t="s">
        <v>22</v>
      </c>
      <c r="D29" s="5"/>
      <c r="E29" s="2">
        <v>59768</v>
      </c>
      <c r="F29" s="2">
        <v>0</v>
      </c>
      <c r="G29" s="2">
        <v>446</v>
      </c>
      <c r="H29" s="2">
        <v>0</v>
      </c>
      <c r="I29" s="8">
        <v>0</v>
      </c>
      <c r="J29" s="2">
        <v>0</v>
      </c>
      <c r="K29" s="2">
        <v>0</v>
      </c>
      <c r="L29" s="2">
        <v>0</v>
      </c>
      <c r="M29" s="2">
        <v>98</v>
      </c>
      <c r="N29" s="2">
        <v>0</v>
      </c>
      <c r="O29" s="2">
        <f t="shared" si="6"/>
        <v>60312</v>
      </c>
      <c r="P29" s="2">
        <f t="shared" si="7"/>
        <v>122096</v>
      </c>
      <c r="R29" s="5" t="s">
        <v>22</v>
      </c>
      <c r="S29" s="2">
        <v>0</v>
      </c>
      <c r="T29" s="2">
        <v>0</v>
      </c>
      <c r="U29" s="2">
        <v>1014</v>
      </c>
      <c r="V29" s="8">
        <v>0</v>
      </c>
      <c r="W29" s="2">
        <v>0</v>
      </c>
      <c r="X29" s="8">
        <v>0</v>
      </c>
      <c r="Y29" s="8">
        <f t="shared" si="8"/>
        <v>1014</v>
      </c>
      <c r="Z29" s="2">
        <f t="shared" si="9"/>
        <v>3151</v>
      </c>
    </row>
    <row r="30" spans="3:26" ht="15">
      <c r="C30" s="5" t="s">
        <v>23</v>
      </c>
      <c r="D30" s="5"/>
      <c r="E30" s="2">
        <v>71</v>
      </c>
      <c r="F30" s="2">
        <v>328</v>
      </c>
      <c r="G30" s="2">
        <v>0</v>
      </c>
      <c r="H30" s="2">
        <v>0</v>
      </c>
      <c r="I30" s="8">
        <v>0</v>
      </c>
      <c r="J30" s="2">
        <v>0</v>
      </c>
      <c r="K30" s="2">
        <v>0</v>
      </c>
      <c r="L30" s="2">
        <v>0</v>
      </c>
      <c r="M30" s="2">
        <v>354</v>
      </c>
      <c r="N30" s="2">
        <v>0</v>
      </c>
      <c r="O30" s="2">
        <f t="shared" si="6"/>
        <v>753</v>
      </c>
      <c r="P30" s="2">
        <f t="shared" si="7"/>
        <v>122849</v>
      </c>
      <c r="R30" s="5" t="s">
        <v>23</v>
      </c>
      <c r="S30" s="2">
        <v>0</v>
      </c>
      <c r="T30" s="2">
        <v>0</v>
      </c>
      <c r="U30" s="2">
        <v>664</v>
      </c>
      <c r="V30" s="8">
        <v>0</v>
      </c>
      <c r="W30" s="2">
        <v>0</v>
      </c>
      <c r="X30" s="8">
        <v>0</v>
      </c>
      <c r="Y30" s="8">
        <f t="shared" si="8"/>
        <v>664</v>
      </c>
      <c r="Z30" s="2">
        <f t="shared" si="9"/>
        <v>3815</v>
      </c>
    </row>
    <row r="31" spans="3:26" ht="15">
      <c r="C31" s="5" t="s">
        <v>28</v>
      </c>
      <c r="D31" s="5"/>
      <c r="E31" s="2">
        <v>159</v>
      </c>
      <c r="F31" s="2">
        <v>660</v>
      </c>
      <c r="G31" s="2">
        <v>0</v>
      </c>
      <c r="H31" s="2">
        <v>0</v>
      </c>
      <c r="I31" s="8">
        <v>0</v>
      </c>
      <c r="J31" s="2">
        <v>0</v>
      </c>
      <c r="K31" s="2">
        <v>0</v>
      </c>
      <c r="L31" s="2">
        <v>0</v>
      </c>
      <c r="M31" s="2">
        <v>90</v>
      </c>
      <c r="N31" s="2">
        <v>0</v>
      </c>
      <c r="O31" s="2">
        <f t="shared" si="6"/>
        <v>909</v>
      </c>
      <c r="P31" s="2">
        <f t="shared" si="7"/>
        <v>123758</v>
      </c>
      <c r="R31" s="5" t="s">
        <v>28</v>
      </c>
      <c r="S31" s="2">
        <v>0</v>
      </c>
      <c r="T31" s="2">
        <v>0</v>
      </c>
      <c r="U31" s="2">
        <v>166</v>
      </c>
      <c r="V31" s="8">
        <v>0</v>
      </c>
      <c r="W31" s="2">
        <v>0</v>
      </c>
      <c r="X31" s="8">
        <v>0</v>
      </c>
      <c r="Y31" s="8">
        <f t="shared" si="8"/>
        <v>166</v>
      </c>
      <c r="Z31" s="2">
        <f t="shared" si="9"/>
        <v>3981</v>
      </c>
    </row>
    <row r="32" spans="3:26" ht="15">
      <c r="C32" s="5" t="s">
        <v>29</v>
      </c>
      <c r="D32" s="5"/>
      <c r="E32" s="2">
        <v>0</v>
      </c>
      <c r="F32" s="2">
        <v>0</v>
      </c>
      <c r="G32" s="2">
        <v>0</v>
      </c>
      <c r="H32" s="2">
        <v>0</v>
      </c>
      <c r="I32" s="8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f t="shared" si="6"/>
        <v>0</v>
      </c>
      <c r="P32" s="2">
        <f t="shared" si="7"/>
        <v>123758</v>
      </c>
      <c r="R32" s="5" t="s">
        <v>29</v>
      </c>
      <c r="S32" s="2">
        <v>2</v>
      </c>
      <c r="T32" s="2">
        <v>0</v>
      </c>
      <c r="U32" s="2">
        <v>128</v>
      </c>
      <c r="V32" s="8">
        <v>0</v>
      </c>
      <c r="W32" s="2">
        <v>0</v>
      </c>
      <c r="X32" s="8">
        <v>0</v>
      </c>
      <c r="Y32" s="8">
        <f t="shared" si="8"/>
        <v>130</v>
      </c>
      <c r="Z32" s="2">
        <f t="shared" si="9"/>
        <v>4111</v>
      </c>
    </row>
    <row r="33" spans="3:26" ht="15">
      <c r="C33" s="5" t="s">
        <v>30</v>
      </c>
      <c r="D33" s="5"/>
      <c r="E33" s="2">
        <v>0</v>
      </c>
      <c r="F33" s="2">
        <v>660</v>
      </c>
      <c r="G33" s="2">
        <v>0</v>
      </c>
      <c r="H33" s="2">
        <v>0</v>
      </c>
      <c r="I33" s="8">
        <v>0</v>
      </c>
      <c r="J33" s="2">
        <v>0</v>
      </c>
      <c r="K33" s="2">
        <v>0</v>
      </c>
      <c r="L33" s="2">
        <v>0</v>
      </c>
      <c r="M33" s="2">
        <v>390</v>
      </c>
      <c r="N33" s="2">
        <v>0</v>
      </c>
      <c r="O33" s="2">
        <f t="shared" si="6"/>
        <v>1050</v>
      </c>
      <c r="P33" s="2">
        <f t="shared" si="7"/>
        <v>124808</v>
      </c>
      <c r="R33" s="5" t="s">
        <v>30</v>
      </c>
      <c r="S33" s="2">
        <v>0</v>
      </c>
      <c r="T33" s="2">
        <v>0</v>
      </c>
      <c r="U33" s="2">
        <v>62</v>
      </c>
      <c r="V33" s="8">
        <v>0</v>
      </c>
      <c r="W33" s="2">
        <v>0</v>
      </c>
      <c r="X33" s="8">
        <v>0</v>
      </c>
      <c r="Y33" s="8">
        <f t="shared" si="8"/>
        <v>62</v>
      </c>
      <c r="Z33" s="2">
        <f t="shared" si="9"/>
        <v>4173</v>
      </c>
    </row>
    <row r="34" spans="3:26" ht="15">
      <c r="C34" s="5" t="s">
        <v>31</v>
      </c>
      <c r="D34" s="5"/>
      <c r="E34" s="2">
        <v>0</v>
      </c>
      <c r="F34" s="2">
        <v>0</v>
      </c>
      <c r="G34" s="2">
        <v>0</v>
      </c>
      <c r="H34" s="2">
        <v>0</v>
      </c>
      <c r="I34" s="8">
        <v>0</v>
      </c>
      <c r="J34" s="2">
        <v>0</v>
      </c>
      <c r="K34" s="2">
        <v>0</v>
      </c>
      <c r="L34" s="2">
        <v>0</v>
      </c>
      <c r="M34" s="2">
        <v>173</v>
      </c>
      <c r="N34" s="2">
        <v>0</v>
      </c>
      <c r="O34" s="2">
        <f t="shared" si="6"/>
        <v>173</v>
      </c>
      <c r="P34" s="2">
        <f t="shared" si="7"/>
        <v>124981</v>
      </c>
      <c r="R34" s="5" t="s">
        <v>31</v>
      </c>
      <c r="S34" s="2">
        <v>0</v>
      </c>
      <c r="T34" s="2">
        <v>0</v>
      </c>
      <c r="U34" s="2">
        <v>123</v>
      </c>
      <c r="V34" s="8">
        <v>0</v>
      </c>
      <c r="W34" s="2">
        <v>0</v>
      </c>
      <c r="X34" s="8">
        <v>0</v>
      </c>
      <c r="Y34" s="8">
        <f t="shared" si="8"/>
        <v>123</v>
      </c>
      <c r="Z34" s="2">
        <f t="shared" si="9"/>
        <v>4296</v>
      </c>
    </row>
    <row r="35" spans="3:26" ht="15.75" thickBot="1">
      <c r="C35" s="6" t="s">
        <v>32</v>
      </c>
      <c r="D35" s="6"/>
      <c r="E35" s="7">
        <v>0</v>
      </c>
      <c r="F35" s="7">
        <v>0</v>
      </c>
      <c r="G35" s="7">
        <v>0</v>
      </c>
      <c r="H35" s="7">
        <v>0</v>
      </c>
      <c r="I35" s="8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f t="shared" si="6"/>
        <v>0</v>
      </c>
      <c r="P35" s="7">
        <f t="shared" si="7"/>
        <v>124981</v>
      </c>
      <c r="R35" s="5" t="s">
        <v>32</v>
      </c>
      <c r="S35" s="2">
        <v>214</v>
      </c>
      <c r="T35" s="2">
        <v>0</v>
      </c>
      <c r="U35" s="2">
        <v>167</v>
      </c>
      <c r="V35" s="8">
        <v>0</v>
      </c>
      <c r="W35" s="2">
        <v>0</v>
      </c>
      <c r="X35" s="8">
        <v>0</v>
      </c>
      <c r="Y35" s="2">
        <f>SUM(S35:X35)</f>
        <v>381</v>
      </c>
      <c r="Z35" s="2">
        <f t="shared" si="9"/>
        <v>4677</v>
      </c>
    </row>
    <row r="36" spans="3:26" ht="16.5" thickBot="1" thickTop="1">
      <c r="C36" s="9" t="s">
        <v>27</v>
      </c>
      <c r="D36" s="9"/>
      <c r="E36" s="10">
        <f aca="true" t="shared" si="10" ref="E36:N36">SUM(E24:E35)</f>
        <v>59998</v>
      </c>
      <c r="F36" s="10">
        <f t="shared" si="10"/>
        <v>1648</v>
      </c>
      <c r="G36" s="10">
        <f t="shared" si="10"/>
        <v>862</v>
      </c>
      <c r="H36" s="10">
        <f t="shared" si="10"/>
        <v>0</v>
      </c>
      <c r="I36" s="10">
        <f t="shared" si="10"/>
        <v>0</v>
      </c>
      <c r="J36" s="10">
        <f t="shared" si="10"/>
        <v>59697</v>
      </c>
      <c r="K36" s="10">
        <f t="shared" si="10"/>
        <v>0</v>
      </c>
      <c r="L36" s="10">
        <f t="shared" si="10"/>
        <v>0</v>
      </c>
      <c r="M36" s="10">
        <f t="shared" si="10"/>
        <v>2776</v>
      </c>
      <c r="N36" s="10">
        <f t="shared" si="10"/>
        <v>0</v>
      </c>
      <c r="O36" s="10">
        <f>SUM(O24:O35)</f>
        <v>124981</v>
      </c>
      <c r="P36" s="10"/>
      <c r="R36" s="9" t="s">
        <v>27</v>
      </c>
      <c r="S36" s="10">
        <f aca="true" t="shared" si="11" ref="S36:Y36">SUM(S24:S35)</f>
        <v>220</v>
      </c>
      <c r="T36" s="10">
        <v>0</v>
      </c>
      <c r="U36" s="10">
        <f t="shared" si="11"/>
        <v>4457</v>
      </c>
      <c r="V36" s="10">
        <f t="shared" si="11"/>
        <v>0</v>
      </c>
      <c r="W36" s="10">
        <f t="shared" si="11"/>
        <v>0</v>
      </c>
      <c r="X36" s="10">
        <f t="shared" si="11"/>
        <v>0</v>
      </c>
      <c r="Y36" s="10">
        <f t="shared" si="11"/>
        <v>4677</v>
      </c>
      <c r="Z36" s="10"/>
    </row>
    <row r="37" spans="3:26" ht="18" customHeight="1" thickTop="1">
      <c r="C37" s="11" t="s">
        <v>33</v>
      </c>
      <c r="D37" s="11"/>
      <c r="E37" s="8">
        <v>0</v>
      </c>
      <c r="F37" s="8">
        <v>1756</v>
      </c>
      <c r="G37" s="8">
        <v>0</v>
      </c>
      <c r="H37" s="8">
        <v>0</v>
      </c>
      <c r="I37" s="8">
        <v>0</v>
      </c>
      <c r="J37" s="8">
        <v>53049</v>
      </c>
      <c r="K37" s="8">
        <v>0</v>
      </c>
      <c r="L37" s="8">
        <v>0</v>
      </c>
      <c r="M37" s="8">
        <v>0</v>
      </c>
      <c r="N37" s="8">
        <v>0</v>
      </c>
      <c r="O37" s="8">
        <f aca="true" t="shared" si="12" ref="O37:O48">SUM(E37:N37)</f>
        <v>54805</v>
      </c>
      <c r="P37" s="8">
        <f>O37</f>
        <v>54805</v>
      </c>
      <c r="R37" s="11" t="s">
        <v>33</v>
      </c>
      <c r="S37" s="8">
        <v>0</v>
      </c>
      <c r="T37" s="8">
        <v>0</v>
      </c>
      <c r="U37" s="8">
        <v>136</v>
      </c>
      <c r="V37" s="8">
        <v>0</v>
      </c>
      <c r="W37" s="2">
        <v>0</v>
      </c>
      <c r="X37" s="8">
        <v>0</v>
      </c>
      <c r="Y37" s="2">
        <f>SUM(S37:X37)</f>
        <v>136</v>
      </c>
      <c r="Z37" s="8">
        <f>Y37</f>
        <v>136</v>
      </c>
    </row>
    <row r="38" spans="3:26" ht="15">
      <c r="C38" s="5" t="s">
        <v>34</v>
      </c>
      <c r="D38" s="5"/>
      <c r="E38" s="2">
        <v>0</v>
      </c>
      <c r="F38" s="2">
        <v>944</v>
      </c>
      <c r="G38" s="2">
        <v>0</v>
      </c>
      <c r="H38" s="2">
        <v>0</v>
      </c>
      <c r="I38" s="2">
        <v>0</v>
      </c>
      <c r="J38" s="2">
        <v>69348</v>
      </c>
      <c r="K38" s="2">
        <v>0</v>
      </c>
      <c r="L38" s="2">
        <v>0</v>
      </c>
      <c r="M38" s="2">
        <v>0</v>
      </c>
      <c r="N38" s="2">
        <v>0</v>
      </c>
      <c r="O38" s="2">
        <f t="shared" si="12"/>
        <v>70292</v>
      </c>
      <c r="P38" s="2">
        <f aca="true" t="shared" si="13" ref="P38:P47">O38+P37</f>
        <v>125097</v>
      </c>
      <c r="R38" s="5" t="s">
        <v>34</v>
      </c>
      <c r="S38" s="2">
        <v>0</v>
      </c>
      <c r="T38" s="2">
        <v>0</v>
      </c>
      <c r="U38" s="2">
        <v>1077</v>
      </c>
      <c r="V38" s="2">
        <v>0</v>
      </c>
      <c r="W38" s="2">
        <v>0</v>
      </c>
      <c r="X38" s="2">
        <v>0</v>
      </c>
      <c r="Y38" s="2">
        <f>SUM(S38:X38)</f>
        <v>1077</v>
      </c>
      <c r="Z38" s="2">
        <f aca="true" t="shared" si="14" ref="Z38:Z48">Y38+Z37</f>
        <v>1213</v>
      </c>
    </row>
    <row r="39" spans="3:26" ht="15">
      <c r="C39" s="5" t="s">
        <v>35</v>
      </c>
      <c r="D39" s="5"/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70852</v>
      </c>
      <c r="K39" s="2">
        <v>0</v>
      </c>
      <c r="L39" s="2">
        <v>0</v>
      </c>
      <c r="M39" s="2">
        <v>0</v>
      </c>
      <c r="N39" s="2">
        <v>0</v>
      </c>
      <c r="O39" s="2">
        <f t="shared" si="12"/>
        <v>70852</v>
      </c>
      <c r="P39" s="2">
        <f t="shared" si="13"/>
        <v>195949</v>
      </c>
      <c r="R39" s="5" t="s">
        <v>35</v>
      </c>
      <c r="S39" s="2">
        <v>0</v>
      </c>
      <c r="T39" s="2">
        <v>0</v>
      </c>
      <c r="U39" s="2">
        <v>156</v>
      </c>
      <c r="V39" s="2">
        <v>0</v>
      </c>
      <c r="W39" s="2">
        <v>0</v>
      </c>
      <c r="X39" s="2">
        <v>0</v>
      </c>
      <c r="Y39" s="2">
        <f>SUM(S39:X39)</f>
        <v>156</v>
      </c>
      <c r="Z39" s="2">
        <f t="shared" si="14"/>
        <v>1369</v>
      </c>
    </row>
    <row r="40" spans="3:26" ht="15">
      <c r="C40" s="5" t="s">
        <v>36</v>
      </c>
      <c r="D40" s="5"/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29545</v>
      </c>
      <c r="K40" s="2">
        <v>0</v>
      </c>
      <c r="L40" s="2">
        <v>0</v>
      </c>
      <c r="M40" s="2">
        <v>0</v>
      </c>
      <c r="N40" s="2">
        <v>0</v>
      </c>
      <c r="O40" s="2">
        <f t="shared" si="12"/>
        <v>29545</v>
      </c>
      <c r="P40" s="2">
        <f t="shared" si="13"/>
        <v>225494</v>
      </c>
      <c r="R40" s="5" t="s">
        <v>36</v>
      </c>
      <c r="S40" s="2">
        <v>0</v>
      </c>
      <c r="T40" s="2">
        <v>0</v>
      </c>
      <c r="U40" s="2">
        <v>130</v>
      </c>
      <c r="V40" s="2">
        <v>0</v>
      </c>
      <c r="W40" s="2">
        <v>0</v>
      </c>
      <c r="X40" s="2">
        <v>206</v>
      </c>
      <c r="Y40" s="2">
        <f>SUM(S40:X40)</f>
        <v>336</v>
      </c>
      <c r="Z40" s="2">
        <f t="shared" si="14"/>
        <v>1705</v>
      </c>
    </row>
    <row r="41" spans="3:26" ht="15">
      <c r="C41" s="5" t="s">
        <v>37</v>
      </c>
      <c r="D41" s="5"/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4356</v>
      </c>
      <c r="K41" s="2">
        <v>0</v>
      </c>
      <c r="L41" s="2">
        <v>0</v>
      </c>
      <c r="M41" s="2">
        <v>0</v>
      </c>
      <c r="N41" s="2">
        <v>0</v>
      </c>
      <c r="O41" s="2">
        <f t="shared" si="12"/>
        <v>4356</v>
      </c>
      <c r="P41" s="2">
        <f t="shared" si="13"/>
        <v>229850</v>
      </c>
      <c r="R41" s="5" t="s">
        <v>37</v>
      </c>
      <c r="S41" s="2">
        <v>0</v>
      </c>
      <c r="T41" s="2">
        <v>0</v>
      </c>
      <c r="U41" s="2">
        <v>165</v>
      </c>
      <c r="V41" s="2">
        <v>0</v>
      </c>
      <c r="W41" s="2">
        <v>0</v>
      </c>
      <c r="X41" s="2">
        <v>638</v>
      </c>
      <c r="Y41" s="2">
        <f aca="true" t="shared" si="15" ref="Y41:Y48">SUM(S41:X41)</f>
        <v>803</v>
      </c>
      <c r="Z41" s="2">
        <f t="shared" si="14"/>
        <v>2508</v>
      </c>
    </row>
    <row r="42" spans="3:26" ht="15">
      <c r="C42" s="5" t="s">
        <v>38</v>
      </c>
      <c r="D42" s="5"/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36426</v>
      </c>
      <c r="K42" s="2">
        <v>0</v>
      </c>
      <c r="L42" s="2">
        <v>0</v>
      </c>
      <c r="M42" s="2">
        <v>0</v>
      </c>
      <c r="N42" s="2">
        <v>0</v>
      </c>
      <c r="O42" s="2">
        <f t="shared" si="12"/>
        <v>36426</v>
      </c>
      <c r="P42" s="2">
        <f t="shared" si="13"/>
        <v>266276</v>
      </c>
      <c r="R42" s="5" t="s">
        <v>38</v>
      </c>
      <c r="S42" s="2">
        <v>0</v>
      </c>
      <c r="T42" s="2">
        <v>0</v>
      </c>
      <c r="U42" s="2">
        <v>161</v>
      </c>
      <c r="V42" s="2">
        <v>0</v>
      </c>
      <c r="W42" s="2">
        <v>0</v>
      </c>
      <c r="X42" s="2">
        <v>1316</v>
      </c>
      <c r="Y42" s="2">
        <f t="shared" si="15"/>
        <v>1477</v>
      </c>
      <c r="Z42" s="2">
        <f t="shared" si="14"/>
        <v>3985</v>
      </c>
    </row>
    <row r="43" spans="3:26" ht="15">
      <c r="C43" s="5" t="s">
        <v>39</v>
      </c>
      <c r="D43" s="5"/>
      <c r="E43" s="2">
        <v>0</v>
      </c>
      <c r="F43" s="2">
        <v>241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1039</v>
      </c>
      <c r="N43" s="2">
        <v>0</v>
      </c>
      <c r="O43" s="2">
        <f>SUM(E43:N43)</f>
        <v>1280</v>
      </c>
      <c r="P43" s="2">
        <f>O43+P42</f>
        <v>267556</v>
      </c>
      <c r="R43" s="5" t="s">
        <v>39</v>
      </c>
      <c r="S43" s="2">
        <v>0</v>
      </c>
      <c r="T43" s="2">
        <v>0</v>
      </c>
      <c r="U43" s="2">
        <v>165</v>
      </c>
      <c r="V43" s="2">
        <v>0</v>
      </c>
      <c r="W43" s="2">
        <v>0</v>
      </c>
      <c r="X43" s="2">
        <v>1744</v>
      </c>
      <c r="Y43" s="2">
        <f t="shared" si="15"/>
        <v>1909</v>
      </c>
      <c r="Z43" s="2">
        <f t="shared" si="14"/>
        <v>5894</v>
      </c>
    </row>
    <row r="44" spans="3:26" ht="15">
      <c r="C44" s="5" t="s">
        <v>49</v>
      </c>
      <c r="D44" s="5"/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1139</v>
      </c>
      <c r="N44" s="2">
        <v>0</v>
      </c>
      <c r="O44" s="2">
        <f t="shared" si="12"/>
        <v>1139</v>
      </c>
      <c r="P44" s="2">
        <f t="shared" si="13"/>
        <v>268695</v>
      </c>
      <c r="R44" s="5" t="s">
        <v>49</v>
      </c>
      <c r="S44" s="2">
        <v>0</v>
      </c>
      <c r="T44" s="2">
        <v>0</v>
      </c>
      <c r="U44" s="2">
        <v>134</v>
      </c>
      <c r="V44" s="2">
        <v>0</v>
      </c>
      <c r="W44" s="2">
        <v>0</v>
      </c>
      <c r="X44" s="2">
        <v>227</v>
      </c>
      <c r="Y44" s="2">
        <f t="shared" si="15"/>
        <v>361</v>
      </c>
      <c r="Z44" s="2">
        <f t="shared" si="14"/>
        <v>6255</v>
      </c>
    </row>
    <row r="45" spans="3:26" ht="15">
      <c r="C45" s="5" t="s">
        <v>50</v>
      </c>
      <c r="D45" s="5"/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96</v>
      </c>
      <c r="N45" s="2">
        <v>0</v>
      </c>
      <c r="O45" s="2">
        <f t="shared" si="12"/>
        <v>96</v>
      </c>
      <c r="P45" s="2">
        <f t="shared" si="13"/>
        <v>268791</v>
      </c>
      <c r="R45" s="5" t="s">
        <v>50</v>
      </c>
      <c r="S45" s="2">
        <v>0</v>
      </c>
      <c r="T45" s="2">
        <v>0</v>
      </c>
      <c r="U45" s="2">
        <v>153</v>
      </c>
      <c r="V45" s="2">
        <v>0</v>
      </c>
      <c r="W45" s="2">
        <v>0</v>
      </c>
      <c r="X45" s="2">
        <v>0</v>
      </c>
      <c r="Y45" s="2">
        <f t="shared" si="15"/>
        <v>153</v>
      </c>
      <c r="Z45" s="2">
        <f t="shared" si="14"/>
        <v>6408</v>
      </c>
    </row>
    <row r="46" spans="3:26" ht="15">
      <c r="C46" s="5" t="s">
        <v>51</v>
      </c>
      <c r="D46" s="5"/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f t="shared" si="12"/>
        <v>0</v>
      </c>
      <c r="P46" s="2">
        <f t="shared" si="13"/>
        <v>268791</v>
      </c>
      <c r="R46" s="5" t="s">
        <v>51</v>
      </c>
      <c r="S46" s="2">
        <v>0</v>
      </c>
      <c r="T46" s="2">
        <v>0</v>
      </c>
      <c r="U46" s="2">
        <v>128</v>
      </c>
      <c r="V46" s="2">
        <v>0</v>
      </c>
      <c r="W46" s="2">
        <v>0</v>
      </c>
      <c r="X46" s="2">
        <v>0</v>
      </c>
      <c r="Y46" s="2">
        <f t="shared" si="15"/>
        <v>128</v>
      </c>
      <c r="Z46" s="2">
        <f t="shared" si="14"/>
        <v>6536</v>
      </c>
    </row>
    <row r="47" spans="3:26" ht="15">
      <c r="C47" s="5" t="s">
        <v>52</v>
      </c>
      <c r="D47" s="5"/>
      <c r="E47" s="2">
        <v>0</v>
      </c>
      <c r="F47" s="2">
        <v>0</v>
      </c>
      <c r="G47" s="2">
        <v>0</v>
      </c>
      <c r="H47" s="2">
        <v>0</v>
      </c>
      <c r="I47" s="2">
        <v>204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f t="shared" si="12"/>
        <v>204</v>
      </c>
      <c r="P47" s="2">
        <f t="shared" si="13"/>
        <v>268995</v>
      </c>
      <c r="R47" s="5" t="s">
        <v>52</v>
      </c>
      <c r="S47" s="2">
        <v>0</v>
      </c>
      <c r="T47" s="2">
        <v>0</v>
      </c>
      <c r="U47" s="2">
        <v>129</v>
      </c>
      <c r="V47" s="2">
        <v>0</v>
      </c>
      <c r="W47" s="2">
        <v>0</v>
      </c>
      <c r="X47" s="2">
        <v>0</v>
      </c>
      <c r="Y47" s="2">
        <f t="shared" si="15"/>
        <v>129</v>
      </c>
      <c r="Z47" s="2">
        <f t="shared" si="14"/>
        <v>6665</v>
      </c>
    </row>
    <row r="48" spans="3:26" ht="15.75" thickBot="1">
      <c r="C48" s="6" t="s">
        <v>53</v>
      </c>
      <c r="D48" s="6"/>
      <c r="E48" s="7">
        <v>0</v>
      </c>
      <c r="F48" s="7">
        <v>373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1730</v>
      </c>
      <c r="N48" s="7">
        <v>0</v>
      </c>
      <c r="O48" s="7">
        <f t="shared" si="12"/>
        <v>2103</v>
      </c>
      <c r="P48" s="7">
        <f>O48+P47</f>
        <v>271098</v>
      </c>
      <c r="R48" s="5" t="s">
        <v>53</v>
      </c>
      <c r="S48" s="2">
        <v>0</v>
      </c>
      <c r="T48" s="2">
        <v>0</v>
      </c>
      <c r="U48" s="2">
        <v>80</v>
      </c>
      <c r="V48" s="2">
        <v>0</v>
      </c>
      <c r="W48" s="2">
        <v>0</v>
      </c>
      <c r="X48" s="2">
        <v>0</v>
      </c>
      <c r="Y48" s="2">
        <f t="shared" si="15"/>
        <v>80</v>
      </c>
      <c r="Z48" s="2">
        <f t="shared" si="14"/>
        <v>6745</v>
      </c>
    </row>
    <row r="49" spans="3:26" ht="16.5" thickBot="1" thickTop="1">
      <c r="C49" s="9" t="s">
        <v>54</v>
      </c>
      <c r="D49" s="9"/>
      <c r="E49" s="10">
        <f aca="true" t="shared" si="16" ref="E49:N49">SUM(E37:E48)</f>
        <v>0</v>
      </c>
      <c r="F49" s="10">
        <f>SUM(F37:F48)</f>
        <v>3314</v>
      </c>
      <c r="G49" s="10">
        <f t="shared" si="16"/>
        <v>0</v>
      </c>
      <c r="H49" s="10">
        <f t="shared" si="16"/>
        <v>0</v>
      </c>
      <c r="I49" s="10">
        <f>SUM(I37:I48)</f>
        <v>204</v>
      </c>
      <c r="J49" s="10">
        <f t="shared" si="16"/>
        <v>263576</v>
      </c>
      <c r="K49" s="10">
        <f t="shared" si="16"/>
        <v>0</v>
      </c>
      <c r="L49" s="10">
        <f t="shared" si="16"/>
        <v>0</v>
      </c>
      <c r="M49" s="10">
        <f t="shared" si="16"/>
        <v>4004</v>
      </c>
      <c r="N49" s="10">
        <f t="shared" si="16"/>
        <v>0</v>
      </c>
      <c r="O49" s="10">
        <f>SUM(O37:O48)</f>
        <v>271098</v>
      </c>
      <c r="P49" s="10"/>
      <c r="R49" s="9" t="s">
        <v>54</v>
      </c>
      <c r="S49" s="10">
        <f aca="true" t="shared" si="17" ref="S49:Y49">SUM(S37:S48)</f>
        <v>0</v>
      </c>
      <c r="T49" s="10">
        <v>0</v>
      </c>
      <c r="U49" s="10">
        <f t="shared" si="17"/>
        <v>2614</v>
      </c>
      <c r="V49" s="10">
        <f t="shared" si="17"/>
        <v>0</v>
      </c>
      <c r="W49" s="10">
        <f t="shared" si="17"/>
        <v>0</v>
      </c>
      <c r="X49" s="10">
        <f t="shared" si="17"/>
        <v>4131</v>
      </c>
      <c r="Y49" s="10">
        <f t="shared" si="17"/>
        <v>6745</v>
      </c>
      <c r="Z49" s="10"/>
    </row>
    <row r="50" spans="3:26" ht="15.75" thickTop="1">
      <c r="C50" s="11" t="s">
        <v>76</v>
      </c>
      <c r="D50" s="11"/>
      <c r="E50" s="8">
        <v>0</v>
      </c>
      <c r="F50" s="8">
        <v>31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6128</v>
      </c>
      <c r="N50" s="8">
        <v>0</v>
      </c>
      <c r="O50" s="8">
        <f aca="true" t="shared" si="18" ref="O50:O55">SUM(E50:N50)</f>
        <v>6159</v>
      </c>
      <c r="P50" s="8">
        <f>O50</f>
        <v>6159</v>
      </c>
      <c r="R50" s="11" t="s">
        <v>76</v>
      </c>
      <c r="S50" s="8">
        <v>0</v>
      </c>
      <c r="T50" s="8">
        <v>0</v>
      </c>
      <c r="U50" s="8">
        <v>0</v>
      </c>
      <c r="V50" s="8">
        <v>0</v>
      </c>
      <c r="W50" s="2">
        <v>0</v>
      </c>
      <c r="X50" s="8">
        <v>0</v>
      </c>
      <c r="Y50" s="2">
        <f>SUM(S50:X50)</f>
        <v>0</v>
      </c>
      <c r="Z50" s="8">
        <f>Y50</f>
        <v>0</v>
      </c>
    </row>
    <row r="51" spans="3:26" ht="15">
      <c r="C51" s="5" t="s">
        <v>77</v>
      </c>
      <c r="D51" s="25"/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2">
        <v>0</v>
      </c>
      <c r="M51" s="8">
        <v>1193</v>
      </c>
      <c r="N51" s="8">
        <v>0</v>
      </c>
      <c r="O51" s="2">
        <f t="shared" si="18"/>
        <v>1193</v>
      </c>
      <c r="P51" s="2">
        <f aca="true" t="shared" si="19" ref="P51:P61">O51+P50</f>
        <v>7352</v>
      </c>
      <c r="R51" s="5" t="s">
        <v>77</v>
      </c>
      <c r="S51" s="2">
        <v>1</v>
      </c>
      <c r="T51" s="2">
        <v>0</v>
      </c>
      <c r="U51" s="2">
        <v>126</v>
      </c>
      <c r="V51" s="8">
        <v>0</v>
      </c>
      <c r="W51" s="2">
        <v>0</v>
      </c>
      <c r="X51" s="2">
        <v>0</v>
      </c>
      <c r="Y51" s="2">
        <f>SUM(S51:X51)</f>
        <v>127</v>
      </c>
      <c r="Z51" s="2">
        <f>Y51+Z50</f>
        <v>127</v>
      </c>
    </row>
    <row r="52" spans="3:26" ht="15">
      <c r="C52" s="5" t="s">
        <v>78</v>
      </c>
      <c r="D52" s="25"/>
      <c r="E52" s="8">
        <v>0</v>
      </c>
      <c r="F52" s="8">
        <v>44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2">
        <v>0</v>
      </c>
      <c r="M52" s="8">
        <v>130</v>
      </c>
      <c r="N52" s="8">
        <v>0</v>
      </c>
      <c r="O52" s="2">
        <f t="shared" si="18"/>
        <v>174</v>
      </c>
      <c r="P52" s="2">
        <f t="shared" si="19"/>
        <v>7526</v>
      </c>
      <c r="R52" s="5" t="s">
        <v>78</v>
      </c>
      <c r="S52" s="2">
        <v>0</v>
      </c>
      <c r="T52" s="2">
        <v>0</v>
      </c>
      <c r="U52" s="2">
        <v>185</v>
      </c>
      <c r="V52" s="8">
        <v>0</v>
      </c>
      <c r="W52" s="2">
        <v>0</v>
      </c>
      <c r="X52" s="2">
        <v>0</v>
      </c>
      <c r="Y52" s="2">
        <f>SUM(S52:X52)</f>
        <v>185</v>
      </c>
      <c r="Z52" s="2">
        <f>Y52+Z51</f>
        <v>312</v>
      </c>
    </row>
    <row r="53" spans="3:26" ht="15">
      <c r="C53" s="5" t="s">
        <v>79</v>
      </c>
      <c r="D53" s="25"/>
      <c r="E53" s="8">
        <v>0</v>
      </c>
      <c r="F53" s="8">
        <v>0</v>
      </c>
      <c r="G53" s="8">
        <v>497</v>
      </c>
      <c r="H53" s="8">
        <v>0</v>
      </c>
      <c r="I53" s="8">
        <v>0</v>
      </c>
      <c r="J53" s="8">
        <v>0</v>
      </c>
      <c r="K53" s="8">
        <v>0</v>
      </c>
      <c r="L53" s="2">
        <v>0</v>
      </c>
      <c r="M53" s="8">
        <v>910</v>
      </c>
      <c r="N53" s="8">
        <v>0</v>
      </c>
      <c r="O53" s="2">
        <f t="shared" si="18"/>
        <v>1407</v>
      </c>
      <c r="P53" s="2">
        <f t="shared" si="19"/>
        <v>8933</v>
      </c>
      <c r="R53" s="5" t="s">
        <v>79</v>
      </c>
      <c r="S53" s="2">
        <v>0</v>
      </c>
      <c r="T53" s="2">
        <v>0</v>
      </c>
      <c r="U53" s="2">
        <v>0</v>
      </c>
      <c r="V53" s="8">
        <v>0</v>
      </c>
      <c r="W53" s="2">
        <v>0</v>
      </c>
      <c r="X53" s="2">
        <v>0</v>
      </c>
      <c r="Y53" s="2">
        <f aca="true" t="shared" si="20" ref="Y53:Y61">SUM(S53:X53)</f>
        <v>0</v>
      </c>
      <c r="Z53" s="2">
        <f>Y53+Z52</f>
        <v>312</v>
      </c>
    </row>
    <row r="54" spans="3:26" ht="15">
      <c r="C54" s="5" t="s">
        <v>80</v>
      </c>
      <c r="D54" s="25"/>
      <c r="E54" s="8">
        <v>0</v>
      </c>
      <c r="F54" s="8">
        <v>0</v>
      </c>
      <c r="G54" s="8">
        <v>1129</v>
      </c>
      <c r="H54" s="8">
        <v>0</v>
      </c>
      <c r="I54" s="8">
        <v>0</v>
      </c>
      <c r="J54" s="8">
        <v>0</v>
      </c>
      <c r="K54" s="8">
        <v>0</v>
      </c>
      <c r="L54" s="2">
        <v>0</v>
      </c>
      <c r="M54" s="8">
        <v>2966</v>
      </c>
      <c r="N54" s="8">
        <v>0</v>
      </c>
      <c r="O54" s="2">
        <f t="shared" si="18"/>
        <v>4095</v>
      </c>
      <c r="P54" s="2">
        <f t="shared" si="19"/>
        <v>13028</v>
      </c>
      <c r="R54" s="5" t="s">
        <v>80</v>
      </c>
      <c r="S54" s="2">
        <v>0</v>
      </c>
      <c r="T54" s="2">
        <v>0</v>
      </c>
      <c r="U54" s="2">
        <v>0</v>
      </c>
      <c r="V54" s="8">
        <v>0</v>
      </c>
      <c r="W54" s="2">
        <v>0</v>
      </c>
      <c r="X54" s="2">
        <v>0</v>
      </c>
      <c r="Y54" s="2">
        <f t="shared" si="20"/>
        <v>0</v>
      </c>
      <c r="Z54" s="2">
        <f>Y54+Z53</f>
        <v>312</v>
      </c>
    </row>
    <row r="55" spans="3:26" ht="15">
      <c r="C55" s="5" t="s">
        <v>81</v>
      </c>
      <c r="D55" s="25"/>
      <c r="E55" s="8">
        <v>0</v>
      </c>
      <c r="F55" s="8">
        <v>173</v>
      </c>
      <c r="G55" s="8">
        <v>862</v>
      </c>
      <c r="H55" s="8">
        <v>0</v>
      </c>
      <c r="I55" s="8">
        <v>0</v>
      </c>
      <c r="J55" s="8">
        <v>0</v>
      </c>
      <c r="K55" s="8">
        <v>0</v>
      </c>
      <c r="L55" s="2">
        <v>0</v>
      </c>
      <c r="M55" s="8">
        <v>7083</v>
      </c>
      <c r="N55" s="8">
        <v>0</v>
      </c>
      <c r="O55" s="2">
        <f t="shared" si="18"/>
        <v>8118</v>
      </c>
      <c r="P55" s="2">
        <f t="shared" si="19"/>
        <v>21146</v>
      </c>
      <c r="R55" s="5" t="s">
        <v>81</v>
      </c>
      <c r="S55" s="2">
        <v>0</v>
      </c>
      <c r="T55" s="2">
        <v>0</v>
      </c>
      <c r="U55" s="2">
        <v>99</v>
      </c>
      <c r="V55" s="8">
        <v>0</v>
      </c>
      <c r="W55" s="2">
        <v>0</v>
      </c>
      <c r="X55" s="2">
        <v>0</v>
      </c>
      <c r="Y55" s="2">
        <f t="shared" si="20"/>
        <v>99</v>
      </c>
      <c r="Z55" s="2">
        <f>Y55+Z54</f>
        <v>411</v>
      </c>
    </row>
    <row r="56" spans="3:26" ht="15">
      <c r="C56" s="5" t="s">
        <v>82</v>
      </c>
      <c r="D56" s="25"/>
      <c r="E56" s="8">
        <v>0</v>
      </c>
      <c r="F56" s="8">
        <v>0</v>
      </c>
      <c r="G56" s="8">
        <v>259</v>
      </c>
      <c r="H56" s="8">
        <v>0</v>
      </c>
      <c r="I56" s="8">
        <v>0</v>
      </c>
      <c r="J56" s="8">
        <v>0</v>
      </c>
      <c r="K56" s="8">
        <v>0</v>
      </c>
      <c r="L56" s="2">
        <v>0</v>
      </c>
      <c r="M56" s="8">
        <v>1858</v>
      </c>
      <c r="N56" s="8">
        <v>1072</v>
      </c>
      <c r="O56" s="2">
        <f aca="true" t="shared" si="21" ref="O56:O61">SUM(E56:N56)</f>
        <v>3189</v>
      </c>
      <c r="P56" s="2">
        <f t="shared" si="19"/>
        <v>24335</v>
      </c>
      <c r="R56" s="5" t="s">
        <v>82</v>
      </c>
      <c r="S56" s="2">
        <v>0</v>
      </c>
      <c r="T56" s="2">
        <v>0</v>
      </c>
      <c r="U56" s="2">
        <v>0</v>
      </c>
      <c r="V56" s="8">
        <v>0</v>
      </c>
      <c r="W56" s="2">
        <v>0</v>
      </c>
      <c r="X56" s="2">
        <v>0</v>
      </c>
      <c r="Y56" s="2">
        <f t="shared" si="20"/>
        <v>0</v>
      </c>
      <c r="Z56" s="2">
        <f aca="true" t="shared" si="22" ref="Z56:Z61">Y56+Z55</f>
        <v>411</v>
      </c>
    </row>
    <row r="57" spans="3:26" ht="15">
      <c r="C57" s="5" t="s">
        <v>93</v>
      </c>
      <c r="D57" s="25"/>
      <c r="E57" s="8">
        <v>0</v>
      </c>
      <c r="F57" s="8">
        <v>0</v>
      </c>
      <c r="G57" s="8">
        <v>84</v>
      </c>
      <c r="H57" s="8">
        <v>0</v>
      </c>
      <c r="I57" s="8">
        <v>0</v>
      </c>
      <c r="J57" s="8">
        <v>0</v>
      </c>
      <c r="K57" s="8">
        <v>0</v>
      </c>
      <c r="L57" s="2">
        <v>0</v>
      </c>
      <c r="M57" s="8">
        <v>649</v>
      </c>
      <c r="N57" s="8">
        <v>0</v>
      </c>
      <c r="O57" s="2">
        <f t="shared" si="21"/>
        <v>733</v>
      </c>
      <c r="P57" s="2">
        <f t="shared" si="19"/>
        <v>25068</v>
      </c>
      <c r="R57" s="5" t="s">
        <v>93</v>
      </c>
      <c r="S57" s="2">
        <v>0</v>
      </c>
      <c r="T57" s="2">
        <v>0</v>
      </c>
      <c r="U57" s="2">
        <v>0</v>
      </c>
      <c r="V57" s="8">
        <v>0</v>
      </c>
      <c r="W57" s="2">
        <v>0</v>
      </c>
      <c r="X57" s="2">
        <v>0</v>
      </c>
      <c r="Y57" s="2">
        <f t="shared" si="20"/>
        <v>0</v>
      </c>
      <c r="Z57" s="2">
        <f t="shared" si="22"/>
        <v>411</v>
      </c>
    </row>
    <row r="58" spans="3:26" ht="15">
      <c r="C58" s="5" t="s">
        <v>94</v>
      </c>
      <c r="D58" s="25"/>
      <c r="E58" s="8">
        <v>0</v>
      </c>
      <c r="F58" s="8">
        <v>0</v>
      </c>
      <c r="G58" s="8">
        <v>292</v>
      </c>
      <c r="H58" s="8">
        <v>0</v>
      </c>
      <c r="I58" s="8">
        <v>0</v>
      </c>
      <c r="J58" s="8">
        <v>0</v>
      </c>
      <c r="K58" s="8">
        <v>0</v>
      </c>
      <c r="L58" s="2">
        <v>0</v>
      </c>
      <c r="M58" s="8">
        <v>1032</v>
      </c>
      <c r="N58" s="8">
        <v>0</v>
      </c>
      <c r="O58" s="2">
        <f t="shared" si="21"/>
        <v>1324</v>
      </c>
      <c r="P58" s="2">
        <f t="shared" si="19"/>
        <v>26392</v>
      </c>
      <c r="R58" s="5" t="s">
        <v>94</v>
      </c>
      <c r="S58" s="2">
        <v>1</v>
      </c>
      <c r="T58" s="2">
        <v>0</v>
      </c>
      <c r="U58" s="2">
        <v>0</v>
      </c>
      <c r="V58" s="8">
        <v>0</v>
      </c>
      <c r="W58" s="2">
        <v>0</v>
      </c>
      <c r="X58" s="2">
        <v>0</v>
      </c>
      <c r="Y58" s="2">
        <f t="shared" si="20"/>
        <v>1</v>
      </c>
      <c r="Z58" s="2">
        <f t="shared" si="22"/>
        <v>412</v>
      </c>
    </row>
    <row r="59" spans="3:26" ht="15">
      <c r="C59" s="5" t="s">
        <v>95</v>
      </c>
      <c r="D59" s="25"/>
      <c r="E59" s="8">
        <v>0</v>
      </c>
      <c r="F59" s="8">
        <v>0</v>
      </c>
      <c r="G59" s="8">
        <v>30</v>
      </c>
      <c r="H59" s="8">
        <v>0</v>
      </c>
      <c r="I59" s="8">
        <v>0</v>
      </c>
      <c r="J59" s="8">
        <v>0</v>
      </c>
      <c r="K59" s="8">
        <v>0</v>
      </c>
      <c r="L59" s="2">
        <v>0</v>
      </c>
      <c r="M59" s="8">
        <v>436</v>
      </c>
      <c r="N59" s="8">
        <v>0</v>
      </c>
      <c r="O59" s="2">
        <f t="shared" si="21"/>
        <v>466</v>
      </c>
      <c r="P59" s="2">
        <f t="shared" si="19"/>
        <v>26858</v>
      </c>
      <c r="R59" s="5" t="s">
        <v>95</v>
      </c>
      <c r="S59" s="2">
        <v>0</v>
      </c>
      <c r="T59" s="2">
        <v>0</v>
      </c>
      <c r="U59" s="2">
        <v>0</v>
      </c>
      <c r="V59" s="8">
        <v>0</v>
      </c>
      <c r="W59" s="2">
        <v>0</v>
      </c>
      <c r="X59" s="2">
        <v>0</v>
      </c>
      <c r="Y59" s="2">
        <f t="shared" si="20"/>
        <v>0</v>
      </c>
      <c r="Z59" s="2">
        <f t="shared" si="22"/>
        <v>412</v>
      </c>
    </row>
    <row r="60" spans="3:26" ht="15">
      <c r="C60" s="5" t="s">
        <v>96</v>
      </c>
      <c r="D60" s="25"/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2">
        <v>0</v>
      </c>
      <c r="M60" s="8">
        <v>0</v>
      </c>
      <c r="N60" s="8">
        <v>0</v>
      </c>
      <c r="O60" s="2">
        <f t="shared" si="21"/>
        <v>0</v>
      </c>
      <c r="P60" s="2">
        <f t="shared" si="19"/>
        <v>26858</v>
      </c>
      <c r="R60" s="5" t="s">
        <v>96</v>
      </c>
      <c r="S60" s="2">
        <v>2</v>
      </c>
      <c r="T60" s="2">
        <v>0</v>
      </c>
      <c r="U60" s="2">
        <v>0</v>
      </c>
      <c r="V60" s="8">
        <v>0</v>
      </c>
      <c r="W60" s="2">
        <v>0</v>
      </c>
      <c r="X60" s="2">
        <v>0</v>
      </c>
      <c r="Y60" s="2">
        <f t="shared" si="20"/>
        <v>2</v>
      </c>
      <c r="Z60" s="2">
        <f t="shared" si="22"/>
        <v>414</v>
      </c>
    </row>
    <row r="61" spans="3:26" ht="15.75" thickBot="1">
      <c r="C61" s="6" t="s">
        <v>97</v>
      </c>
      <c r="D61" s="32"/>
      <c r="E61" s="8">
        <v>0</v>
      </c>
      <c r="F61" s="8">
        <v>123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7">
        <v>0</v>
      </c>
      <c r="M61" s="8">
        <v>527</v>
      </c>
      <c r="N61" s="8">
        <v>0</v>
      </c>
      <c r="O61" s="7">
        <f t="shared" si="21"/>
        <v>650</v>
      </c>
      <c r="P61" s="7">
        <f t="shared" si="19"/>
        <v>27508</v>
      </c>
      <c r="R61" s="6" t="s">
        <v>97</v>
      </c>
      <c r="S61" s="2">
        <v>0</v>
      </c>
      <c r="T61" s="2">
        <v>0</v>
      </c>
      <c r="U61" s="2">
        <v>0</v>
      </c>
      <c r="V61" s="8">
        <v>0</v>
      </c>
      <c r="W61" s="2">
        <v>0</v>
      </c>
      <c r="X61" s="2">
        <v>0</v>
      </c>
      <c r="Y61" s="2">
        <f t="shared" si="20"/>
        <v>0</v>
      </c>
      <c r="Z61" s="2">
        <f t="shared" si="22"/>
        <v>414</v>
      </c>
    </row>
    <row r="62" spans="3:26" ht="16.5" thickBot="1" thickTop="1">
      <c r="C62" s="9" t="s">
        <v>92</v>
      </c>
      <c r="D62" s="9"/>
      <c r="E62" s="10">
        <f aca="true" t="shared" si="23" ref="E62:O62">SUM(E50:E61)</f>
        <v>0</v>
      </c>
      <c r="F62" s="10">
        <f t="shared" si="23"/>
        <v>371</v>
      </c>
      <c r="G62" s="10">
        <f t="shared" si="23"/>
        <v>3153</v>
      </c>
      <c r="H62" s="10">
        <f t="shared" si="23"/>
        <v>0</v>
      </c>
      <c r="I62" s="10">
        <f t="shared" si="23"/>
        <v>0</v>
      </c>
      <c r="J62" s="10">
        <f t="shared" si="23"/>
        <v>0</v>
      </c>
      <c r="K62" s="10">
        <f t="shared" si="23"/>
        <v>0</v>
      </c>
      <c r="L62" s="10">
        <f t="shared" si="23"/>
        <v>0</v>
      </c>
      <c r="M62" s="10">
        <f t="shared" si="23"/>
        <v>22912</v>
      </c>
      <c r="N62" s="10">
        <f t="shared" si="23"/>
        <v>1072</v>
      </c>
      <c r="O62" s="10">
        <f t="shared" si="23"/>
        <v>27508</v>
      </c>
      <c r="P62" s="10"/>
      <c r="R62" s="9" t="s">
        <v>92</v>
      </c>
      <c r="S62" s="10">
        <f aca="true" t="shared" si="24" ref="S62:Y62">SUM(S50:S61)</f>
        <v>4</v>
      </c>
      <c r="T62" s="10">
        <v>0</v>
      </c>
      <c r="U62" s="10">
        <f t="shared" si="24"/>
        <v>410</v>
      </c>
      <c r="V62" s="10">
        <f t="shared" si="24"/>
        <v>0</v>
      </c>
      <c r="W62" s="10">
        <f t="shared" si="24"/>
        <v>0</v>
      </c>
      <c r="X62" s="10">
        <f t="shared" si="24"/>
        <v>0</v>
      </c>
      <c r="Y62" s="10">
        <f t="shared" si="24"/>
        <v>414</v>
      </c>
      <c r="Z62" s="10"/>
    </row>
    <row r="63" spans="3:26" ht="15.75" thickTop="1">
      <c r="C63" s="11" t="s">
        <v>132</v>
      </c>
      <c r="D63" s="14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464</v>
      </c>
      <c r="N63" s="8">
        <v>0</v>
      </c>
      <c r="O63" s="8">
        <f>SUM(D63:N63)</f>
        <v>464</v>
      </c>
      <c r="P63" s="8">
        <f>O63</f>
        <v>464</v>
      </c>
      <c r="R63" s="11" t="s">
        <v>132</v>
      </c>
      <c r="S63" s="8">
        <v>1</v>
      </c>
      <c r="T63" s="8">
        <v>0</v>
      </c>
      <c r="U63" s="8">
        <v>0</v>
      </c>
      <c r="V63" s="8">
        <v>0</v>
      </c>
      <c r="W63" s="2">
        <v>0</v>
      </c>
      <c r="X63" s="8">
        <v>0</v>
      </c>
      <c r="Y63" s="2">
        <f>SUM(S63:X63)</f>
        <v>1</v>
      </c>
      <c r="Z63" s="8">
        <f>Y63</f>
        <v>1</v>
      </c>
    </row>
    <row r="64" spans="3:26" ht="15">
      <c r="C64" s="5" t="s">
        <v>133</v>
      </c>
      <c r="D64" s="25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2">
        <v>0</v>
      </c>
      <c r="M64" s="8">
        <v>677</v>
      </c>
      <c r="N64" s="8">
        <v>0</v>
      </c>
      <c r="O64" s="8">
        <f aca="true" t="shared" si="25" ref="O64:O74">SUM(D64:N64)</f>
        <v>677</v>
      </c>
      <c r="P64" s="2">
        <f aca="true" t="shared" si="26" ref="P64:P73">O64+P63</f>
        <v>1141</v>
      </c>
      <c r="R64" s="5" t="s">
        <v>133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f>SUM(S64:X64)</f>
        <v>0</v>
      </c>
      <c r="Z64" s="2">
        <f aca="true" t="shared" si="27" ref="Z64:Z74">Y64+Z63</f>
        <v>1</v>
      </c>
    </row>
    <row r="65" spans="3:26" ht="15">
      <c r="C65" s="5" t="s">
        <v>134</v>
      </c>
      <c r="D65" s="25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2">
        <v>0</v>
      </c>
      <c r="M65" s="8">
        <v>135</v>
      </c>
      <c r="N65" s="8">
        <v>0</v>
      </c>
      <c r="O65" s="8">
        <f t="shared" si="25"/>
        <v>135</v>
      </c>
      <c r="P65" s="2">
        <f t="shared" si="26"/>
        <v>1276</v>
      </c>
      <c r="R65" s="5" t="s">
        <v>134</v>
      </c>
      <c r="S65" s="2">
        <v>0</v>
      </c>
      <c r="T65" s="2">
        <v>0</v>
      </c>
      <c r="U65" s="2">
        <v>96</v>
      </c>
      <c r="V65" s="2">
        <v>0</v>
      </c>
      <c r="W65" s="2">
        <v>0</v>
      </c>
      <c r="X65" s="2">
        <v>0</v>
      </c>
      <c r="Y65" s="2">
        <f>SUM(S65:X65)</f>
        <v>96</v>
      </c>
      <c r="Z65" s="2">
        <f>Y65+Z64</f>
        <v>97</v>
      </c>
    </row>
    <row r="66" spans="3:26" ht="15">
      <c r="C66" s="5" t="s">
        <v>135</v>
      </c>
      <c r="D66" s="25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2">
        <v>0</v>
      </c>
      <c r="M66" s="8">
        <v>791</v>
      </c>
      <c r="N66" s="8">
        <v>0</v>
      </c>
      <c r="O66" s="8">
        <f t="shared" si="25"/>
        <v>791</v>
      </c>
      <c r="P66" s="2">
        <f t="shared" si="26"/>
        <v>2067</v>
      </c>
      <c r="R66" s="5" t="s">
        <v>135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f aca="true" t="shared" si="28" ref="Y66:Y73">SUM(S66:X66)</f>
        <v>0</v>
      </c>
      <c r="Z66" s="2">
        <f t="shared" si="27"/>
        <v>97</v>
      </c>
    </row>
    <row r="67" spans="3:26" ht="15">
      <c r="C67" s="5" t="s">
        <v>136</v>
      </c>
      <c r="D67" s="25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2">
        <v>0</v>
      </c>
      <c r="M67" s="8">
        <v>1187</v>
      </c>
      <c r="N67" s="8">
        <v>0</v>
      </c>
      <c r="O67" s="8">
        <f t="shared" si="25"/>
        <v>1187</v>
      </c>
      <c r="P67" s="2">
        <f t="shared" si="26"/>
        <v>3254</v>
      </c>
      <c r="R67" s="5" t="s">
        <v>136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f t="shared" si="28"/>
        <v>0</v>
      </c>
      <c r="Z67" s="2">
        <f t="shared" si="27"/>
        <v>97</v>
      </c>
    </row>
    <row r="68" spans="3:26" ht="15">
      <c r="C68" s="5" t="s">
        <v>137</v>
      </c>
      <c r="D68" s="25">
        <v>0</v>
      </c>
      <c r="E68" s="8">
        <v>0</v>
      </c>
      <c r="F68" s="8">
        <v>99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2">
        <v>0</v>
      </c>
      <c r="M68" s="8">
        <v>0</v>
      </c>
      <c r="N68" s="8">
        <v>0</v>
      </c>
      <c r="O68" s="8">
        <f t="shared" si="25"/>
        <v>99</v>
      </c>
      <c r="P68" s="2">
        <f t="shared" si="26"/>
        <v>3353</v>
      </c>
      <c r="R68" s="5" t="s">
        <v>137</v>
      </c>
      <c r="S68" s="2">
        <v>0</v>
      </c>
      <c r="T68" s="2">
        <v>0</v>
      </c>
      <c r="U68" s="2">
        <v>64</v>
      </c>
      <c r="V68" s="2">
        <v>0</v>
      </c>
      <c r="W68" s="2">
        <v>0</v>
      </c>
      <c r="X68" s="2">
        <v>0</v>
      </c>
      <c r="Y68" s="2">
        <f t="shared" si="28"/>
        <v>64</v>
      </c>
      <c r="Z68" s="2">
        <f>Y68+Z67</f>
        <v>161</v>
      </c>
    </row>
    <row r="69" spans="3:26" ht="15">
      <c r="C69" s="5" t="s">
        <v>138</v>
      </c>
      <c r="D69" s="25">
        <v>0</v>
      </c>
      <c r="E69" s="8">
        <v>0</v>
      </c>
      <c r="F69" s="8">
        <v>61</v>
      </c>
      <c r="G69" s="8">
        <v>301</v>
      </c>
      <c r="H69" s="8">
        <v>0</v>
      </c>
      <c r="I69" s="8">
        <v>0</v>
      </c>
      <c r="J69" s="8">
        <v>0</v>
      </c>
      <c r="K69" s="8">
        <v>0</v>
      </c>
      <c r="L69" s="2">
        <v>0</v>
      </c>
      <c r="M69" s="8">
        <v>0</v>
      </c>
      <c r="N69" s="8">
        <v>0</v>
      </c>
      <c r="O69" s="8">
        <f t="shared" si="25"/>
        <v>362</v>
      </c>
      <c r="P69" s="2">
        <f t="shared" si="26"/>
        <v>3715</v>
      </c>
      <c r="R69" s="5" t="s">
        <v>138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f t="shared" si="28"/>
        <v>0</v>
      </c>
      <c r="Z69" s="2">
        <f t="shared" si="27"/>
        <v>161</v>
      </c>
    </row>
    <row r="70" spans="3:26" ht="15">
      <c r="C70" s="5" t="s">
        <v>144</v>
      </c>
      <c r="D70" s="25">
        <v>0</v>
      </c>
      <c r="E70" s="8">
        <v>0</v>
      </c>
      <c r="F70" s="8">
        <v>0</v>
      </c>
      <c r="G70" s="8">
        <v>224</v>
      </c>
      <c r="H70" s="8">
        <v>0</v>
      </c>
      <c r="I70" s="8">
        <v>0</v>
      </c>
      <c r="J70" s="8">
        <v>0</v>
      </c>
      <c r="K70" s="8">
        <v>0</v>
      </c>
      <c r="L70" s="2">
        <v>0</v>
      </c>
      <c r="M70" s="8">
        <v>240</v>
      </c>
      <c r="N70" s="8">
        <v>0</v>
      </c>
      <c r="O70" s="8">
        <f t="shared" si="25"/>
        <v>464</v>
      </c>
      <c r="P70" s="2">
        <f t="shared" si="26"/>
        <v>4179</v>
      </c>
      <c r="R70" s="5" t="s">
        <v>144</v>
      </c>
      <c r="S70" s="2">
        <v>16</v>
      </c>
      <c r="T70" s="2">
        <v>0</v>
      </c>
      <c r="U70" s="2">
        <v>0</v>
      </c>
      <c r="V70" s="2">
        <v>0</v>
      </c>
      <c r="W70" s="2">
        <v>0</v>
      </c>
      <c r="X70" s="2">
        <v>1882</v>
      </c>
      <c r="Y70" s="2">
        <f t="shared" si="28"/>
        <v>1898</v>
      </c>
      <c r="Z70" s="2">
        <f t="shared" si="27"/>
        <v>2059</v>
      </c>
    </row>
    <row r="71" spans="3:26" ht="15">
      <c r="C71" s="5" t="s">
        <v>145</v>
      </c>
      <c r="D71" s="25">
        <v>0</v>
      </c>
      <c r="E71" s="8">
        <v>0</v>
      </c>
      <c r="F71" s="8">
        <v>0</v>
      </c>
      <c r="G71" s="8">
        <v>739</v>
      </c>
      <c r="H71" s="8">
        <v>343</v>
      </c>
      <c r="I71" s="8">
        <v>0</v>
      </c>
      <c r="J71" s="8">
        <v>0</v>
      </c>
      <c r="K71" s="8">
        <v>276</v>
      </c>
      <c r="L71" s="2">
        <v>0</v>
      </c>
      <c r="M71" s="8">
        <v>0</v>
      </c>
      <c r="N71" s="8">
        <v>0</v>
      </c>
      <c r="O71" s="8">
        <f t="shared" si="25"/>
        <v>1358</v>
      </c>
      <c r="P71" s="2">
        <f>O71+P70</f>
        <v>5537</v>
      </c>
      <c r="R71" s="5" t="s">
        <v>145</v>
      </c>
      <c r="S71" s="2">
        <v>0</v>
      </c>
      <c r="T71" s="2">
        <v>0</v>
      </c>
      <c r="U71" s="2">
        <v>0</v>
      </c>
      <c r="V71" s="2">
        <v>27660</v>
      </c>
      <c r="W71" s="2">
        <v>0</v>
      </c>
      <c r="X71" s="2">
        <f>302+606+65</f>
        <v>973</v>
      </c>
      <c r="Y71" s="2">
        <f t="shared" si="28"/>
        <v>28633</v>
      </c>
      <c r="Z71" s="2">
        <f t="shared" si="27"/>
        <v>30692</v>
      </c>
    </row>
    <row r="72" spans="3:26" ht="15">
      <c r="C72" s="5" t="s">
        <v>146</v>
      </c>
      <c r="D72" s="25">
        <v>0</v>
      </c>
      <c r="E72" s="8">
        <v>0</v>
      </c>
      <c r="F72" s="8">
        <v>0</v>
      </c>
      <c r="G72" s="8">
        <v>625</v>
      </c>
      <c r="H72" s="8">
        <v>0</v>
      </c>
      <c r="I72" s="8">
        <v>0</v>
      </c>
      <c r="J72" s="8">
        <v>0</v>
      </c>
      <c r="K72" s="8">
        <v>369</v>
      </c>
      <c r="L72" s="2">
        <v>0</v>
      </c>
      <c r="M72" s="8">
        <v>0</v>
      </c>
      <c r="N72" s="8">
        <v>0</v>
      </c>
      <c r="O72" s="8">
        <f t="shared" si="25"/>
        <v>994</v>
      </c>
      <c r="P72" s="2">
        <f t="shared" si="26"/>
        <v>6531</v>
      </c>
      <c r="R72" s="5" t="s">
        <v>146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2052</v>
      </c>
      <c r="Y72" s="2">
        <f t="shared" si="28"/>
        <v>2052</v>
      </c>
      <c r="Z72" s="2">
        <f t="shared" si="27"/>
        <v>32744</v>
      </c>
    </row>
    <row r="73" spans="3:26" ht="15">
      <c r="C73" s="5" t="s">
        <v>142</v>
      </c>
      <c r="D73" s="25">
        <v>0</v>
      </c>
      <c r="E73" s="8">
        <v>0</v>
      </c>
      <c r="F73" s="8">
        <v>0</v>
      </c>
      <c r="G73" s="8">
        <v>64</v>
      </c>
      <c r="H73" s="8">
        <v>0</v>
      </c>
      <c r="I73" s="8">
        <v>0</v>
      </c>
      <c r="J73" s="8">
        <v>0</v>
      </c>
      <c r="K73" s="8">
        <v>0</v>
      </c>
      <c r="L73" s="2">
        <v>0</v>
      </c>
      <c r="M73" s="8">
        <v>0</v>
      </c>
      <c r="N73" s="8">
        <v>0</v>
      </c>
      <c r="O73" s="8">
        <f t="shared" si="25"/>
        <v>64</v>
      </c>
      <c r="P73" s="2">
        <f t="shared" si="26"/>
        <v>6595</v>
      </c>
      <c r="R73" s="5" t="s">
        <v>142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f t="shared" si="28"/>
        <v>0</v>
      </c>
      <c r="Z73" s="2">
        <f t="shared" si="27"/>
        <v>32744</v>
      </c>
    </row>
    <row r="74" spans="3:26" ht="15.75" thickBot="1">
      <c r="C74" s="6" t="s">
        <v>143</v>
      </c>
      <c r="D74" s="32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7">
        <v>0</v>
      </c>
      <c r="M74" s="8">
        <v>350</v>
      </c>
      <c r="N74" s="8">
        <v>0</v>
      </c>
      <c r="O74" s="8">
        <f t="shared" si="25"/>
        <v>350</v>
      </c>
      <c r="P74" s="7">
        <f>O74+P73</f>
        <v>6945</v>
      </c>
      <c r="R74" s="6" t="s">
        <v>143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66</v>
      </c>
      <c r="Y74" s="2">
        <f>SUM(S74:X74)</f>
        <v>66</v>
      </c>
      <c r="Z74" s="2">
        <f t="shared" si="27"/>
        <v>32810</v>
      </c>
    </row>
    <row r="75" spans="3:26" ht="16.5" thickBot="1" thickTop="1">
      <c r="C75" s="9" t="s">
        <v>141</v>
      </c>
      <c r="D75" s="13">
        <f>SUM(D63:D74)</f>
        <v>0</v>
      </c>
      <c r="E75" s="10">
        <f aca="true" t="shared" si="29" ref="E75:N75">SUM(E63:E74)</f>
        <v>0</v>
      </c>
      <c r="F75" s="10">
        <f t="shared" si="29"/>
        <v>160</v>
      </c>
      <c r="G75" s="10">
        <f t="shared" si="29"/>
        <v>1953</v>
      </c>
      <c r="H75" s="10">
        <f t="shared" si="29"/>
        <v>343</v>
      </c>
      <c r="I75" s="10">
        <f t="shared" si="29"/>
        <v>0</v>
      </c>
      <c r="J75" s="10">
        <f t="shared" si="29"/>
        <v>0</v>
      </c>
      <c r="K75" s="10">
        <f t="shared" si="29"/>
        <v>645</v>
      </c>
      <c r="L75" s="10">
        <f t="shared" si="29"/>
        <v>0</v>
      </c>
      <c r="M75" s="10">
        <f>SUM(M63:M74)</f>
        <v>3844</v>
      </c>
      <c r="N75" s="10">
        <f t="shared" si="29"/>
        <v>0</v>
      </c>
      <c r="O75" s="10">
        <f>SUM(O63:O74)</f>
        <v>6945</v>
      </c>
      <c r="P75" s="10"/>
      <c r="R75" s="9" t="s">
        <v>141</v>
      </c>
      <c r="S75" s="10">
        <f aca="true" t="shared" si="30" ref="S75:Y75">SUM(S63:S74)</f>
        <v>17</v>
      </c>
      <c r="T75" s="10">
        <v>0</v>
      </c>
      <c r="U75" s="10">
        <f t="shared" si="30"/>
        <v>160</v>
      </c>
      <c r="V75" s="10">
        <f t="shared" si="30"/>
        <v>27660</v>
      </c>
      <c r="W75" s="10">
        <f t="shared" si="30"/>
        <v>0</v>
      </c>
      <c r="X75" s="10">
        <f t="shared" si="30"/>
        <v>4973</v>
      </c>
      <c r="Y75" s="10">
        <f t="shared" si="30"/>
        <v>32810</v>
      </c>
      <c r="Z75" s="10"/>
    </row>
    <row r="76" spans="3:26" ht="15.75" thickTop="1">
      <c r="C76" s="11" t="s">
        <v>148</v>
      </c>
      <c r="D76" s="33">
        <v>343</v>
      </c>
      <c r="E76" s="8">
        <v>0</v>
      </c>
      <c r="F76" s="8">
        <v>0</v>
      </c>
      <c r="G76" s="8">
        <v>1119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283</v>
      </c>
      <c r="N76" s="8">
        <v>0</v>
      </c>
      <c r="O76" s="8">
        <f>SUM(D76:N76)</f>
        <v>1745</v>
      </c>
      <c r="P76" s="8">
        <f>O76</f>
        <v>1745</v>
      </c>
      <c r="R76" s="11" t="s">
        <v>148</v>
      </c>
      <c r="S76" s="8">
        <v>0</v>
      </c>
      <c r="T76" s="8">
        <v>0</v>
      </c>
      <c r="U76" s="8">
        <v>0</v>
      </c>
      <c r="V76" s="8">
        <v>0</v>
      </c>
      <c r="W76" s="2">
        <v>0</v>
      </c>
      <c r="X76" s="8">
        <v>1613</v>
      </c>
      <c r="Y76" s="2">
        <f>SUM(S76:X76)</f>
        <v>1613</v>
      </c>
      <c r="Z76" s="8">
        <f>Y76</f>
        <v>1613</v>
      </c>
    </row>
    <row r="77" spans="3:26" ht="15">
      <c r="C77" s="5" t="s">
        <v>149</v>
      </c>
      <c r="D77" s="25">
        <v>0</v>
      </c>
      <c r="E77" s="8">
        <v>0</v>
      </c>
      <c r="F77" s="8">
        <v>0</v>
      </c>
      <c r="G77" s="8">
        <v>96</v>
      </c>
      <c r="H77" s="8">
        <v>0</v>
      </c>
      <c r="I77" s="8">
        <v>0</v>
      </c>
      <c r="J77" s="8">
        <v>0</v>
      </c>
      <c r="K77" s="8">
        <v>0</v>
      </c>
      <c r="L77" s="2">
        <v>0</v>
      </c>
      <c r="M77" s="8">
        <v>693</v>
      </c>
      <c r="N77" s="8">
        <v>0</v>
      </c>
      <c r="O77" s="8">
        <f>SUM(D77:N77)</f>
        <v>789</v>
      </c>
      <c r="P77" s="2">
        <f aca="true" t="shared" si="31" ref="P77:P83">O77+P76</f>
        <v>2534</v>
      </c>
      <c r="R77" s="5" t="s">
        <v>149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955</v>
      </c>
      <c r="Y77" s="2">
        <f aca="true" t="shared" si="32" ref="Y77:Y87">SUM(S77:X77)</f>
        <v>955</v>
      </c>
      <c r="Z77" s="2">
        <f aca="true" t="shared" si="33" ref="Z77:Z87">Y77+Z76</f>
        <v>2568</v>
      </c>
    </row>
    <row r="78" spans="3:26" ht="15">
      <c r="C78" s="5" t="s">
        <v>150</v>
      </c>
      <c r="D78" s="25">
        <v>0</v>
      </c>
      <c r="E78" s="8">
        <v>0</v>
      </c>
      <c r="F78" s="8">
        <v>0</v>
      </c>
      <c r="G78" s="8">
        <v>351</v>
      </c>
      <c r="H78" s="8">
        <v>0</v>
      </c>
      <c r="I78" s="8">
        <v>0</v>
      </c>
      <c r="J78" s="8">
        <v>0</v>
      </c>
      <c r="K78" s="8">
        <v>0</v>
      </c>
      <c r="L78" s="2">
        <v>0</v>
      </c>
      <c r="M78" s="8">
        <v>471</v>
      </c>
      <c r="N78" s="8">
        <v>0</v>
      </c>
      <c r="O78" s="8">
        <f aca="true" t="shared" si="34" ref="O78:O87">SUM(D78:N78)</f>
        <v>822</v>
      </c>
      <c r="P78" s="2">
        <f t="shared" si="31"/>
        <v>3356</v>
      </c>
      <c r="R78" s="5" t="s">
        <v>150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169</v>
      </c>
      <c r="Y78" s="2">
        <f t="shared" si="32"/>
        <v>169</v>
      </c>
      <c r="Z78" s="2">
        <f t="shared" si="33"/>
        <v>2737</v>
      </c>
    </row>
    <row r="79" spans="3:26" ht="15">
      <c r="C79" s="5" t="s">
        <v>151</v>
      </c>
      <c r="D79" s="25">
        <v>0</v>
      </c>
      <c r="E79" s="8">
        <v>0</v>
      </c>
      <c r="F79" s="8">
        <v>0</v>
      </c>
      <c r="G79" s="8">
        <v>224</v>
      </c>
      <c r="H79" s="8">
        <v>240</v>
      </c>
      <c r="I79" s="8">
        <v>0</v>
      </c>
      <c r="J79" s="8">
        <v>0</v>
      </c>
      <c r="K79" s="8">
        <v>0</v>
      </c>
      <c r="L79" s="2">
        <v>0</v>
      </c>
      <c r="M79" s="8">
        <v>67</v>
      </c>
      <c r="N79" s="8">
        <v>0</v>
      </c>
      <c r="O79" s="8">
        <f t="shared" si="34"/>
        <v>531</v>
      </c>
      <c r="P79" s="2">
        <f t="shared" si="31"/>
        <v>3887</v>
      </c>
      <c r="R79" s="5" t="s">
        <v>151</v>
      </c>
      <c r="S79" s="2">
        <v>30</v>
      </c>
      <c r="T79" s="2">
        <v>0</v>
      </c>
      <c r="U79" s="2">
        <v>0</v>
      </c>
      <c r="V79" s="2">
        <v>0</v>
      </c>
      <c r="W79" s="2">
        <v>0</v>
      </c>
      <c r="X79" s="2">
        <v>230</v>
      </c>
      <c r="Y79" s="2">
        <f t="shared" si="32"/>
        <v>260</v>
      </c>
      <c r="Z79" s="2">
        <f t="shared" si="33"/>
        <v>2997</v>
      </c>
    </row>
    <row r="80" spans="3:26" ht="15">
      <c r="C80" s="5" t="s">
        <v>152</v>
      </c>
      <c r="D80" s="25">
        <v>0</v>
      </c>
      <c r="E80" s="8">
        <v>0</v>
      </c>
      <c r="F80" s="8">
        <v>0</v>
      </c>
      <c r="G80" s="8">
        <v>575</v>
      </c>
      <c r="H80" s="8">
        <v>952</v>
      </c>
      <c r="I80" s="8">
        <v>0</v>
      </c>
      <c r="J80" s="8">
        <v>0</v>
      </c>
      <c r="K80" s="8">
        <v>0</v>
      </c>
      <c r="L80" s="2">
        <v>0</v>
      </c>
      <c r="M80" s="8">
        <v>1469</v>
      </c>
      <c r="N80" s="8">
        <v>0</v>
      </c>
      <c r="O80" s="8">
        <f t="shared" si="34"/>
        <v>2996</v>
      </c>
      <c r="P80" s="2">
        <f t="shared" si="31"/>
        <v>6883</v>
      </c>
      <c r="R80" s="5" t="s">
        <v>152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134</v>
      </c>
      <c r="Y80" s="2">
        <f t="shared" si="32"/>
        <v>134</v>
      </c>
      <c r="Z80" s="2">
        <f t="shared" si="33"/>
        <v>3131</v>
      </c>
    </row>
    <row r="81" spans="3:26" ht="15">
      <c r="C81" s="5" t="s">
        <v>153</v>
      </c>
      <c r="D81" s="25">
        <v>0</v>
      </c>
      <c r="E81" s="8">
        <v>0</v>
      </c>
      <c r="F81" s="8">
        <v>0</v>
      </c>
      <c r="G81" s="8">
        <v>127</v>
      </c>
      <c r="H81" s="8">
        <v>596</v>
      </c>
      <c r="I81" s="8">
        <v>0</v>
      </c>
      <c r="J81" s="8">
        <v>0</v>
      </c>
      <c r="K81" s="8">
        <v>0</v>
      </c>
      <c r="L81" s="2">
        <v>0</v>
      </c>
      <c r="M81" s="8">
        <v>1099</v>
      </c>
      <c r="N81" s="8">
        <v>0</v>
      </c>
      <c r="O81" s="8">
        <f t="shared" si="34"/>
        <v>1822</v>
      </c>
      <c r="P81" s="2">
        <f t="shared" si="31"/>
        <v>8705</v>
      </c>
      <c r="R81" s="5" t="s">
        <v>153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f t="shared" si="32"/>
        <v>0</v>
      </c>
      <c r="Z81" s="2">
        <f t="shared" si="33"/>
        <v>3131</v>
      </c>
    </row>
    <row r="82" spans="3:26" ht="15">
      <c r="C82" s="5" t="s">
        <v>154</v>
      </c>
      <c r="D82" s="25">
        <v>0</v>
      </c>
      <c r="E82" s="8">
        <v>0</v>
      </c>
      <c r="F82" s="8">
        <v>0</v>
      </c>
      <c r="G82" s="8">
        <v>0</v>
      </c>
      <c r="H82" s="8">
        <v>88</v>
      </c>
      <c r="I82" s="8">
        <v>0</v>
      </c>
      <c r="J82" s="8">
        <v>0</v>
      </c>
      <c r="K82" s="8">
        <v>0</v>
      </c>
      <c r="L82" s="2">
        <v>0</v>
      </c>
      <c r="M82" s="8">
        <v>30</v>
      </c>
      <c r="N82" s="8">
        <v>0</v>
      </c>
      <c r="O82" s="8">
        <f t="shared" si="34"/>
        <v>118</v>
      </c>
      <c r="P82" s="2">
        <f t="shared" si="31"/>
        <v>8823</v>
      </c>
      <c r="R82" s="5" t="s">
        <v>154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f t="shared" si="32"/>
        <v>0</v>
      </c>
      <c r="Z82" s="2">
        <f t="shared" si="33"/>
        <v>3131</v>
      </c>
    </row>
    <row r="83" spans="3:26" ht="15">
      <c r="C83" s="5" t="s">
        <v>158</v>
      </c>
      <c r="D83" s="25">
        <v>0</v>
      </c>
      <c r="E83" s="8">
        <v>0</v>
      </c>
      <c r="F83" s="8">
        <v>0</v>
      </c>
      <c r="G83" s="8">
        <v>0</v>
      </c>
      <c r="H83" s="8">
        <v>275</v>
      </c>
      <c r="I83" s="8">
        <v>0</v>
      </c>
      <c r="J83" s="8">
        <v>0</v>
      </c>
      <c r="K83" s="8">
        <v>0</v>
      </c>
      <c r="L83" s="2">
        <v>0</v>
      </c>
      <c r="M83" s="8">
        <v>0</v>
      </c>
      <c r="N83" s="8">
        <v>0</v>
      </c>
      <c r="O83" s="8">
        <f t="shared" si="34"/>
        <v>275</v>
      </c>
      <c r="P83" s="2">
        <f t="shared" si="31"/>
        <v>9098</v>
      </c>
      <c r="R83" s="5" t="s">
        <v>158</v>
      </c>
      <c r="S83" s="2">
        <v>134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f t="shared" si="32"/>
        <v>134</v>
      </c>
      <c r="Z83" s="2">
        <f t="shared" si="33"/>
        <v>3265</v>
      </c>
    </row>
    <row r="84" spans="3:26" ht="15">
      <c r="C84" s="5" t="s">
        <v>159</v>
      </c>
      <c r="D84" s="25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2">
        <v>0</v>
      </c>
      <c r="M84" s="8">
        <v>0</v>
      </c>
      <c r="N84" s="8">
        <v>0</v>
      </c>
      <c r="O84" s="8">
        <f t="shared" si="34"/>
        <v>0</v>
      </c>
      <c r="P84" s="2">
        <f>O84+P83</f>
        <v>9098</v>
      </c>
      <c r="R84" s="5" t="s">
        <v>159</v>
      </c>
      <c r="S84" s="2">
        <v>0</v>
      </c>
      <c r="T84" s="2">
        <v>0</v>
      </c>
      <c r="U84" s="2">
        <v>98</v>
      </c>
      <c r="V84" s="2">
        <v>0</v>
      </c>
      <c r="W84" s="2">
        <v>0</v>
      </c>
      <c r="X84" s="2">
        <v>134</v>
      </c>
      <c r="Y84" s="2">
        <f t="shared" si="32"/>
        <v>232</v>
      </c>
      <c r="Z84" s="2">
        <f t="shared" si="33"/>
        <v>3497</v>
      </c>
    </row>
    <row r="85" spans="3:26" ht="15">
      <c r="C85" s="5" t="s">
        <v>160</v>
      </c>
      <c r="D85" s="25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2">
        <v>0</v>
      </c>
      <c r="M85" s="8">
        <v>0</v>
      </c>
      <c r="N85" s="8">
        <v>0</v>
      </c>
      <c r="O85" s="8">
        <f t="shared" si="34"/>
        <v>0</v>
      </c>
      <c r="P85" s="2">
        <f>O85+P84</f>
        <v>9098</v>
      </c>
      <c r="R85" s="5" t="s">
        <v>160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758</v>
      </c>
      <c r="Y85" s="2">
        <f t="shared" si="32"/>
        <v>758</v>
      </c>
      <c r="Z85" s="2">
        <f t="shared" si="33"/>
        <v>4255</v>
      </c>
    </row>
    <row r="86" spans="3:26" ht="15">
      <c r="C86" s="5" t="s">
        <v>161</v>
      </c>
      <c r="D86" s="25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2">
        <v>0</v>
      </c>
      <c r="M86" s="8">
        <v>0</v>
      </c>
      <c r="N86" s="8">
        <v>0</v>
      </c>
      <c r="O86" s="8">
        <f t="shared" si="34"/>
        <v>0</v>
      </c>
      <c r="P86" s="2">
        <f>O86+P85</f>
        <v>9098</v>
      </c>
      <c r="R86" s="5" t="s">
        <v>161</v>
      </c>
      <c r="S86" s="2">
        <v>25</v>
      </c>
      <c r="T86" s="2">
        <v>0</v>
      </c>
      <c r="U86" s="2">
        <v>98</v>
      </c>
      <c r="V86" s="2">
        <v>0</v>
      </c>
      <c r="W86" s="2">
        <v>0</v>
      </c>
      <c r="X86" s="2">
        <v>0</v>
      </c>
      <c r="Y86" s="2">
        <f t="shared" si="32"/>
        <v>123</v>
      </c>
      <c r="Z86" s="2">
        <f t="shared" si="33"/>
        <v>4378</v>
      </c>
    </row>
    <row r="87" spans="3:26" ht="15.75" thickBot="1">
      <c r="C87" s="6" t="s">
        <v>162</v>
      </c>
      <c r="D87" s="32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7">
        <v>0</v>
      </c>
      <c r="M87" s="8">
        <v>0</v>
      </c>
      <c r="N87" s="8">
        <v>0</v>
      </c>
      <c r="O87" s="8">
        <f t="shared" si="34"/>
        <v>0</v>
      </c>
      <c r="P87" s="7">
        <f>O87+P86</f>
        <v>9098</v>
      </c>
      <c r="R87" s="6" t="s">
        <v>162</v>
      </c>
      <c r="S87" s="2">
        <v>0</v>
      </c>
      <c r="T87" s="2">
        <v>0</v>
      </c>
      <c r="U87" s="2">
        <v>95</v>
      </c>
      <c r="V87" s="2">
        <v>0</v>
      </c>
      <c r="W87" s="2">
        <v>0</v>
      </c>
      <c r="X87" s="2">
        <v>863</v>
      </c>
      <c r="Y87" s="2">
        <f t="shared" si="32"/>
        <v>958</v>
      </c>
      <c r="Z87" s="2">
        <f t="shared" si="33"/>
        <v>5336</v>
      </c>
    </row>
    <row r="88" spans="3:26" ht="16.5" thickBot="1" thickTop="1">
      <c r="C88" s="9" t="s">
        <v>163</v>
      </c>
      <c r="D88" s="10">
        <f>SUM(D76:D87)</f>
        <v>343</v>
      </c>
      <c r="E88" s="10">
        <f aca="true" t="shared" si="35" ref="E88:L88">SUM(E76:E87)</f>
        <v>0</v>
      </c>
      <c r="F88" s="10">
        <f t="shared" si="35"/>
        <v>0</v>
      </c>
      <c r="G88" s="10">
        <f t="shared" si="35"/>
        <v>2492</v>
      </c>
      <c r="H88" s="10">
        <f t="shared" si="35"/>
        <v>2151</v>
      </c>
      <c r="I88" s="10">
        <f t="shared" si="35"/>
        <v>0</v>
      </c>
      <c r="J88" s="10">
        <f t="shared" si="35"/>
        <v>0</v>
      </c>
      <c r="K88" s="10">
        <f t="shared" si="35"/>
        <v>0</v>
      </c>
      <c r="L88" s="10">
        <f t="shared" si="35"/>
        <v>0</v>
      </c>
      <c r="M88" s="10">
        <f>SUM(M76:M87)</f>
        <v>4112</v>
      </c>
      <c r="N88" s="10">
        <f>SUM(N76:N87)</f>
        <v>0</v>
      </c>
      <c r="O88" s="10">
        <f>SUM(O76:O87)</f>
        <v>9098</v>
      </c>
      <c r="P88" s="10"/>
      <c r="R88" s="9" t="s">
        <v>163</v>
      </c>
      <c r="S88" s="10">
        <f aca="true" t="shared" si="36" ref="S88:Y88">SUM(S76:S87)</f>
        <v>189</v>
      </c>
      <c r="T88" s="10">
        <f t="shared" si="36"/>
        <v>0</v>
      </c>
      <c r="U88" s="10">
        <f t="shared" si="36"/>
        <v>291</v>
      </c>
      <c r="V88" s="10">
        <f t="shared" si="36"/>
        <v>0</v>
      </c>
      <c r="W88" s="10">
        <f t="shared" si="36"/>
        <v>0</v>
      </c>
      <c r="X88" s="10">
        <f t="shared" si="36"/>
        <v>4856</v>
      </c>
      <c r="Y88" s="10">
        <f t="shared" si="36"/>
        <v>5336</v>
      </c>
      <c r="Z88" s="10"/>
    </row>
    <row r="89" spans="3:26" ht="15.75" thickTop="1">
      <c r="C89" s="11" t="s">
        <v>169</v>
      </c>
      <c r="D89" s="33">
        <v>0</v>
      </c>
      <c r="E89" s="8">
        <v>55000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f>SUM(D89:N89)</f>
        <v>55000</v>
      </c>
      <c r="P89" s="8">
        <f>O89</f>
        <v>55000</v>
      </c>
      <c r="R89" s="11" t="s">
        <v>169</v>
      </c>
      <c r="S89" s="8">
        <v>0</v>
      </c>
      <c r="T89" s="8">
        <v>0</v>
      </c>
      <c r="U89" s="8">
        <v>97</v>
      </c>
      <c r="V89" s="8">
        <v>0</v>
      </c>
      <c r="W89" s="2">
        <v>7</v>
      </c>
      <c r="X89" s="8">
        <v>0</v>
      </c>
      <c r="Y89" s="2">
        <f>SUM(S89:X89)</f>
        <v>104</v>
      </c>
      <c r="Z89" s="8">
        <f>Y89</f>
        <v>104</v>
      </c>
    </row>
    <row r="90" spans="3:26" ht="15">
      <c r="C90" s="5" t="s">
        <v>170</v>
      </c>
      <c r="D90" s="33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f>SUM(D90:N90)</f>
        <v>0</v>
      </c>
      <c r="P90" s="2">
        <f aca="true" t="shared" si="37" ref="P90:P96">O90+P89</f>
        <v>55000</v>
      </c>
      <c r="R90" s="5" t="s">
        <v>170</v>
      </c>
      <c r="S90" s="2">
        <v>0</v>
      </c>
      <c r="T90" s="2">
        <v>0</v>
      </c>
      <c r="U90" s="2">
        <v>102</v>
      </c>
      <c r="V90" s="2">
        <v>0</v>
      </c>
      <c r="W90" s="2">
        <v>0</v>
      </c>
      <c r="X90" s="8">
        <v>0</v>
      </c>
      <c r="Y90" s="2">
        <f aca="true" t="shared" si="38" ref="Y90:Y100">SUM(S90:X90)</f>
        <v>102</v>
      </c>
      <c r="Z90" s="2">
        <f aca="true" t="shared" si="39" ref="Z90:Z100">Y90+Z89</f>
        <v>206</v>
      </c>
    </row>
    <row r="91" spans="3:26" ht="15">
      <c r="C91" s="5" t="s">
        <v>171</v>
      </c>
      <c r="D91" s="33">
        <v>0</v>
      </c>
      <c r="E91" s="8">
        <v>0</v>
      </c>
      <c r="F91" s="8">
        <v>0</v>
      </c>
      <c r="G91" s="8">
        <v>96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f aca="true" t="shared" si="40" ref="O91:O100">SUM(D91:N91)</f>
        <v>96</v>
      </c>
      <c r="P91" s="2">
        <f t="shared" si="37"/>
        <v>55096</v>
      </c>
      <c r="R91" s="5" t="s">
        <v>171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8">
        <v>0</v>
      </c>
      <c r="Y91" s="2">
        <f t="shared" si="38"/>
        <v>0</v>
      </c>
      <c r="Z91" s="2">
        <f>Y91+Z90</f>
        <v>206</v>
      </c>
    </row>
    <row r="92" spans="3:26" ht="15">
      <c r="C92" s="5" t="s">
        <v>172</v>
      </c>
      <c r="D92" s="33">
        <v>0</v>
      </c>
      <c r="E92" s="8">
        <v>0</v>
      </c>
      <c r="F92" s="8">
        <v>0</v>
      </c>
      <c r="G92" s="8">
        <v>665</v>
      </c>
      <c r="H92" s="8">
        <v>149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f t="shared" si="40"/>
        <v>814</v>
      </c>
      <c r="P92" s="2">
        <f t="shared" si="37"/>
        <v>55910</v>
      </c>
      <c r="R92" s="5" t="s">
        <v>172</v>
      </c>
      <c r="S92" s="2">
        <v>0</v>
      </c>
      <c r="T92" s="2">
        <v>9</v>
      </c>
      <c r="U92" s="2">
        <v>99</v>
      </c>
      <c r="V92" s="2">
        <v>0</v>
      </c>
      <c r="W92" s="2">
        <v>0</v>
      </c>
      <c r="X92" s="8">
        <v>0</v>
      </c>
      <c r="Y92" s="2">
        <f t="shared" si="38"/>
        <v>108</v>
      </c>
      <c r="Z92" s="2">
        <f>Y92+Z91</f>
        <v>314</v>
      </c>
    </row>
    <row r="93" spans="3:26" ht="15">
      <c r="C93" s="5" t="s">
        <v>173</v>
      </c>
      <c r="D93" s="33">
        <v>0</v>
      </c>
      <c r="E93" s="8">
        <v>0</v>
      </c>
      <c r="F93" s="8">
        <v>0</v>
      </c>
      <c r="G93" s="8">
        <v>210</v>
      </c>
      <c r="H93" s="8">
        <v>602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f>SUM(D93:N93)</f>
        <v>812</v>
      </c>
      <c r="P93" s="2">
        <f t="shared" si="37"/>
        <v>56722</v>
      </c>
      <c r="R93" s="5" t="s">
        <v>173</v>
      </c>
      <c r="S93" s="2">
        <v>30</v>
      </c>
      <c r="T93" s="2">
        <v>0</v>
      </c>
      <c r="U93" s="2">
        <v>0</v>
      </c>
      <c r="V93" s="2">
        <v>0</v>
      </c>
      <c r="W93" s="2">
        <v>0</v>
      </c>
      <c r="X93" s="8">
        <v>2</v>
      </c>
      <c r="Y93" s="2">
        <f t="shared" si="38"/>
        <v>32</v>
      </c>
      <c r="Z93" s="2">
        <f t="shared" si="39"/>
        <v>346</v>
      </c>
    </row>
    <row r="94" spans="3:26" ht="15">
      <c r="C94" s="5" t="s">
        <v>174</v>
      </c>
      <c r="D94" s="33">
        <v>0</v>
      </c>
      <c r="E94" s="8">
        <v>0</v>
      </c>
      <c r="F94" s="8">
        <v>0</v>
      </c>
      <c r="G94" s="8">
        <v>0</v>
      </c>
      <c r="H94" s="8">
        <v>379</v>
      </c>
      <c r="I94" s="8">
        <v>0</v>
      </c>
      <c r="J94" s="8">
        <v>0</v>
      </c>
      <c r="K94" s="8">
        <v>0</v>
      </c>
      <c r="L94" s="8">
        <v>0</v>
      </c>
      <c r="M94" s="8">
        <v>1084</v>
      </c>
      <c r="N94" s="8">
        <v>0</v>
      </c>
      <c r="O94" s="8">
        <f t="shared" si="40"/>
        <v>1463</v>
      </c>
      <c r="P94" s="2">
        <f t="shared" si="37"/>
        <v>58185</v>
      </c>
      <c r="R94" s="5" t="s">
        <v>174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8">
        <v>0</v>
      </c>
      <c r="Y94" s="2">
        <f t="shared" si="38"/>
        <v>0</v>
      </c>
      <c r="Z94" s="2">
        <f t="shared" si="39"/>
        <v>346</v>
      </c>
    </row>
    <row r="95" spans="3:26" ht="15">
      <c r="C95" s="5" t="s">
        <v>175</v>
      </c>
      <c r="D95" s="33">
        <v>0</v>
      </c>
      <c r="E95" s="8">
        <v>0</v>
      </c>
      <c r="F95" s="8">
        <v>0</v>
      </c>
      <c r="G95" s="8">
        <v>0</v>
      </c>
      <c r="H95" s="8">
        <v>415</v>
      </c>
      <c r="I95" s="8">
        <v>0</v>
      </c>
      <c r="J95" s="8">
        <v>0</v>
      </c>
      <c r="K95" s="8">
        <v>0</v>
      </c>
      <c r="L95" s="8">
        <v>0</v>
      </c>
      <c r="M95" s="8">
        <v>1708</v>
      </c>
      <c r="N95" s="8">
        <v>0</v>
      </c>
      <c r="O95" s="8">
        <f t="shared" si="40"/>
        <v>2123</v>
      </c>
      <c r="P95" s="2">
        <f t="shared" si="37"/>
        <v>60308</v>
      </c>
      <c r="R95" s="5" t="s">
        <v>175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8">
        <v>0</v>
      </c>
      <c r="Y95" s="2">
        <f t="shared" si="38"/>
        <v>0</v>
      </c>
      <c r="Z95" s="2">
        <f t="shared" si="39"/>
        <v>346</v>
      </c>
    </row>
    <row r="96" spans="3:26" ht="15">
      <c r="C96" s="5" t="s">
        <v>177</v>
      </c>
      <c r="D96" s="33">
        <v>0</v>
      </c>
      <c r="E96" s="8">
        <v>0</v>
      </c>
      <c r="F96" s="8">
        <v>0</v>
      </c>
      <c r="G96" s="8">
        <v>100</v>
      </c>
      <c r="H96" s="8">
        <v>78</v>
      </c>
      <c r="I96" s="8">
        <v>0</v>
      </c>
      <c r="J96" s="8">
        <v>0</v>
      </c>
      <c r="K96" s="8">
        <v>0</v>
      </c>
      <c r="L96" s="8">
        <v>0</v>
      </c>
      <c r="M96" s="8">
        <v>1119</v>
      </c>
      <c r="N96" s="8">
        <v>0</v>
      </c>
      <c r="O96" s="8">
        <f t="shared" si="40"/>
        <v>1297</v>
      </c>
      <c r="P96" s="2">
        <f t="shared" si="37"/>
        <v>61605</v>
      </c>
      <c r="R96" s="5" t="s">
        <v>177</v>
      </c>
      <c r="S96" s="2">
        <v>102</v>
      </c>
      <c r="T96" s="2">
        <v>0</v>
      </c>
      <c r="U96" s="2">
        <v>0</v>
      </c>
      <c r="V96" s="2">
        <v>0</v>
      </c>
      <c r="W96" s="2">
        <v>0</v>
      </c>
      <c r="X96" s="8">
        <v>0</v>
      </c>
      <c r="Y96" s="2">
        <f t="shared" si="38"/>
        <v>102</v>
      </c>
      <c r="Z96" s="2">
        <f t="shared" si="39"/>
        <v>448</v>
      </c>
    </row>
    <row r="97" spans="3:26" ht="15">
      <c r="C97" s="5" t="s">
        <v>178</v>
      </c>
      <c r="D97" s="33">
        <v>0</v>
      </c>
      <c r="E97" s="8">
        <v>0</v>
      </c>
      <c r="F97" s="8">
        <v>0</v>
      </c>
      <c r="G97" s="8">
        <v>209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156</v>
      </c>
      <c r="N97" s="8">
        <v>0</v>
      </c>
      <c r="O97" s="8">
        <f t="shared" si="40"/>
        <v>365</v>
      </c>
      <c r="P97" s="2">
        <f>O97+P96</f>
        <v>61970</v>
      </c>
      <c r="R97" s="5" t="s">
        <v>178</v>
      </c>
      <c r="S97" s="2">
        <v>204</v>
      </c>
      <c r="T97" s="2">
        <v>0</v>
      </c>
      <c r="U97" s="2">
        <v>0</v>
      </c>
      <c r="V97" s="2">
        <v>0</v>
      </c>
      <c r="W97" s="2">
        <v>0</v>
      </c>
      <c r="X97" s="8">
        <v>0</v>
      </c>
      <c r="Y97" s="2">
        <f t="shared" si="38"/>
        <v>204</v>
      </c>
      <c r="Z97" s="2">
        <f t="shared" si="39"/>
        <v>652</v>
      </c>
    </row>
    <row r="98" spans="3:26" ht="15">
      <c r="C98" s="5" t="s">
        <v>179</v>
      </c>
      <c r="D98" s="33">
        <v>0</v>
      </c>
      <c r="E98" s="8">
        <v>0</v>
      </c>
      <c r="F98" s="8">
        <v>0</v>
      </c>
      <c r="G98" s="8">
        <v>93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f t="shared" si="40"/>
        <v>93</v>
      </c>
      <c r="P98" s="2">
        <f>O98+P97</f>
        <v>62063</v>
      </c>
      <c r="R98" s="5" t="s">
        <v>179</v>
      </c>
      <c r="S98" s="2">
        <v>204</v>
      </c>
      <c r="T98" s="2">
        <v>0</v>
      </c>
      <c r="U98" s="2">
        <v>0</v>
      </c>
      <c r="V98" s="2">
        <v>0</v>
      </c>
      <c r="W98" s="2">
        <v>0</v>
      </c>
      <c r="X98" s="8">
        <v>0</v>
      </c>
      <c r="Y98" s="2">
        <f t="shared" si="38"/>
        <v>204</v>
      </c>
      <c r="Z98" s="2">
        <f t="shared" si="39"/>
        <v>856</v>
      </c>
    </row>
    <row r="99" spans="3:26" ht="15">
      <c r="C99" s="5" t="s">
        <v>180</v>
      </c>
      <c r="D99" s="33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52534</v>
      </c>
      <c r="M99" s="8">
        <v>568</v>
      </c>
      <c r="N99" s="8">
        <v>0</v>
      </c>
      <c r="O99" s="8">
        <f t="shared" si="40"/>
        <v>53102</v>
      </c>
      <c r="P99" s="2">
        <f>O99+P98</f>
        <v>115165</v>
      </c>
      <c r="R99" s="5" t="s">
        <v>180</v>
      </c>
      <c r="S99" s="2">
        <v>204</v>
      </c>
      <c r="T99" s="2">
        <v>0</v>
      </c>
      <c r="U99" s="2">
        <v>0</v>
      </c>
      <c r="V99" s="2">
        <v>0</v>
      </c>
      <c r="W99" s="2">
        <v>0</v>
      </c>
      <c r="X99" s="8">
        <v>0</v>
      </c>
      <c r="Y99" s="2">
        <f t="shared" si="38"/>
        <v>204</v>
      </c>
      <c r="Z99" s="2">
        <f t="shared" si="39"/>
        <v>1060</v>
      </c>
    </row>
    <row r="100" spans="3:26" ht="15.75" thickBot="1">
      <c r="C100" s="6" t="s">
        <v>181</v>
      </c>
      <c r="D100" s="32">
        <v>0</v>
      </c>
      <c r="E100" s="8">
        <v>0</v>
      </c>
      <c r="F100" s="8">
        <v>0</v>
      </c>
      <c r="G100" s="8">
        <v>664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274</v>
      </c>
      <c r="N100" s="8">
        <v>0</v>
      </c>
      <c r="O100" s="8">
        <f t="shared" si="40"/>
        <v>938</v>
      </c>
      <c r="P100" s="7">
        <f>O100+P99</f>
        <v>116103</v>
      </c>
      <c r="R100" s="6" t="s">
        <v>181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f t="shared" si="38"/>
        <v>0</v>
      </c>
      <c r="Z100" s="2">
        <f t="shared" si="39"/>
        <v>1060</v>
      </c>
    </row>
    <row r="101" spans="3:26" ht="16.5" thickBot="1" thickTop="1">
      <c r="C101" s="9" t="s">
        <v>182</v>
      </c>
      <c r="D101" s="10">
        <f>SUM(D89:D100)</f>
        <v>0</v>
      </c>
      <c r="E101" s="10">
        <f aca="true" t="shared" si="41" ref="E101:L101">SUM(E89:E100)</f>
        <v>55000</v>
      </c>
      <c r="F101" s="10">
        <f t="shared" si="41"/>
        <v>0</v>
      </c>
      <c r="G101" s="10">
        <f>SUM(G89:G100)</f>
        <v>2037</v>
      </c>
      <c r="H101" s="10">
        <f t="shared" si="41"/>
        <v>1623</v>
      </c>
      <c r="I101" s="10">
        <f t="shared" si="41"/>
        <v>0</v>
      </c>
      <c r="J101" s="10">
        <f t="shared" si="41"/>
        <v>0</v>
      </c>
      <c r="K101" s="10">
        <f t="shared" si="41"/>
        <v>0</v>
      </c>
      <c r="L101" s="10">
        <f t="shared" si="41"/>
        <v>52534</v>
      </c>
      <c r="M101" s="10">
        <f>SUM(M89:M100)</f>
        <v>4909</v>
      </c>
      <c r="N101" s="10">
        <f>SUM(N89:N100)</f>
        <v>0</v>
      </c>
      <c r="O101" s="10">
        <f>SUM(O89:O100)</f>
        <v>116103</v>
      </c>
      <c r="P101" s="10"/>
      <c r="R101" s="9" t="s">
        <v>182</v>
      </c>
      <c r="S101" s="10">
        <f aca="true" t="shared" si="42" ref="S101:X101">SUM(S89:S100)</f>
        <v>744</v>
      </c>
      <c r="T101" s="10">
        <f t="shared" si="42"/>
        <v>9</v>
      </c>
      <c r="U101" s="10">
        <f t="shared" si="42"/>
        <v>298</v>
      </c>
      <c r="V101" s="10">
        <f t="shared" si="42"/>
        <v>0</v>
      </c>
      <c r="W101" s="10">
        <f t="shared" si="42"/>
        <v>7</v>
      </c>
      <c r="X101" s="10">
        <f t="shared" si="42"/>
        <v>2</v>
      </c>
      <c r="Y101" s="10">
        <f>SUM(Y89:Y100)</f>
        <v>1060</v>
      </c>
      <c r="Z101" s="10"/>
    </row>
    <row r="102" spans="3:26" ht="15.75" thickTop="1">
      <c r="C102" s="11" t="s">
        <v>185</v>
      </c>
      <c r="D102" s="33">
        <v>0</v>
      </c>
      <c r="E102" s="8">
        <v>0</v>
      </c>
      <c r="F102" s="8">
        <v>0</v>
      </c>
      <c r="G102" s="8">
        <v>2307</v>
      </c>
      <c r="H102" s="8">
        <v>30</v>
      </c>
      <c r="I102" s="8">
        <v>0</v>
      </c>
      <c r="J102" s="8">
        <v>0</v>
      </c>
      <c r="K102" s="8">
        <v>0</v>
      </c>
      <c r="L102" s="8">
        <v>0</v>
      </c>
      <c r="M102" s="8">
        <v>1483</v>
      </c>
      <c r="N102" s="8">
        <v>1847</v>
      </c>
      <c r="O102" s="8">
        <f>SUM(D102:N102)</f>
        <v>5667</v>
      </c>
      <c r="P102" s="8">
        <f>O102</f>
        <v>5667</v>
      </c>
      <c r="R102" s="11" t="s">
        <v>185</v>
      </c>
      <c r="S102" s="8">
        <v>510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2">
        <f>SUM(S102:X102)</f>
        <v>510</v>
      </c>
      <c r="Z102" s="8">
        <f>Y102</f>
        <v>510</v>
      </c>
    </row>
    <row r="103" spans="3:26" ht="15">
      <c r="C103" s="5" t="s">
        <v>186</v>
      </c>
      <c r="D103" s="33">
        <v>0</v>
      </c>
      <c r="E103" s="8">
        <v>0</v>
      </c>
      <c r="F103" s="8">
        <v>0</v>
      </c>
      <c r="G103" s="8">
        <v>374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507</v>
      </c>
      <c r="N103" s="8">
        <v>0</v>
      </c>
      <c r="O103" s="8">
        <f>SUM(D103:N103)</f>
        <v>881</v>
      </c>
      <c r="P103" s="2">
        <f aca="true" t="shared" si="43" ref="P103:P109">O103+P102</f>
        <v>6548</v>
      </c>
      <c r="R103" s="5" t="s">
        <v>186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f aca="true" t="shared" si="44" ref="Y103:Y113">SUM(S103:X103)</f>
        <v>0</v>
      </c>
      <c r="Z103" s="2">
        <f>Y103+Z102</f>
        <v>510</v>
      </c>
    </row>
    <row r="104" spans="3:26" ht="15">
      <c r="C104" s="5" t="s">
        <v>187</v>
      </c>
      <c r="D104" s="33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f>SUM(D104:N104)</f>
        <v>0</v>
      </c>
      <c r="P104" s="2">
        <f t="shared" si="43"/>
        <v>6548</v>
      </c>
      <c r="R104" s="5" t="s">
        <v>187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f t="shared" si="44"/>
        <v>0</v>
      </c>
      <c r="Z104" s="2">
        <f>Y104+Z103</f>
        <v>510</v>
      </c>
    </row>
    <row r="105" spans="3:26" ht="15">
      <c r="C105" s="5" t="s">
        <v>188</v>
      </c>
      <c r="D105" s="33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268</v>
      </c>
      <c r="N105" s="8">
        <v>0</v>
      </c>
      <c r="O105" s="8">
        <f>SUM(D105:N105)</f>
        <v>268</v>
      </c>
      <c r="P105" s="2">
        <f t="shared" si="43"/>
        <v>6816</v>
      </c>
      <c r="R105" s="5" t="s">
        <v>188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f t="shared" si="44"/>
        <v>0</v>
      </c>
      <c r="Z105" s="2">
        <f>Y105+Z104</f>
        <v>510</v>
      </c>
    </row>
    <row r="106" spans="3:26" ht="15">
      <c r="C106" s="5" t="s">
        <v>189</v>
      </c>
      <c r="D106" s="33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f>SUM(D106:N106)</f>
        <v>0</v>
      </c>
      <c r="P106" s="2">
        <f t="shared" si="43"/>
        <v>6816</v>
      </c>
      <c r="R106" s="5" t="s">
        <v>189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f t="shared" si="44"/>
        <v>0</v>
      </c>
      <c r="Z106" s="2">
        <f aca="true" t="shared" si="45" ref="Z106:Z113">Y106+Z105</f>
        <v>510</v>
      </c>
    </row>
    <row r="107" spans="3:26" ht="15">
      <c r="C107" s="5" t="s">
        <v>190</v>
      </c>
      <c r="D107" s="33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f aca="true" t="shared" si="46" ref="O107:O113">SUM(D107:N107)</f>
        <v>0</v>
      </c>
      <c r="P107" s="2">
        <f t="shared" si="43"/>
        <v>6816</v>
      </c>
      <c r="R107" s="5" t="s">
        <v>190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f t="shared" si="44"/>
        <v>0</v>
      </c>
      <c r="Z107" s="2">
        <f t="shared" si="45"/>
        <v>510</v>
      </c>
    </row>
    <row r="108" spans="3:26" ht="15">
      <c r="C108" s="5" t="s">
        <v>191</v>
      </c>
      <c r="D108" s="33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f t="shared" si="46"/>
        <v>0</v>
      </c>
      <c r="P108" s="2">
        <f t="shared" si="43"/>
        <v>6816</v>
      </c>
      <c r="R108" s="5" t="s">
        <v>191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f t="shared" si="44"/>
        <v>0</v>
      </c>
      <c r="Z108" s="2">
        <f t="shared" si="45"/>
        <v>510</v>
      </c>
    </row>
    <row r="109" spans="3:26" ht="15">
      <c r="C109" s="5" t="s">
        <v>196</v>
      </c>
      <c r="D109" s="33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f t="shared" si="46"/>
        <v>0</v>
      </c>
      <c r="P109" s="2">
        <f t="shared" si="43"/>
        <v>6816</v>
      </c>
      <c r="R109" s="5" t="s">
        <v>196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f t="shared" si="44"/>
        <v>0</v>
      </c>
      <c r="Z109" s="2">
        <f t="shared" si="45"/>
        <v>510</v>
      </c>
    </row>
    <row r="110" spans="3:26" ht="15">
      <c r="C110" s="5" t="s">
        <v>197</v>
      </c>
      <c r="D110" s="33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f t="shared" si="46"/>
        <v>0</v>
      </c>
      <c r="P110" s="2">
        <f>O110+P109</f>
        <v>6816</v>
      </c>
      <c r="R110" s="5" t="s">
        <v>197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f t="shared" si="44"/>
        <v>0</v>
      </c>
      <c r="Z110" s="2">
        <f t="shared" si="45"/>
        <v>510</v>
      </c>
    </row>
    <row r="111" spans="3:26" ht="15">
      <c r="C111" s="5" t="s">
        <v>198</v>
      </c>
      <c r="D111" s="33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f t="shared" si="46"/>
        <v>0</v>
      </c>
      <c r="P111" s="2">
        <f>O111+P110</f>
        <v>6816</v>
      </c>
      <c r="R111" s="5" t="s">
        <v>198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f t="shared" si="44"/>
        <v>0</v>
      </c>
      <c r="Z111" s="2">
        <f t="shared" si="45"/>
        <v>510</v>
      </c>
    </row>
    <row r="112" spans="3:26" ht="15">
      <c r="C112" s="5" t="s">
        <v>199</v>
      </c>
      <c r="D112" s="33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f t="shared" si="46"/>
        <v>0</v>
      </c>
      <c r="P112" s="2">
        <f>O112+P111</f>
        <v>6816</v>
      </c>
      <c r="R112" s="5" t="s">
        <v>199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f t="shared" si="44"/>
        <v>0</v>
      </c>
      <c r="Z112" s="2">
        <f t="shared" si="45"/>
        <v>510</v>
      </c>
    </row>
    <row r="113" spans="3:26" ht="15.75" thickBot="1">
      <c r="C113" s="6" t="s">
        <v>200</v>
      </c>
      <c r="D113" s="32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f t="shared" si="46"/>
        <v>0</v>
      </c>
      <c r="P113" s="7">
        <f>O113+P112</f>
        <v>6816</v>
      </c>
      <c r="R113" s="6" t="s">
        <v>200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f t="shared" si="44"/>
        <v>0</v>
      </c>
      <c r="Z113" s="2">
        <f t="shared" si="45"/>
        <v>510</v>
      </c>
    </row>
    <row r="114" spans="3:26" ht="16.5" thickBot="1" thickTop="1">
      <c r="C114" s="9" t="s">
        <v>195</v>
      </c>
      <c r="D114" s="10">
        <f aca="true" t="shared" si="47" ref="D114:O114">SUM(D102:D113)</f>
        <v>0</v>
      </c>
      <c r="E114" s="10">
        <f t="shared" si="47"/>
        <v>0</v>
      </c>
      <c r="F114" s="10">
        <f t="shared" si="47"/>
        <v>0</v>
      </c>
      <c r="G114" s="10">
        <f t="shared" si="47"/>
        <v>2681</v>
      </c>
      <c r="H114" s="10">
        <f t="shared" si="47"/>
        <v>30</v>
      </c>
      <c r="I114" s="10">
        <f t="shared" si="47"/>
        <v>0</v>
      </c>
      <c r="J114" s="10">
        <f t="shared" si="47"/>
        <v>0</v>
      </c>
      <c r="K114" s="10">
        <f t="shared" si="47"/>
        <v>0</v>
      </c>
      <c r="L114" s="10">
        <f t="shared" si="47"/>
        <v>0</v>
      </c>
      <c r="M114" s="10">
        <f t="shared" si="47"/>
        <v>2258</v>
      </c>
      <c r="N114" s="10">
        <f t="shared" si="47"/>
        <v>1847</v>
      </c>
      <c r="O114" s="10">
        <f t="shared" si="47"/>
        <v>6816</v>
      </c>
      <c r="P114" s="10"/>
      <c r="R114" s="9" t="s">
        <v>195</v>
      </c>
      <c r="S114" s="10">
        <f aca="true" t="shared" si="48" ref="S114:X114">SUM(S102:S113)</f>
        <v>510</v>
      </c>
      <c r="T114" s="10">
        <f t="shared" si="48"/>
        <v>0</v>
      </c>
      <c r="U114" s="10">
        <f t="shared" si="48"/>
        <v>0</v>
      </c>
      <c r="V114" s="10">
        <f t="shared" si="48"/>
        <v>0</v>
      </c>
      <c r="W114" s="10">
        <f t="shared" si="48"/>
        <v>0</v>
      </c>
      <c r="X114" s="10">
        <f t="shared" si="48"/>
        <v>0</v>
      </c>
      <c r="Y114" s="10">
        <f>SUM(Y102:Y113)</f>
        <v>510</v>
      </c>
      <c r="Z114" s="10"/>
    </row>
    <row r="115" ht="15.75" thickTop="1"/>
  </sheetData>
  <sheetProtection/>
  <mergeCells count="6">
    <mergeCell ref="C7:P7"/>
    <mergeCell ref="C8:P8"/>
    <mergeCell ref="C9:P9"/>
    <mergeCell ref="R7:Z7"/>
    <mergeCell ref="R8:Z8"/>
    <mergeCell ref="R9:Z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6:Z113"/>
  <sheetViews>
    <sheetView zoomScalePageLayoutView="0" workbookViewId="0" topLeftCell="A1">
      <pane ySplit="9" topLeftCell="A107" activePane="bottomLeft" state="frozen"/>
      <selection pane="topLeft" activeCell="A1" sqref="A1"/>
      <selection pane="bottomLeft" activeCell="U110" sqref="U110"/>
    </sheetView>
  </sheetViews>
  <sheetFormatPr defaultColWidth="9.140625" defaultRowHeight="15"/>
  <cols>
    <col min="1" max="1" width="3.140625" style="0" customWidth="1"/>
    <col min="2" max="2" width="15.140625" style="0" bestFit="1" customWidth="1"/>
    <col min="3" max="3" width="11.421875" style="0" bestFit="1" customWidth="1"/>
    <col min="4" max="7" width="12.8515625" style="0" customWidth="1"/>
    <col min="8" max="8" width="10.28125" style="0" customWidth="1"/>
    <col min="9" max="9" width="8.7109375" style="0" bestFit="1" customWidth="1"/>
    <col min="10" max="10" width="13.57421875" style="0" bestFit="1" customWidth="1"/>
    <col min="11" max="11" width="11.7109375" style="0" customWidth="1"/>
    <col min="12" max="12" width="8.8515625" style="0" bestFit="1" customWidth="1"/>
    <col min="13" max="13" width="10.8515625" style="0" customWidth="1"/>
    <col min="14" max="14" width="8.140625" style="0" bestFit="1" customWidth="1"/>
    <col min="15" max="15" width="12.7109375" style="0" customWidth="1"/>
    <col min="16" max="16" width="16.00390625" style="0" bestFit="1" customWidth="1"/>
    <col min="17" max="17" width="3.57421875" style="0" customWidth="1"/>
    <col min="18" max="18" width="15.140625" style="0" customWidth="1"/>
    <col min="19" max="19" width="12.28125" style="0" customWidth="1"/>
    <col min="20" max="20" width="12.00390625" style="0" customWidth="1"/>
    <col min="21" max="21" width="10.57421875" style="0" customWidth="1"/>
    <col min="22" max="22" width="23.28125" style="0" customWidth="1"/>
    <col min="23" max="23" width="10.140625" style="0" customWidth="1"/>
    <col min="24" max="24" width="11.421875" style="0" customWidth="1"/>
    <col min="25" max="25" width="12.28125" style="0" customWidth="1"/>
    <col min="26" max="26" width="18.140625" style="0" customWidth="1"/>
  </cols>
  <sheetData>
    <row r="5" ht="21.75" customHeight="1"/>
    <row r="6" spans="2:26" ht="15.75">
      <c r="B6" s="36" t="s">
        <v>107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8"/>
      <c r="R6" s="36" t="s">
        <v>109</v>
      </c>
      <c r="S6" s="37"/>
      <c r="T6" s="37"/>
      <c r="U6" s="37"/>
      <c r="V6" s="37"/>
      <c r="W6" s="37"/>
      <c r="X6" s="37"/>
      <c r="Y6" s="37"/>
      <c r="Z6" s="38"/>
    </row>
    <row r="7" spans="2:26" ht="15.75">
      <c r="B7" s="36" t="s">
        <v>108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8"/>
      <c r="R7" s="36" t="s">
        <v>110</v>
      </c>
      <c r="S7" s="37"/>
      <c r="T7" s="37"/>
      <c r="U7" s="37"/>
      <c r="V7" s="37"/>
      <c r="W7" s="37"/>
      <c r="X7" s="37"/>
      <c r="Y7" s="37"/>
      <c r="Z7" s="38"/>
    </row>
    <row r="8" spans="2:26" ht="47.25" customHeight="1">
      <c r="B8" s="39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1"/>
      <c r="R8" s="39"/>
      <c r="S8" s="40"/>
      <c r="T8" s="40"/>
      <c r="U8" s="40"/>
      <c r="V8" s="40"/>
      <c r="W8" s="40"/>
      <c r="X8" s="40"/>
      <c r="Y8" s="40"/>
      <c r="Z8" s="41"/>
    </row>
    <row r="9" spans="2:26" ht="30.75" customHeight="1">
      <c r="B9" s="1" t="s">
        <v>0</v>
      </c>
      <c r="C9" s="1" t="s">
        <v>41</v>
      </c>
      <c r="D9" s="1" t="s">
        <v>42</v>
      </c>
      <c r="E9" s="1" t="s">
        <v>67</v>
      </c>
      <c r="F9" s="1" t="s">
        <v>72</v>
      </c>
      <c r="G9" s="1" t="s">
        <v>74</v>
      </c>
      <c r="H9" s="1" t="s">
        <v>102</v>
      </c>
      <c r="I9" s="1" t="s">
        <v>44</v>
      </c>
      <c r="J9" s="1" t="s">
        <v>45</v>
      </c>
      <c r="K9" s="1" t="s">
        <v>73</v>
      </c>
      <c r="L9" s="1" t="s">
        <v>26</v>
      </c>
      <c r="M9" s="3" t="s">
        <v>86</v>
      </c>
      <c r="N9" s="1" t="s">
        <v>46</v>
      </c>
      <c r="O9" s="3" t="s">
        <v>8</v>
      </c>
      <c r="P9" s="3" t="s">
        <v>9</v>
      </c>
      <c r="R9" s="1" t="s">
        <v>0</v>
      </c>
      <c r="S9" s="1" t="s">
        <v>10</v>
      </c>
      <c r="T9" s="1" t="s">
        <v>42</v>
      </c>
      <c r="U9" s="1" t="s">
        <v>25</v>
      </c>
      <c r="V9" s="1" t="s">
        <v>168</v>
      </c>
      <c r="W9" s="1" t="s">
        <v>194</v>
      </c>
      <c r="X9" s="1" t="s">
        <v>47</v>
      </c>
      <c r="Y9" s="3" t="s">
        <v>8</v>
      </c>
      <c r="Z9" s="3" t="s">
        <v>9</v>
      </c>
    </row>
    <row r="10" spans="2:26" ht="15">
      <c r="B10" s="4" t="s">
        <v>1</v>
      </c>
      <c r="C10" s="2">
        <v>0</v>
      </c>
      <c r="D10" s="2">
        <v>0</v>
      </c>
      <c r="E10" s="2"/>
      <c r="F10" s="2">
        <v>0</v>
      </c>
      <c r="G10" s="2"/>
      <c r="H10" s="2"/>
      <c r="I10" s="2">
        <v>48</v>
      </c>
      <c r="J10" s="2"/>
      <c r="K10" s="2">
        <v>28670</v>
      </c>
      <c r="L10" s="2">
        <v>0</v>
      </c>
      <c r="M10" s="2">
        <v>0</v>
      </c>
      <c r="N10" s="2">
        <v>0</v>
      </c>
      <c r="O10" s="2">
        <f>SUM(C10:N10)</f>
        <v>28718</v>
      </c>
      <c r="P10" s="2">
        <f>O10</f>
        <v>28718</v>
      </c>
      <c r="R10" s="4" t="s">
        <v>1</v>
      </c>
      <c r="S10" s="2">
        <v>0</v>
      </c>
      <c r="T10" s="2">
        <v>0</v>
      </c>
      <c r="U10" s="2">
        <v>0</v>
      </c>
      <c r="V10" s="2">
        <v>0</v>
      </c>
      <c r="W10" s="2"/>
      <c r="X10" s="2">
        <v>0</v>
      </c>
      <c r="Y10" s="2">
        <f>SUM(S10:S10)</f>
        <v>0</v>
      </c>
      <c r="Z10" s="2">
        <f>Y10</f>
        <v>0</v>
      </c>
    </row>
    <row r="11" spans="2:26" ht="15">
      <c r="B11" s="5" t="s">
        <v>2</v>
      </c>
      <c r="C11" s="2">
        <v>0</v>
      </c>
      <c r="D11" s="2">
        <v>0</v>
      </c>
      <c r="E11" s="2"/>
      <c r="F11" s="2">
        <v>0</v>
      </c>
      <c r="G11" s="2"/>
      <c r="H11" s="2"/>
      <c r="I11" s="2">
        <v>0</v>
      </c>
      <c r="J11" s="2"/>
      <c r="K11" s="2">
        <v>0</v>
      </c>
      <c r="L11" s="2">
        <v>0</v>
      </c>
      <c r="M11" s="2">
        <v>0</v>
      </c>
      <c r="N11" s="2">
        <v>0</v>
      </c>
      <c r="O11" s="2">
        <f>SUM(C11:N11)</f>
        <v>0</v>
      </c>
      <c r="P11" s="2">
        <f aca="true" t="shared" si="0" ref="P11:P21">O11+P10</f>
        <v>28718</v>
      </c>
      <c r="R11" s="5" t="s">
        <v>2</v>
      </c>
      <c r="S11" s="2">
        <v>0</v>
      </c>
      <c r="T11" s="2">
        <v>0</v>
      </c>
      <c r="U11" s="2">
        <v>0</v>
      </c>
      <c r="V11" s="2">
        <v>0</v>
      </c>
      <c r="W11" s="2"/>
      <c r="X11" s="2">
        <v>0</v>
      </c>
      <c r="Y11" s="2">
        <f>SUM(S11:S11)</f>
        <v>0</v>
      </c>
      <c r="Z11" s="2">
        <f aca="true" t="shared" si="1" ref="Z11:Z21">Y11+Z10</f>
        <v>0</v>
      </c>
    </row>
    <row r="12" spans="2:26" ht="15">
      <c r="B12" s="5" t="s">
        <v>3</v>
      </c>
      <c r="C12" s="2">
        <v>0</v>
      </c>
      <c r="D12" s="2">
        <v>0</v>
      </c>
      <c r="E12" s="2"/>
      <c r="F12" s="2">
        <v>0</v>
      </c>
      <c r="G12" s="2"/>
      <c r="H12" s="2"/>
      <c r="I12" s="2">
        <v>31</v>
      </c>
      <c r="J12" s="2"/>
      <c r="K12" s="2">
        <v>0</v>
      </c>
      <c r="L12" s="2">
        <v>0</v>
      </c>
      <c r="M12" s="2">
        <v>0</v>
      </c>
      <c r="N12" s="2">
        <v>0</v>
      </c>
      <c r="O12" s="2">
        <f aca="true" t="shared" si="2" ref="O12:O20">SUM(C12:N12)</f>
        <v>31</v>
      </c>
      <c r="P12" s="2">
        <f t="shared" si="0"/>
        <v>28749</v>
      </c>
      <c r="R12" s="5" t="s">
        <v>3</v>
      </c>
      <c r="S12" s="2">
        <v>0</v>
      </c>
      <c r="T12" s="2">
        <v>0</v>
      </c>
      <c r="U12" s="2">
        <v>0</v>
      </c>
      <c r="V12" s="2">
        <v>0</v>
      </c>
      <c r="W12" s="2"/>
      <c r="X12" s="2">
        <v>0</v>
      </c>
      <c r="Y12" s="2">
        <f>SUM(S12:S12)</f>
        <v>0</v>
      </c>
      <c r="Z12" s="2">
        <f t="shared" si="1"/>
        <v>0</v>
      </c>
    </row>
    <row r="13" spans="2:26" ht="15">
      <c r="B13" s="5" t="s">
        <v>4</v>
      </c>
      <c r="C13" s="2">
        <v>0</v>
      </c>
      <c r="D13" s="2">
        <v>0</v>
      </c>
      <c r="E13" s="2"/>
      <c r="F13" s="2">
        <v>0</v>
      </c>
      <c r="G13" s="2"/>
      <c r="H13" s="2"/>
      <c r="I13" s="2">
        <v>129</v>
      </c>
      <c r="J13" s="2"/>
      <c r="K13" s="2">
        <v>0</v>
      </c>
      <c r="L13" s="2">
        <v>0</v>
      </c>
      <c r="M13" s="2">
        <v>0</v>
      </c>
      <c r="N13" s="2">
        <v>0</v>
      </c>
      <c r="O13" s="2">
        <f t="shared" si="2"/>
        <v>129</v>
      </c>
      <c r="P13" s="2">
        <f t="shared" si="0"/>
        <v>28878</v>
      </c>
      <c r="R13" s="5" t="s">
        <v>4</v>
      </c>
      <c r="S13" s="2">
        <v>0</v>
      </c>
      <c r="T13" s="2">
        <v>0</v>
      </c>
      <c r="U13" s="2">
        <v>0</v>
      </c>
      <c r="V13" s="2">
        <v>0</v>
      </c>
      <c r="W13" s="2"/>
      <c r="X13" s="2">
        <v>0</v>
      </c>
      <c r="Y13" s="2">
        <f>SUM(S13:S13)</f>
        <v>0</v>
      </c>
      <c r="Z13" s="2">
        <f t="shared" si="1"/>
        <v>0</v>
      </c>
    </row>
    <row r="14" spans="2:26" ht="15">
      <c r="B14" s="5" t="s">
        <v>5</v>
      </c>
      <c r="C14" s="2">
        <v>0</v>
      </c>
      <c r="D14" s="2">
        <v>191</v>
      </c>
      <c r="E14" s="2"/>
      <c r="F14" s="2">
        <v>0</v>
      </c>
      <c r="G14" s="2"/>
      <c r="H14" s="2"/>
      <c r="I14" s="2">
        <v>167</v>
      </c>
      <c r="J14" s="2"/>
      <c r="K14" s="2">
        <v>0</v>
      </c>
      <c r="L14" s="2">
        <v>0</v>
      </c>
      <c r="M14" s="2">
        <v>0</v>
      </c>
      <c r="N14" s="2">
        <v>0</v>
      </c>
      <c r="O14" s="2">
        <f t="shared" si="2"/>
        <v>358</v>
      </c>
      <c r="P14" s="2">
        <f t="shared" si="0"/>
        <v>29236</v>
      </c>
      <c r="R14" s="5" t="s">
        <v>5</v>
      </c>
      <c r="S14" s="2">
        <v>22</v>
      </c>
      <c r="T14" s="2">
        <v>0</v>
      </c>
      <c r="U14" s="2">
        <v>0</v>
      </c>
      <c r="V14" s="2">
        <v>0</v>
      </c>
      <c r="W14" s="2"/>
      <c r="X14" s="2">
        <v>0</v>
      </c>
      <c r="Y14" s="2">
        <f>SUM(S14:S14)</f>
        <v>22</v>
      </c>
      <c r="Z14" s="2">
        <f t="shared" si="1"/>
        <v>22</v>
      </c>
    </row>
    <row r="15" spans="2:26" ht="15">
      <c r="B15" s="5" t="s">
        <v>6</v>
      </c>
      <c r="C15" s="2">
        <v>0</v>
      </c>
      <c r="D15" s="2">
        <v>841</v>
      </c>
      <c r="E15" s="2"/>
      <c r="F15" s="2">
        <v>0</v>
      </c>
      <c r="G15" s="2"/>
      <c r="H15" s="2"/>
      <c r="I15" s="2">
        <v>51</v>
      </c>
      <c r="J15" s="2"/>
      <c r="K15" s="2">
        <v>0</v>
      </c>
      <c r="L15" s="2">
        <v>0</v>
      </c>
      <c r="M15" s="2">
        <v>0</v>
      </c>
      <c r="N15" s="2">
        <v>0</v>
      </c>
      <c r="O15" s="2">
        <f t="shared" si="2"/>
        <v>892</v>
      </c>
      <c r="P15" s="2">
        <f t="shared" si="0"/>
        <v>30128</v>
      </c>
      <c r="R15" s="5" t="s">
        <v>6</v>
      </c>
      <c r="S15" s="2">
        <v>0</v>
      </c>
      <c r="T15" s="2">
        <v>0</v>
      </c>
      <c r="U15" s="2">
        <v>0</v>
      </c>
      <c r="V15" s="2">
        <v>0</v>
      </c>
      <c r="W15" s="2"/>
      <c r="X15" s="2">
        <v>0</v>
      </c>
      <c r="Y15" s="2">
        <f>SUM(S15:X15)</f>
        <v>0</v>
      </c>
      <c r="Z15" s="2">
        <f t="shared" si="1"/>
        <v>22</v>
      </c>
    </row>
    <row r="16" spans="2:26" ht="15">
      <c r="B16" s="5" t="s">
        <v>7</v>
      </c>
      <c r="C16" s="2">
        <v>0</v>
      </c>
      <c r="D16" s="2">
        <v>642</v>
      </c>
      <c r="E16" s="2"/>
      <c r="F16" s="2">
        <v>0</v>
      </c>
      <c r="G16" s="2"/>
      <c r="H16" s="2"/>
      <c r="I16" s="2">
        <v>0</v>
      </c>
      <c r="J16" s="2"/>
      <c r="K16" s="2">
        <v>0</v>
      </c>
      <c r="L16" s="2">
        <v>0</v>
      </c>
      <c r="M16" s="2">
        <v>0</v>
      </c>
      <c r="N16" s="2">
        <v>0</v>
      </c>
      <c r="O16" s="2">
        <f t="shared" si="2"/>
        <v>642</v>
      </c>
      <c r="P16" s="2">
        <f t="shared" si="0"/>
        <v>30770</v>
      </c>
      <c r="R16" s="5" t="s">
        <v>7</v>
      </c>
      <c r="S16" s="2">
        <v>0</v>
      </c>
      <c r="T16" s="2">
        <v>0</v>
      </c>
      <c r="U16" s="2">
        <v>0</v>
      </c>
      <c r="V16" s="2">
        <v>0</v>
      </c>
      <c r="W16" s="2"/>
      <c r="X16" s="2">
        <v>0</v>
      </c>
      <c r="Y16" s="2">
        <f aca="true" t="shared" si="3" ref="Y16:Y21">SUM(S16:X16)</f>
        <v>0</v>
      </c>
      <c r="Z16" s="2">
        <f t="shared" si="1"/>
        <v>22</v>
      </c>
    </row>
    <row r="17" spans="2:26" ht="15">
      <c r="B17" s="5" t="s">
        <v>12</v>
      </c>
      <c r="C17" s="2">
        <v>21</v>
      </c>
      <c r="D17" s="2">
        <v>206</v>
      </c>
      <c r="E17" s="2"/>
      <c r="F17" s="2">
        <v>0</v>
      </c>
      <c r="G17" s="2"/>
      <c r="H17" s="2"/>
      <c r="I17" s="2">
        <v>0</v>
      </c>
      <c r="J17" s="2"/>
      <c r="K17" s="2">
        <v>0</v>
      </c>
      <c r="L17" s="2">
        <v>0</v>
      </c>
      <c r="M17" s="2">
        <v>0</v>
      </c>
      <c r="N17" s="2">
        <v>0</v>
      </c>
      <c r="O17" s="2">
        <f t="shared" si="2"/>
        <v>227</v>
      </c>
      <c r="P17" s="2">
        <f t="shared" si="0"/>
        <v>30997</v>
      </c>
      <c r="R17" s="5" t="s">
        <v>12</v>
      </c>
      <c r="S17" s="2">
        <v>0</v>
      </c>
      <c r="T17" s="2">
        <v>0</v>
      </c>
      <c r="U17" s="2">
        <v>0</v>
      </c>
      <c r="V17" s="2">
        <v>26</v>
      </c>
      <c r="W17" s="2"/>
      <c r="X17" s="2">
        <v>0</v>
      </c>
      <c r="Y17" s="2">
        <f t="shared" si="3"/>
        <v>26</v>
      </c>
      <c r="Z17" s="2">
        <f t="shared" si="1"/>
        <v>48</v>
      </c>
    </row>
    <row r="18" spans="2:26" ht="15">
      <c r="B18" s="5" t="s">
        <v>13</v>
      </c>
      <c r="C18" s="2">
        <v>0</v>
      </c>
      <c r="D18" s="2">
        <v>0</v>
      </c>
      <c r="E18" s="2"/>
      <c r="F18" s="2">
        <v>0</v>
      </c>
      <c r="G18" s="2"/>
      <c r="H18" s="2"/>
      <c r="I18" s="2">
        <v>76</v>
      </c>
      <c r="J18" s="2"/>
      <c r="K18" s="2">
        <v>0</v>
      </c>
      <c r="L18" s="2">
        <v>0</v>
      </c>
      <c r="M18" s="2">
        <v>0</v>
      </c>
      <c r="N18" s="2">
        <v>0</v>
      </c>
      <c r="O18" s="2">
        <f t="shared" si="2"/>
        <v>76</v>
      </c>
      <c r="P18" s="2">
        <f t="shared" si="0"/>
        <v>31073</v>
      </c>
      <c r="R18" s="5" t="s">
        <v>13</v>
      </c>
      <c r="S18" s="2">
        <v>0</v>
      </c>
      <c r="T18" s="2">
        <v>0</v>
      </c>
      <c r="U18" s="2">
        <v>0</v>
      </c>
      <c r="V18" s="2">
        <v>0</v>
      </c>
      <c r="W18" s="2"/>
      <c r="X18" s="2">
        <v>0</v>
      </c>
      <c r="Y18" s="2">
        <f t="shared" si="3"/>
        <v>0</v>
      </c>
      <c r="Z18" s="2">
        <f t="shared" si="1"/>
        <v>48</v>
      </c>
    </row>
    <row r="19" spans="2:26" ht="15">
      <c r="B19" s="5" t="s">
        <v>14</v>
      </c>
      <c r="C19" s="2">
        <v>0</v>
      </c>
      <c r="D19" s="2">
        <v>598</v>
      </c>
      <c r="E19" s="2"/>
      <c r="F19" s="2">
        <v>0</v>
      </c>
      <c r="G19" s="2"/>
      <c r="H19" s="2"/>
      <c r="I19" s="2">
        <v>0</v>
      </c>
      <c r="J19" s="2"/>
      <c r="K19" s="2">
        <v>29130</v>
      </c>
      <c r="L19" s="2">
        <v>0</v>
      </c>
      <c r="M19" s="2">
        <v>0</v>
      </c>
      <c r="N19" s="2">
        <v>0</v>
      </c>
      <c r="O19" s="2">
        <f t="shared" si="2"/>
        <v>29728</v>
      </c>
      <c r="P19" s="2">
        <f t="shared" si="0"/>
        <v>60801</v>
      </c>
      <c r="R19" s="5" t="s">
        <v>14</v>
      </c>
      <c r="S19" s="2">
        <v>0</v>
      </c>
      <c r="T19" s="2">
        <v>0</v>
      </c>
      <c r="U19" s="2">
        <v>0</v>
      </c>
      <c r="V19" s="2">
        <v>0</v>
      </c>
      <c r="W19" s="2"/>
      <c r="X19" s="2">
        <v>0</v>
      </c>
      <c r="Y19" s="2">
        <f t="shared" si="3"/>
        <v>0</v>
      </c>
      <c r="Z19" s="2">
        <f t="shared" si="1"/>
        <v>48</v>
      </c>
    </row>
    <row r="20" spans="2:26" ht="15">
      <c r="B20" s="5" t="s">
        <v>15</v>
      </c>
      <c r="C20" s="2">
        <v>21</v>
      </c>
      <c r="D20" s="2">
        <v>1541</v>
      </c>
      <c r="E20" s="2"/>
      <c r="F20" s="2">
        <v>0</v>
      </c>
      <c r="G20" s="2"/>
      <c r="H20" s="2"/>
      <c r="I20" s="2">
        <v>24</v>
      </c>
      <c r="J20" s="2"/>
      <c r="K20" s="2">
        <v>0</v>
      </c>
      <c r="L20" s="2">
        <v>0</v>
      </c>
      <c r="M20" s="2">
        <v>0</v>
      </c>
      <c r="N20" s="2">
        <v>0</v>
      </c>
      <c r="O20" s="2">
        <f t="shared" si="2"/>
        <v>1586</v>
      </c>
      <c r="P20" s="2">
        <f t="shared" si="0"/>
        <v>62387</v>
      </c>
      <c r="R20" s="5" t="s">
        <v>15</v>
      </c>
      <c r="S20" s="2">
        <v>0</v>
      </c>
      <c r="T20" s="2">
        <v>0</v>
      </c>
      <c r="U20" s="2">
        <v>0</v>
      </c>
      <c r="V20" s="2">
        <v>0</v>
      </c>
      <c r="W20" s="2"/>
      <c r="X20" s="2">
        <v>0</v>
      </c>
      <c r="Y20" s="2">
        <f t="shared" si="3"/>
        <v>0</v>
      </c>
      <c r="Z20" s="2">
        <f t="shared" si="1"/>
        <v>48</v>
      </c>
    </row>
    <row r="21" spans="2:26" ht="15.75" thickBot="1">
      <c r="B21" s="6" t="s">
        <v>16</v>
      </c>
      <c r="C21" s="7">
        <v>0</v>
      </c>
      <c r="D21" s="7">
        <v>745</v>
      </c>
      <c r="E21" s="7"/>
      <c r="F21" s="2">
        <v>0</v>
      </c>
      <c r="G21" s="7"/>
      <c r="H21" s="7"/>
      <c r="I21" s="7">
        <v>48</v>
      </c>
      <c r="J21" s="7"/>
      <c r="K21" s="7">
        <v>0</v>
      </c>
      <c r="L21" s="2">
        <v>0</v>
      </c>
      <c r="M21" s="2">
        <v>0</v>
      </c>
      <c r="N21" s="7">
        <v>0</v>
      </c>
      <c r="O21" s="7">
        <f>SUM(C21:N21)</f>
        <v>793</v>
      </c>
      <c r="P21" s="7">
        <f t="shared" si="0"/>
        <v>63180</v>
      </c>
      <c r="R21" s="6" t="s">
        <v>16</v>
      </c>
      <c r="S21" s="7">
        <v>0</v>
      </c>
      <c r="T21" s="7">
        <v>0</v>
      </c>
      <c r="U21" s="7">
        <v>0</v>
      </c>
      <c r="V21" s="7">
        <v>0</v>
      </c>
      <c r="W21" s="7"/>
      <c r="X21" s="7">
        <v>0</v>
      </c>
      <c r="Y21" s="2">
        <f t="shared" si="3"/>
        <v>0</v>
      </c>
      <c r="Z21" s="7">
        <f t="shared" si="1"/>
        <v>48</v>
      </c>
    </row>
    <row r="22" spans="2:26" ht="16.5" thickBot="1" thickTop="1">
      <c r="B22" s="9" t="s">
        <v>24</v>
      </c>
      <c r="C22" s="10">
        <f aca="true" t="shared" si="4" ref="C22:O22">SUM(C10:C21)</f>
        <v>42</v>
      </c>
      <c r="D22" s="10">
        <f t="shared" si="4"/>
        <v>4764</v>
      </c>
      <c r="E22" s="10"/>
      <c r="F22" s="10">
        <f>SUM(F10:F21)</f>
        <v>0</v>
      </c>
      <c r="G22" s="10"/>
      <c r="H22" s="10"/>
      <c r="I22" s="10">
        <f t="shared" si="4"/>
        <v>574</v>
      </c>
      <c r="J22" s="10"/>
      <c r="K22" s="10">
        <f t="shared" si="4"/>
        <v>57800</v>
      </c>
      <c r="L22" s="10">
        <f t="shared" si="4"/>
        <v>0</v>
      </c>
      <c r="M22" s="10">
        <f t="shared" si="4"/>
        <v>0</v>
      </c>
      <c r="N22" s="10">
        <f t="shared" si="4"/>
        <v>0</v>
      </c>
      <c r="O22" s="10">
        <f t="shared" si="4"/>
        <v>63180</v>
      </c>
      <c r="P22" s="10"/>
      <c r="R22" s="9" t="s">
        <v>24</v>
      </c>
      <c r="S22" s="10">
        <f aca="true" t="shared" si="5" ref="S22:Y22">SUM(S10:S21)</f>
        <v>22</v>
      </c>
      <c r="T22" s="10">
        <f t="shared" si="5"/>
        <v>0</v>
      </c>
      <c r="U22" s="10">
        <f t="shared" si="5"/>
        <v>0</v>
      </c>
      <c r="V22" s="10">
        <f t="shared" si="5"/>
        <v>26</v>
      </c>
      <c r="W22" s="10"/>
      <c r="X22" s="10">
        <f t="shared" si="5"/>
        <v>0</v>
      </c>
      <c r="Y22" s="10">
        <f t="shared" si="5"/>
        <v>48</v>
      </c>
      <c r="Z22" s="10"/>
    </row>
    <row r="23" spans="2:26" ht="15.75" thickTop="1">
      <c r="B23" s="11" t="s">
        <v>17</v>
      </c>
      <c r="C23" s="8">
        <v>0</v>
      </c>
      <c r="D23" s="8">
        <v>1856</v>
      </c>
      <c r="E23" s="8"/>
      <c r="F23" s="2">
        <v>0</v>
      </c>
      <c r="G23" s="8"/>
      <c r="H23" s="8"/>
      <c r="I23" s="8">
        <v>0</v>
      </c>
      <c r="J23" s="8"/>
      <c r="K23" s="8">
        <v>0</v>
      </c>
      <c r="L23" s="2">
        <v>0</v>
      </c>
      <c r="M23" s="2">
        <v>0</v>
      </c>
      <c r="N23" s="8">
        <v>0</v>
      </c>
      <c r="O23" s="8">
        <f>SUM(C23:N23)</f>
        <v>1856</v>
      </c>
      <c r="P23" s="8">
        <f>O23</f>
        <v>1856</v>
      </c>
      <c r="R23" s="11" t="s">
        <v>17</v>
      </c>
      <c r="S23" s="8">
        <v>0</v>
      </c>
      <c r="T23" s="8">
        <v>0</v>
      </c>
      <c r="U23" s="8">
        <v>0</v>
      </c>
      <c r="V23" s="8">
        <v>27</v>
      </c>
      <c r="W23" s="8"/>
      <c r="X23" s="8">
        <v>0</v>
      </c>
      <c r="Y23" s="8">
        <f>SUM(S23:X23)</f>
        <v>27</v>
      </c>
      <c r="Z23" s="8">
        <f>Y23</f>
        <v>27</v>
      </c>
    </row>
    <row r="24" spans="2:26" ht="15">
      <c r="B24" s="5" t="s">
        <v>18</v>
      </c>
      <c r="C24" s="2">
        <v>0</v>
      </c>
      <c r="D24" s="2">
        <v>0</v>
      </c>
      <c r="E24" s="2"/>
      <c r="F24" s="2">
        <v>0</v>
      </c>
      <c r="G24" s="2"/>
      <c r="H24" s="2"/>
      <c r="I24" s="2">
        <v>0</v>
      </c>
      <c r="J24" s="2"/>
      <c r="K24" s="2">
        <v>0</v>
      </c>
      <c r="L24" s="2">
        <v>0</v>
      </c>
      <c r="M24" s="2">
        <v>0</v>
      </c>
      <c r="N24" s="2">
        <v>0</v>
      </c>
      <c r="O24" s="2">
        <f>SUM(C24:N24)</f>
        <v>0</v>
      </c>
      <c r="P24" s="2">
        <f aca="true" t="shared" si="6" ref="P24:P34">O24+P23</f>
        <v>1856</v>
      </c>
      <c r="R24" s="5" t="s">
        <v>18</v>
      </c>
      <c r="S24" s="2">
        <v>0</v>
      </c>
      <c r="T24" s="8">
        <v>0</v>
      </c>
      <c r="U24" s="8">
        <v>27</v>
      </c>
      <c r="V24" s="8">
        <v>0</v>
      </c>
      <c r="W24" s="8"/>
      <c r="X24" s="8">
        <v>0</v>
      </c>
      <c r="Y24" s="8">
        <f>SUM(S24:X24)</f>
        <v>27</v>
      </c>
      <c r="Z24" s="2">
        <f aca="true" t="shared" si="7" ref="Z24:Z34">Y24+Z23</f>
        <v>54</v>
      </c>
    </row>
    <row r="25" spans="2:26" ht="15">
      <c r="B25" s="5" t="s">
        <v>19</v>
      </c>
      <c r="C25" s="2">
        <v>0</v>
      </c>
      <c r="D25" s="2">
        <v>0</v>
      </c>
      <c r="E25" s="2"/>
      <c r="F25" s="2">
        <v>0</v>
      </c>
      <c r="G25" s="2"/>
      <c r="H25" s="2"/>
      <c r="I25" s="2">
        <v>0</v>
      </c>
      <c r="J25" s="2"/>
      <c r="K25" s="2">
        <v>0</v>
      </c>
      <c r="L25" s="2">
        <v>0</v>
      </c>
      <c r="M25" s="2">
        <v>0</v>
      </c>
      <c r="N25" s="2">
        <v>0</v>
      </c>
      <c r="O25" s="2">
        <f aca="true" t="shared" si="8" ref="O25:O33">SUM(C25:N25)</f>
        <v>0</v>
      </c>
      <c r="P25" s="2">
        <f t="shared" si="6"/>
        <v>1856</v>
      </c>
      <c r="R25" s="5" t="s">
        <v>19</v>
      </c>
      <c r="S25" s="2">
        <v>0</v>
      </c>
      <c r="T25" s="8">
        <v>0</v>
      </c>
      <c r="U25" s="8">
        <v>0</v>
      </c>
      <c r="V25" s="8">
        <v>0</v>
      </c>
      <c r="W25" s="8"/>
      <c r="X25" s="8">
        <v>0</v>
      </c>
      <c r="Y25" s="8">
        <f aca="true" t="shared" si="9" ref="Y25:Y34">SUM(S25:X25)</f>
        <v>0</v>
      </c>
      <c r="Z25" s="2">
        <f t="shared" si="7"/>
        <v>54</v>
      </c>
    </row>
    <row r="26" spans="2:26" ht="15">
      <c r="B26" s="5" t="s">
        <v>20</v>
      </c>
      <c r="C26" s="2">
        <v>20</v>
      </c>
      <c r="D26" s="2">
        <v>0</v>
      </c>
      <c r="E26" s="2"/>
      <c r="F26" s="2">
        <v>0</v>
      </c>
      <c r="G26" s="2"/>
      <c r="H26" s="2"/>
      <c r="I26" s="2">
        <v>0</v>
      </c>
      <c r="J26" s="2"/>
      <c r="K26" s="2">
        <v>0</v>
      </c>
      <c r="L26" s="2">
        <v>0</v>
      </c>
      <c r="M26" s="2">
        <v>0</v>
      </c>
      <c r="N26" s="2">
        <v>0</v>
      </c>
      <c r="O26" s="2">
        <f t="shared" si="8"/>
        <v>20</v>
      </c>
      <c r="P26" s="2">
        <f t="shared" si="6"/>
        <v>1876</v>
      </c>
      <c r="R26" s="5" t="s">
        <v>20</v>
      </c>
      <c r="S26" s="2">
        <v>0</v>
      </c>
      <c r="T26" s="8">
        <v>0</v>
      </c>
      <c r="U26" s="8">
        <v>62</v>
      </c>
      <c r="V26" s="8">
        <v>0</v>
      </c>
      <c r="W26" s="8"/>
      <c r="X26" s="8">
        <v>0</v>
      </c>
      <c r="Y26" s="8">
        <f t="shared" si="9"/>
        <v>62</v>
      </c>
      <c r="Z26" s="2">
        <f t="shared" si="7"/>
        <v>116</v>
      </c>
    </row>
    <row r="27" spans="2:26" ht="15">
      <c r="B27" s="5" t="s">
        <v>21</v>
      </c>
      <c r="C27" s="2">
        <v>0</v>
      </c>
      <c r="D27" s="2">
        <v>387</v>
      </c>
      <c r="E27" s="2"/>
      <c r="F27" s="2">
        <v>0</v>
      </c>
      <c r="G27" s="2"/>
      <c r="H27" s="2"/>
      <c r="I27" s="2">
        <v>0</v>
      </c>
      <c r="J27" s="2"/>
      <c r="K27" s="2">
        <v>0</v>
      </c>
      <c r="L27" s="2">
        <v>0</v>
      </c>
      <c r="M27" s="2">
        <v>0</v>
      </c>
      <c r="N27" s="2">
        <v>0</v>
      </c>
      <c r="O27" s="2">
        <f t="shared" si="8"/>
        <v>387</v>
      </c>
      <c r="P27" s="2">
        <f t="shared" si="6"/>
        <v>2263</v>
      </c>
      <c r="R27" s="5" t="s">
        <v>21</v>
      </c>
      <c r="S27" s="2">
        <v>0</v>
      </c>
      <c r="T27" s="8">
        <v>0</v>
      </c>
      <c r="U27" s="8">
        <v>0</v>
      </c>
      <c r="V27" s="8">
        <v>0</v>
      </c>
      <c r="W27" s="8"/>
      <c r="X27" s="8">
        <v>0</v>
      </c>
      <c r="Y27" s="8">
        <f t="shared" si="9"/>
        <v>0</v>
      </c>
      <c r="Z27" s="2">
        <f t="shared" si="7"/>
        <v>116</v>
      </c>
    </row>
    <row r="28" spans="2:26" ht="15">
      <c r="B28" s="5" t="s">
        <v>22</v>
      </c>
      <c r="C28" s="2">
        <v>0</v>
      </c>
      <c r="D28" s="2">
        <v>1587</v>
      </c>
      <c r="E28" s="2"/>
      <c r="F28" s="2">
        <v>0</v>
      </c>
      <c r="G28" s="2"/>
      <c r="H28" s="2"/>
      <c r="I28" s="2">
        <v>23</v>
      </c>
      <c r="J28" s="2"/>
      <c r="K28" s="2">
        <v>0</v>
      </c>
      <c r="L28" s="2">
        <v>0</v>
      </c>
      <c r="M28" s="2">
        <v>0</v>
      </c>
      <c r="N28" s="2">
        <v>0</v>
      </c>
      <c r="O28" s="2">
        <f t="shared" si="8"/>
        <v>1610</v>
      </c>
      <c r="P28" s="2">
        <f t="shared" si="6"/>
        <v>3873</v>
      </c>
      <c r="R28" s="5" t="s">
        <v>22</v>
      </c>
      <c r="S28" s="2">
        <v>0</v>
      </c>
      <c r="T28" s="8">
        <v>0</v>
      </c>
      <c r="U28" s="8">
        <v>0</v>
      </c>
      <c r="V28" s="8">
        <v>10</v>
      </c>
      <c r="W28" s="8"/>
      <c r="X28" s="8">
        <v>0</v>
      </c>
      <c r="Y28" s="8">
        <f t="shared" si="9"/>
        <v>10</v>
      </c>
      <c r="Z28" s="2">
        <f t="shared" si="7"/>
        <v>126</v>
      </c>
    </row>
    <row r="29" spans="2:26" ht="15">
      <c r="B29" s="5" t="s">
        <v>23</v>
      </c>
      <c r="C29" s="2">
        <v>21</v>
      </c>
      <c r="D29" s="2">
        <v>568</v>
      </c>
      <c r="E29" s="2"/>
      <c r="F29" s="2">
        <v>0</v>
      </c>
      <c r="G29" s="2"/>
      <c r="H29" s="2"/>
      <c r="I29" s="2">
        <v>23</v>
      </c>
      <c r="J29" s="2"/>
      <c r="K29" s="2">
        <v>0</v>
      </c>
      <c r="L29" s="2">
        <v>0</v>
      </c>
      <c r="M29" s="2">
        <v>0</v>
      </c>
      <c r="N29" s="2">
        <v>0</v>
      </c>
      <c r="O29" s="2">
        <f t="shared" si="8"/>
        <v>612</v>
      </c>
      <c r="P29" s="2">
        <f t="shared" si="6"/>
        <v>4485</v>
      </c>
      <c r="R29" s="5" t="s">
        <v>23</v>
      </c>
      <c r="S29" s="2">
        <v>0</v>
      </c>
      <c r="T29" s="8">
        <v>0</v>
      </c>
      <c r="U29" s="8">
        <v>0</v>
      </c>
      <c r="V29" s="8">
        <v>0</v>
      </c>
      <c r="W29" s="8"/>
      <c r="X29" s="8">
        <v>0</v>
      </c>
      <c r="Y29" s="8">
        <f t="shared" si="9"/>
        <v>0</v>
      </c>
      <c r="Z29" s="2">
        <f t="shared" si="7"/>
        <v>126</v>
      </c>
    </row>
    <row r="30" spans="2:26" ht="15">
      <c r="B30" s="5" t="s">
        <v>28</v>
      </c>
      <c r="C30" s="2">
        <v>0</v>
      </c>
      <c r="D30" s="2">
        <v>120</v>
      </c>
      <c r="E30" s="2"/>
      <c r="F30" s="2">
        <v>0</v>
      </c>
      <c r="G30" s="2"/>
      <c r="H30" s="2"/>
      <c r="I30" s="2">
        <v>0</v>
      </c>
      <c r="J30" s="2"/>
      <c r="K30" s="2">
        <v>0</v>
      </c>
      <c r="L30" s="2">
        <v>0</v>
      </c>
      <c r="M30" s="2">
        <v>0</v>
      </c>
      <c r="N30" s="2">
        <v>0</v>
      </c>
      <c r="O30" s="2">
        <f t="shared" si="8"/>
        <v>120</v>
      </c>
      <c r="P30" s="2">
        <f t="shared" si="6"/>
        <v>4605</v>
      </c>
      <c r="R30" s="5" t="s">
        <v>28</v>
      </c>
      <c r="S30" s="2">
        <v>0</v>
      </c>
      <c r="T30" s="8">
        <v>0</v>
      </c>
      <c r="U30" s="8">
        <v>0</v>
      </c>
      <c r="V30" s="8">
        <v>0</v>
      </c>
      <c r="W30" s="8"/>
      <c r="X30" s="8">
        <v>0</v>
      </c>
      <c r="Y30" s="8">
        <f t="shared" si="9"/>
        <v>0</v>
      </c>
      <c r="Z30" s="2">
        <f t="shared" si="7"/>
        <v>126</v>
      </c>
    </row>
    <row r="31" spans="2:26" ht="15">
      <c r="B31" s="5" t="s">
        <v>29</v>
      </c>
      <c r="C31" s="2">
        <v>0</v>
      </c>
      <c r="D31" s="2">
        <v>0</v>
      </c>
      <c r="E31" s="2"/>
      <c r="F31" s="2">
        <v>0</v>
      </c>
      <c r="G31" s="2"/>
      <c r="H31" s="2"/>
      <c r="I31" s="2">
        <v>143</v>
      </c>
      <c r="J31" s="2"/>
      <c r="K31" s="2">
        <v>30531</v>
      </c>
      <c r="L31" s="2">
        <v>0</v>
      </c>
      <c r="M31" s="2">
        <v>0</v>
      </c>
      <c r="N31" s="2">
        <v>0</v>
      </c>
      <c r="O31" s="2">
        <f t="shared" si="8"/>
        <v>30674</v>
      </c>
      <c r="P31" s="2">
        <f t="shared" si="6"/>
        <v>35279</v>
      </c>
      <c r="R31" s="5" t="s">
        <v>29</v>
      </c>
      <c r="S31" s="2">
        <v>0</v>
      </c>
      <c r="T31" s="8">
        <v>0</v>
      </c>
      <c r="U31" s="8">
        <v>41</v>
      </c>
      <c r="V31" s="8">
        <v>0</v>
      </c>
      <c r="W31" s="8"/>
      <c r="X31" s="8">
        <v>0</v>
      </c>
      <c r="Y31" s="8">
        <f t="shared" si="9"/>
        <v>41</v>
      </c>
      <c r="Z31" s="2">
        <f t="shared" si="7"/>
        <v>167</v>
      </c>
    </row>
    <row r="32" spans="2:26" ht="15">
      <c r="B32" s="5" t="s">
        <v>30</v>
      </c>
      <c r="C32" s="2">
        <v>0</v>
      </c>
      <c r="D32" s="2">
        <v>0</v>
      </c>
      <c r="E32" s="2"/>
      <c r="F32" s="2">
        <v>0</v>
      </c>
      <c r="G32" s="2"/>
      <c r="H32" s="2"/>
      <c r="I32" s="2">
        <v>168</v>
      </c>
      <c r="J32" s="2"/>
      <c r="K32" s="2">
        <v>0</v>
      </c>
      <c r="L32" s="2">
        <v>0</v>
      </c>
      <c r="M32" s="2">
        <v>0</v>
      </c>
      <c r="N32" s="2">
        <v>0</v>
      </c>
      <c r="O32" s="2">
        <f t="shared" si="8"/>
        <v>168</v>
      </c>
      <c r="P32" s="2">
        <f t="shared" si="6"/>
        <v>35447</v>
      </c>
      <c r="R32" s="5" t="s">
        <v>30</v>
      </c>
      <c r="S32" s="2">
        <v>0</v>
      </c>
      <c r="T32" s="8">
        <v>0</v>
      </c>
      <c r="U32" s="8">
        <v>0</v>
      </c>
      <c r="V32" s="8">
        <v>29</v>
      </c>
      <c r="W32" s="8"/>
      <c r="X32" s="8">
        <v>0</v>
      </c>
      <c r="Y32" s="8">
        <f t="shared" si="9"/>
        <v>29</v>
      </c>
      <c r="Z32" s="2">
        <f t="shared" si="7"/>
        <v>196</v>
      </c>
    </row>
    <row r="33" spans="2:26" ht="15">
      <c r="B33" s="5" t="s">
        <v>31</v>
      </c>
      <c r="C33" s="2">
        <v>39</v>
      </c>
      <c r="D33" s="2">
        <v>0</v>
      </c>
      <c r="E33" s="2"/>
      <c r="F33" s="2">
        <v>0</v>
      </c>
      <c r="G33" s="2"/>
      <c r="H33" s="2"/>
      <c r="I33" s="2">
        <v>93</v>
      </c>
      <c r="J33" s="2"/>
      <c r="K33" s="2">
        <v>0</v>
      </c>
      <c r="L33" s="2">
        <v>0</v>
      </c>
      <c r="M33" s="2">
        <v>0</v>
      </c>
      <c r="N33" s="2">
        <v>0</v>
      </c>
      <c r="O33" s="2">
        <f t="shared" si="8"/>
        <v>132</v>
      </c>
      <c r="P33" s="2">
        <f>O33+P32</f>
        <v>35579</v>
      </c>
      <c r="R33" s="5" t="s">
        <v>31</v>
      </c>
      <c r="S33" s="2">
        <v>0</v>
      </c>
      <c r="T33" s="8">
        <v>10</v>
      </c>
      <c r="U33" s="8">
        <v>0</v>
      </c>
      <c r="V33" s="8">
        <v>0</v>
      </c>
      <c r="W33" s="8"/>
      <c r="X33" s="8">
        <v>0</v>
      </c>
      <c r="Y33" s="8">
        <f t="shared" si="9"/>
        <v>10</v>
      </c>
      <c r="Z33" s="2">
        <f t="shared" si="7"/>
        <v>206</v>
      </c>
    </row>
    <row r="34" spans="2:26" ht="15.75" thickBot="1">
      <c r="B34" s="5" t="s">
        <v>32</v>
      </c>
      <c r="C34" s="2">
        <v>0</v>
      </c>
      <c r="D34" s="2">
        <v>0</v>
      </c>
      <c r="E34" s="2"/>
      <c r="F34" s="2">
        <v>0</v>
      </c>
      <c r="G34" s="2"/>
      <c r="H34" s="2"/>
      <c r="I34" s="2">
        <v>213</v>
      </c>
      <c r="J34" s="2"/>
      <c r="K34" s="2">
        <v>0</v>
      </c>
      <c r="L34" s="2">
        <v>0</v>
      </c>
      <c r="M34" s="2">
        <v>0</v>
      </c>
      <c r="N34" s="2">
        <v>272</v>
      </c>
      <c r="O34" s="2">
        <f>SUM(C34:N34)</f>
        <v>485</v>
      </c>
      <c r="P34" s="2">
        <f t="shared" si="6"/>
        <v>36064</v>
      </c>
      <c r="R34" s="5" t="s">
        <v>32</v>
      </c>
      <c r="S34" s="2">
        <v>0</v>
      </c>
      <c r="T34" s="8">
        <v>0</v>
      </c>
      <c r="U34" s="8">
        <v>28</v>
      </c>
      <c r="V34" s="8">
        <v>22</v>
      </c>
      <c r="W34" s="8"/>
      <c r="X34" s="8">
        <v>0</v>
      </c>
      <c r="Y34" s="8">
        <f t="shared" si="9"/>
        <v>50</v>
      </c>
      <c r="Z34" s="2">
        <f t="shared" si="7"/>
        <v>256</v>
      </c>
    </row>
    <row r="35" spans="2:26" ht="16.5" thickBot="1" thickTop="1">
      <c r="B35" s="9" t="s">
        <v>27</v>
      </c>
      <c r="C35" s="10">
        <f aca="true" t="shared" si="10" ref="C35:N35">SUM(C23:C34)</f>
        <v>80</v>
      </c>
      <c r="D35" s="10">
        <f t="shared" si="10"/>
        <v>4518</v>
      </c>
      <c r="E35" s="10"/>
      <c r="F35" s="10">
        <f>SUM(F23:F34)</f>
        <v>0</v>
      </c>
      <c r="G35" s="10">
        <v>0</v>
      </c>
      <c r="H35" s="10"/>
      <c r="I35" s="10">
        <f t="shared" si="10"/>
        <v>663</v>
      </c>
      <c r="J35" s="10"/>
      <c r="K35" s="10">
        <f t="shared" si="10"/>
        <v>30531</v>
      </c>
      <c r="L35" s="10">
        <f t="shared" si="10"/>
        <v>0</v>
      </c>
      <c r="M35" s="10">
        <f t="shared" si="10"/>
        <v>0</v>
      </c>
      <c r="N35" s="10">
        <f t="shared" si="10"/>
        <v>272</v>
      </c>
      <c r="O35" s="10">
        <f>SUM(O23:O34)</f>
        <v>36064</v>
      </c>
      <c r="P35" s="10"/>
      <c r="R35" s="9" t="s">
        <v>27</v>
      </c>
      <c r="S35" s="10">
        <f aca="true" t="shared" si="11" ref="S35:Y35">SUM(S23:S34)</f>
        <v>0</v>
      </c>
      <c r="T35" s="10">
        <f t="shared" si="11"/>
        <v>10</v>
      </c>
      <c r="U35" s="10">
        <f t="shared" si="11"/>
        <v>158</v>
      </c>
      <c r="V35" s="10">
        <f t="shared" si="11"/>
        <v>88</v>
      </c>
      <c r="W35" s="10"/>
      <c r="X35" s="10">
        <f t="shared" si="11"/>
        <v>0</v>
      </c>
      <c r="Y35" s="10">
        <f t="shared" si="11"/>
        <v>256</v>
      </c>
      <c r="Z35" s="10"/>
    </row>
    <row r="36" spans="2:26" ht="15.75" thickTop="1">
      <c r="B36" s="11" t="s">
        <v>33</v>
      </c>
      <c r="C36" s="8">
        <v>0</v>
      </c>
      <c r="D36" s="8">
        <v>0</v>
      </c>
      <c r="E36" s="8"/>
      <c r="F36" s="8">
        <v>0</v>
      </c>
      <c r="G36" s="8"/>
      <c r="H36" s="8"/>
      <c r="I36" s="8">
        <v>48</v>
      </c>
      <c r="J36" s="8"/>
      <c r="K36" s="8">
        <v>0</v>
      </c>
      <c r="L36" s="8">
        <v>0</v>
      </c>
      <c r="M36" s="8">
        <v>0</v>
      </c>
      <c r="N36" s="8">
        <v>0</v>
      </c>
      <c r="O36" s="8">
        <f>SUM(C36:N36)</f>
        <v>48</v>
      </c>
      <c r="P36" s="8">
        <f>O36</f>
        <v>48</v>
      </c>
      <c r="R36" s="11" t="s">
        <v>33</v>
      </c>
      <c r="S36" s="8">
        <v>0</v>
      </c>
      <c r="T36" s="2">
        <v>0</v>
      </c>
      <c r="U36" s="2">
        <v>0</v>
      </c>
      <c r="V36" s="2">
        <v>0</v>
      </c>
      <c r="W36" s="2"/>
      <c r="X36" s="2">
        <v>0</v>
      </c>
      <c r="Y36" s="2">
        <v>0</v>
      </c>
      <c r="Z36" s="8">
        <f>Y36</f>
        <v>0</v>
      </c>
    </row>
    <row r="37" spans="2:26" ht="15">
      <c r="B37" s="5" t="s">
        <v>34</v>
      </c>
      <c r="C37" s="2">
        <v>0</v>
      </c>
      <c r="D37" s="2">
        <v>0</v>
      </c>
      <c r="E37" s="2"/>
      <c r="F37" s="2">
        <v>16476</v>
      </c>
      <c r="G37" s="2"/>
      <c r="H37" s="2"/>
      <c r="I37" s="2">
        <v>48</v>
      </c>
      <c r="J37" s="2"/>
      <c r="K37" s="2">
        <v>0</v>
      </c>
      <c r="L37" s="2">
        <v>0</v>
      </c>
      <c r="M37" s="2">
        <v>0</v>
      </c>
      <c r="N37" s="2">
        <v>0</v>
      </c>
      <c r="O37" s="8">
        <f aca="true" t="shared" si="12" ref="O37:O47">SUM(C37:N37)</f>
        <v>16524</v>
      </c>
      <c r="P37" s="2">
        <f aca="true" t="shared" si="13" ref="P37:P47">O37+P36</f>
        <v>16572</v>
      </c>
      <c r="R37" s="5" t="s">
        <v>34</v>
      </c>
      <c r="S37" s="2">
        <v>0</v>
      </c>
      <c r="T37" s="2">
        <v>0</v>
      </c>
      <c r="U37" s="2">
        <v>0</v>
      </c>
      <c r="V37" s="2">
        <v>0</v>
      </c>
      <c r="W37" s="2"/>
      <c r="X37" s="2">
        <v>10</v>
      </c>
      <c r="Y37" s="8">
        <f aca="true" t="shared" si="14" ref="Y37:Y47">SUM(S37:X37)</f>
        <v>10</v>
      </c>
      <c r="Z37" s="2">
        <f aca="true" t="shared" si="15" ref="Z37:Z47">Y37+Z36</f>
        <v>10</v>
      </c>
    </row>
    <row r="38" spans="2:26" ht="15">
      <c r="B38" s="5" t="s">
        <v>35</v>
      </c>
      <c r="C38" s="2">
        <v>0</v>
      </c>
      <c r="D38" s="2">
        <v>0</v>
      </c>
      <c r="E38" s="2"/>
      <c r="F38" s="2">
        <v>0</v>
      </c>
      <c r="G38" s="2"/>
      <c r="H38" s="2"/>
      <c r="I38" s="2">
        <v>155</v>
      </c>
      <c r="J38" s="2"/>
      <c r="K38" s="2">
        <v>0</v>
      </c>
      <c r="L38" s="2">
        <v>0</v>
      </c>
      <c r="M38" s="2">
        <v>0</v>
      </c>
      <c r="N38" s="2">
        <v>0</v>
      </c>
      <c r="O38" s="8">
        <f t="shared" si="12"/>
        <v>155</v>
      </c>
      <c r="P38" s="2">
        <f t="shared" si="13"/>
        <v>16727</v>
      </c>
      <c r="R38" s="5" t="s">
        <v>35</v>
      </c>
      <c r="S38" s="2">
        <v>0</v>
      </c>
      <c r="T38" s="2">
        <v>10</v>
      </c>
      <c r="U38" s="2">
        <v>20</v>
      </c>
      <c r="V38" s="2">
        <v>25</v>
      </c>
      <c r="W38" s="2"/>
      <c r="X38" s="2">
        <v>0</v>
      </c>
      <c r="Y38" s="8">
        <f t="shared" si="14"/>
        <v>55</v>
      </c>
      <c r="Z38" s="2">
        <f t="shared" si="15"/>
        <v>65</v>
      </c>
    </row>
    <row r="39" spans="2:26" ht="15">
      <c r="B39" s="5" t="s">
        <v>36</v>
      </c>
      <c r="C39" s="2">
        <v>0</v>
      </c>
      <c r="D39" s="2">
        <v>0</v>
      </c>
      <c r="E39" s="2"/>
      <c r="F39" s="2">
        <v>0</v>
      </c>
      <c r="G39" s="2"/>
      <c r="H39" s="2"/>
      <c r="I39" s="2">
        <v>48</v>
      </c>
      <c r="J39" s="2"/>
      <c r="K39" s="2">
        <v>0</v>
      </c>
      <c r="L39" s="2">
        <v>0</v>
      </c>
      <c r="M39" s="2">
        <v>0</v>
      </c>
      <c r="N39" s="2">
        <v>0</v>
      </c>
      <c r="O39" s="8">
        <f t="shared" si="12"/>
        <v>48</v>
      </c>
      <c r="P39" s="2">
        <f t="shared" si="13"/>
        <v>16775</v>
      </c>
      <c r="R39" s="5" t="s">
        <v>36</v>
      </c>
      <c r="S39" s="2">
        <v>0</v>
      </c>
      <c r="T39" s="2">
        <v>0</v>
      </c>
      <c r="U39" s="2">
        <v>0</v>
      </c>
      <c r="V39" s="2">
        <v>0</v>
      </c>
      <c r="W39" s="2"/>
      <c r="X39" s="2">
        <v>0</v>
      </c>
      <c r="Y39" s="8">
        <f t="shared" si="14"/>
        <v>0</v>
      </c>
      <c r="Z39" s="2">
        <f t="shared" si="15"/>
        <v>65</v>
      </c>
    </row>
    <row r="40" spans="2:26" ht="15">
      <c r="B40" s="5" t="s">
        <v>37</v>
      </c>
      <c r="C40" s="2">
        <v>0</v>
      </c>
      <c r="D40" s="2">
        <v>398</v>
      </c>
      <c r="E40" s="2"/>
      <c r="F40" s="2">
        <v>0</v>
      </c>
      <c r="G40" s="2"/>
      <c r="H40" s="2"/>
      <c r="I40" s="2">
        <v>98</v>
      </c>
      <c r="J40" s="2"/>
      <c r="K40" s="2">
        <v>0</v>
      </c>
      <c r="L40" s="2">
        <v>0</v>
      </c>
      <c r="M40" s="2">
        <v>0</v>
      </c>
      <c r="N40" s="2">
        <v>0</v>
      </c>
      <c r="O40" s="8">
        <f t="shared" si="12"/>
        <v>496</v>
      </c>
      <c r="P40" s="2">
        <f t="shared" si="13"/>
        <v>17271</v>
      </c>
      <c r="R40" s="5" t="s">
        <v>37</v>
      </c>
      <c r="S40" s="2">
        <v>0</v>
      </c>
      <c r="T40" s="2">
        <v>0</v>
      </c>
      <c r="U40" s="2">
        <v>0</v>
      </c>
      <c r="V40" s="2">
        <v>0</v>
      </c>
      <c r="W40" s="2"/>
      <c r="X40" s="2">
        <v>0</v>
      </c>
      <c r="Y40" s="8">
        <f t="shared" si="14"/>
        <v>0</v>
      </c>
      <c r="Z40" s="2">
        <f t="shared" si="15"/>
        <v>65</v>
      </c>
    </row>
    <row r="41" spans="2:26" ht="15">
      <c r="B41" s="5" t="s">
        <v>38</v>
      </c>
      <c r="C41" s="2">
        <v>0</v>
      </c>
      <c r="D41" s="2">
        <v>627</v>
      </c>
      <c r="E41" s="2"/>
      <c r="F41" s="2">
        <v>0</v>
      </c>
      <c r="G41" s="2"/>
      <c r="H41" s="2"/>
      <c r="I41" s="2">
        <v>59</v>
      </c>
      <c r="J41" s="2"/>
      <c r="K41" s="2">
        <v>0</v>
      </c>
      <c r="L41" s="2">
        <v>0</v>
      </c>
      <c r="M41" s="2">
        <v>0</v>
      </c>
      <c r="N41" s="2">
        <v>0</v>
      </c>
      <c r="O41" s="8">
        <f t="shared" si="12"/>
        <v>686</v>
      </c>
      <c r="P41" s="2">
        <f t="shared" si="13"/>
        <v>17957</v>
      </c>
      <c r="R41" s="5" t="s">
        <v>38</v>
      </c>
      <c r="S41" s="2">
        <v>0</v>
      </c>
      <c r="T41" s="2">
        <v>0</v>
      </c>
      <c r="U41" s="2">
        <v>0</v>
      </c>
      <c r="V41" s="2">
        <v>23</v>
      </c>
      <c r="W41" s="2"/>
      <c r="X41" s="2">
        <v>0</v>
      </c>
      <c r="Y41" s="8">
        <f t="shared" si="14"/>
        <v>23</v>
      </c>
      <c r="Z41" s="2">
        <f t="shared" si="15"/>
        <v>88</v>
      </c>
    </row>
    <row r="42" spans="2:26" ht="15">
      <c r="B42" s="5" t="s">
        <v>39</v>
      </c>
      <c r="C42" s="2">
        <v>0</v>
      </c>
      <c r="D42" s="2">
        <v>239</v>
      </c>
      <c r="E42" s="2"/>
      <c r="F42" s="2">
        <v>0</v>
      </c>
      <c r="G42" s="2"/>
      <c r="H42" s="2"/>
      <c r="I42" s="2">
        <v>222</v>
      </c>
      <c r="J42" s="2"/>
      <c r="K42" s="2">
        <v>0</v>
      </c>
      <c r="L42" s="2">
        <v>0</v>
      </c>
      <c r="M42" s="2">
        <v>0</v>
      </c>
      <c r="N42" s="2">
        <v>0</v>
      </c>
      <c r="O42" s="8">
        <f t="shared" si="12"/>
        <v>461</v>
      </c>
      <c r="P42" s="2">
        <f t="shared" si="13"/>
        <v>18418</v>
      </c>
      <c r="R42" s="5" t="s">
        <v>39</v>
      </c>
      <c r="S42" s="2">
        <v>0</v>
      </c>
      <c r="T42" s="2">
        <v>20</v>
      </c>
      <c r="U42" s="2">
        <v>28</v>
      </c>
      <c r="V42" s="2">
        <v>31</v>
      </c>
      <c r="W42" s="2"/>
      <c r="X42" s="2">
        <v>0</v>
      </c>
      <c r="Y42" s="8">
        <f t="shared" si="14"/>
        <v>79</v>
      </c>
      <c r="Z42" s="2">
        <f t="shared" si="15"/>
        <v>167</v>
      </c>
    </row>
    <row r="43" spans="2:26" ht="15">
      <c r="B43" s="5" t="s">
        <v>49</v>
      </c>
      <c r="C43" s="2">
        <v>0</v>
      </c>
      <c r="D43" s="2">
        <v>49</v>
      </c>
      <c r="E43" s="2"/>
      <c r="F43" s="2">
        <v>0</v>
      </c>
      <c r="G43" s="2"/>
      <c r="H43" s="2"/>
      <c r="I43" s="2">
        <v>8</v>
      </c>
      <c r="J43" s="2"/>
      <c r="K43" s="2">
        <v>0</v>
      </c>
      <c r="L43" s="2">
        <v>0</v>
      </c>
      <c r="M43" s="2">
        <v>0</v>
      </c>
      <c r="N43" s="2">
        <v>0</v>
      </c>
      <c r="O43" s="8">
        <f t="shared" si="12"/>
        <v>57</v>
      </c>
      <c r="P43" s="2">
        <f t="shared" si="13"/>
        <v>18475</v>
      </c>
      <c r="R43" s="5" t="s">
        <v>49</v>
      </c>
      <c r="S43" s="2">
        <v>0</v>
      </c>
      <c r="T43" s="2">
        <v>0</v>
      </c>
      <c r="U43" s="2">
        <v>0</v>
      </c>
      <c r="V43" s="2">
        <v>0</v>
      </c>
      <c r="W43" s="2"/>
      <c r="X43" s="2">
        <v>0</v>
      </c>
      <c r="Y43" s="8">
        <f t="shared" si="14"/>
        <v>0</v>
      </c>
      <c r="Z43" s="2">
        <f t="shared" si="15"/>
        <v>167</v>
      </c>
    </row>
    <row r="44" spans="2:26" ht="15">
      <c r="B44" s="5" t="s">
        <v>50</v>
      </c>
      <c r="C44" s="2">
        <v>0</v>
      </c>
      <c r="D44" s="2">
        <v>111</v>
      </c>
      <c r="E44" s="2"/>
      <c r="F44" s="2">
        <v>0</v>
      </c>
      <c r="G44" s="2"/>
      <c r="H44" s="2"/>
      <c r="I44" s="2">
        <v>0</v>
      </c>
      <c r="J44" s="2"/>
      <c r="K44" s="2">
        <v>0</v>
      </c>
      <c r="L44" s="2">
        <v>19</v>
      </c>
      <c r="M44" s="2">
        <v>23</v>
      </c>
      <c r="N44" s="2">
        <v>0</v>
      </c>
      <c r="O44" s="8">
        <f>SUM(C44:N44)</f>
        <v>153</v>
      </c>
      <c r="P44" s="2">
        <f t="shared" si="13"/>
        <v>18628</v>
      </c>
      <c r="R44" s="5" t="s">
        <v>50</v>
      </c>
      <c r="S44" s="2">
        <v>0</v>
      </c>
      <c r="T44" s="2">
        <v>0</v>
      </c>
      <c r="U44" s="2">
        <v>0</v>
      </c>
      <c r="V44" s="2">
        <v>0</v>
      </c>
      <c r="W44" s="2"/>
      <c r="X44" s="2">
        <v>0</v>
      </c>
      <c r="Y44" s="8">
        <f t="shared" si="14"/>
        <v>0</v>
      </c>
      <c r="Z44" s="2">
        <f t="shared" si="15"/>
        <v>167</v>
      </c>
    </row>
    <row r="45" spans="2:26" ht="15">
      <c r="B45" s="5" t="s">
        <v>51</v>
      </c>
      <c r="C45" s="2">
        <v>20</v>
      </c>
      <c r="D45" s="2">
        <v>0</v>
      </c>
      <c r="E45" s="2"/>
      <c r="F45" s="2">
        <v>21958</v>
      </c>
      <c r="G45" s="2"/>
      <c r="H45" s="2"/>
      <c r="I45" s="2">
        <v>0</v>
      </c>
      <c r="J45" s="2"/>
      <c r="K45" s="2">
        <v>0</v>
      </c>
      <c r="L45" s="2">
        <v>0</v>
      </c>
      <c r="M45" s="2">
        <v>0</v>
      </c>
      <c r="N45" s="2">
        <v>0</v>
      </c>
      <c r="O45" s="8">
        <f t="shared" si="12"/>
        <v>21978</v>
      </c>
      <c r="P45" s="2">
        <f t="shared" si="13"/>
        <v>40606</v>
      </c>
      <c r="R45" s="5" t="s">
        <v>51</v>
      </c>
      <c r="S45" s="2">
        <v>0</v>
      </c>
      <c r="T45" s="2">
        <v>5</v>
      </c>
      <c r="U45" s="2">
        <v>0</v>
      </c>
      <c r="V45" s="2">
        <v>0</v>
      </c>
      <c r="W45" s="2"/>
      <c r="X45" s="2">
        <v>0</v>
      </c>
      <c r="Y45" s="8">
        <f t="shared" si="14"/>
        <v>5</v>
      </c>
      <c r="Z45" s="2">
        <f t="shared" si="15"/>
        <v>172</v>
      </c>
    </row>
    <row r="46" spans="2:26" ht="15">
      <c r="B46" s="5" t="s">
        <v>52</v>
      </c>
      <c r="C46" s="2">
        <v>22</v>
      </c>
      <c r="D46" s="2">
        <v>0</v>
      </c>
      <c r="E46" s="2"/>
      <c r="F46" s="2">
        <v>0</v>
      </c>
      <c r="G46" s="2"/>
      <c r="H46" s="2"/>
      <c r="I46" s="2">
        <v>0</v>
      </c>
      <c r="J46" s="2"/>
      <c r="K46" s="2">
        <v>0</v>
      </c>
      <c r="L46" s="2">
        <v>0</v>
      </c>
      <c r="M46" s="2">
        <v>0</v>
      </c>
      <c r="N46" s="2">
        <v>0</v>
      </c>
      <c r="O46" s="8">
        <f t="shared" si="12"/>
        <v>22</v>
      </c>
      <c r="P46" s="2">
        <f t="shared" si="13"/>
        <v>40628</v>
      </c>
      <c r="R46" s="5" t="s">
        <v>52</v>
      </c>
      <c r="S46" s="2">
        <v>0</v>
      </c>
      <c r="T46" s="2">
        <v>0</v>
      </c>
      <c r="U46" s="2">
        <v>0</v>
      </c>
      <c r="V46" s="2">
        <v>28</v>
      </c>
      <c r="W46" s="2"/>
      <c r="X46" s="2">
        <v>0</v>
      </c>
      <c r="Y46" s="8">
        <f t="shared" si="14"/>
        <v>28</v>
      </c>
      <c r="Z46" s="2">
        <f t="shared" si="15"/>
        <v>200</v>
      </c>
    </row>
    <row r="47" spans="2:26" ht="15.75" thickBot="1">
      <c r="B47" s="5" t="s">
        <v>53</v>
      </c>
      <c r="C47" s="2">
        <v>0</v>
      </c>
      <c r="D47" s="2">
        <v>0</v>
      </c>
      <c r="E47" s="2"/>
      <c r="F47" s="2">
        <v>0</v>
      </c>
      <c r="G47" s="2"/>
      <c r="H47" s="2"/>
      <c r="I47" s="2">
        <v>0</v>
      </c>
      <c r="J47" s="2"/>
      <c r="K47" s="2">
        <f>7080+22935</f>
        <v>30015</v>
      </c>
      <c r="L47" s="2">
        <v>0</v>
      </c>
      <c r="M47" s="2">
        <v>0</v>
      </c>
      <c r="N47" s="2">
        <v>0</v>
      </c>
      <c r="O47" s="8">
        <f t="shared" si="12"/>
        <v>30015</v>
      </c>
      <c r="P47" s="2">
        <f t="shared" si="13"/>
        <v>70643</v>
      </c>
      <c r="R47" s="5" t="s">
        <v>53</v>
      </c>
      <c r="S47" s="2">
        <v>0</v>
      </c>
      <c r="T47" s="2">
        <v>5</v>
      </c>
      <c r="U47" s="2">
        <v>0</v>
      </c>
      <c r="V47" s="2">
        <v>0</v>
      </c>
      <c r="W47" s="2"/>
      <c r="X47" s="2">
        <v>0</v>
      </c>
      <c r="Y47" s="8">
        <f t="shared" si="14"/>
        <v>5</v>
      </c>
      <c r="Z47" s="2">
        <f t="shared" si="15"/>
        <v>205</v>
      </c>
    </row>
    <row r="48" spans="2:26" ht="16.5" thickBot="1" thickTop="1">
      <c r="B48" s="9" t="s">
        <v>54</v>
      </c>
      <c r="C48" s="10">
        <f aca="true" t="shared" si="16" ref="C48:N48">SUM(C36:C47)</f>
        <v>42</v>
      </c>
      <c r="D48" s="10">
        <f t="shared" si="16"/>
        <v>1424</v>
      </c>
      <c r="E48" s="10"/>
      <c r="F48" s="10">
        <f>SUM(F36:F47)</f>
        <v>38434</v>
      </c>
      <c r="G48" s="10">
        <v>0</v>
      </c>
      <c r="H48" s="10">
        <v>0</v>
      </c>
      <c r="I48" s="10">
        <f t="shared" si="16"/>
        <v>686</v>
      </c>
      <c r="J48" s="10"/>
      <c r="K48" s="10">
        <f t="shared" si="16"/>
        <v>30015</v>
      </c>
      <c r="L48" s="10">
        <f t="shared" si="16"/>
        <v>19</v>
      </c>
      <c r="M48" s="10">
        <f t="shared" si="16"/>
        <v>23</v>
      </c>
      <c r="N48" s="10">
        <f t="shared" si="16"/>
        <v>0</v>
      </c>
      <c r="O48" s="10">
        <f>SUM(O36:O47)</f>
        <v>70643</v>
      </c>
      <c r="P48" s="10"/>
      <c r="R48" s="9" t="s">
        <v>54</v>
      </c>
      <c r="S48" s="10">
        <f aca="true" t="shared" si="17" ref="S48:Y48">SUM(S36:S47)</f>
        <v>0</v>
      </c>
      <c r="T48" s="10">
        <f t="shared" si="17"/>
        <v>40</v>
      </c>
      <c r="U48" s="10">
        <f t="shared" si="17"/>
        <v>48</v>
      </c>
      <c r="V48" s="10">
        <f t="shared" si="17"/>
        <v>107</v>
      </c>
      <c r="W48" s="10"/>
      <c r="X48" s="10">
        <f t="shared" si="17"/>
        <v>10</v>
      </c>
      <c r="Y48" s="10">
        <f t="shared" si="17"/>
        <v>205</v>
      </c>
      <c r="Z48" s="10"/>
    </row>
    <row r="49" spans="2:26" ht="15.75" thickTop="1">
      <c r="B49" s="11" t="s">
        <v>76</v>
      </c>
      <c r="C49" s="8">
        <v>0</v>
      </c>
      <c r="D49" s="8">
        <v>0</v>
      </c>
      <c r="E49" s="8"/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f>SUM(C49:N49)</f>
        <v>0</v>
      </c>
      <c r="P49" s="8">
        <f>O49</f>
        <v>0</v>
      </c>
      <c r="R49" s="11" t="s">
        <v>76</v>
      </c>
      <c r="S49" s="8">
        <v>0</v>
      </c>
      <c r="T49" s="2">
        <v>0</v>
      </c>
      <c r="U49" s="2">
        <v>5</v>
      </c>
      <c r="V49" s="2">
        <v>35</v>
      </c>
      <c r="W49" s="2"/>
      <c r="X49" s="2">
        <v>0</v>
      </c>
      <c r="Y49" s="8">
        <f>SUM(S49:X49)</f>
        <v>40</v>
      </c>
      <c r="Z49" s="8">
        <f>Y49</f>
        <v>40</v>
      </c>
    </row>
    <row r="50" spans="2:26" ht="15">
      <c r="B50" s="5" t="s">
        <v>77</v>
      </c>
      <c r="C50" s="2">
        <v>0</v>
      </c>
      <c r="D50" s="2">
        <v>0</v>
      </c>
      <c r="E50" s="2"/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8">
        <f>SUM(C50:N50)</f>
        <v>0</v>
      </c>
      <c r="P50" s="2">
        <f aca="true" t="shared" si="18" ref="P50:P60">O50+P49</f>
        <v>0</v>
      </c>
      <c r="R50" s="5" t="s">
        <v>77</v>
      </c>
      <c r="S50" s="2">
        <v>0</v>
      </c>
      <c r="T50" s="2">
        <v>7</v>
      </c>
      <c r="U50" s="2">
        <v>0</v>
      </c>
      <c r="V50" s="2">
        <v>0</v>
      </c>
      <c r="W50" s="2"/>
      <c r="X50" s="2">
        <v>0</v>
      </c>
      <c r="Y50" s="8">
        <f>SUM(S50:X50)</f>
        <v>7</v>
      </c>
      <c r="Z50" s="2">
        <f aca="true" t="shared" si="19" ref="Z50:Z60">Y50+Z49</f>
        <v>47</v>
      </c>
    </row>
    <row r="51" spans="2:26" ht="15">
      <c r="B51" s="5" t="s">
        <v>78</v>
      </c>
      <c r="C51" s="2">
        <v>0</v>
      </c>
      <c r="D51" s="2">
        <v>0</v>
      </c>
      <c r="E51" s="2"/>
      <c r="F51" s="2">
        <v>0</v>
      </c>
      <c r="G51" s="2">
        <v>18</v>
      </c>
      <c r="H51" s="2">
        <v>0</v>
      </c>
      <c r="I51" s="2">
        <v>82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8">
        <f aca="true" t="shared" si="20" ref="O51:O60">SUM(C51:N51)</f>
        <v>100</v>
      </c>
      <c r="P51" s="2">
        <f t="shared" si="18"/>
        <v>100</v>
      </c>
      <c r="R51" s="5" t="s">
        <v>78</v>
      </c>
      <c r="S51" s="2">
        <v>0</v>
      </c>
      <c r="T51" s="2">
        <v>15</v>
      </c>
      <c r="U51" s="2">
        <v>0</v>
      </c>
      <c r="V51" s="2">
        <v>23</v>
      </c>
      <c r="W51" s="2"/>
      <c r="X51" s="2">
        <v>0</v>
      </c>
      <c r="Y51" s="8">
        <f aca="true" t="shared" si="21" ref="Y51:Y60">SUM(S51:X51)</f>
        <v>38</v>
      </c>
      <c r="Z51" s="2">
        <f t="shared" si="19"/>
        <v>85</v>
      </c>
    </row>
    <row r="52" spans="2:26" ht="15">
      <c r="B52" s="5" t="s">
        <v>79</v>
      </c>
      <c r="C52" s="2">
        <v>21</v>
      </c>
      <c r="D52" s="2">
        <v>0</v>
      </c>
      <c r="E52" s="2"/>
      <c r="F52" s="2">
        <v>0</v>
      </c>
      <c r="G52" s="2">
        <v>0</v>
      </c>
      <c r="H52" s="2">
        <v>0</v>
      </c>
      <c r="I52" s="2">
        <v>111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8">
        <f t="shared" si="20"/>
        <v>132</v>
      </c>
      <c r="P52" s="2">
        <f t="shared" si="18"/>
        <v>232</v>
      </c>
      <c r="R52" s="5" t="s">
        <v>79</v>
      </c>
      <c r="S52" s="2">
        <v>0</v>
      </c>
      <c r="T52" s="2">
        <v>0</v>
      </c>
      <c r="U52" s="2">
        <v>0</v>
      </c>
      <c r="V52" s="2">
        <v>21</v>
      </c>
      <c r="W52" s="2"/>
      <c r="X52" s="2">
        <v>0</v>
      </c>
      <c r="Y52" s="8">
        <f t="shared" si="21"/>
        <v>21</v>
      </c>
      <c r="Z52" s="2">
        <f t="shared" si="19"/>
        <v>106</v>
      </c>
    </row>
    <row r="53" spans="2:26" ht="15">
      <c r="B53" s="5" t="s">
        <v>80</v>
      </c>
      <c r="C53" s="2">
        <v>0</v>
      </c>
      <c r="D53" s="2">
        <v>0</v>
      </c>
      <c r="E53" s="2"/>
      <c r="F53" s="2">
        <v>0</v>
      </c>
      <c r="G53" s="2">
        <v>0</v>
      </c>
      <c r="H53" s="2">
        <v>22</v>
      </c>
      <c r="I53" s="2">
        <v>102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8">
        <f t="shared" si="20"/>
        <v>124</v>
      </c>
      <c r="P53" s="2">
        <f t="shared" si="18"/>
        <v>356</v>
      </c>
      <c r="R53" s="5" t="s">
        <v>80</v>
      </c>
      <c r="S53" s="2">
        <v>0</v>
      </c>
      <c r="T53" s="2">
        <v>0</v>
      </c>
      <c r="U53" s="2">
        <v>6</v>
      </c>
      <c r="V53" s="2">
        <v>2</v>
      </c>
      <c r="W53" s="2"/>
      <c r="X53" s="2">
        <v>0</v>
      </c>
      <c r="Y53" s="8">
        <f t="shared" si="21"/>
        <v>8</v>
      </c>
      <c r="Z53" s="2">
        <f t="shared" si="19"/>
        <v>114</v>
      </c>
    </row>
    <row r="54" spans="2:26" ht="15">
      <c r="B54" s="5" t="s">
        <v>81</v>
      </c>
      <c r="C54" s="2">
        <v>0</v>
      </c>
      <c r="D54" s="2">
        <v>0</v>
      </c>
      <c r="E54" s="2"/>
      <c r="F54" s="2">
        <v>0</v>
      </c>
      <c r="G54" s="2">
        <v>0</v>
      </c>
      <c r="H54" s="2">
        <v>22</v>
      </c>
      <c r="I54" s="2">
        <v>52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8">
        <f t="shared" si="20"/>
        <v>74</v>
      </c>
      <c r="P54" s="2">
        <f t="shared" si="18"/>
        <v>430</v>
      </c>
      <c r="R54" s="5" t="s">
        <v>81</v>
      </c>
      <c r="S54" s="2">
        <v>0</v>
      </c>
      <c r="T54" s="2">
        <v>0</v>
      </c>
      <c r="U54" s="2">
        <v>4</v>
      </c>
      <c r="V54" s="2">
        <v>0</v>
      </c>
      <c r="W54" s="2"/>
      <c r="X54" s="2">
        <v>0</v>
      </c>
      <c r="Y54" s="8">
        <f t="shared" si="21"/>
        <v>4</v>
      </c>
      <c r="Z54" s="2">
        <f t="shared" si="19"/>
        <v>118</v>
      </c>
    </row>
    <row r="55" spans="2:26" ht="15">
      <c r="B55" s="5" t="s">
        <v>82</v>
      </c>
      <c r="C55" s="2">
        <v>0</v>
      </c>
      <c r="D55" s="2">
        <v>0</v>
      </c>
      <c r="E55" s="2"/>
      <c r="F55" s="2">
        <v>0</v>
      </c>
      <c r="G55" s="2">
        <v>0</v>
      </c>
      <c r="H55" s="2">
        <v>0</v>
      </c>
      <c r="I55" s="2">
        <v>56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8">
        <f t="shared" si="20"/>
        <v>56</v>
      </c>
      <c r="P55" s="2">
        <f t="shared" si="18"/>
        <v>486</v>
      </c>
      <c r="R55" s="5" t="s">
        <v>82</v>
      </c>
      <c r="S55" s="2">
        <v>0</v>
      </c>
      <c r="T55" s="2">
        <v>0</v>
      </c>
      <c r="U55" s="2">
        <v>7</v>
      </c>
      <c r="V55" s="2">
        <v>0</v>
      </c>
      <c r="W55" s="2"/>
      <c r="X55" s="2">
        <v>0</v>
      </c>
      <c r="Y55" s="8">
        <f t="shared" si="21"/>
        <v>7</v>
      </c>
      <c r="Z55" s="2">
        <f t="shared" si="19"/>
        <v>125</v>
      </c>
    </row>
    <row r="56" spans="2:26" ht="15">
      <c r="B56" s="5" t="s">
        <v>93</v>
      </c>
      <c r="C56" s="2">
        <v>0</v>
      </c>
      <c r="D56" s="2">
        <v>0</v>
      </c>
      <c r="E56" s="2"/>
      <c r="F56" s="2">
        <v>0</v>
      </c>
      <c r="G56" s="2">
        <v>0</v>
      </c>
      <c r="H56" s="2">
        <v>0</v>
      </c>
      <c r="I56" s="2">
        <v>26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8">
        <f t="shared" si="20"/>
        <v>26</v>
      </c>
      <c r="P56" s="2">
        <f t="shared" si="18"/>
        <v>512</v>
      </c>
      <c r="R56" s="5" t="s">
        <v>93</v>
      </c>
      <c r="S56" s="2">
        <v>0</v>
      </c>
      <c r="T56" s="2">
        <v>0</v>
      </c>
      <c r="U56" s="2">
        <v>0</v>
      </c>
      <c r="V56" s="2">
        <v>1</v>
      </c>
      <c r="W56" s="2"/>
      <c r="X56" s="2">
        <v>0</v>
      </c>
      <c r="Y56" s="8">
        <f t="shared" si="21"/>
        <v>1</v>
      </c>
      <c r="Z56" s="2">
        <f t="shared" si="19"/>
        <v>126</v>
      </c>
    </row>
    <row r="57" spans="2:26" ht="15">
      <c r="B57" s="5" t="s">
        <v>94</v>
      </c>
      <c r="C57" s="2">
        <v>0</v>
      </c>
      <c r="D57" s="2">
        <v>0</v>
      </c>
      <c r="E57" s="2"/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8">
        <f t="shared" si="20"/>
        <v>0</v>
      </c>
      <c r="P57" s="2">
        <f t="shared" si="18"/>
        <v>512</v>
      </c>
      <c r="R57" s="5" t="s">
        <v>94</v>
      </c>
      <c r="S57" s="2">
        <v>0</v>
      </c>
      <c r="T57" s="2">
        <v>0</v>
      </c>
      <c r="U57" s="2">
        <v>42</v>
      </c>
      <c r="V57" s="2">
        <v>0</v>
      </c>
      <c r="W57" s="2"/>
      <c r="X57" s="2">
        <v>0</v>
      </c>
      <c r="Y57" s="8">
        <f t="shared" si="21"/>
        <v>42</v>
      </c>
      <c r="Z57" s="2">
        <f t="shared" si="19"/>
        <v>168</v>
      </c>
    </row>
    <row r="58" spans="2:26" ht="15">
      <c r="B58" s="5" t="s">
        <v>95</v>
      </c>
      <c r="C58" s="2">
        <v>0</v>
      </c>
      <c r="D58" s="2">
        <v>0</v>
      </c>
      <c r="E58" s="2"/>
      <c r="F58" s="2">
        <v>0</v>
      </c>
      <c r="G58" s="2">
        <v>0</v>
      </c>
      <c r="H58" s="2">
        <v>0</v>
      </c>
      <c r="I58" s="2">
        <v>0</v>
      </c>
      <c r="J58" s="2">
        <v>19</v>
      </c>
      <c r="K58" s="2">
        <v>0</v>
      </c>
      <c r="L58" s="2">
        <v>0</v>
      </c>
      <c r="M58" s="2">
        <v>23</v>
      </c>
      <c r="N58" s="2">
        <v>0</v>
      </c>
      <c r="O58" s="8">
        <f t="shared" si="20"/>
        <v>42</v>
      </c>
      <c r="P58" s="2">
        <f t="shared" si="18"/>
        <v>554</v>
      </c>
      <c r="R58" s="5" t="s">
        <v>95</v>
      </c>
      <c r="S58" s="2">
        <v>0</v>
      </c>
      <c r="T58" s="2">
        <v>0</v>
      </c>
      <c r="U58" s="2">
        <v>0</v>
      </c>
      <c r="V58" s="2">
        <v>0</v>
      </c>
      <c r="W58" s="2"/>
      <c r="X58" s="2">
        <v>0</v>
      </c>
      <c r="Y58" s="8">
        <f t="shared" si="21"/>
        <v>0</v>
      </c>
      <c r="Z58" s="2">
        <f t="shared" si="19"/>
        <v>168</v>
      </c>
    </row>
    <row r="59" spans="2:26" ht="15">
      <c r="B59" s="5" t="s">
        <v>96</v>
      </c>
      <c r="C59" s="2">
        <v>0</v>
      </c>
      <c r="D59" s="2">
        <v>0</v>
      </c>
      <c r="E59" s="2"/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8">
        <f t="shared" si="20"/>
        <v>0</v>
      </c>
      <c r="P59" s="2">
        <f t="shared" si="18"/>
        <v>554</v>
      </c>
      <c r="R59" s="5" t="s">
        <v>96</v>
      </c>
      <c r="S59" s="2">
        <v>0</v>
      </c>
      <c r="T59" s="2">
        <v>1</v>
      </c>
      <c r="U59" s="2">
        <v>35</v>
      </c>
      <c r="V59" s="2">
        <v>26</v>
      </c>
      <c r="W59" s="2"/>
      <c r="X59" s="2">
        <v>0</v>
      </c>
      <c r="Y59" s="8">
        <f t="shared" si="21"/>
        <v>62</v>
      </c>
      <c r="Z59" s="2">
        <f t="shared" si="19"/>
        <v>230</v>
      </c>
    </row>
    <row r="60" spans="2:26" ht="15.75" thickBot="1">
      <c r="B60" s="5" t="s">
        <v>97</v>
      </c>
      <c r="C60" s="2">
        <v>0</v>
      </c>
      <c r="D60" s="2">
        <v>0</v>
      </c>
      <c r="E60" s="2"/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8">
        <f t="shared" si="20"/>
        <v>0</v>
      </c>
      <c r="P60" s="2">
        <f t="shared" si="18"/>
        <v>554</v>
      </c>
      <c r="R60" s="5" t="s">
        <v>97</v>
      </c>
      <c r="S60" s="2">
        <v>0</v>
      </c>
      <c r="T60" s="2">
        <v>0</v>
      </c>
      <c r="U60" s="2">
        <v>37</v>
      </c>
      <c r="V60" s="2">
        <v>7</v>
      </c>
      <c r="W60" s="2"/>
      <c r="X60" s="2">
        <v>0</v>
      </c>
      <c r="Y60" s="8">
        <f t="shared" si="21"/>
        <v>44</v>
      </c>
      <c r="Z60" s="2">
        <f t="shared" si="19"/>
        <v>274</v>
      </c>
    </row>
    <row r="61" spans="2:26" ht="16.5" thickBot="1" thickTop="1">
      <c r="B61" s="9" t="s">
        <v>92</v>
      </c>
      <c r="C61" s="10">
        <f aca="true" t="shared" si="22" ref="C61:O61">SUM(C49:C60)</f>
        <v>21</v>
      </c>
      <c r="D61" s="10">
        <f t="shared" si="22"/>
        <v>0</v>
      </c>
      <c r="E61" s="10"/>
      <c r="F61" s="10">
        <f t="shared" si="22"/>
        <v>0</v>
      </c>
      <c r="G61" s="10">
        <f t="shared" si="22"/>
        <v>18</v>
      </c>
      <c r="H61" s="10">
        <f t="shared" si="22"/>
        <v>44</v>
      </c>
      <c r="I61" s="10">
        <f t="shared" si="22"/>
        <v>429</v>
      </c>
      <c r="J61" s="10">
        <f t="shared" si="22"/>
        <v>19</v>
      </c>
      <c r="K61" s="10">
        <f t="shared" si="22"/>
        <v>0</v>
      </c>
      <c r="L61" s="10">
        <f t="shared" si="22"/>
        <v>0</v>
      </c>
      <c r="M61" s="10">
        <f t="shared" si="22"/>
        <v>23</v>
      </c>
      <c r="N61" s="10">
        <f t="shared" si="22"/>
        <v>0</v>
      </c>
      <c r="O61" s="10">
        <f t="shared" si="22"/>
        <v>554</v>
      </c>
      <c r="P61" s="10"/>
      <c r="R61" s="9" t="s">
        <v>92</v>
      </c>
      <c r="S61" s="10">
        <f aca="true" t="shared" si="23" ref="S61:Y61">SUM(S49:S60)</f>
        <v>0</v>
      </c>
      <c r="T61" s="10">
        <f t="shared" si="23"/>
        <v>23</v>
      </c>
      <c r="U61" s="10">
        <f t="shared" si="23"/>
        <v>136</v>
      </c>
      <c r="V61" s="10">
        <f t="shared" si="23"/>
        <v>115</v>
      </c>
      <c r="W61" s="10"/>
      <c r="X61" s="10">
        <f t="shared" si="23"/>
        <v>0</v>
      </c>
      <c r="Y61" s="10">
        <f t="shared" si="23"/>
        <v>274</v>
      </c>
      <c r="Z61" s="10"/>
    </row>
    <row r="62" spans="2:26" ht="15.75" thickTop="1">
      <c r="B62" s="11" t="s">
        <v>132</v>
      </c>
      <c r="C62" s="8">
        <v>0</v>
      </c>
      <c r="D62" s="8">
        <v>0</v>
      </c>
      <c r="E62" s="8"/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f>SUM(C62:N62)</f>
        <v>0</v>
      </c>
      <c r="P62" s="8">
        <f>O62</f>
        <v>0</v>
      </c>
      <c r="R62" s="11" t="s">
        <v>132</v>
      </c>
      <c r="S62" s="8">
        <v>0</v>
      </c>
      <c r="T62" s="2">
        <v>0</v>
      </c>
      <c r="U62" s="2">
        <v>33</v>
      </c>
      <c r="V62" s="2">
        <v>18</v>
      </c>
      <c r="W62" s="2"/>
      <c r="X62" s="2">
        <v>0</v>
      </c>
      <c r="Y62" s="8">
        <f>SUM(S62:X62)</f>
        <v>51</v>
      </c>
      <c r="Z62" s="8">
        <f>Y62</f>
        <v>51</v>
      </c>
    </row>
    <row r="63" spans="2:26" ht="15">
      <c r="B63" s="5" t="s">
        <v>133</v>
      </c>
      <c r="C63" s="2">
        <v>21</v>
      </c>
      <c r="D63" s="2">
        <v>0</v>
      </c>
      <c r="E63" s="2"/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8">
        <f>SUM(C63:N63)</f>
        <v>21</v>
      </c>
      <c r="P63" s="2">
        <f aca="true" t="shared" si="24" ref="P63:P73">O63+P62</f>
        <v>21</v>
      </c>
      <c r="R63" s="5" t="s">
        <v>133</v>
      </c>
      <c r="S63" s="2">
        <v>0</v>
      </c>
      <c r="T63" s="2">
        <v>0</v>
      </c>
      <c r="U63" s="2">
        <v>0</v>
      </c>
      <c r="V63" s="2">
        <v>0</v>
      </c>
      <c r="W63" s="2"/>
      <c r="X63" s="2">
        <v>0</v>
      </c>
      <c r="Y63" s="8">
        <f>SUM(S63:X63)</f>
        <v>0</v>
      </c>
      <c r="Z63" s="2">
        <f aca="true" t="shared" si="25" ref="Z63:Z73">Y63+Z62</f>
        <v>51</v>
      </c>
    </row>
    <row r="64" spans="2:26" ht="15">
      <c r="B64" s="5" t="s">
        <v>134</v>
      </c>
      <c r="C64" s="2">
        <v>0</v>
      </c>
      <c r="D64" s="2">
        <v>0</v>
      </c>
      <c r="E64" s="2"/>
      <c r="F64" s="2">
        <v>0</v>
      </c>
      <c r="G64" s="2">
        <v>0</v>
      </c>
      <c r="H64" s="2">
        <v>0</v>
      </c>
      <c r="I64" s="2">
        <v>78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8">
        <f>SUM(C64:N64)</f>
        <v>78</v>
      </c>
      <c r="P64" s="2">
        <f t="shared" si="24"/>
        <v>99</v>
      </c>
      <c r="R64" s="5" t="s">
        <v>134</v>
      </c>
      <c r="S64" s="2">
        <v>0</v>
      </c>
      <c r="T64" s="2">
        <v>5</v>
      </c>
      <c r="U64" s="2">
        <v>71</v>
      </c>
      <c r="V64" s="2">
        <v>25</v>
      </c>
      <c r="W64" s="2"/>
      <c r="X64" s="2">
        <v>0</v>
      </c>
      <c r="Y64" s="8">
        <f aca="true" t="shared" si="26" ref="Y64:Y73">SUM(S64:X64)</f>
        <v>101</v>
      </c>
      <c r="Z64" s="2">
        <f t="shared" si="25"/>
        <v>152</v>
      </c>
    </row>
    <row r="65" spans="2:26" ht="15">
      <c r="B65" s="5" t="s">
        <v>135</v>
      </c>
      <c r="C65" s="2">
        <v>0</v>
      </c>
      <c r="D65" s="2">
        <v>0</v>
      </c>
      <c r="E65" s="2"/>
      <c r="F65" s="2">
        <v>0</v>
      </c>
      <c r="G65" s="2">
        <v>0</v>
      </c>
      <c r="H65" s="2">
        <v>0</v>
      </c>
      <c r="I65" s="2">
        <v>234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8">
        <f aca="true" t="shared" si="27" ref="O65:O73">SUM(C65:N65)</f>
        <v>234</v>
      </c>
      <c r="P65" s="2">
        <f t="shared" si="24"/>
        <v>333</v>
      </c>
      <c r="R65" s="5" t="s">
        <v>135</v>
      </c>
      <c r="S65" s="2">
        <v>0</v>
      </c>
      <c r="T65" s="2">
        <v>5</v>
      </c>
      <c r="U65" s="2">
        <v>40</v>
      </c>
      <c r="V65" s="2">
        <v>0</v>
      </c>
      <c r="W65" s="2"/>
      <c r="X65" s="2">
        <v>0</v>
      </c>
      <c r="Y65" s="8">
        <f t="shared" si="26"/>
        <v>45</v>
      </c>
      <c r="Z65" s="2">
        <f t="shared" si="25"/>
        <v>197</v>
      </c>
    </row>
    <row r="66" spans="2:26" ht="15">
      <c r="B66" s="5" t="s">
        <v>136</v>
      </c>
      <c r="C66" s="2">
        <v>22</v>
      </c>
      <c r="D66" s="2">
        <v>0</v>
      </c>
      <c r="E66" s="2"/>
      <c r="F66" s="2">
        <v>0</v>
      </c>
      <c r="G66" s="2">
        <v>0</v>
      </c>
      <c r="H66" s="2">
        <v>23</v>
      </c>
      <c r="I66" s="2">
        <v>91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8">
        <f t="shared" si="27"/>
        <v>136</v>
      </c>
      <c r="P66" s="2">
        <f t="shared" si="24"/>
        <v>469</v>
      </c>
      <c r="R66" s="5" t="s">
        <v>136</v>
      </c>
      <c r="S66" s="2">
        <v>0</v>
      </c>
      <c r="T66" s="2">
        <v>0</v>
      </c>
      <c r="U66" s="2">
        <v>34</v>
      </c>
      <c r="V66" s="2">
        <v>0</v>
      </c>
      <c r="W66" s="2"/>
      <c r="X66" s="2">
        <v>0</v>
      </c>
      <c r="Y66" s="8">
        <f t="shared" si="26"/>
        <v>34</v>
      </c>
      <c r="Z66" s="2">
        <f t="shared" si="25"/>
        <v>231</v>
      </c>
    </row>
    <row r="67" spans="2:26" ht="15">
      <c r="B67" s="5" t="s">
        <v>137</v>
      </c>
      <c r="C67" s="2">
        <v>0</v>
      </c>
      <c r="D67" s="2">
        <v>84</v>
      </c>
      <c r="E67" s="2"/>
      <c r="F67" s="2">
        <v>0</v>
      </c>
      <c r="G67" s="2">
        <v>0</v>
      </c>
      <c r="H67" s="2">
        <v>0</v>
      </c>
      <c r="I67" s="2">
        <v>129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8">
        <f t="shared" si="27"/>
        <v>213</v>
      </c>
      <c r="P67" s="2">
        <f t="shared" si="24"/>
        <v>682</v>
      </c>
      <c r="R67" s="5" t="s">
        <v>137</v>
      </c>
      <c r="S67" s="2">
        <v>0</v>
      </c>
      <c r="T67" s="2">
        <v>0</v>
      </c>
      <c r="U67" s="2">
        <v>0</v>
      </c>
      <c r="V67" s="2">
        <v>11</v>
      </c>
      <c r="W67" s="2"/>
      <c r="X67" s="2">
        <v>0</v>
      </c>
      <c r="Y67" s="8">
        <f t="shared" si="26"/>
        <v>11</v>
      </c>
      <c r="Z67" s="2">
        <f t="shared" si="25"/>
        <v>242</v>
      </c>
    </row>
    <row r="68" spans="2:26" ht="15">
      <c r="B68" s="5" t="s">
        <v>138</v>
      </c>
      <c r="C68" s="2">
        <v>0</v>
      </c>
      <c r="D68" s="2">
        <v>125</v>
      </c>
      <c r="E68" s="2"/>
      <c r="F68" s="2">
        <v>0</v>
      </c>
      <c r="G68" s="2">
        <v>0</v>
      </c>
      <c r="H68" s="2">
        <v>0</v>
      </c>
      <c r="I68" s="2">
        <v>52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8">
        <f t="shared" si="27"/>
        <v>177</v>
      </c>
      <c r="P68" s="2">
        <f t="shared" si="24"/>
        <v>859</v>
      </c>
      <c r="R68" s="5" t="s">
        <v>138</v>
      </c>
      <c r="S68" s="2">
        <v>0</v>
      </c>
      <c r="T68" s="2">
        <v>0</v>
      </c>
      <c r="U68" s="2">
        <v>34</v>
      </c>
      <c r="V68" s="2">
        <v>0</v>
      </c>
      <c r="W68" s="2"/>
      <c r="X68" s="2">
        <v>0</v>
      </c>
      <c r="Y68" s="8">
        <f t="shared" si="26"/>
        <v>34</v>
      </c>
      <c r="Z68" s="2">
        <f t="shared" si="25"/>
        <v>276</v>
      </c>
    </row>
    <row r="69" spans="2:26" ht="15">
      <c r="B69" s="5" t="s">
        <v>144</v>
      </c>
      <c r="C69" s="2">
        <v>0</v>
      </c>
      <c r="D69" s="2">
        <f>23+123</f>
        <v>146</v>
      </c>
      <c r="E69" s="2"/>
      <c r="F69" s="2">
        <v>0</v>
      </c>
      <c r="G69" s="2">
        <v>0</v>
      </c>
      <c r="H69" s="2">
        <v>0</v>
      </c>
      <c r="I69" s="2">
        <v>116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8">
        <f t="shared" si="27"/>
        <v>262</v>
      </c>
      <c r="P69" s="2">
        <f t="shared" si="24"/>
        <v>1121</v>
      </c>
      <c r="R69" s="5" t="s">
        <v>144</v>
      </c>
      <c r="S69" s="2">
        <v>0</v>
      </c>
      <c r="T69" s="2">
        <v>0</v>
      </c>
      <c r="U69" s="2">
        <v>0</v>
      </c>
      <c r="V69" s="2">
        <v>0</v>
      </c>
      <c r="W69" s="2"/>
      <c r="X69" s="2">
        <v>0</v>
      </c>
      <c r="Y69" s="8">
        <f t="shared" si="26"/>
        <v>0</v>
      </c>
      <c r="Z69" s="2">
        <f t="shared" si="25"/>
        <v>276</v>
      </c>
    </row>
    <row r="70" spans="2:26" ht="15">
      <c r="B70" s="5" t="s">
        <v>145</v>
      </c>
      <c r="C70" s="2">
        <v>0</v>
      </c>
      <c r="D70" s="2">
        <v>26</v>
      </c>
      <c r="E70" s="2"/>
      <c r="F70" s="2">
        <v>0</v>
      </c>
      <c r="G70" s="2">
        <v>0</v>
      </c>
      <c r="H70" s="2">
        <v>0</v>
      </c>
      <c r="I70" s="2">
        <v>155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8">
        <f t="shared" si="27"/>
        <v>181</v>
      </c>
      <c r="P70" s="2">
        <f t="shared" si="24"/>
        <v>1302</v>
      </c>
      <c r="R70" s="5" t="s">
        <v>145</v>
      </c>
      <c r="S70" s="2">
        <v>0</v>
      </c>
      <c r="T70" s="2">
        <v>0</v>
      </c>
      <c r="U70" s="2">
        <v>67</v>
      </c>
      <c r="V70" s="2">
        <v>70</v>
      </c>
      <c r="W70" s="2"/>
      <c r="X70" s="2">
        <v>0</v>
      </c>
      <c r="Y70" s="8">
        <f t="shared" si="26"/>
        <v>137</v>
      </c>
      <c r="Z70" s="2">
        <f t="shared" si="25"/>
        <v>413</v>
      </c>
    </row>
    <row r="71" spans="2:26" ht="15">
      <c r="B71" s="5" t="s">
        <v>146</v>
      </c>
      <c r="C71" s="2">
        <v>0</v>
      </c>
      <c r="D71" s="2">
        <v>0</v>
      </c>
      <c r="E71" s="2"/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8">
        <f t="shared" si="27"/>
        <v>0</v>
      </c>
      <c r="P71" s="2">
        <f t="shared" si="24"/>
        <v>1302</v>
      </c>
      <c r="R71" s="5" t="s">
        <v>146</v>
      </c>
      <c r="S71" s="2">
        <v>0</v>
      </c>
      <c r="T71" s="2">
        <v>0</v>
      </c>
      <c r="U71" s="2">
        <v>0</v>
      </c>
      <c r="V71" s="2">
        <v>0</v>
      </c>
      <c r="W71" s="2"/>
      <c r="X71" s="2">
        <v>0</v>
      </c>
      <c r="Y71" s="8">
        <f t="shared" si="26"/>
        <v>0</v>
      </c>
      <c r="Z71" s="2">
        <f t="shared" si="25"/>
        <v>413</v>
      </c>
    </row>
    <row r="72" spans="2:26" ht="15">
      <c r="B72" s="5" t="s">
        <v>142</v>
      </c>
      <c r="C72" s="2">
        <v>22</v>
      </c>
      <c r="D72" s="2">
        <v>0</v>
      </c>
      <c r="E72" s="2"/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8">
        <f t="shared" si="27"/>
        <v>22</v>
      </c>
      <c r="P72" s="2">
        <f t="shared" si="24"/>
        <v>1324</v>
      </c>
      <c r="R72" s="5" t="s">
        <v>142</v>
      </c>
      <c r="S72" s="2">
        <v>0</v>
      </c>
      <c r="T72" s="2">
        <v>0</v>
      </c>
      <c r="U72" s="2">
        <v>0</v>
      </c>
      <c r="V72" s="2">
        <v>0</v>
      </c>
      <c r="W72" s="2"/>
      <c r="X72" s="2">
        <v>0</v>
      </c>
      <c r="Y72" s="8">
        <v>0</v>
      </c>
      <c r="Z72" s="2">
        <f t="shared" si="25"/>
        <v>413</v>
      </c>
    </row>
    <row r="73" spans="2:26" ht="15.75" thickBot="1">
      <c r="B73" s="5" t="s">
        <v>143</v>
      </c>
      <c r="C73" s="2">
        <v>0</v>
      </c>
      <c r="D73" s="2">
        <v>0</v>
      </c>
      <c r="E73" s="2"/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8">
        <f t="shared" si="27"/>
        <v>0</v>
      </c>
      <c r="P73" s="2">
        <f t="shared" si="24"/>
        <v>1324</v>
      </c>
      <c r="R73" s="5" t="s">
        <v>143</v>
      </c>
      <c r="S73" s="2">
        <v>0</v>
      </c>
      <c r="T73" s="2">
        <v>0</v>
      </c>
      <c r="U73" s="2">
        <v>81</v>
      </c>
      <c r="V73" s="2">
        <v>21</v>
      </c>
      <c r="W73" s="2"/>
      <c r="X73" s="2">
        <v>0</v>
      </c>
      <c r="Y73" s="8">
        <f t="shared" si="26"/>
        <v>102</v>
      </c>
      <c r="Z73" s="2">
        <f t="shared" si="25"/>
        <v>515</v>
      </c>
    </row>
    <row r="74" spans="2:26" ht="16.5" thickBot="1" thickTop="1">
      <c r="B74" s="9" t="s">
        <v>141</v>
      </c>
      <c r="C74" s="10">
        <f aca="true" t="shared" si="28" ref="C74:O74">SUM(C62:C73)</f>
        <v>65</v>
      </c>
      <c r="D74" s="10">
        <f t="shared" si="28"/>
        <v>381</v>
      </c>
      <c r="E74" s="10"/>
      <c r="F74" s="10">
        <f t="shared" si="28"/>
        <v>0</v>
      </c>
      <c r="G74" s="10">
        <f t="shared" si="28"/>
        <v>0</v>
      </c>
      <c r="H74" s="10">
        <f t="shared" si="28"/>
        <v>23</v>
      </c>
      <c r="I74" s="10">
        <f t="shared" si="28"/>
        <v>855</v>
      </c>
      <c r="J74" s="10">
        <f t="shared" si="28"/>
        <v>0</v>
      </c>
      <c r="K74" s="10">
        <f t="shared" si="28"/>
        <v>0</v>
      </c>
      <c r="L74" s="10">
        <f t="shared" si="28"/>
        <v>0</v>
      </c>
      <c r="M74" s="10">
        <f t="shared" si="28"/>
        <v>0</v>
      </c>
      <c r="N74" s="10">
        <f t="shared" si="28"/>
        <v>0</v>
      </c>
      <c r="O74" s="10">
        <f t="shared" si="28"/>
        <v>1324</v>
      </c>
      <c r="P74" s="10"/>
      <c r="R74" s="9" t="s">
        <v>141</v>
      </c>
      <c r="S74" s="10">
        <f aca="true" t="shared" si="29" ref="S74:Y74">SUM(S62:S73)</f>
        <v>0</v>
      </c>
      <c r="T74" s="10">
        <f t="shared" si="29"/>
        <v>10</v>
      </c>
      <c r="U74" s="10">
        <f t="shared" si="29"/>
        <v>360</v>
      </c>
      <c r="V74" s="10">
        <f t="shared" si="29"/>
        <v>145</v>
      </c>
      <c r="W74" s="10"/>
      <c r="X74" s="10">
        <f t="shared" si="29"/>
        <v>0</v>
      </c>
      <c r="Y74" s="10">
        <f t="shared" si="29"/>
        <v>515</v>
      </c>
      <c r="Z74" s="10"/>
    </row>
    <row r="75" spans="2:26" ht="15.75" thickTop="1">
      <c r="B75" s="11" t="s">
        <v>148</v>
      </c>
      <c r="C75" s="8">
        <v>22</v>
      </c>
      <c r="D75" s="8">
        <v>0</v>
      </c>
      <c r="E75" s="8"/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f>SUM(C75:N75)</f>
        <v>22</v>
      </c>
      <c r="P75" s="8">
        <f>O75</f>
        <v>22</v>
      </c>
      <c r="R75" s="11" t="s">
        <v>148</v>
      </c>
      <c r="S75" s="8">
        <v>0</v>
      </c>
      <c r="T75" s="2">
        <v>5</v>
      </c>
      <c r="U75" s="2">
        <v>12</v>
      </c>
      <c r="V75" s="2">
        <v>0</v>
      </c>
      <c r="W75" s="2"/>
      <c r="X75" s="2">
        <v>0</v>
      </c>
      <c r="Y75" s="8">
        <f>SUM(S75:X75)</f>
        <v>17</v>
      </c>
      <c r="Z75" s="8">
        <f>Y75</f>
        <v>17</v>
      </c>
    </row>
    <row r="76" spans="2:26" ht="15">
      <c r="B76" s="5" t="s">
        <v>149</v>
      </c>
      <c r="C76" s="8">
        <v>0</v>
      </c>
      <c r="D76" s="2">
        <v>0</v>
      </c>
      <c r="E76" s="2"/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8">
        <f>SUM(C76:N76)</f>
        <v>0</v>
      </c>
      <c r="P76" s="2">
        <f>O76+P75</f>
        <v>22</v>
      </c>
      <c r="R76" s="5" t="s">
        <v>149</v>
      </c>
      <c r="S76" s="2">
        <v>0</v>
      </c>
      <c r="T76" s="2">
        <v>5</v>
      </c>
      <c r="U76" s="2">
        <v>35</v>
      </c>
      <c r="V76" s="2">
        <v>27</v>
      </c>
      <c r="W76" s="2"/>
      <c r="X76" s="2">
        <v>0</v>
      </c>
      <c r="Y76" s="8">
        <f>SUM(S76:X76)</f>
        <v>67</v>
      </c>
      <c r="Z76" s="2">
        <f aca="true" t="shared" si="30" ref="Z76:Z86">Y76+Z75</f>
        <v>84</v>
      </c>
    </row>
    <row r="77" spans="2:26" ht="15">
      <c r="B77" s="5" t="s">
        <v>150</v>
      </c>
      <c r="C77" s="8">
        <v>0</v>
      </c>
      <c r="D77" s="2">
        <v>0</v>
      </c>
      <c r="E77" s="2"/>
      <c r="F77" s="2">
        <v>0</v>
      </c>
      <c r="G77" s="2">
        <v>0</v>
      </c>
      <c r="H77" s="2">
        <v>0</v>
      </c>
      <c r="I77" s="2">
        <v>26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8">
        <f>SUM(C77:N77)</f>
        <v>26</v>
      </c>
      <c r="P77" s="2">
        <f>O77+P76</f>
        <v>48</v>
      </c>
      <c r="R77" s="5" t="s">
        <v>150</v>
      </c>
      <c r="S77" s="2">
        <v>0</v>
      </c>
      <c r="T77" s="2">
        <v>5</v>
      </c>
      <c r="U77" s="2">
        <v>60</v>
      </c>
      <c r="V77" s="2">
        <v>0</v>
      </c>
      <c r="W77" s="2"/>
      <c r="X77" s="2">
        <v>0</v>
      </c>
      <c r="Y77" s="8">
        <f aca="true" t="shared" si="31" ref="Y77:Y85">SUM(S77:X77)</f>
        <v>65</v>
      </c>
      <c r="Z77" s="2">
        <f t="shared" si="30"/>
        <v>149</v>
      </c>
    </row>
    <row r="78" spans="2:26" ht="15">
      <c r="B78" s="5" t="s">
        <v>151</v>
      </c>
      <c r="C78" s="8">
        <v>0</v>
      </c>
      <c r="D78" s="2">
        <v>0</v>
      </c>
      <c r="E78" s="2"/>
      <c r="F78" s="2">
        <v>0</v>
      </c>
      <c r="G78" s="2">
        <v>0</v>
      </c>
      <c r="H78" s="2">
        <v>0</v>
      </c>
      <c r="I78" s="2">
        <v>78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8">
        <f aca="true" t="shared" si="32" ref="O78:O86">SUM(C78:N78)</f>
        <v>78</v>
      </c>
      <c r="P78" s="2">
        <f aca="true" t="shared" si="33" ref="P78:P86">O78+P77</f>
        <v>126</v>
      </c>
      <c r="R78" s="5" t="s">
        <v>151</v>
      </c>
      <c r="S78" s="2">
        <v>0</v>
      </c>
      <c r="T78" s="2">
        <v>5</v>
      </c>
      <c r="U78" s="2">
        <v>0</v>
      </c>
      <c r="V78" s="2">
        <v>0</v>
      </c>
      <c r="W78" s="2"/>
      <c r="X78" s="2">
        <v>0</v>
      </c>
      <c r="Y78" s="8">
        <f t="shared" si="31"/>
        <v>5</v>
      </c>
      <c r="Z78" s="2">
        <f t="shared" si="30"/>
        <v>154</v>
      </c>
    </row>
    <row r="79" spans="2:26" ht="15">
      <c r="B79" s="5" t="s">
        <v>152</v>
      </c>
      <c r="C79" s="8">
        <v>0</v>
      </c>
      <c r="D79" s="2">
        <v>0</v>
      </c>
      <c r="E79" s="2"/>
      <c r="F79" s="2">
        <v>0</v>
      </c>
      <c r="G79" s="2">
        <v>0</v>
      </c>
      <c r="H79" s="2">
        <v>0</v>
      </c>
      <c r="I79" s="2">
        <v>156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8">
        <f t="shared" si="32"/>
        <v>156</v>
      </c>
      <c r="P79" s="2">
        <f t="shared" si="33"/>
        <v>282</v>
      </c>
      <c r="R79" s="5" t="s">
        <v>152</v>
      </c>
      <c r="S79" s="2">
        <v>0</v>
      </c>
      <c r="T79" s="2">
        <v>5</v>
      </c>
      <c r="U79" s="2">
        <v>0</v>
      </c>
      <c r="V79" s="2">
        <v>46</v>
      </c>
      <c r="W79" s="2"/>
      <c r="X79" s="2">
        <v>0</v>
      </c>
      <c r="Y79" s="8">
        <f t="shared" si="31"/>
        <v>51</v>
      </c>
      <c r="Z79" s="2">
        <f t="shared" si="30"/>
        <v>205</v>
      </c>
    </row>
    <row r="80" spans="2:26" ht="15">
      <c r="B80" s="5" t="s">
        <v>153</v>
      </c>
      <c r="C80" s="8">
        <v>0</v>
      </c>
      <c r="D80" s="2">
        <v>0</v>
      </c>
      <c r="E80" s="2"/>
      <c r="F80" s="2">
        <v>0</v>
      </c>
      <c r="G80" s="2">
        <v>0</v>
      </c>
      <c r="H80" s="2">
        <v>0</v>
      </c>
      <c r="I80" s="2">
        <v>52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8">
        <f t="shared" si="32"/>
        <v>52</v>
      </c>
      <c r="P80" s="2">
        <f t="shared" si="33"/>
        <v>334</v>
      </c>
      <c r="R80" s="5" t="s">
        <v>153</v>
      </c>
      <c r="S80" s="2">
        <v>0</v>
      </c>
      <c r="T80" s="2">
        <v>35</v>
      </c>
      <c r="U80" s="2">
        <v>68</v>
      </c>
      <c r="V80" s="2">
        <v>0</v>
      </c>
      <c r="W80" s="2"/>
      <c r="X80" s="2">
        <v>0</v>
      </c>
      <c r="Y80" s="8">
        <f t="shared" si="31"/>
        <v>103</v>
      </c>
      <c r="Z80" s="2">
        <f t="shared" si="30"/>
        <v>308</v>
      </c>
    </row>
    <row r="81" spans="2:26" ht="15">
      <c r="B81" s="5" t="s">
        <v>154</v>
      </c>
      <c r="C81" s="8">
        <v>0</v>
      </c>
      <c r="D81" s="2">
        <v>0</v>
      </c>
      <c r="E81" s="2"/>
      <c r="F81" s="2">
        <v>0</v>
      </c>
      <c r="G81" s="2">
        <v>0</v>
      </c>
      <c r="H81" s="2">
        <v>0</v>
      </c>
      <c r="I81" s="2">
        <v>26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8">
        <f t="shared" si="32"/>
        <v>26</v>
      </c>
      <c r="P81" s="2">
        <f t="shared" si="33"/>
        <v>360</v>
      </c>
      <c r="R81" s="5" t="s">
        <v>154</v>
      </c>
      <c r="S81" s="2">
        <v>0</v>
      </c>
      <c r="T81" s="2">
        <v>0</v>
      </c>
      <c r="U81" s="2">
        <v>34</v>
      </c>
      <c r="V81" s="2">
        <v>0</v>
      </c>
      <c r="W81" s="2"/>
      <c r="X81" s="2">
        <v>0</v>
      </c>
      <c r="Y81" s="8">
        <f t="shared" si="31"/>
        <v>34</v>
      </c>
      <c r="Z81" s="2">
        <f t="shared" si="30"/>
        <v>342</v>
      </c>
    </row>
    <row r="82" spans="2:26" ht="15">
      <c r="B82" s="5" t="s">
        <v>158</v>
      </c>
      <c r="C82" s="8">
        <v>22</v>
      </c>
      <c r="D82" s="2">
        <v>0</v>
      </c>
      <c r="E82" s="2"/>
      <c r="F82" s="2">
        <v>0</v>
      </c>
      <c r="G82" s="2">
        <v>0</v>
      </c>
      <c r="H82" s="2">
        <v>0</v>
      </c>
      <c r="I82" s="2">
        <v>52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8">
        <f t="shared" si="32"/>
        <v>74</v>
      </c>
      <c r="P82" s="2">
        <f t="shared" si="33"/>
        <v>434</v>
      </c>
      <c r="R82" s="5" t="s">
        <v>158</v>
      </c>
      <c r="S82" s="2">
        <v>0</v>
      </c>
      <c r="T82" s="2">
        <v>0</v>
      </c>
      <c r="U82" s="2">
        <v>99</v>
      </c>
      <c r="V82" s="2">
        <v>20</v>
      </c>
      <c r="W82" s="2"/>
      <c r="X82" s="2">
        <v>0</v>
      </c>
      <c r="Y82" s="8">
        <f t="shared" si="31"/>
        <v>119</v>
      </c>
      <c r="Z82" s="2">
        <f t="shared" si="30"/>
        <v>461</v>
      </c>
    </row>
    <row r="83" spans="2:26" ht="15">
      <c r="B83" s="5" t="s">
        <v>159</v>
      </c>
      <c r="C83" s="8">
        <v>0</v>
      </c>
      <c r="D83" s="2">
        <v>0</v>
      </c>
      <c r="E83" s="2"/>
      <c r="F83" s="2">
        <v>0</v>
      </c>
      <c r="G83" s="2">
        <v>0</v>
      </c>
      <c r="H83" s="2">
        <v>23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8">
        <f t="shared" si="32"/>
        <v>23</v>
      </c>
      <c r="P83" s="2">
        <f t="shared" si="33"/>
        <v>457</v>
      </c>
      <c r="R83" s="5" t="s">
        <v>159</v>
      </c>
      <c r="S83" s="2">
        <v>0</v>
      </c>
      <c r="T83" s="2">
        <v>8</v>
      </c>
      <c r="U83" s="2">
        <v>0</v>
      </c>
      <c r="V83" s="2">
        <v>0</v>
      </c>
      <c r="W83" s="2"/>
      <c r="X83" s="2">
        <v>0</v>
      </c>
      <c r="Y83" s="8">
        <f t="shared" si="31"/>
        <v>8</v>
      </c>
      <c r="Z83" s="2">
        <f t="shared" si="30"/>
        <v>469</v>
      </c>
    </row>
    <row r="84" spans="2:26" ht="15">
      <c r="B84" s="5" t="s">
        <v>160</v>
      </c>
      <c r="C84" s="8">
        <v>0</v>
      </c>
      <c r="D84" s="2">
        <v>0</v>
      </c>
      <c r="E84" s="2"/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8">
        <f t="shared" si="32"/>
        <v>0</v>
      </c>
      <c r="P84" s="2">
        <f t="shared" si="33"/>
        <v>457</v>
      </c>
      <c r="R84" s="5" t="s">
        <v>160</v>
      </c>
      <c r="S84" s="2">
        <v>0</v>
      </c>
      <c r="T84" s="2">
        <v>0</v>
      </c>
      <c r="U84" s="2">
        <v>0</v>
      </c>
      <c r="V84" s="2">
        <v>0</v>
      </c>
      <c r="W84" s="2"/>
      <c r="X84" s="2">
        <v>0</v>
      </c>
      <c r="Y84" s="8">
        <f t="shared" si="31"/>
        <v>0</v>
      </c>
      <c r="Z84" s="2">
        <f t="shared" si="30"/>
        <v>469</v>
      </c>
    </row>
    <row r="85" spans="2:26" ht="15">
      <c r="B85" s="5" t="s">
        <v>161</v>
      </c>
      <c r="C85" s="8">
        <v>0</v>
      </c>
      <c r="D85" s="2">
        <v>0</v>
      </c>
      <c r="E85" s="2"/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8">
        <f t="shared" si="32"/>
        <v>0</v>
      </c>
      <c r="P85" s="2">
        <f t="shared" si="33"/>
        <v>457</v>
      </c>
      <c r="R85" s="5" t="s">
        <v>161</v>
      </c>
      <c r="S85" s="2">
        <v>0</v>
      </c>
      <c r="T85" s="2">
        <v>10</v>
      </c>
      <c r="U85" s="2">
        <v>0</v>
      </c>
      <c r="V85" s="2">
        <v>47</v>
      </c>
      <c r="W85" s="2"/>
      <c r="X85" s="2">
        <v>0</v>
      </c>
      <c r="Y85" s="8">
        <f t="shared" si="31"/>
        <v>57</v>
      </c>
      <c r="Z85" s="2">
        <f t="shared" si="30"/>
        <v>526</v>
      </c>
    </row>
    <row r="86" spans="2:26" ht="15.75" thickBot="1">
      <c r="B86" s="5" t="s">
        <v>162</v>
      </c>
      <c r="C86" s="2">
        <v>0</v>
      </c>
      <c r="D86" s="2">
        <v>0</v>
      </c>
      <c r="E86" s="2"/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8">
        <f t="shared" si="32"/>
        <v>0</v>
      </c>
      <c r="P86" s="2">
        <f t="shared" si="33"/>
        <v>457</v>
      </c>
      <c r="R86" s="5" t="s">
        <v>162</v>
      </c>
      <c r="S86" s="2">
        <v>0</v>
      </c>
      <c r="T86" s="2">
        <v>17</v>
      </c>
      <c r="U86" s="2">
        <v>33</v>
      </c>
      <c r="V86" s="2">
        <v>0</v>
      </c>
      <c r="W86" s="2"/>
      <c r="X86" s="2">
        <v>0</v>
      </c>
      <c r="Y86" s="8">
        <f>SUM(S86:X86)</f>
        <v>50</v>
      </c>
      <c r="Z86" s="2">
        <f t="shared" si="30"/>
        <v>576</v>
      </c>
    </row>
    <row r="87" spans="2:26" ht="16.5" thickBot="1" thickTop="1">
      <c r="B87" s="9" t="s">
        <v>163</v>
      </c>
      <c r="C87" s="10">
        <f aca="true" t="shared" si="34" ref="C87:O87">SUM(C75:C86)</f>
        <v>44</v>
      </c>
      <c r="D87" s="10">
        <f t="shared" si="34"/>
        <v>0</v>
      </c>
      <c r="E87" s="10"/>
      <c r="F87" s="10">
        <f t="shared" si="34"/>
        <v>0</v>
      </c>
      <c r="G87" s="10">
        <f t="shared" si="34"/>
        <v>0</v>
      </c>
      <c r="H87" s="10">
        <f t="shared" si="34"/>
        <v>23</v>
      </c>
      <c r="I87" s="10">
        <f t="shared" si="34"/>
        <v>390</v>
      </c>
      <c r="J87" s="10">
        <f t="shared" si="34"/>
        <v>0</v>
      </c>
      <c r="K87" s="10">
        <f t="shared" si="34"/>
        <v>0</v>
      </c>
      <c r="L87" s="10">
        <f t="shared" si="34"/>
        <v>0</v>
      </c>
      <c r="M87" s="10">
        <f t="shared" si="34"/>
        <v>0</v>
      </c>
      <c r="N87" s="10">
        <f t="shared" si="34"/>
        <v>0</v>
      </c>
      <c r="O87" s="10">
        <f t="shared" si="34"/>
        <v>457</v>
      </c>
      <c r="P87" s="10"/>
      <c r="R87" s="9" t="s">
        <v>163</v>
      </c>
      <c r="S87" s="10">
        <f aca="true" t="shared" si="35" ref="S87:Y87">SUM(S75:S86)</f>
        <v>0</v>
      </c>
      <c r="T87" s="10">
        <f t="shared" si="35"/>
        <v>95</v>
      </c>
      <c r="U87" s="10">
        <f t="shared" si="35"/>
        <v>341</v>
      </c>
      <c r="V87" s="10">
        <f t="shared" si="35"/>
        <v>140</v>
      </c>
      <c r="W87" s="10"/>
      <c r="X87" s="10">
        <f t="shared" si="35"/>
        <v>0</v>
      </c>
      <c r="Y87" s="10">
        <f t="shared" si="35"/>
        <v>576</v>
      </c>
      <c r="Z87" s="10"/>
    </row>
    <row r="88" spans="2:26" ht="15.75" thickTop="1">
      <c r="B88" s="11" t="s">
        <v>169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f>SUM(C88:N88)</f>
        <v>0</v>
      </c>
      <c r="P88" s="8">
        <f>O88</f>
        <v>0</v>
      </c>
      <c r="R88" s="11" t="s">
        <v>169</v>
      </c>
      <c r="S88" s="8">
        <v>0</v>
      </c>
      <c r="T88" s="8">
        <v>0</v>
      </c>
      <c r="U88" s="8">
        <v>0</v>
      </c>
      <c r="V88" s="8">
        <v>28</v>
      </c>
      <c r="W88" s="8"/>
      <c r="X88" s="8">
        <v>0</v>
      </c>
      <c r="Y88" s="8">
        <f>SUM(S88:X88)</f>
        <v>28</v>
      </c>
      <c r="Z88" s="8">
        <f>Y88</f>
        <v>28</v>
      </c>
    </row>
    <row r="89" spans="2:26" ht="15">
      <c r="B89" s="5" t="s">
        <v>170</v>
      </c>
      <c r="C89" s="8">
        <v>22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f>SUM(C89:N89)</f>
        <v>22</v>
      </c>
      <c r="P89" s="2">
        <f>O89+P88</f>
        <v>22</v>
      </c>
      <c r="R89" s="5" t="s">
        <v>170</v>
      </c>
      <c r="S89" s="8">
        <v>0</v>
      </c>
      <c r="T89" s="8">
        <v>16</v>
      </c>
      <c r="U89" s="8">
        <v>34</v>
      </c>
      <c r="V89" s="8">
        <v>20</v>
      </c>
      <c r="W89" s="8"/>
      <c r="X89" s="8">
        <v>0</v>
      </c>
      <c r="Y89" s="8">
        <f>SUM(S89:X89)</f>
        <v>70</v>
      </c>
      <c r="Z89" s="2">
        <f aca="true" t="shared" si="36" ref="Z89:Z99">Y89+Z88</f>
        <v>98</v>
      </c>
    </row>
    <row r="90" spans="2:26" ht="15">
      <c r="B90" s="5" t="s">
        <v>171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f>SUM(C90:N90)</f>
        <v>0</v>
      </c>
      <c r="P90" s="2">
        <f>O90+P89</f>
        <v>22</v>
      </c>
      <c r="R90" s="5" t="s">
        <v>171</v>
      </c>
      <c r="S90" s="8">
        <v>0</v>
      </c>
      <c r="T90" s="8">
        <v>0</v>
      </c>
      <c r="U90" s="8">
        <v>34</v>
      </c>
      <c r="V90" s="8">
        <v>0</v>
      </c>
      <c r="W90" s="8"/>
      <c r="X90" s="8">
        <v>0</v>
      </c>
      <c r="Y90" s="8">
        <f aca="true" t="shared" si="37" ref="Y90:Y98">SUM(S90:X90)</f>
        <v>34</v>
      </c>
      <c r="Z90" s="2">
        <f t="shared" si="36"/>
        <v>132</v>
      </c>
    </row>
    <row r="91" spans="2:26" ht="15">
      <c r="B91" s="5" t="s">
        <v>172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f aca="true" t="shared" si="38" ref="O91:O99">SUM(C91:N91)</f>
        <v>0</v>
      </c>
      <c r="P91" s="2">
        <f aca="true" t="shared" si="39" ref="P91:P99">O91+P90</f>
        <v>22</v>
      </c>
      <c r="R91" s="5" t="s">
        <v>172</v>
      </c>
      <c r="S91" s="8">
        <v>0</v>
      </c>
      <c r="T91" s="8">
        <v>0</v>
      </c>
      <c r="U91" s="8">
        <v>0</v>
      </c>
      <c r="V91" s="8">
        <v>47</v>
      </c>
      <c r="W91" s="8"/>
      <c r="X91" s="8">
        <v>0</v>
      </c>
      <c r="Y91" s="8">
        <f t="shared" si="37"/>
        <v>47</v>
      </c>
      <c r="Z91" s="2">
        <f t="shared" si="36"/>
        <v>179</v>
      </c>
    </row>
    <row r="92" spans="2:26" ht="15">
      <c r="B92" s="5" t="s">
        <v>173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f t="shared" si="38"/>
        <v>0</v>
      </c>
      <c r="P92" s="2">
        <f t="shared" si="39"/>
        <v>22</v>
      </c>
      <c r="R92" s="5" t="s">
        <v>173</v>
      </c>
      <c r="S92" s="8">
        <v>0</v>
      </c>
      <c r="T92" s="8">
        <v>0</v>
      </c>
      <c r="U92" s="8">
        <v>68</v>
      </c>
      <c r="V92" s="8">
        <v>0</v>
      </c>
      <c r="W92" s="8"/>
      <c r="X92" s="8">
        <v>0</v>
      </c>
      <c r="Y92" s="8">
        <f t="shared" si="37"/>
        <v>68</v>
      </c>
      <c r="Z92" s="2">
        <f t="shared" si="36"/>
        <v>247</v>
      </c>
    </row>
    <row r="93" spans="2:26" ht="15">
      <c r="B93" s="5" t="s">
        <v>174</v>
      </c>
      <c r="C93" s="8">
        <v>21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f t="shared" si="38"/>
        <v>21</v>
      </c>
      <c r="P93" s="2">
        <f t="shared" si="39"/>
        <v>43</v>
      </c>
      <c r="R93" s="5" t="s">
        <v>174</v>
      </c>
      <c r="S93" s="8">
        <v>0</v>
      </c>
      <c r="T93" s="8">
        <v>0</v>
      </c>
      <c r="U93" s="8">
        <v>31</v>
      </c>
      <c r="V93" s="8">
        <v>21</v>
      </c>
      <c r="W93" s="8"/>
      <c r="X93" s="8">
        <v>0</v>
      </c>
      <c r="Y93" s="8">
        <f t="shared" si="37"/>
        <v>52</v>
      </c>
      <c r="Z93" s="2">
        <f t="shared" si="36"/>
        <v>299</v>
      </c>
    </row>
    <row r="94" spans="2:26" ht="15">
      <c r="B94" s="5" t="s">
        <v>175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f t="shared" si="38"/>
        <v>0</v>
      </c>
      <c r="P94" s="2">
        <f t="shared" si="39"/>
        <v>43</v>
      </c>
      <c r="R94" s="5" t="s">
        <v>175</v>
      </c>
      <c r="S94" s="8">
        <v>0</v>
      </c>
      <c r="T94" s="8">
        <v>0</v>
      </c>
      <c r="U94" s="8">
        <v>0</v>
      </c>
      <c r="V94" s="8">
        <v>0</v>
      </c>
      <c r="W94" s="8">
        <v>54</v>
      </c>
      <c r="X94" s="8">
        <v>566</v>
      </c>
      <c r="Y94" s="8">
        <f t="shared" si="37"/>
        <v>620</v>
      </c>
      <c r="Z94" s="2">
        <f t="shared" si="36"/>
        <v>919</v>
      </c>
    </row>
    <row r="95" spans="2:26" ht="15">
      <c r="B95" s="5" t="s">
        <v>177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86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f t="shared" si="38"/>
        <v>86</v>
      </c>
      <c r="P95" s="2">
        <f t="shared" si="39"/>
        <v>129</v>
      </c>
      <c r="R95" s="5" t="s">
        <v>177</v>
      </c>
      <c r="S95" s="8">
        <v>0</v>
      </c>
      <c r="T95" s="8">
        <v>0</v>
      </c>
      <c r="U95" s="8">
        <v>34</v>
      </c>
      <c r="V95" s="8">
        <v>22</v>
      </c>
      <c r="W95" s="8"/>
      <c r="X95" s="8">
        <v>0</v>
      </c>
      <c r="Y95" s="8">
        <f t="shared" si="37"/>
        <v>56</v>
      </c>
      <c r="Z95" s="2">
        <f t="shared" si="36"/>
        <v>975</v>
      </c>
    </row>
    <row r="96" spans="2:26" ht="15">
      <c r="B96" s="5" t="s">
        <v>178</v>
      </c>
      <c r="C96" s="8">
        <v>22</v>
      </c>
      <c r="D96" s="8">
        <v>0</v>
      </c>
      <c r="E96" s="8">
        <v>20</v>
      </c>
      <c r="F96" s="8">
        <v>0</v>
      </c>
      <c r="G96" s="8">
        <v>0</v>
      </c>
      <c r="H96" s="8">
        <v>44</v>
      </c>
      <c r="I96" s="8">
        <v>88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f t="shared" si="38"/>
        <v>174</v>
      </c>
      <c r="P96" s="2">
        <f t="shared" si="39"/>
        <v>303</v>
      </c>
      <c r="R96" s="5" t="s">
        <v>178</v>
      </c>
      <c r="S96" s="8">
        <v>0</v>
      </c>
      <c r="T96" s="8">
        <v>0</v>
      </c>
      <c r="U96" s="8">
        <v>0</v>
      </c>
      <c r="V96" s="8">
        <v>24</v>
      </c>
      <c r="W96" s="8"/>
      <c r="X96" s="8">
        <v>0</v>
      </c>
      <c r="Y96" s="8">
        <f t="shared" si="37"/>
        <v>24</v>
      </c>
      <c r="Z96" s="2">
        <f t="shared" si="36"/>
        <v>999</v>
      </c>
    </row>
    <row r="97" spans="2:26" ht="15">
      <c r="B97" s="5" t="s">
        <v>179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47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f t="shared" si="38"/>
        <v>47</v>
      </c>
      <c r="P97" s="2">
        <f t="shared" si="39"/>
        <v>350</v>
      </c>
      <c r="R97" s="5" t="s">
        <v>179</v>
      </c>
      <c r="S97" s="8">
        <v>0</v>
      </c>
      <c r="T97" s="8">
        <v>0</v>
      </c>
      <c r="U97" s="8">
        <v>69</v>
      </c>
      <c r="V97" s="8">
        <v>0</v>
      </c>
      <c r="W97" s="8"/>
      <c r="X97" s="8">
        <v>0</v>
      </c>
      <c r="Y97" s="8">
        <f t="shared" si="37"/>
        <v>69</v>
      </c>
      <c r="Z97" s="2">
        <f t="shared" si="36"/>
        <v>1068</v>
      </c>
    </row>
    <row r="98" spans="2:26" ht="15">
      <c r="B98" s="5" t="s">
        <v>180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23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f t="shared" si="38"/>
        <v>23</v>
      </c>
      <c r="P98" s="2">
        <f t="shared" si="39"/>
        <v>373</v>
      </c>
      <c r="R98" s="5" t="s">
        <v>180</v>
      </c>
      <c r="S98" s="8">
        <v>0</v>
      </c>
      <c r="T98" s="8">
        <v>0</v>
      </c>
      <c r="U98" s="8">
        <v>21</v>
      </c>
      <c r="V98" s="8">
        <v>30</v>
      </c>
      <c r="W98" s="8"/>
      <c r="X98" s="8">
        <v>0</v>
      </c>
      <c r="Y98" s="8">
        <f t="shared" si="37"/>
        <v>51</v>
      </c>
      <c r="Z98" s="2">
        <f t="shared" si="36"/>
        <v>1119</v>
      </c>
    </row>
    <row r="99" spans="2:26" ht="15.75" thickBot="1">
      <c r="B99" s="5" t="s">
        <v>181</v>
      </c>
      <c r="C99" s="8">
        <v>22</v>
      </c>
      <c r="D99" s="8">
        <v>0</v>
      </c>
      <c r="E99" s="8">
        <v>0</v>
      </c>
      <c r="F99" s="8">
        <v>0</v>
      </c>
      <c r="G99" s="8">
        <v>0</v>
      </c>
      <c r="H99" s="8">
        <v>23</v>
      </c>
      <c r="I99" s="8">
        <v>53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f t="shared" si="38"/>
        <v>98</v>
      </c>
      <c r="P99" s="2">
        <f t="shared" si="39"/>
        <v>471</v>
      </c>
      <c r="R99" s="5" t="s">
        <v>181</v>
      </c>
      <c r="S99" s="8">
        <v>0</v>
      </c>
      <c r="T99" s="8">
        <v>8</v>
      </c>
      <c r="U99" s="8">
        <v>13</v>
      </c>
      <c r="V99" s="8">
        <v>0</v>
      </c>
      <c r="W99" s="8"/>
      <c r="X99" s="8">
        <v>0</v>
      </c>
      <c r="Y99" s="8">
        <f>SUM(S99:X99)</f>
        <v>21</v>
      </c>
      <c r="Z99" s="2">
        <f t="shared" si="36"/>
        <v>1140</v>
      </c>
    </row>
    <row r="100" spans="2:26" ht="16.5" thickBot="1" thickTop="1">
      <c r="B100" s="9" t="s">
        <v>182</v>
      </c>
      <c r="C100" s="10">
        <f>SUM(C88:C99)</f>
        <v>87</v>
      </c>
      <c r="D100" s="10">
        <f aca="true" t="shared" si="40" ref="D100:O100">SUM(D88:D99)</f>
        <v>0</v>
      </c>
      <c r="E100" s="10">
        <f t="shared" si="40"/>
        <v>20</v>
      </c>
      <c r="F100" s="10">
        <f t="shared" si="40"/>
        <v>0</v>
      </c>
      <c r="G100" s="10">
        <f t="shared" si="40"/>
        <v>0</v>
      </c>
      <c r="H100" s="10">
        <f t="shared" si="40"/>
        <v>90</v>
      </c>
      <c r="I100" s="10">
        <f t="shared" si="40"/>
        <v>274</v>
      </c>
      <c r="J100" s="10">
        <f t="shared" si="40"/>
        <v>0</v>
      </c>
      <c r="K100" s="10">
        <f t="shared" si="40"/>
        <v>0</v>
      </c>
      <c r="L100" s="10">
        <f t="shared" si="40"/>
        <v>0</v>
      </c>
      <c r="M100" s="10">
        <f t="shared" si="40"/>
        <v>0</v>
      </c>
      <c r="N100" s="10">
        <f t="shared" si="40"/>
        <v>0</v>
      </c>
      <c r="O100" s="10">
        <f t="shared" si="40"/>
        <v>471</v>
      </c>
      <c r="P100" s="10"/>
      <c r="R100" s="9" t="s">
        <v>182</v>
      </c>
      <c r="S100" s="10">
        <f aca="true" t="shared" si="41" ref="S100:X100">SUM(S88:S99)</f>
        <v>0</v>
      </c>
      <c r="T100" s="10">
        <f t="shared" si="41"/>
        <v>24</v>
      </c>
      <c r="U100" s="10">
        <f t="shared" si="41"/>
        <v>304</v>
      </c>
      <c r="V100" s="10">
        <f t="shared" si="41"/>
        <v>192</v>
      </c>
      <c r="W100" s="10">
        <f t="shared" si="41"/>
        <v>54</v>
      </c>
      <c r="X100" s="10">
        <f t="shared" si="41"/>
        <v>566</v>
      </c>
      <c r="Y100" s="10">
        <f>SUM(Y88:Y99)</f>
        <v>1140</v>
      </c>
      <c r="Z100" s="10"/>
    </row>
    <row r="101" spans="2:26" ht="15.75" thickTop="1">
      <c r="B101" s="11" t="s">
        <v>185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23</v>
      </c>
      <c r="I101" s="8">
        <v>23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f>SUM(C101:N101)</f>
        <v>46</v>
      </c>
      <c r="P101" s="8">
        <f>O101</f>
        <v>46</v>
      </c>
      <c r="R101" s="11" t="s">
        <v>185</v>
      </c>
      <c r="S101" s="8">
        <v>0</v>
      </c>
      <c r="T101" s="8">
        <v>0</v>
      </c>
      <c r="U101" s="8">
        <v>0</v>
      </c>
      <c r="V101" s="8">
        <v>14</v>
      </c>
      <c r="W101" s="8">
        <v>0</v>
      </c>
      <c r="X101" s="8">
        <v>0</v>
      </c>
      <c r="Y101" s="8">
        <f>SUM(S101:X101)</f>
        <v>14</v>
      </c>
      <c r="Z101" s="8">
        <f>Y101</f>
        <v>14</v>
      </c>
    </row>
    <row r="102" spans="2:26" ht="15">
      <c r="B102" s="11" t="s">
        <v>186</v>
      </c>
      <c r="C102" s="8">
        <v>22</v>
      </c>
      <c r="D102" s="8">
        <v>0</v>
      </c>
      <c r="E102" s="8">
        <v>0</v>
      </c>
      <c r="F102" s="8">
        <v>0</v>
      </c>
      <c r="G102" s="8">
        <v>0</v>
      </c>
      <c r="H102" s="8">
        <v>46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f>SUM(C102:N102)</f>
        <v>68</v>
      </c>
      <c r="P102" s="2">
        <f>O102+P101</f>
        <v>114</v>
      </c>
      <c r="R102" s="5" t="s">
        <v>186</v>
      </c>
      <c r="S102" s="8">
        <v>0</v>
      </c>
      <c r="T102" s="8">
        <v>9</v>
      </c>
      <c r="U102" s="8">
        <v>0</v>
      </c>
      <c r="V102" s="8">
        <v>0</v>
      </c>
      <c r="W102" s="8">
        <v>0</v>
      </c>
      <c r="X102" s="8">
        <v>0</v>
      </c>
      <c r="Y102" s="8">
        <f>SUM(S102:X102)</f>
        <v>9</v>
      </c>
      <c r="Z102" s="2">
        <f aca="true" t="shared" si="42" ref="Z102:Z112">Y102+Z101</f>
        <v>23</v>
      </c>
    </row>
    <row r="103" spans="2:26" ht="15">
      <c r="B103" s="11" t="s">
        <v>187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46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f>SUM(C103:N103)</f>
        <v>46</v>
      </c>
      <c r="P103" s="2">
        <f>O103+P102</f>
        <v>160</v>
      </c>
      <c r="R103" s="5" t="s">
        <v>187</v>
      </c>
      <c r="S103" s="8">
        <v>0</v>
      </c>
      <c r="T103" s="8">
        <v>0</v>
      </c>
      <c r="U103" s="8">
        <v>0</v>
      </c>
      <c r="V103" s="8">
        <v>30</v>
      </c>
      <c r="W103" s="8">
        <v>0</v>
      </c>
      <c r="X103" s="8">
        <v>0</v>
      </c>
      <c r="Y103" s="8">
        <f aca="true" t="shared" si="43" ref="Y103:Y111">SUM(S103:X103)</f>
        <v>30</v>
      </c>
      <c r="Z103" s="2">
        <f t="shared" si="42"/>
        <v>53</v>
      </c>
    </row>
    <row r="104" spans="2:26" ht="15">
      <c r="B104" s="11" t="s">
        <v>188</v>
      </c>
      <c r="C104" s="8">
        <v>21</v>
      </c>
      <c r="D104" s="8">
        <v>393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f aca="true" t="shared" si="44" ref="O104:O112">SUM(C104:N104)</f>
        <v>414</v>
      </c>
      <c r="P104" s="2">
        <f aca="true" t="shared" si="45" ref="P104:P112">O104+P103</f>
        <v>574</v>
      </c>
      <c r="R104" s="5" t="s">
        <v>188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f t="shared" si="43"/>
        <v>0</v>
      </c>
      <c r="Z104" s="2">
        <f t="shared" si="42"/>
        <v>53</v>
      </c>
    </row>
    <row r="105" spans="2:26" ht="15">
      <c r="B105" s="11" t="s">
        <v>189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>
        <f t="shared" si="44"/>
        <v>0</v>
      </c>
      <c r="P105" s="2">
        <f t="shared" si="45"/>
        <v>574</v>
      </c>
      <c r="R105" s="5" t="s">
        <v>189</v>
      </c>
      <c r="S105" s="8"/>
      <c r="T105" s="8"/>
      <c r="U105" s="8"/>
      <c r="V105" s="8"/>
      <c r="W105" s="8"/>
      <c r="X105" s="8"/>
      <c r="Y105" s="8">
        <f t="shared" si="43"/>
        <v>0</v>
      </c>
      <c r="Z105" s="2">
        <f t="shared" si="42"/>
        <v>53</v>
      </c>
    </row>
    <row r="106" spans="2:26" ht="15">
      <c r="B106" s="11" t="s">
        <v>190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>
        <f t="shared" si="44"/>
        <v>0</v>
      </c>
      <c r="P106" s="2">
        <f t="shared" si="45"/>
        <v>574</v>
      </c>
      <c r="R106" s="5" t="s">
        <v>190</v>
      </c>
      <c r="S106" s="8"/>
      <c r="T106" s="8"/>
      <c r="U106" s="8"/>
      <c r="V106" s="8"/>
      <c r="W106" s="8"/>
      <c r="X106" s="8"/>
      <c r="Y106" s="8">
        <f t="shared" si="43"/>
        <v>0</v>
      </c>
      <c r="Z106" s="2">
        <f t="shared" si="42"/>
        <v>53</v>
      </c>
    </row>
    <row r="107" spans="2:26" ht="15">
      <c r="B107" s="11" t="s">
        <v>191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>
        <f t="shared" si="44"/>
        <v>0</v>
      </c>
      <c r="P107" s="2">
        <f t="shared" si="45"/>
        <v>574</v>
      </c>
      <c r="R107" s="5" t="s">
        <v>191</v>
      </c>
      <c r="S107" s="8"/>
      <c r="T107" s="8"/>
      <c r="U107" s="8"/>
      <c r="V107" s="8"/>
      <c r="W107" s="8"/>
      <c r="X107" s="8"/>
      <c r="Y107" s="8">
        <f t="shared" si="43"/>
        <v>0</v>
      </c>
      <c r="Z107" s="2">
        <f t="shared" si="42"/>
        <v>53</v>
      </c>
    </row>
    <row r="108" spans="2:26" ht="15">
      <c r="B108" s="11" t="s">
        <v>196</v>
      </c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>
        <f t="shared" si="44"/>
        <v>0</v>
      </c>
      <c r="P108" s="2">
        <f t="shared" si="45"/>
        <v>574</v>
      </c>
      <c r="R108" s="5" t="s">
        <v>196</v>
      </c>
      <c r="S108" s="8"/>
      <c r="T108" s="8"/>
      <c r="U108" s="8"/>
      <c r="V108" s="8"/>
      <c r="W108" s="8"/>
      <c r="X108" s="8"/>
      <c r="Y108" s="8">
        <f t="shared" si="43"/>
        <v>0</v>
      </c>
      <c r="Z108" s="2">
        <f t="shared" si="42"/>
        <v>53</v>
      </c>
    </row>
    <row r="109" spans="2:26" ht="15">
      <c r="B109" s="11" t="s">
        <v>197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>
        <f t="shared" si="44"/>
        <v>0</v>
      </c>
      <c r="P109" s="2">
        <f t="shared" si="45"/>
        <v>574</v>
      </c>
      <c r="R109" s="5" t="s">
        <v>197</v>
      </c>
      <c r="S109" s="8"/>
      <c r="T109" s="8"/>
      <c r="U109" s="8"/>
      <c r="V109" s="8"/>
      <c r="W109" s="8"/>
      <c r="X109" s="8"/>
      <c r="Y109" s="8">
        <f t="shared" si="43"/>
        <v>0</v>
      </c>
      <c r="Z109" s="2">
        <f t="shared" si="42"/>
        <v>53</v>
      </c>
    </row>
    <row r="110" spans="2:26" ht="15">
      <c r="B110" s="11" t="s">
        <v>198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>
        <f t="shared" si="44"/>
        <v>0</v>
      </c>
      <c r="P110" s="2">
        <f t="shared" si="45"/>
        <v>574</v>
      </c>
      <c r="R110" s="5" t="s">
        <v>198</v>
      </c>
      <c r="S110" s="8"/>
      <c r="T110" s="8"/>
      <c r="U110" s="8"/>
      <c r="V110" s="8"/>
      <c r="W110" s="8"/>
      <c r="X110" s="8"/>
      <c r="Y110" s="8">
        <f t="shared" si="43"/>
        <v>0</v>
      </c>
      <c r="Z110" s="2">
        <f t="shared" si="42"/>
        <v>53</v>
      </c>
    </row>
    <row r="111" spans="2:26" ht="15">
      <c r="B111" s="11" t="s">
        <v>199</v>
      </c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>
        <f t="shared" si="44"/>
        <v>0</v>
      </c>
      <c r="P111" s="2">
        <f t="shared" si="45"/>
        <v>574</v>
      </c>
      <c r="R111" s="5" t="s">
        <v>199</v>
      </c>
      <c r="S111" s="8"/>
      <c r="T111" s="8"/>
      <c r="U111" s="8"/>
      <c r="V111" s="8"/>
      <c r="W111" s="8"/>
      <c r="X111" s="8"/>
      <c r="Y111" s="8">
        <f t="shared" si="43"/>
        <v>0</v>
      </c>
      <c r="Z111" s="2">
        <f t="shared" si="42"/>
        <v>53</v>
      </c>
    </row>
    <row r="112" spans="2:26" ht="15.75" thickBot="1">
      <c r="B112" s="11" t="s">
        <v>200</v>
      </c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>
        <f t="shared" si="44"/>
        <v>0</v>
      </c>
      <c r="P112" s="2">
        <f t="shared" si="45"/>
        <v>574</v>
      </c>
      <c r="R112" s="5" t="s">
        <v>200</v>
      </c>
      <c r="S112" s="8"/>
      <c r="T112" s="8"/>
      <c r="U112" s="8"/>
      <c r="V112" s="8"/>
      <c r="W112" s="8"/>
      <c r="X112" s="8"/>
      <c r="Y112" s="8">
        <f>SUM(S112:X112)</f>
        <v>0</v>
      </c>
      <c r="Z112" s="2">
        <f t="shared" si="42"/>
        <v>53</v>
      </c>
    </row>
    <row r="113" spans="2:26" ht="16.5" thickBot="1" thickTop="1">
      <c r="B113" s="9" t="s">
        <v>195</v>
      </c>
      <c r="C113" s="10">
        <f>SUM(C101:C112)</f>
        <v>43</v>
      </c>
      <c r="D113" s="10">
        <f aca="true" t="shared" si="46" ref="D113:O113">SUM(D101:D112)</f>
        <v>393</v>
      </c>
      <c r="E113" s="10">
        <f t="shared" si="46"/>
        <v>0</v>
      </c>
      <c r="F113" s="10">
        <f t="shared" si="46"/>
        <v>0</v>
      </c>
      <c r="G113" s="10">
        <f t="shared" si="46"/>
        <v>0</v>
      </c>
      <c r="H113" s="10">
        <f t="shared" si="46"/>
        <v>115</v>
      </c>
      <c r="I113" s="10">
        <f t="shared" si="46"/>
        <v>23</v>
      </c>
      <c r="J113" s="10">
        <f t="shared" si="46"/>
        <v>0</v>
      </c>
      <c r="K113" s="10">
        <f t="shared" si="46"/>
        <v>0</v>
      </c>
      <c r="L113" s="10">
        <f t="shared" si="46"/>
        <v>0</v>
      </c>
      <c r="M113" s="10">
        <f t="shared" si="46"/>
        <v>0</v>
      </c>
      <c r="N113" s="10">
        <f t="shared" si="46"/>
        <v>0</v>
      </c>
      <c r="O113" s="10">
        <f t="shared" si="46"/>
        <v>574</v>
      </c>
      <c r="P113" s="10"/>
      <c r="R113" s="9" t="s">
        <v>195</v>
      </c>
      <c r="S113" s="10">
        <f aca="true" t="shared" si="47" ref="S113:Y113">SUM(S101:S112)</f>
        <v>0</v>
      </c>
      <c r="T113" s="10">
        <f t="shared" si="47"/>
        <v>9</v>
      </c>
      <c r="U113" s="10">
        <f t="shared" si="47"/>
        <v>0</v>
      </c>
      <c r="V113" s="10">
        <f t="shared" si="47"/>
        <v>44</v>
      </c>
      <c r="W113" s="10">
        <f t="shared" si="47"/>
        <v>0</v>
      </c>
      <c r="X113" s="10">
        <f t="shared" si="47"/>
        <v>0</v>
      </c>
      <c r="Y113" s="10">
        <f t="shared" si="47"/>
        <v>53</v>
      </c>
      <c r="Z113" s="10"/>
    </row>
    <row r="114" ht="15.75" thickTop="1"/>
  </sheetData>
  <sheetProtection/>
  <mergeCells count="6">
    <mergeCell ref="B6:P6"/>
    <mergeCell ref="B7:P7"/>
    <mergeCell ref="B8:P8"/>
    <mergeCell ref="R6:Z6"/>
    <mergeCell ref="R7:Z7"/>
    <mergeCell ref="R8:Z8"/>
  </mergeCells>
  <printOptions/>
  <pageMargins left="0.15748031496062992" right="0.1968503937007874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Neo Masango</cp:lastModifiedBy>
  <cp:lastPrinted>2021-07-23T17:07:31Z</cp:lastPrinted>
  <dcterms:created xsi:type="dcterms:W3CDTF">2015-04-14T08:52:36Z</dcterms:created>
  <dcterms:modified xsi:type="dcterms:W3CDTF">2021-07-26T14:26:21Z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