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Feb 2004" sheetId="1" r:id="rId1"/>
  </sheets>
  <definedNames/>
  <calcPr fullCalcOnLoad="1"/>
</workbook>
</file>

<file path=xl/sharedStrings.xml><?xml version="1.0" encoding="utf-8"?>
<sst xmlns="http://schemas.openxmlformats.org/spreadsheetml/2006/main" count="174" uniqueCount="131">
  <si>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</si>
  <si>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</si>
  <si>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</si>
  <si>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</si>
  <si>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</si>
  <si>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</si>
  <si>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</si>
  <si>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</si>
  <si>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</si>
  <si>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</si>
  <si>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</si>
  <si>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</si>
  <si>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</si>
  <si>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</si>
  <si>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</si>
  <si>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</si>
  <si>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</si>
  <si>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</si>
  <si>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</si>
  <si>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</si>
  <si>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</si>
  <si>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</si>
  <si>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</si>
  <si>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</si>
  <si>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</si>
  <si>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</si>
  <si>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</si>
  <si>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</si>
  <si>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</si>
  <si>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</si>
  <si>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</si>
  <si>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</si>
  <si>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</si>
  <si>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</si>
  <si>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</si>
  <si>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</si>
  <si>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</si>
  <si>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</si>
  <si>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</si>
  <si>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</si>
  <si>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</si>
  <si>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</si>
  <si>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</si>
  <si>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</si>
  <si>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</si>
  <si>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</si>
  <si>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</si>
  <si>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</si>
  <si>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</si>
  <si>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</si>
  <si>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</si>
  <si>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</si>
  <si>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</si>
  <si>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</si>
  <si>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</si>
  <si>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</si>
  <si>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</si>
  <si>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</si>
  <si>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</si>
  <si>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</si>
  <si>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</si>
  <si>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</si>
  <si>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</si>
  <si>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(10)</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</si>
  <si>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</si>
  <si>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</si>
  <si>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</si>
  <si>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</si>
  <si>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</si>
  <si>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</si>
  <si>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</si>
  <si>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</si>
  <si>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</si>
  <si>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</si>
  <si>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</si>
  <si>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</si>
  <si>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</si>
  <si>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t>
  </si>
  <si>
    <t>Voorraad</t>
  </si>
  <si>
    <t xml:space="preserve">(8) </t>
  </si>
  <si>
    <t>(g) Stock stored at: (8)</t>
  </si>
  <si>
    <t xml:space="preserve">Net dispatches(+)/receipts(-) </t>
  </si>
  <si>
    <t>Deliveries directly from farms (5)</t>
  </si>
  <si>
    <t>Lewerings direk vanaf plase (5)</t>
  </si>
  <si>
    <t>(g) Voorraad geberg by: (8)</t>
  </si>
  <si>
    <t>Apr 2003</t>
  </si>
  <si>
    <t xml:space="preserve">   MAIZE/MIELIES - 2003/2004 Year (May - Apr)/2003/2004 Jaar (Mei - Apr) (2)</t>
  </si>
  <si>
    <t>1 May/Mei 2003</t>
  </si>
  <si>
    <t>(9)</t>
  </si>
  <si>
    <t>Netto versendings(+)/ontvangstes(-)</t>
  </si>
  <si>
    <t xml:space="preserve">(f) Unutilised stock (a+b-c-d-e) </t>
  </si>
  <si>
    <r>
      <t>(f) Onaangewende voorraad</t>
    </r>
    <r>
      <rPr>
        <sz val="15"/>
        <rFont val="Arial"/>
        <family val="2"/>
      </rPr>
      <t xml:space="preserve"> </t>
    </r>
    <r>
      <rPr>
        <b/>
        <sz val="15"/>
        <rFont val="Arial"/>
        <family val="2"/>
      </rPr>
      <t>(a+b-c-d-e)</t>
    </r>
  </si>
  <si>
    <t>Exported - Whole Maize</t>
  </si>
  <si>
    <t xml:space="preserve">     Products</t>
  </si>
  <si>
    <t>Uitgevoer - Heelmielies</t>
  </si>
  <si>
    <t>Produkte</t>
  </si>
  <si>
    <t>291 697</t>
  </si>
  <si>
    <t>224 367</t>
  </si>
  <si>
    <t>'000 t</t>
  </si>
  <si>
    <t>van mielies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</si>
  <si>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</si>
  <si>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</si>
  <si>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159 073</t>
  </si>
  <si>
    <t>87 904</t>
  </si>
  <si>
    <t>Mar/Mrt 2003</t>
  </si>
  <si>
    <t>Heelmielies</t>
  </si>
  <si>
    <t>ton (On request of the industry./Op versoek van die bedryf.)</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</si>
  <si>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</si>
  <si>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</si>
  <si>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Stock surplus(-)/deficit(+) (10)</t>
  </si>
  <si>
    <t>Voorraad surplus(-)/tekort(+) (10)</t>
  </si>
  <si>
    <t xml:space="preserve">Surplus(-)/Deficit(+)  (10) </t>
  </si>
  <si>
    <t xml:space="preserve">Surplus(-)/Tekort(+) (10) </t>
  </si>
  <si>
    <t>Jan 2004</t>
  </si>
  <si>
    <t>1 Jan 2004</t>
  </si>
  <si>
    <t>31 Jan 2004</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</si>
  <si>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</si>
  <si>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Maize imported during the previous season for exports which was damaged and therefore utilised locally during 2003/2004 season./ Mielies wat  in die vorige seisoen ingevoer is vir uitvoere, wat as gevolg van  beskadiging gedurende die 2003/2004-seisoen </t>
  </si>
  <si>
    <t>binnelands aangewend is.</t>
  </si>
  <si>
    <t>SMI-032004</t>
  </si>
  <si>
    <t>26/03/2004</t>
  </si>
  <si>
    <t>Feb 2004</t>
  </si>
  <si>
    <t>May/Mei 2003 - Feb 2004</t>
  </si>
  <si>
    <t>May/Mei 2002 - Feb 2003</t>
  </si>
  <si>
    <t>1 Feb 2004</t>
  </si>
  <si>
    <t>Prog May/Mei 2003 - Feb 2004</t>
  </si>
  <si>
    <t>Prog May/Mei 2002 - Feb 2003</t>
  </si>
  <si>
    <t>29 Feb 2004</t>
  </si>
  <si>
    <t>28 Feb 2003</t>
  </si>
  <si>
    <t>5 744 220</t>
  </si>
  <si>
    <t>2 457 547</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</si>
</sst>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righ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0" xfId="0" applyNumberFormat="1" applyFont="1" applyFill="1" applyAlignment="1" quotePrefix="1">
      <alignment horizontal="left"/>
    </xf>
    <xf numFmtId="49" fontId="3" fillId="0" borderId="1"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quotePrefix="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55" xfId="0" applyNumberFormat="1" applyFont="1" applyFill="1" applyBorder="1" applyAlignment="1" quotePrefix="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1" fontId="3" fillId="0" borderId="16" xfId="0" applyNumberFormat="1" applyFont="1" applyFill="1" applyBorder="1" applyAlignment="1">
      <alignment horizontal="center"/>
    </xf>
    <xf numFmtId="1" fontId="3" fillId="0" borderId="11"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2"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1428750</xdr:colOff>
      <xdr:row>56</xdr:row>
      <xdr:rowOff>247650</xdr:rowOff>
    </xdr:from>
    <xdr:to>
      <xdr:col>20</xdr:col>
      <xdr:colOff>28575</xdr:colOff>
      <xdr:row>62</xdr:row>
      <xdr:rowOff>190500</xdr:rowOff>
    </xdr:to>
    <xdr:pic>
      <xdr:nvPicPr>
        <xdr:cNvPr id="1" name="Picture 1"/>
        <xdr:cNvPicPr preferRelativeResize="1">
          <a:picLocks noChangeAspect="1"/>
        </xdr:cNvPicPr>
      </xdr:nvPicPr>
      <xdr:blipFill>
        <a:blip r:embed="rId1"/>
        <a:stretch>
          <a:fillRect/>
        </a:stretch>
      </xdr:blipFill>
      <xdr:spPr>
        <a:xfrm>
          <a:off x="189452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2" name="Picture 2"/>
        <xdr:cNvPicPr preferRelativeResize="1">
          <a:picLocks noChangeAspect="1"/>
        </xdr:cNvPicPr>
      </xdr:nvPicPr>
      <xdr:blipFill>
        <a:blip r:embed="rId1"/>
        <a:stretch>
          <a:fillRect/>
        </a:stretch>
      </xdr:blipFill>
      <xdr:spPr>
        <a:xfrm>
          <a:off x="189452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3" name="Picture 3"/>
        <xdr:cNvPicPr preferRelativeResize="1">
          <a:picLocks noChangeAspect="1"/>
        </xdr:cNvPicPr>
      </xdr:nvPicPr>
      <xdr:blipFill>
        <a:blip r:embed="rId1"/>
        <a:stretch>
          <a:fillRect/>
        </a:stretch>
      </xdr:blipFill>
      <xdr:spPr>
        <a:xfrm>
          <a:off x="189452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4" name="Picture 4"/>
        <xdr:cNvPicPr preferRelativeResize="1">
          <a:picLocks noChangeAspect="1"/>
        </xdr:cNvPicPr>
      </xdr:nvPicPr>
      <xdr:blipFill>
        <a:blip r:embed="rId1"/>
        <a:stretch>
          <a:fillRect/>
        </a:stretch>
      </xdr:blipFill>
      <xdr:spPr>
        <a:xfrm>
          <a:off x="18945225" y="14620875"/>
          <a:ext cx="2952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selection activeCell="C6" sqref="C6"/>
    </sheetView>
  </sheetViews>
  <sheetFormatPr defaultColWidth="9.140625" defaultRowHeight="12.75"/>
  <cols>
    <col min="1" max="1" width="8.00390625" style="110" customWidth="1"/>
    <col min="2" max="2" width="9.7109375" style="110" customWidth="1"/>
    <col min="3" max="3" width="43.00390625" style="110" customWidth="1"/>
    <col min="4" max="7" width="15.421875" style="110" customWidth="1"/>
    <col min="8" max="8" width="16.8515625" style="110" customWidth="1"/>
    <col min="9"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119</v>
      </c>
      <c r="B1" s="107"/>
      <c r="C1" s="107"/>
      <c r="D1" s="107"/>
      <c r="E1" s="164"/>
      <c r="F1" s="164"/>
      <c r="G1" s="164"/>
      <c r="H1" s="164"/>
      <c r="I1" s="164"/>
      <c r="J1" s="2" t="s">
        <v>34</v>
      </c>
      <c r="K1" s="164"/>
      <c r="L1" s="164"/>
      <c r="M1" s="164"/>
      <c r="N1" s="164"/>
      <c r="O1" s="164"/>
      <c r="P1" s="164"/>
      <c r="Q1" s="108"/>
      <c r="R1" s="108"/>
      <c r="S1" s="3" t="s">
        <v>120</v>
      </c>
      <c r="T1" s="107"/>
      <c r="U1" s="107"/>
      <c r="V1" s="107"/>
      <c r="W1" s="107"/>
      <c r="X1" s="107"/>
      <c r="Y1" s="107"/>
      <c r="Z1" s="107"/>
      <c r="AA1" s="107"/>
      <c r="AB1" s="107"/>
      <c r="AC1" s="107"/>
      <c r="AD1" s="107"/>
      <c r="AE1" s="107"/>
      <c r="AF1" s="107"/>
      <c r="AG1" s="107"/>
      <c r="AH1" s="107"/>
      <c r="AI1" s="107"/>
    </row>
    <row r="2" spans="1:19" ht="21" customHeight="1">
      <c r="A2" s="164"/>
      <c r="B2" s="164"/>
      <c r="C2" s="164"/>
      <c r="D2" s="107"/>
      <c r="E2" s="164"/>
      <c r="F2" s="164"/>
      <c r="G2" s="164"/>
      <c r="H2" s="164"/>
      <c r="I2" s="164"/>
      <c r="J2" s="2" t="s">
        <v>86</v>
      </c>
      <c r="K2" s="164"/>
      <c r="L2" s="164"/>
      <c r="M2" s="164"/>
      <c r="N2" s="164"/>
      <c r="O2" s="164"/>
      <c r="P2" s="164"/>
      <c r="Q2" s="164"/>
      <c r="R2" s="164"/>
      <c r="S2" s="164"/>
    </row>
    <row r="3" spans="2:19" ht="21" customHeight="1" thickBot="1">
      <c r="B3" s="165"/>
      <c r="C3" s="165"/>
      <c r="D3" s="166"/>
      <c r="E3" s="165"/>
      <c r="F3" s="165"/>
      <c r="G3" s="165"/>
      <c r="H3" s="165"/>
      <c r="I3" s="165"/>
      <c r="J3" s="165" t="s">
        <v>98</v>
      </c>
      <c r="K3" s="165"/>
      <c r="L3" s="165"/>
      <c r="M3" s="167"/>
      <c r="N3" s="165"/>
      <c r="O3" s="165"/>
      <c r="P3" s="165"/>
      <c r="Q3" s="165"/>
      <c r="R3" s="165"/>
      <c r="S3" s="165"/>
    </row>
    <row r="4" spans="1:168" s="10" customFormat="1" ht="21" customHeight="1">
      <c r="A4" s="4"/>
      <c r="B4" s="5"/>
      <c r="C4" s="5"/>
      <c r="D4" s="204" t="s">
        <v>113</v>
      </c>
      <c r="E4" s="205"/>
      <c r="F4" s="206"/>
      <c r="G4" s="207" t="s">
        <v>121</v>
      </c>
      <c r="H4" s="205"/>
      <c r="I4" s="206"/>
      <c r="J4" s="208" t="s">
        <v>0</v>
      </c>
      <c r="K4" s="209"/>
      <c r="L4" s="209"/>
      <c r="M4" s="6"/>
      <c r="N4" s="208" t="s">
        <v>0</v>
      </c>
      <c r="O4" s="209"/>
      <c r="P4" s="210"/>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1"/>
      <c r="E5" s="212"/>
      <c r="F5" s="213"/>
      <c r="G5" s="211" t="s">
        <v>35</v>
      </c>
      <c r="H5" s="212"/>
      <c r="I5" s="213"/>
      <c r="J5" s="211" t="s">
        <v>122</v>
      </c>
      <c r="K5" s="212"/>
      <c r="L5" s="212"/>
      <c r="M5" s="13" t="s">
        <v>1</v>
      </c>
      <c r="N5" s="211" t="s">
        <v>123</v>
      </c>
      <c r="O5" s="212"/>
      <c r="P5" s="213"/>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57</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4" t="s">
        <v>114</v>
      </c>
      <c r="E9" s="215"/>
      <c r="F9" s="216"/>
      <c r="G9" s="217" t="s">
        <v>124</v>
      </c>
      <c r="H9" s="215"/>
      <c r="I9" s="216"/>
      <c r="J9" s="218" t="s">
        <v>87</v>
      </c>
      <c r="K9" s="219"/>
      <c r="L9" s="219"/>
      <c r="M9" s="34"/>
      <c r="N9" s="218" t="s">
        <v>68</v>
      </c>
      <c r="O9" s="219"/>
      <c r="P9" s="220"/>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5">
        <v>3688</v>
      </c>
      <c r="E10" s="161">
        <v>1118</v>
      </c>
      <c r="F10" s="117">
        <f>SUM(D10:E10)</f>
        <v>4806</v>
      </c>
      <c r="G10" s="161">
        <v>3272</v>
      </c>
      <c r="H10" s="161">
        <f>E37</f>
        <v>867</v>
      </c>
      <c r="I10" s="117">
        <f>SUM(G10:H10)</f>
        <v>4139</v>
      </c>
      <c r="J10" s="115">
        <v>1718</v>
      </c>
      <c r="K10" s="161">
        <v>992</v>
      </c>
      <c r="L10" s="117">
        <f>SUM(J10:K10)</f>
        <v>2710</v>
      </c>
      <c r="M10" s="38">
        <f>ROUND(L10-P10,2)/P10*100</f>
        <v>125.4575707154742</v>
      </c>
      <c r="N10" s="115">
        <v>559</v>
      </c>
      <c r="O10" s="161">
        <v>643</v>
      </c>
      <c r="P10" s="127">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21"/>
      <c r="E11" s="221"/>
      <c r="F11" s="221"/>
      <c r="G11" s="221"/>
      <c r="H11" s="221"/>
      <c r="I11" s="221"/>
      <c r="J11" s="221" t="s">
        <v>125</v>
      </c>
      <c r="K11" s="221"/>
      <c r="L11" s="221"/>
      <c r="M11" s="41"/>
      <c r="N11" s="222" t="s">
        <v>126</v>
      </c>
      <c r="O11" s="222"/>
      <c r="P11" s="222"/>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0">
        <f>SUM(D13:D14)</f>
        <v>13</v>
      </c>
      <c r="E12" s="126">
        <f>SUM(E13:E14)</f>
        <v>23</v>
      </c>
      <c r="F12" s="128">
        <f>SUM(D12:E12)</f>
        <v>36</v>
      </c>
      <c r="G12" s="140">
        <f>SUM(G13:G14)</f>
        <v>12</v>
      </c>
      <c r="H12" s="126">
        <f>SUM(H13:H14)</f>
        <v>121</v>
      </c>
      <c r="I12" s="128">
        <f>SUM(G12:H12)</f>
        <v>133</v>
      </c>
      <c r="J12" s="115">
        <f>J13+J14</f>
        <v>5744</v>
      </c>
      <c r="K12" s="116">
        <f>K13+K14</f>
        <v>2632</v>
      </c>
      <c r="L12" s="117">
        <f>SUM(J12:K12)</f>
        <v>8376</v>
      </c>
      <c r="M12" s="118" t="s">
        <v>30</v>
      </c>
      <c r="N12" s="115">
        <f>N13+N14</f>
        <v>5399</v>
      </c>
      <c r="O12" s="116">
        <f>O13+O14</f>
        <v>3882</v>
      </c>
      <c r="P12" s="119">
        <f>SUM(N12:O12)</f>
        <v>9281</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82</v>
      </c>
      <c r="C13" s="46"/>
      <c r="D13" s="120">
        <v>13</v>
      </c>
      <c r="E13" s="121">
        <v>10</v>
      </c>
      <c r="F13" s="119">
        <f>SUM(D13:E13)</f>
        <v>23</v>
      </c>
      <c r="G13" s="120">
        <v>12</v>
      </c>
      <c r="H13" s="121">
        <v>12</v>
      </c>
      <c r="I13" s="119">
        <f>SUM(G13:H13)</f>
        <v>24</v>
      </c>
      <c r="J13" s="120">
        <v>5744</v>
      </c>
      <c r="K13" s="121">
        <v>2457</v>
      </c>
      <c r="L13" s="119">
        <f>SUM(J13:K13)</f>
        <v>8201</v>
      </c>
      <c r="M13" s="47">
        <f>ROUND(L13-P13,2)/P13*100</f>
        <v>-4.048204048204048</v>
      </c>
      <c r="N13" s="120">
        <v>5125</v>
      </c>
      <c r="O13" s="121">
        <v>3422</v>
      </c>
      <c r="P13" s="119">
        <f>SUM(N13:O13)</f>
        <v>8547</v>
      </c>
      <c r="Q13" s="48"/>
      <c r="R13" s="49" t="s">
        <v>83</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2">
        <v>0</v>
      </c>
      <c r="E14" s="138">
        <v>13</v>
      </c>
      <c r="F14" s="124">
        <f>SUM(D14:E14)</f>
        <v>13</v>
      </c>
      <c r="G14" s="122">
        <v>0</v>
      </c>
      <c r="H14" s="138">
        <v>109</v>
      </c>
      <c r="I14" s="124">
        <f>SUM(G14:H14)</f>
        <v>109</v>
      </c>
      <c r="J14" s="122">
        <v>0</v>
      </c>
      <c r="K14" s="123">
        <v>175</v>
      </c>
      <c r="L14" s="124">
        <f>SUM(J14:K14)</f>
        <v>175</v>
      </c>
      <c r="M14" s="125" t="s">
        <v>30</v>
      </c>
      <c r="N14" s="122">
        <v>274</v>
      </c>
      <c r="O14" s="123">
        <v>460</v>
      </c>
      <c r="P14" s="124">
        <f>SUM(N14:O14)</f>
        <v>734</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5">
        <f>SUM(D18:D22)</f>
        <v>351</v>
      </c>
      <c r="E16" s="126">
        <f>SUM(E18:E22)</f>
        <v>270</v>
      </c>
      <c r="F16" s="127">
        <f>SUM(D16:E16)</f>
        <v>621</v>
      </c>
      <c r="G16" s="115">
        <f>SUM(G18:G22)</f>
        <v>375</v>
      </c>
      <c r="H16" s="126">
        <f>SUM(H18:H22)</f>
        <v>268</v>
      </c>
      <c r="I16" s="127">
        <f>SUM(G16:H16)</f>
        <v>643</v>
      </c>
      <c r="J16" s="115">
        <f>SUM(J18:J22)</f>
        <v>3735</v>
      </c>
      <c r="K16" s="126">
        <f>SUM(K18:K22)</f>
        <v>2802</v>
      </c>
      <c r="L16" s="127">
        <f>SUM(J16:K16)</f>
        <v>6537</v>
      </c>
      <c r="M16" s="56">
        <f>ROUND((L16-P16)/(P16)*(100),2)</f>
        <v>5.03</v>
      </c>
      <c r="N16" s="115">
        <f>SUM(N18:N22)</f>
        <v>3188</v>
      </c>
      <c r="O16" s="126">
        <f>SUM(O18:O22)</f>
        <v>3036</v>
      </c>
      <c r="P16" s="127">
        <f>SUM(N16:O16)</f>
        <v>6224</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0">
        <f>SUM(D18:D20)</f>
        <v>332</v>
      </c>
      <c r="E17" s="121">
        <f>SUM(E18:E20)</f>
        <v>243</v>
      </c>
      <c r="F17" s="128">
        <f>SUM(D17:E17)</f>
        <v>575</v>
      </c>
      <c r="G17" s="120">
        <f>SUM(G18:G20)</f>
        <v>361</v>
      </c>
      <c r="H17" s="121">
        <f>SUM(H18:H20)</f>
        <v>243</v>
      </c>
      <c r="I17" s="128">
        <f>SUM(G17:H17)</f>
        <v>604</v>
      </c>
      <c r="J17" s="120">
        <f>SUM(J18:J20)</f>
        <v>3533</v>
      </c>
      <c r="K17" s="121">
        <f>SUM(K18:K20)</f>
        <v>2539</v>
      </c>
      <c r="L17" s="128">
        <f>SUM(J17:K17)</f>
        <v>6072</v>
      </c>
      <c r="M17" s="47">
        <f aca="true" t="shared" si="0" ref="M17:M22">ROUND(L17-P17,2)/P17*100</f>
        <v>4.276146316331788</v>
      </c>
      <c r="N17" s="120">
        <f>SUM(N18:N20)</f>
        <v>3048</v>
      </c>
      <c r="O17" s="121">
        <f>SUM(O18:O20)</f>
        <v>2775</v>
      </c>
      <c r="P17" s="128">
        <f>SUM(N17:O17)</f>
        <v>5823</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29">
        <v>264</v>
      </c>
      <c r="E18" s="130">
        <v>17</v>
      </c>
      <c r="F18" s="131">
        <f>SUM(D18:E18)</f>
        <v>281</v>
      </c>
      <c r="G18" s="129">
        <v>295</v>
      </c>
      <c r="H18" s="130">
        <v>20</v>
      </c>
      <c r="I18" s="131">
        <f>SUM(G18:H18)</f>
        <v>315</v>
      </c>
      <c r="J18" s="129">
        <v>2943</v>
      </c>
      <c r="K18" s="130">
        <v>205</v>
      </c>
      <c r="L18" s="131">
        <f>SUM(J18:K18)</f>
        <v>3148</v>
      </c>
      <c r="M18" s="63">
        <f t="shared" si="0"/>
        <v>2.340702210663199</v>
      </c>
      <c r="N18" s="129">
        <v>2873</v>
      </c>
      <c r="O18" s="130">
        <v>203</v>
      </c>
      <c r="P18" s="131">
        <f>SUM(N18:O18)</f>
        <v>3076</v>
      </c>
      <c r="Q18" s="49" t="s">
        <v>47</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2">
        <v>60</v>
      </c>
      <c r="E19" s="133">
        <v>225</v>
      </c>
      <c r="F19" s="134">
        <f>SUM(D19:E19)</f>
        <v>285</v>
      </c>
      <c r="G19" s="132">
        <v>59</v>
      </c>
      <c r="H19" s="133">
        <v>222</v>
      </c>
      <c r="I19" s="134">
        <f>SUM(G19:H19)</f>
        <v>281</v>
      </c>
      <c r="J19" s="132">
        <v>500</v>
      </c>
      <c r="K19" s="133">
        <v>2323</v>
      </c>
      <c r="L19" s="134">
        <f>SUM(J19:K19)</f>
        <v>2823</v>
      </c>
      <c r="M19" s="67">
        <f t="shared" si="0"/>
        <v>6.729678638941398</v>
      </c>
      <c r="N19" s="132">
        <v>78</v>
      </c>
      <c r="O19" s="133">
        <v>2567</v>
      </c>
      <c r="P19" s="134">
        <f>SUM(N19:O19)</f>
        <v>2645</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5">
        <v>8</v>
      </c>
      <c r="E20" s="136">
        <v>1</v>
      </c>
      <c r="F20" s="137">
        <f>E20+D20</f>
        <v>9</v>
      </c>
      <c r="G20" s="135">
        <v>7</v>
      </c>
      <c r="H20" s="136">
        <v>1</v>
      </c>
      <c r="I20" s="137">
        <f>H20+G20</f>
        <v>8</v>
      </c>
      <c r="J20" s="135">
        <v>90</v>
      </c>
      <c r="K20" s="136">
        <v>11</v>
      </c>
      <c r="L20" s="137">
        <f>K20+J20</f>
        <v>101</v>
      </c>
      <c r="M20" s="67">
        <f t="shared" si="0"/>
        <v>-0.9803921568627451</v>
      </c>
      <c r="N20" s="135">
        <v>97</v>
      </c>
      <c r="O20" s="136">
        <v>5</v>
      </c>
      <c r="P20" s="137">
        <f>O20+N20</f>
        <v>102</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2">
        <v>13</v>
      </c>
      <c r="E21" s="133">
        <v>14</v>
      </c>
      <c r="F21" s="134">
        <f>SUM(D21:E21)</f>
        <v>27</v>
      </c>
      <c r="G21" s="132">
        <v>9</v>
      </c>
      <c r="H21" s="133">
        <v>12</v>
      </c>
      <c r="I21" s="134">
        <f>SUM(G21:H21)</f>
        <v>21</v>
      </c>
      <c r="J21" s="132">
        <v>142</v>
      </c>
      <c r="K21" s="133">
        <v>142</v>
      </c>
      <c r="L21" s="134">
        <f>SUM(J21:K21)</f>
        <v>284</v>
      </c>
      <c r="M21" s="73">
        <f t="shared" si="0"/>
        <v>19.831223628691983</v>
      </c>
      <c r="N21" s="132">
        <v>110</v>
      </c>
      <c r="O21" s="133">
        <v>127</v>
      </c>
      <c r="P21" s="134">
        <f>SUM(N21:O21)</f>
        <v>237</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2">
        <v>6</v>
      </c>
      <c r="E22" s="138">
        <v>13</v>
      </c>
      <c r="F22" s="139">
        <f>SUM(D22:E22)</f>
        <v>19</v>
      </c>
      <c r="G22" s="122">
        <v>5</v>
      </c>
      <c r="H22" s="138">
        <v>13</v>
      </c>
      <c r="I22" s="139">
        <f>SUM(G22:H22)</f>
        <v>18</v>
      </c>
      <c r="J22" s="122">
        <v>60</v>
      </c>
      <c r="K22" s="138">
        <v>121</v>
      </c>
      <c r="L22" s="139">
        <f>SUM(J22:K22)</f>
        <v>181</v>
      </c>
      <c r="M22" s="76">
        <f t="shared" si="0"/>
        <v>10.365853658536585</v>
      </c>
      <c r="N22" s="122">
        <v>30</v>
      </c>
      <c r="O22" s="138">
        <v>134</v>
      </c>
      <c r="P22" s="139">
        <f>SUM(N22:O22)</f>
        <v>164</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64</v>
      </c>
      <c r="B24" s="37"/>
      <c r="C24" s="37"/>
      <c r="D24" s="140">
        <f>SUM(D25+D28)</f>
        <v>75</v>
      </c>
      <c r="E24" s="141">
        <f>SUM(E25+E28)</f>
        <v>10</v>
      </c>
      <c r="F24" s="128">
        <f>SUM(D24:E24)</f>
        <v>85</v>
      </c>
      <c r="G24" s="140">
        <f>SUM(G25+G28)</f>
        <v>64</v>
      </c>
      <c r="H24" s="141">
        <f>SUM(H25+H28)</f>
        <v>6</v>
      </c>
      <c r="I24" s="128">
        <f>SUM(G24:H24)</f>
        <v>70</v>
      </c>
      <c r="J24" s="140">
        <f>SUM(J25+J28)</f>
        <v>908</v>
      </c>
      <c r="K24" s="141">
        <f>SUM(K25+K28)</f>
        <v>108</v>
      </c>
      <c r="L24" s="128">
        <f>SUM(J24:K24)</f>
        <v>1016</v>
      </c>
      <c r="M24" s="118" t="s">
        <v>30</v>
      </c>
      <c r="N24" s="140">
        <f>SUM(N25+N28)</f>
        <v>632</v>
      </c>
      <c r="O24" s="141">
        <f>SUM(O25+O28)</f>
        <v>339</v>
      </c>
      <c r="P24" s="128">
        <f>SUM(N24:O24)</f>
        <v>971</v>
      </c>
      <c r="Q24" s="39"/>
      <c r="R24" s="39"/>
      <c r="S24" s="79" t="s">
        <v>65</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67</v>
      </c>
      <c r="C25" s="80"/>
      <c r="D25" s="140">
        <f>SUM(D26:D27)</f>
        <v>3</v>
      </c>
      <c r="E25" s="141">
        <f>SUM(E26:E27)</f>
        <v>1</v>
      </c>
      <c r="F25" s="119">
        <f aca="true" t="shared" si="1" ref="F25:F30">SUM(D25:E25)</f>
        <v>4</v>
      </c>
      <c r="G25" s="141">
        <f>SUM(G26:G27)</f>
        <v>3</v>
      </c>
      <c r="H25" s="141">
        <f>SUM(H26:H27)</f>
        <v>1</v>
      </c>
      <c r="I25" s="119">
        <f aca="true" t="shared" si="2" ref="I25:I30">SUM(G25:H25)</f>
        <v>4</v>
      </c>
      <c r="J25" s="140">
        <f>SUM(J26:J27)</f>
        <v>48</v>
      </c>
      <c r="K25" s="142">
        <f>SUM(K26:K27)</f>
        <v>21</v>
      </c>
      <c r="L25" s="119">
        <f aca="true" t="shared" si="3" ref="L25:L30">SUM(J25:K25)</f>
        <v>69</v>
      </c>
      <c r="M25" s="143" t="s">
        <v>30</v>
      </c>
      <c r="N25" s="144">
        <f>SUM(N26:N27)</f>
        <v>57</v>
      </c>
      <c r="O25" s="121">
        <f>SUM(O26:O27)</f>
        <v>37</v>
      </c>
      <c r="P25" s="119">
        <f aca="true" t="shared" si="4" ref="P25:P30">SUM(N25:O25)</f>
        <v>94</v>
      </c>
      <c r="Q25" s="81"/>
      <c r="R25" s="60" t="s">
        <v>66</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49</v>
      </c>
      <c r="D26" s="145">
        <v>1</v>
      </c>
      <c r="E26" s="146">
        <v>0</v>
      </c>
      <c r="F26" s="147">
        <f t="shared" si="1"/>
        <v>1</v>
      </c>
      <c r="G26" s="145">
        <v>1</v>
      </c>
      <c r="H26" s="146">
        <v>1</v>
      </c>
      <c r="I26" s="147">
        <f t="shared" si="2"/>
        <v>2</v>
      </c>
      <c r="J26" s="145">
        <v>19</v>
      </c>
      <c r="K26" s="146">
        <v>11</v>
      </c>
      <c r="L26" s="147">
        <f t="shared" si="3"/>
        <v>30</v>
      </c>
      <c r="M26" s="148" t="s">
        <v>30</v>
      </c>
      <c r="N26" s="145">
        <v>28</v>
      </c>
      <c r="O26" s="146">
        <v>20</v>
      </c>
      <c r="P26" s="147">
        <f t="shared" si="4"/>
        <v>48</v>
      </c>
      <c r="Q26" s="84" t="s">
        <v>51</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50</v>
      </c>
      <c r="D27" s="149">
        <v>2</v>
      </c>
      <c r="E27" s="150">
        <v>1</v>
      </c>
      <c r="F27" s="151">
        <f t="shared" si="1"/>
        <v>3</v>
      </c>
      <c r="G27" s="149">
        <v>2</v>
      </c>
      <c r="H27" s="150">
        <v>0</v>
      </c>
      <c r="I27" s="151">
        <f t="shared" si="2"/>
        <v>2</v>
      </c>
      <c r="J27" s="149">
        <v>29</v>
      </c>
      <c r="K27" s="150">
        <v>10</v>
      </c>
      <c r="L27" s="151">
        <f t="shared" si="3"/>
        <v>39</v>
      </c>
      <c r="M27" s="152" t="s">
        <v>30</v>
      </c>
      <c r="N27" s="149">
        <v>29</v>
      </c>
      <c r="O27" s="150">
        <v>17</v>
      </c>
      <c r="P27" s="151">
        <f t="shared" si="4"/>
        <v>46</v>
      </c>
      <c r="Q27" s="87" t="s">
        <v>52</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56</v>
      </c>
      <c r="C28" s="89"/>
      <c r="D28" s="153">
        <f>SUM(D29:D30)</f>
        <v>72</v>
      </c>
      <c r="E28" s="154">
        <f>SUM(E29:E30)</f>
        <v>9</v>
      </c>
      <c r="F28" s="155">
        <f t="shared" si="1"/>
        <v>81</v>
      </c>
      <c r="G28" s="153">
        <f>SUM(G29:G30)</f>
        <v>61</v>
      </c>
      <c r="H28" s="154">
        <f>SUM(H29:H30)</f>
        <v>5</v>
      </c>
      <c r="I28" s="155">
        <f t="shared" si="2"/>
        <v>66</v>
      </c>
      <c r="J28" s="153">
        <f>SUM(J29:J30)</f>
        <v>860</v>
      </c>
      <c r="K28" s="154">
        <f>SUM(K29:K30)</f>
        <v>87</v>
      </c>
      <c r="L28" s="155">
        <f t="shared" si="3"/>
        <v>947</v>
      </c>
      <c r="M28" s="148" t="s">
        <v>30</v>
      </c>
      <c r="N28" s="153">
        <f>SUM(N29:N30)</f>
        <v>575</v>
      </c>
      <c r="O28" s="154">
        <f>SUM(O29:O30)</f>
        <v>302</v>
      </c>
      <c r="P28" s="155">
        <f t="shared" si="4"/>
        <v>877</v>
      </c>
      <c r="Q28" s="90"/>
      <c r="R28" s="70" t="s">
        <v>105</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58</v>
      </c>
      <c r="D29" s="145">
        <v>72</v>
      </c>
      <c r="E29" s="146">
        <v>6</v>
      </c>
      <c r="F29" s="147">
        <f t="shared" si="1"/>
        <v>78</v>
      </c>
      <c r="G29" s="145">
        <v>61</v>
      </c>
      <c r="H29" s="146">
        <v>5</v>
      </c>
      <c r="I29" s="147">
        <f t="shared" si="2"/>
        <v>66</v>
      </c>
      <c r="J29" s="145">
        <v>750</v>
      </c>
      <c r="K29" s="146">
        <v>64</v>
      </c>
      <c r="L29" s="147">
        <f t="shared" si="3"/>
        <v>814</v>
      </c>
      <c r="M29" s="148" t="s">
        <v>30</v>
      </c>
      <c r="N29" s="145">
        <v>568</v>
      </c>
      <c r="O29" s="146">
        <v>272</v>
      </c>
      <c r="P29" s="147">
        <f t="shared" si="4"/>
        <v>840</v>
      </c>
      <c r="Q29" s="84" t="s">
        <v>60</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59</v>
      </c>
      <c r="D30" s="149">
        <v>0</v>
      </c>
      <c r="E30" s="150">
        <v>3</v>
      </c>
      <c r="F30" s="151">
        <f t="shared" si="1"/>
        <v>3</v>
      </c>
      <c r="G30" s="149">
        <v>0</v>
      </c>
      <c r="H30" s="150">
        <v>0</v>
      </c>
      <c r="I30" s="151">
        <f t="shared" si="2"/>
        <v>0</v>
      </c>
      <c r="J30" s="149">
        <v>110</v>
      </c>
      <c r="K30" s="150">
        <v>23</v>
      </c>
      <c r="L30" s="151">
        <f t="shared" si="3"/>
        <v>133</v>
      </c>
      <c r="M30" s="152" t="s">
        <v>30</v>
      </c>
      <c r="N30" s="149">
        <v>7</v>
      </c>
      <c r="O30" s="150">
        <v>30</v>
      </c>
      <c r="P30" s="151">
        <f t="shared" si="4"/>
        <v>37</v>
      </c>
      <c r="Q30" s="87" t="s">
        <v>61</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56"/>
      <c r="E31" s="157"/>
      <c r="F31" s="158"/>
      <c r="G31" s="156"/>
      <c r="H31" s="157"/>
      <c r="I31" s="158"/>
      <c r="J31" s="156"/>
      <c r="K31" s="157"/>
      <c r="L31" s="158"/>
      <c r="M31" s="159"/>
      <c r="N31" s="156"/>
      <c r="O31" s="157"/>
      <c r="P31" s="158"/>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2">
        <f aca="true" t="shared" si="5" ref="D33:P33">SUM(D34:D35)</f>
        <v>3</v>
      </c>
      <c r="E33" s="126">
        <f t="shared" si="5"/>
        <v>-6</v>
      </c>
      <c r="F33" s="127">
        <f t="shared" si="5"/>
        <v>-3</v>
      </c>
      <c r="G33" s="126">
        <f t="shared" si="5"/>
        <v>1</v>
      </c>
      <c r="H33" s="126">
        <f t="shared" si="5"/>
        <v>-1</v>
      </c>
      <c r="I33" s="127">
        <f t="shared" si="5"/>
        <v>0</v>
      </c>
      <c r="J33" s="126">
        <f t="shared" si="5"/>
        <v>-25</v>
      </c>
      <c r="K33" s="126">
        <f t="shared" si="5"/>
        <v>-1</v>
      </c>
      <c r="L33" s="117">
        <f t="shared" si="5"/>
        <v>-26</v>
      </c>
      <c r="M33" s="160" t="s">
        <v>30</v>
      </c>
      <c r="N33" s="161">
        <f t="shared" si="5"/>
        <v>-8</v>
      </c>
      <c r="O33" s="126">
        <f t="shared" si="5"/>
        <v>20</v>
      </c>
      <c r="P33" s="117">
        <f t="shared" si="5"/>
        <v>12</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81</v>
      </c>
      <c r="C34" s="46"/>
      <c r="D34" s="132">
        <v>3</v>
      </c>
      <c r="E34" s="133">
        <v>4</v>
      </c>
      <c r="F34" s="119">
        <f>SUM(D34:E34)</f>
        <v>7</v>
      </c>
      <c r="G34" s="132">
        <v>1</v>
      </c>
      <c r="H34" s="133">
        <v>1</v>
      </c>
      <c r="I34" s="134">
        <f>SUM(G34:H34)</f>
        <v>2</v>
      </c>
      <c r="J34" s="132">
        <v>2</v>
      </c>
      <c r="K34" s="133">
        <v>2</v>
      </c>
      <c r="L34" s="119">
        <f>SUM(J34:K34)</f>
        <v>4</v>
      </c>
      <c r="M34" s="118" t="s">
        <v>30</v>
      </c>
      <c r="N34" s="132">
        <v>-15</v>
      </c>
      <c r="O34" s="133">
        <v>11</v>
      </c>
      <c r="P34" s="119">
        <f>SUM(N34:O34)</f>
        <v>-4</v>
      </c>
      <c r="Q34" s="48"/>
      <c r="R34" s="49" t="s">
        <v>89</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111</v>
      </c>
      <c r="C35" s="96"/>
      <c r="D35" s="132">
        <v>0</v>
      </c>
      <c r="E35" s="133">
        <v>-10</v>
      </c>
      <c r="F35" s="139">
        <f>SUM(D35:E35)</f>
        <v>-10</v>
      </c>
      <c r="G35" s="132">
        <v>0</v>
      </c>
      <c r="H35" s="133">
        <v>-2</v>
      </c>
      <c r="I35" s="139">
        <f>SUM(G35:H35)</f>
        <v>-2</v>
      </c>
      <c r="J35" s="122">
        <v>-27</v>
      </c>
      <c r="K35" s="123">
        <v>-3</v>
      </c>
      <c r="L35" s="124">
        <f>SUM(J35:K35)</f>
        <v>-30</v>
      </c>
      <c r="M35" s="125" t="s">
        <v>30</v>
      </c>
      <c r="N35" s="122">
        <v>7</v>
      </c>
      <c r="O35" s="123">
        <v>9</v>
      </c>
      <c r="P35" s="124">
        <f>SUM(N35:O35)</f>
        <v>16</v>
      </c>
      <c r="Q35" s="52"/>
      <c r="R35" s="53" t="s">
        <v>112</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23" t="s">
        <v>115</v>
      </c>
      <c r="E36" s="221"/>
      <c r="F36" s="221"/>
      <c r="G36" s="223" t="s">
        <v>127</v>
      </c>
      <c r="H36" s="221"/>
      <c r="I36" s="221"/>
      <c r="J36" s="223" t="s">
        <v>127</v>
      </c>
      <c r="K36" s="221"/>
      <c r="L36" s="221"/>
      <c r="M36" s="221"/>
      <c r="N36" s="223" t="s">
        <v>128</v>
      </c>
      <c r="O36" s="221"/>
      <c r="P36" s="221"/>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90</v>
      </c>
      <c r="B37" s="98"/>
      <c r="C37" s="98"/>
      <c r="D37" s="115">
        <f>D10+D12-D16-D24-D33</f>
        <v>3272</v>
      </c>
      <c r="E37" s="126">
        <f>E10+E12-E16-E24-E33</f>
        <v>867</v>
      </c>
      <c r="F37" s="127">
        <f>SUM(D37:E37)</f>
        <v>4139</v>
      </c>
      <c r="G37" s="115">
        <f>G10+G12-G16-G24-G33</f>
        <v>2844</v>
      </c>
      <c r="H37" s="126">
        <f>H10+H12-H16-H24-H33</f>
        <v>715</v>
      </c>
      <c r="I37" s="127">
        <f>SUM(G37:H37)</f>
        <v>3559</v>
      </c>
      <c r="J37" s="115">
        <f>J10+J12-J16-J24-J33</f>
        <v>2844</v>
      </c>
      <c r="K37" s="126">
        <f>K10+K12-K16-K24-K33</f>
        <v>715</v>
      </c>
      <c r="L37" s="127">
        <f>SUM(J37:K37)</f>
        <v>3559</v>
      </c>
      <c r="M37" s="99">
        <f>ROUND(L37-P37,2)/P37*100</f>
        <v>8.638583638583638</v>
      </c>
      <c r="N37" s="115">
        <f>N10+N12-N16-N24-N33</f>
        <v>2146</v>
      </c>
      <c r="O37" s="126">
        <f>O10+O12-O16-O24-O33</f>
        <v>1130</v>
      </c>
      <c r="P37" s="127">
        <f>SUM(N37:O37)</f>
        <v>3276</v>
      </c>
      <c r="Q37" s="100"/>
      <c r="R37" s="100"/>
      <c r="S37" s="101" t="s">
        <v>91</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21"/>
      <c r="H38" s="221"/>
      <c r="I38" s="221"/>
      <c r="J38" s="221"/>
      <c r="K38" s="221"/>
      <c r="L38" s="221"/>
      <c r="M38" s="163"/>
      <c r="N38" s="221"/>
      <c r="O38" s="221"/>
      <c r="P38" s="221"/>
      <c r="Q38" s="224"/>
      <c r="R38" s="224"/>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80</v>
      </c>
      <c r="B39" s="37"/>
      <c r="C39" s="37"/>
      <c r="D39" s="162">
        <f aca="true" t="shared" si="6" ref="D39:L39">SUM(D40:D41)</f>
        <v>3272</v>
      </c>
      <c r="E39" s="126">
        <f t="shared" si="6"/>
        <v>867</v>
      </c>
      <c r="F39" s="161">
        <f t="shared" si="6"/>
        <v>4139</v>
      </c>
      <c r="G39" s="162">
        <f t="shared" si="6"/>
        <v>2844</v>
      </c>
      <c r="H39" s="126">
        <f t="shared" si="6"/>
        <v>715</v>
      </c>
      <c r="I39" s="161">
        <f t="shared" si="6"/>
        <v>3559</v>
      </c>
      <c r="J39" s="162">
        <f t="shared" si="6"/>
        <v>2844</v>
      </c>
      <c r="K39" s="126">
        <f t="shared" si="6"/>
        <v>715</v>
      </c>
      <c r="L39" s="117">
        <f t="shared" si="6"/>
        <v>3559</v>
      </c>
      <c r="M39" s="56">
        <f>ROUND(L39-P39,2)/P39*100</f>
        <v>8.638583638583638</v>
      </c>
      <c r="N39" s="162">
        <f>SUM(N40:N41)</f>
        <v>2146</v>
      </c>
      <c r="O39" s="126">
        <f>SUM(O40:O41)</f>
        <v>1130</v>
      </c>
      <c r="P39" s="117">
        <f>SUM(N39:O39)</f>
        <v>3276</v>
      </c>
      <c r="Q39" s="39"/>
      <c r="R39" s="39"/>
      <c r="S39" s="40" t="s">
        <v>84</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0">
        <v>3043</v>
      </c>
      <c r="E40" s="133">
        <v>755</v>
      </c>
      <c r="F40" s="134">
        <f>SUM(D40:E40)</f>
        <v>3798</v>
      </c>
      <c r="G40" s="133">
        <v>2638</v>
      </c>
      <c r="H40" s="133">
        <v>597</v>
      </c>
      <c r="I40" s="134">
        <f>SUM(G40:H40)</f>
        <v>3235</v>
      </c>
      <c r="J40" s="133">
        <v>2638</v>
      </c>
      <c r="K40" s="133">
        <v>597</v>
      </c>
      <c r="L40" s="119">
        <f>SUM(J40:K40)</f>
        <v>3235</v>
      </c>
      <c r="M40" s="47">
        <f>ROUND(L40-P40,2)/P40*100</f>
        <v>9.106239460370995</v>
      </c>
      <c r="N40" s="133">
        <v>1960</v>
      </c>
      <c r="O40" s="133">
        <v>1005</v>
      </c>
      <c r="P40" s="119">
        <f>SUM(N40:O40)</f>
        <v>2965</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2">
        <v>229</v>
      </c>
      <c r="E41" s="138">
        <v>112</v>
      </c>
      <c r="F41" s="124">
        <f>SUM(D41:E41)</f>
        <v>341</v>
      </c>
      <c r="G41" s="138">
        <v>206</v>
      </c>
      <c r="H41" s="138">
        <v>118</v>
      </c>
      <c r="I41" s="124">
        <f>SUM(G41:H41)</f>
        <v>324</v>
      </c>
      <c r="J41" s="138">
        <v>206</v>
      </c>
      <c r="K41" s="138">
        <v>118</v>
      </c>
      <c r="L41" s="124">
        <f>SUM(J41:K41)</f>
        <v>324</v>
      </c>
      <c r="M41" s="104">
        <f>ROUND(L41-P41,2)/P41*100</f>
        <v>4.180064308681672</v>
      </c>
      <c r="N41" s="122">
        <v>186</v>
      </c>
      <c r="O41" s="138">
        <v>125</v>
      </c>
      <c r="P41" s="124">
        <f>SUM(N41:O41)</f>
        <v>311</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68" t="s">
        <v>69</v>
      </c>
      <c r="B44" s="169"/>
      <c r="C44" s="169"/>
      <c r="D44" s="170"/>
      <c r="E44" s="171"/>
      <c r="F44" s="172"/>
      <c r="G44" s="170"/>
      <c r="H44" s="171"/>
      <c r="I44" s="172"/>
      <c r="J44" s="170"/>
      <c r="K44" s="171"/>
      <c r="L44" s="172"/>
      <c r="M44" s="173"/>
      <c r="N44" s="170"/>
      <c r="O44" s="171"/>
      <c r="P44" s="172"/>
      <c r="Q44" s="174"/>
      <c r="R44" s="174"/>
      <c r="S44" s="175" t="s">
        <v>70</v>
      </c>
    </row>
    <row r="45" spans="1:19" s="10" customFormat="1" ht="21" customHeight="1">
      <c r="A45" s="95" t="s">
        <v>71</v>
      </c>
      <c r="B45" s="72"/>
      <c r="C45" s="72"/>
      <c r="D45" s="176"/>
      <c r="E45" s="177"/>
      <c r="F45" s="178"/>
      <c r="G45" s="176"/>
      <c r="H45" s="177"/>
      <c r="I45" s="178"/>
      <c r="J45" s="176"/>
      <c r="K45" s="177"/>
      <c r="L45" s="178"/>
      <c r="M45" s="179"/>
      <c r="N45" s="176"/>
      <c r="O45" s="177"/>
      <c r="P45" s="178"/>
      <c r="Q45" s="61"/>
      <c r="R45" s="61"/>
      <c r="S45" s="40" t="s">
        <v>72</v>
      </c>
    </row>
    <row r="46" spans="1:19" s="10" customFormat="1" ht="21" customHeight="1">
      <c r="A46" s="180"/>
      <c r="B46" s="72" t="s">
        <v>73</v>
      </c>
      <c r="C46" s="72"/>
      <c r="D46" s="181">
        <v>0</v>
      </c>
      <c r="E46" s="177">
        <v>5</v>
      </c>
      <c r="F46" s="182">
        <f>SUM(D46:E46)</f>
        <v>5</v>
      </c>
      <c r="G46" s="181">
        <v>0</v>
      </c>
      <c r="H46" s="177">
        <f>E51</f>
        <v>2</v>
      </c>
      <c r="I46" s="182">
        <f>SUM(G46:H46)</f>
        <v>2</v>
      </c>
      <c r="J46" s="181">
        <v>0</v>
      </c>
      <c r="K46" s="177">
        <v>41</v>
      </c>
      <c r="L46" s="182">
        <f>SUM(J46:K46)</f>
        <v>41</v>
      </c>
      <c r="M46" s="183" t="s">
        <v>30</v>
      </c>
      <c r="N46" s="181">
        <v>7</v>
      </c>
      <c r="O46" s="177">
        <v>1</v>
      </c>
      <c r="P46" s="178">
        <f>SUM(N46:O46)</f>
        <v>8</v>
      </c>
      <c r="Q46" s="61"/>
      <c r="R46" s="42" t="s">
        <v>74</v>
      </c>
      <c r="S46" s="43"/>
    </row>
    <row r="47" spans="1:19" s="10" customFormat="1" ht="21" customHeight="1">
      <c r="A47" s="180"/>
      <c r="B47" s="72" t="s">
        <v>75</v>
      </c>
      <c r="C47" s="72"/>
      <c r="D47" s="181">
        <v>0</v>
      </c>
      <c r="E47" s="177">
        <v>0</v>
      </c>
      <c r="F47" s="182">
        <f>SUM(D47:E47)</f>
        <v>0</v>
      </c>
      <c r="G47" s="181">
        <v>0</v>
      </c>
      <c r="H47" s="177">
        <v>0</v>
      </c>
      <c r="I47" s="182">
        <f>SUM(G47:H47)</f>
        <v>0</v>
      </c>
      <c r="J47" s="181">
        <v>0</v>
      </c>
      <c r="K47" s="177">
        <v>0</v>
      </c>
      <c r="L47" s="182">
        <f>SUM(J47:K47)</f>
        <v>0</v>
      </c>
      <c r="M47" s="183" t="s">
        <v>30</v>
      </c>
      <c r="N47" s="181">
        <v>48</v>
      </c>
      <c r="O47" s="177">
        <v>267</v>
      </c>
      <c r="P47" s="178">
        <f>SUM(N47:O47)</f>
        <v>315</v>
      </c>
      <c r="Q47" s="61"/>
      <c r="R47" s="42" t="s">
        <v>76</v>
      </c>
      <c r="S47" s="43"/>
    </row>
    <row r="48" spans="1:19" s="10" customFormat="1" ht="21" customHeight="1">
      <c r="A48" s="180"/>
      <c r="B48" s="72" t="s">
        <v>92</v>
      </c>
      <c r="C48" s="72"/>
      <c r="D48" s="181">
        <v>0</v>
      </c>
      <c r="E48" s="177">
        <v>0</v>
      </c>
      <c r="F48" s="182">
        <f>SUM(D48:E48)</f>
        <v>0</v>
      </c>
      <c r="G48" s="181">
        <v>0</v>
      </c>
      <c r="H48" s="177">
        <v>0</v>
      </c>
      <c r="I48" s="182">
        <f>SUM(G48:H48)</f>
        <v>0</v>
      </c>
      <c r="J48" s="181">
        <v>0</v>
      </c>
      <c r="K48" s="177">
        <v>19</v>
      </c>
      <c r="L48" s="182">
        <f>SUM(J48:K48)</f>
        <v>19</v>
      </c>
      <c r="M48" s="183" t="s">
        <v>30</v>
      </c>
      <c r="N48" s="181">
        <v>55</v>
      </c>
      <c r="O48" s="177">
        <v>183</v>
      </c>
      <c r="P48" s="178">
        <f>SUM(N48:O48)</f>
        <v>238</v>
      </c>
      <c r="Q48" s="61"/>
      <c r="R48" s="42" t="s">
        <v>94</v>
      </c>
      <c r="S48" s="43"/>
    </row>
    <row r="49" spans="1:19" s="10" customFormat="1" ht="21" customHeight="1">
      <c r="A49" s="180"/>
      <c r="B49" s="72"/>
      <c r="C49" s="72" t="s">
        <v>93</v>
      </c>
      <c r="D49" s="181">
        <v>0</v>
      </c>
      <c r="E49" s="177">
        <v>0</v>
      </c>
      <c r="F49" s="182">
        <v>0</v>
      </c>
      <c r="G49" s="181">
        <v>0</v>
      </c>
      <c r="H49" s="177">
        <v>0</v>
      </c>
      <c r="I49" s="182">
        <v>0</v>
      </c>
      <c r="J49" s="181">
        <v>0</v>
      </c>
      <c r="K49" s="177">
        <v>0</v>
      </c>
      <c r="L49" s="182">
        <v>0</v>
      </c>
      <c r="M49" s="183" t="s">
        <v>30</v>
      </c>
      <c r="N49" s="181">
        <v>0</v>
      </c>
      <c r="O49" s="177">
        <v>11</v>
      </c>
      <c r="P49" s="178">
        <f>N49+O49</f>
        <v>11</v>
      </c>
      <c r="Q49" s="61"/>
      <c r="R49" s="42" t="s">
        <v>95</v>
      </c>
      <c r="S49" s="43"/>
    </row>
    <row r="50" spans="1:19" s="10" customFormat="1" ht="21" customHeight="1">
      <c r="A50" s="180"/>
      <c r="B50" s="72" t="s">
        <v>109</v>
      </c>
      <c r="C50" s="72"/>
      <c r="D50" s="181">
        <v>0</v>
      </c>
      <c r="E50" s="184">
        <v>3</v>
      </c>
      <c r="F50" s="182">
        <f>SUM(D50:E50)</f>
        <v>3</v>
      </c>
      <c r="G50" s="181">
        <v>0</v>
      </c>
      <c r="H50" s="184">
        <v>2</v>
      </c>
      <c r="I50" s="182">
        <f>SUM(G50:H50)</f>
        <v>2</v>
      </c>
      <c r="J50" s="181">
        <v>0</v>
      </c>
      <c r="K50" s="184">
        <v>22</v>
      </c>
      <c r="L50" s="182">
        <f>SUM(J50:K50)</f>
        <v>22</v>
      </c>
      <c r="M50" s="86" t="s">
        <v>30</v>
      </c>
      <c r="N50" s="181">
        <v>0</v>
      </c>
      <c r="O50" s="184">
        <v>1</v>
      </c>
      <c r="P50" s="178">
        <f>SUM(N50:O50)</f>
        <v>1</v>
      </c>
      <c r="Q50" s="61"/>
      <c r="R50" s="42" t="s">
        <v>110</v>
      </c>
      <c r="S50" s="43"/>
    </row>
    <row r="51" spans="1:19" s="10" customFormat="1" ht="21.75" customHeight="1" thickBot="1">
      <c r="A51" s="185"/>
      <c r="B51" s="186" t="s">
        <v>77</v>
      </c>
      <c r="C51" s="186"/>
      <c r="D51" s="187">
        <f>D46+D47-D48-D50</f>
        <v>0</v>
      </c>
      <c r="E51" s="188">
        <f>E46+E47-E48-E50</f>
        <v>2</v>
      </c>
      <c r="F51" s="188">
        <f>SUM(D51:E51)</f>
        <v>2</v>
      </c>
      <c r="G51" s="187">
        <f>G46+G47-G48-G50</f>
        <v>0</v>
      </c>
      <c r="H51" s="188">
        <f>H46+H47-H48-H50</f>
        <v>0</v>
      </c>
      <c r="I51" s="188">
        <f>SUM(G51:H51)</f>
        <v>0</v>
      </c>
      <c r="J51" s="187">
        <f>J46+J47-J48-J50</f>
        <v>0</v>
      </c>
      <c r="K51" s="188">
        <f>K46+K47-K48-K50</f>
        <v>0</v>
      </c>
      <c r="L51" s="188">
        <f>SUM(J51:K51)</f>
        <v>0</v>
      </c>
      <c r="M51" s="189" t="s">
        <v>30</v>
      </c>
      <c r="N51" s="187">
        <f>N46+N47-N48-N50</f>
        <v>0</v>
      </c>
      <c r="O51" s="188">
        <v>73</v>
      </c>
      <c r="P51" s="190">
        <f>SUM(N51:O51)</f>
        <v>73</v>
      </c>
      <c r="Q51" s="191"/>
      <c r="R51" s="192" t="s">
        <v>78</v>
      </c>
      <c r="S51" s="106"/>
    </row>
    <row r="52" spans="1:18" s="10" customFormat="1" ht="36" customHeight="1">
      <c r="A52" s="193" t="s">
        <v>27</v>
      </c>
      <c r="B52" s="194" t="s">
        <v>101</v>
      </c>
      <c r="C52" s="194"/>
      <c r="D52" s="194"/>
      <c r="E52" s="194"/>
      <c r="F52" s="194"/>
      <c r="G52" s="194"/>
      <c r="H52" s="194"/>
      <c r="I52" s="194"/>
      <c r="J52" s="194"/>
      <c r="K52" s="194"/>
      <c r="L52" s="194"/>
      <c r="M52" s="194"/>
      <c r="N52" s="194"/>
      <c r="O52" s="194"/>
      <c r="P52" s="194"/>
      <c r="Q52" s="195"/>
      <c r="R52" s="195"/>
    </row>
    <row r="53" spans="1:18" s="10" customFormat="1" ht="21" customHeight="1">
      <c r="A53" s="193"/>
      <c r="B53" s="194" t="s">
        <v>99</v>
      </c>
      <c r="C53" s="194"/>
      <c r="D53" s="194"/>
      <c r="E53" s="194"/>
      <c r="F53" s="194"/>
      <c r="G53" s="194"/>
      <c r="H53" s="194"/>
      <c r="I53" s="194"/>
      <c r="J53" s="194"/>
      <c r="K53" s="194"/>
      <c r="L53" s="194"/>
      <c r="M53" s="194"/>
      <c r="N53" s="194"/>
      <c r="O53" s="194"/>
      <c r="P53" s="194"/>
      <c r="Q53" s="195"/>
      <c r="R53" s="195"/>
    </row>
    <row r="54" spans="1:18" s="10" customFormat="1" ht="21" customHeight="1">
      <c r="A54" s="196" t="s">
        <v>28</v>
      </c>
      <c r="B54" s="10" t="s">
        <v>46</v>
      </c>
      <c r="D54" s="194"/>
      <c r="E54" s="194"/>
      <c r="F54" s="194"/>
      <c r="G54" s="194"/>
      <c r="H54" s="194"/>
      <c r="I54" s="194"/>
      <c r="J54" s="194"/>
      <c r="K54" s="194"/>
      <c r="L54" s="194"/>
      <c r="M54" s="194"/>
      <c r="N54" s="194"/>
      <c r="O54" s="194"/>
      <c r="P54" s="194"/>
      <c r="Q54" s="194"/>
      <c r="R54" s="194"/>
    </row>
    <row r="55" spans="2:18" s="10" customFormat="1" ht="21" customHeight="1">
      <c r="B55" s="10" t="s">
        <v>116</v>
      </c>
      <c r="D55" s="194"/>
      <c r="E55" s="194"/>
      <c r="F55" s="194"/>
      <c r="G55" s="194"/>
      <c r="H55" s="194"/>
      <c r="I55" s="194"/>
      <c r="J55" s="194"/>
      <c r="K55" s="194"/>
      <c r="L55" s="194"/>
      <c r="M55" s="194"/>
      <c r="N55" s="194"/>
      <c r="O55" s="194"/>
      <c r="P55" s="194"/>
      <c r="Q55" s="197"/>
      <c r="R55" s="197"/>
    </row>
    <row r="56" spans="1:16" s="10" customFormat="1" ht="21" customHeight="1">
      <c r="A56" s="193" t="s">
        <v>29</v>
      </c>
      <c r="B56" s="194" t="s">
        <v>31</v>
      </c>
      <c r="C56" s="194"/>
      <c r="D56" s="194"/>
      <c r="E56" s="194"/>
      <c r="F56" s="194"/>
      <c r="G56" s="194"/>
      <c r="H56" s="194"/>
      <c r="I56" s="194"/>
      <c r="J56" s="194"/>
      <c r="K56" s="194"/>
      <c r="L56" s="194"/>
      <c r="M56" s="194"/>
      <c r="N56" s="194"/>
      <c r="O56" s="194"/>
      <c r="P56" s="194"/>
    </row>
    <row r="57" spans="1:16" s="10" customFormat="1" ht="21" customHeight="1">
      <c r="A57" s="193" t="s">
        <v>30</v>
      </c>
      <c r="B57" s="198" t="s">
        <v>48</v>
      </c>
      <c r="C57" s="194"/>
      <c r="D57" s="194"/>
      <c r="E57" s="194"/>
      <c r="F57" s="194"/>
      <c r="G57" s="194"/>
      <c r="H57" s="194"/>
      <c r="K57" s="199"/>
      <c r="L57" s="199"/>
      <c r="M57" s="199"/>
      <c r="N57" s="199"/>
      <c r="O57" s="194"/>
      <c r="P57" s="194"/>
    </row>
    <row r="58" spans="1:168" s="10" customFormat="1" ht="21" customHeight="1">
      <c r="A58" s="200" t="s">
        <v>33</v>
      </c>
      <c r="B58" s="10" t="s">
        <v>45</v>
      </c>
      <c r="C58" s="194"/>
      <c r="D58" s="194"/>
      <c r="E58" s="194"/>
      <c r="F58" s="194"/>
      <c r="G58" s="194"/>
      <c r="H58" s="199"/>
      <c r="I58" s="193"/>
      <c r="J58" s="194"/>
      <c r="K58" s="199"/>
      <c r="L58" s="194"/>
      <c r="M58" s="199"/>
      <c r="N58" s="194"/>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4"/>
      <c r="B59" s="10" t="s">
        <v>40</v>
      </c>
      <c r="C59" s="194"/>
      <c r="D59" s="194"/>
      <c r="E59" s="194"/>
      <c r="F59" s="194"/>
      <c r="I59" s="199" t="s">
        <v>53</v>
      </c>
      <c r="J59" s="199"/>
      <c r="K59" s="199" t="s">
        <v>54</v>
      </c>
      <c r="L59" s="199"/>
      <c r="M59" s="199"/>
      <c r="N59" s="199"/>
      <c r="O59" s="19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4"/>
      <c r="C60" s="194"/>
      <c r="D60" s="194"/>
      <c r="E60" s="194"/>
      <c r="F60" s="194"/>
      <c r="G60" s="10" t="s">
        <v>104</v>
      </c>
      <c r="I60" s="199" t="s">
        <v>102</v>
      </c>
      <c r="J60" s="194" t="s">
        <v>43</v>
      </c>
      <c r="K60" s="199" t="s">
        <v>103</v>
      </c>
      <c r="L60" s="194" t="s">
        <v>106</v>
      </c>
      <c r="M60" s="194"/>
      <c r="N60" s="199"/>
      <c r="O60" s="194"/>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s="10" customFormat="1" ht="21" customHeight="1">
      <c r="A61" s="193"/>
      <c r="B61" s="194"/>
      <c r="C61" s="194"/>
      <c r="D61" s="194"/>
      <c r="E61" s="194"/>
      <c r="F61" s="194"/>
      <c r="G61" s="193" t="s">
        <v>85</v>
      </c>
      <c r="H61" s="194"/>
      <c r="I61" s="199" t="s">
        <v>96</v>
      </c>
      <c r="J61" s="194" t="s">
        <v>43</v>
      </c>
      <c r="K61" s="199" t="s">
        <v>97</v>
      </c>
      <c r="L61" s="194" t="s">
        <v>43</v>
      </c>
      <c r="M61" s="194"/>
      <c r="N61" s="199"/>
      <c r="O61" s="194"/>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8" s="10" customFormat="1" ht="21" customHeight="1">
      <c r="A62" s="200"/>
      <c r="B62" s="198"/>
      <c r="C62" s="194"/>
      <c r="D62" s="194"/>
      <c r="E62" s="194"/>
      <c r="F62" s="194"/>
      <c r="G62" s="194" t="s">
        <v>122</v>
      </c>
      <c r="H62" s="194"/>
      <c r="I62" s="199" t="s">
        <v>129</v>
      </c>
      <c r="J62" s="194" t="s">
        <v>43</v>
      </c>
      <c r="K62" s="199" t="s">
        <v>130</v>
      </c>
      <c r="L62" s="194" t="s">
        <v>43</v>
      </c>
      <c r="M62" s="194"/>
      <c r="N62" s="199"/>
      <c r="O62" s="194"/>
      <c r="P62" s="194"/>
      <c r="Q62" s="195"/>
      <c r="R62" s="195"/>
    </row>
    <row r="63" spans="1:18" s="10" customFormat="1" ht="21" customHeight="1">
      <c r="A63" s="193" t="s">
        <v>32</v>
      </c>
      <c r="B63" s="194" t="s">
        <v>55</v>
      </c>
      <c r="C63" s="194"/>
      <c r="D63" s="194"/>
      <c r="E63" s="194"/>
      <c r="F63" s="194"/>
      <c r="G63" s="194"/>
      <c r="H63" s="194"/>
      <c r="I63" s="201"/>
      <c r="J63" s="194"/>
      <c r="K63" s="194"/>
      <c r="L63" s="194"/>
      <c r="M63" s="194"/>
      <c r="N63" s="194"/>
      <c r="O63" s="194"/>
      <c r="P63" s="194"/>
      <c r="Q63" s="195"/>
      <c r="R63" s="195"/>
    </row>
    <row r="64" spans="1:18" s="10" customFormat="1" ht="21" customHeight="1">
      <c r="A64" s="200" t="s">
        <v>10</v>
      </c>
      <c r="B64" s="194" t="s">
        <v>62</v>
      </c>
      <c r="C64" s="194"/>
      <c r="D64" s="194"/>
      <c r="E64" s="194"/>
      <c r="F64" s="194"/>
      <c r="G64" s="194"/>
      <c r="H64" s="194"/>
      <c r="I64" s="194"/>
      <c r="J64" s="194"/>
      <c r="K64" s="194"/>
      <c r="L64" s="194"/>
      <c r="M64" s="194"/>
      <c r="N64" s="194"/>
      <c r="O64" s="194"/>
      <c r="P64" s="194"/>
      <c r="Q64" s="195"/>
      <c r="R64" s="195"/>
    </row>
    <row r="65" spans="1:18" s="10" customFormat="1" ht="21" customHeight="1">
      <c r="A65" s="200" t="s">
        <v>79</v>
      </c>
      <c r="B65" s="194" t="s">
        <v>100</v>
      </c>
      <c r="C65" s="194"/>
      <c r="D65" s="194"/>
      <c r="E65" s="194"/>
      <c r="F65" s="194"/>
      <c r="G65" s="194"/>
      <c r="H65" s="194"/>
      <c r="I65" s="194"/>
      <c r="J65" s="194"/>
      <c r="K65" s="194"/>
      <c r="L65" s="194"/>
      <c r="M65" s="194"/>
      <c r="N65" s="194"/>
      <c r="O65" s="194"/>
      <c r="P65" s="194"/>
      <c r="Q65" s="195"/>
      <c r="R65" s="195"/>
    </row>
    <row r="66" spans="1:168" ht="21" customHeight="1">
      <c r="A66" s="196" t="s">
        <v>88</v>
      </c>
      <c r="B66" s="10" t="s">
        <v>107</v>
      </c>
      <c r="C66" s="194"/>
      <c r="D66" s="194"/>
      <c r="E66" s="194"/>
      <c r="F66" s="194"/>
      <c r="G66" s="194"/>
      <c r="H66" s="194"/>
      <c r="I66" s="111"/>
      <c r="J66" s="111"/>
      <c r="K66" s="111"/>
      <c r="L66" s="111"/>
      <c r="M66" s="111"/>
      <c r="N66" s="111"/>
      <c r="O66" s="111"/>
      <c r="P66" s="111"/>
      <c r="Q66" s="112"/>
      <c r="R66" s="112"/>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93"/>
      <c r="B67" s="194" t="s">
        <v>108</v>
      </c>
      <c r="C67" s="202"/>
      <c r="D67" s="194"/>
      <c r="E67" s="194"/>
      <c r="F67" s="194"/>
      <c r="G67" s="194"/>
      <c r="H67" s="194"/>
      <c r="I67" s="111"/>
      <c r="J67" s="111"/>
      <c r="K67" s="111"/>
      <c r="L67" s="113"/>
      <c r="M67" s="111"/>
      <c r="N67" s="111"/>
    </row>
    <row r="68" spans="1:168" ht="21" customHeight="1">
      <c r="A68" s="203" t="s">
        <v>63</v>
      </c>
      <c r="B68" s="194" t="s">
        <v>117</v>
      </c>
      <c r="C68" s="10"/>
      <c r="D68" s="194"/>
      <c r="E68" s="194"/>
      <c r="F68" s="194"/>
      <c r="G68" s="194"/>
      <c r="H68" s="10"/>
      <c r="I68" s="10"/>
      <c r="J68" s="10"/>
      <c r="K68" s="10"/>
      <c r="L68" s="10"/>
      <c r="M68" s="10"/>
      <c r="N68" s="10"/>
      <c r="O68" s="111"/>
      <c r="P68" s="111"/>
      <c r="Q68" s="111"/>
      <c r="R68" s="111"/>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68" ht="21" customHeight="1">
      <c r="A69" s="114"/>
      <c r="B69" s="198" t="s">
        <v>118</v>
      </c>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1"/>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6692913385826772"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2004-03-26T07:29:08Z</cp:lastPrinted>
  <dcterms:created xsi:type="dcterms:W3CDTF">2002-02-15T09:17:36Z</dcterms:created>
  <dcterms:modified xsi:type="dcterms:W3CDTF">2004-03-26T07:34:37Z</dcterms:modified>
  <cp:category/>
  <cp:version/>
  <cp:contentType/>
  <cp:contentStatus/>
</cp:coreProperties>
</file>