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" windowWidth="11340" windowHeight="5955" tabRatio="914" activeTab="0"/>
  </bookViews>
  <sheets>
    <sheet name="Wheat - Koring" sheetId="1" r:id="rId1"/>
    <sheet name="Sheet1" sheetId="2" state="hidden" r:id="rId2"/>
  </sheets>
  <definedNames>
    <definedName name="_xlnm.Print_Area" localSheetId="0">'Wheat - Koring'!$A$1:$AD$44</definedName>
    <definedName name="Z_08A58373_3E62_4785_B4F4_740CB86BDCF3_.wvu.PrintArea" localSheetId="0" hidden="1">'Wheat - Koring'!$A$1:$AD$44</definedName>
    <definedName name="Z_69604B25_4693_4FEE_95EF_E266A99F8C25_.wvu.PrintArea" localSheetId="0" hidden="1">'Wheat - Koring'!$A$1:$AD$44</definedName>
    <definedName name="Z_D02F6AC9_F92F_40B9_BB3D_8166ADC743AE_.wvu.PrintArea" localSheetId="0" hidden="1">'Wheat - Koring'!$A$1:$AD$44</definedName>
    <definedName name="Z_E009EB0D_3578_4CB4_9DE8_90E33027B23A_.wvu.PrintArea" localSheetId="0" hidden="1">'Wheat - Koring'!$A$1:$AD$44</definedName>
    <definedName name="Z_E17AECA6_3D6E_443C_9417_C372E74FBCC5_.wvu.PrintArea" localSheetId="0" hidden="1">'Wheat - Koring'!$A$1:$AD$44</definedName>
    <definedName name="Z_F7A6BB86_F1CA_4BFC_AE35_08554018CFE4_.wvu.PrintArea" localSheetId="0" hidden="1">'Wheat - Koring'!$A$1:$AD$44</definedName>
  </definedNames>
  <calcPr fullCalcOnLoad="1"/>
</workbook>
</file>

<file path=xl/sharedStrings.xml><?xml version="1.0" encoding="utf-8"?>
<sst xmlns="http://schemas.openxmlformats.org/spreadsheetml/2006/main" count="62" uniqueCount="62">
  <si>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</si>
  <si>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</si>
  <si>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</si>
  <si>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</si>
  <si>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</si>
  <si>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</si>
  <si>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</si>
  <si>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</si>
  <si>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</si>
  <si>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</si>
  <si>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</si>
  <si>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</si>
  <si>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</si>
  <si>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</si>
  <si>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</si>
  <si>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</si>
  <si>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-gristing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</si>
  <si>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</si>
  <si>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</si>
  <si>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</si>
  <si>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</si>
  <si>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</si>
  <si>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</si>
  <si>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</si>
  <si>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</si>
  <si>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</si>
  <si>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</si>
  <si>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</si>
  <si>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</si>
  <si>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</si>
  <si>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</si>
  <si>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</si>
  <si>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CEC (Retention)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</si>
  <si>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</si>
  <si>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</si>
  <si>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</si>
  <si>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</si>
  <si>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</si>
  <si>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</si>
  <si>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</si>
  <si>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</si>
  <si>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</si>
  <si>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</si>
  <si>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 xml:space="preserve">Opening stock </t>
    </r>
    <r>
      <rPr>
        <b/>
        <sz val="10"/>
        <rFont val="Arial"/>
        <family val="2"/>
      </rPr>
      <t>(1 Oct)</t>
    </r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</si>
  <si>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</si>
  <si>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</si>
  <si>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13/14</t>
  </si>
  <si>
    <t>WHEAT: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</si>
  <si>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</si>
  <si>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</si>
  <si>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</si>
  <si>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</si>
  <si>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</si>
  <si>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</si>
  <si>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</si>
  <si>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</si>
  <si>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</si>
  <si>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</si>
  <si>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23/24</t>
  </si>
  <si>
    <t>2013/14-2022/23</t>
  </si>
  <si>
    <t>Publication date: 2024-01-25</t>
  </si>
  <si>
    <t>Oct - Dec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</si>
</sst>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7" fontId="3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 quotePrefix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19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22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 quotePrefix="1">
      <alignment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 quotePrefix="1">
      <alignment horizontal="center" vertical="center"/>
      <protection/>
    </xf>
    <xf numFmtId="177" fontId="0" fillId="0" borderId="24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/>
    </xf>
    <xf numFmtId="177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0" fillId="33" borderId="29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/>
    </xf>
    <xf numFmtId="177" fontId="3" fillId="33" borderId="30" xfId="0" applyNumberFormat="1" applyFont="1" applyFill="1" applyBorder="1" applyAlignment="1" applyProtection="1">
      <alignment vertical="center"/>
      <protection/>
    </xf>
    <xf numFmtId="177" fontId="3" fillId="33" borderId="22" xfId="0" applyNumberFormat="1" applyFont="1" applyFill="1" applyBorder="1" applyAlignment="1" applyProtection="1">
      <alignment vertical="center"/>
      <protection/>
    </xf>
    <xf numFmtId="177" fontId="3" fillId="33" borderId="31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vertical="center"/>
      <protection/>
    </xf>
    <xf numFmtId="177" fontId="3" fillId="33" borderId="32" xfId="0" applyNumberFormat="1" applyFont="1" applyFill="1" applyBorder="1" applyAlignment="1" applyProtection="1">
      <alignment horizontal="center" vertical="center"/>
      <protection locked="0"/>
    </xf>
    <xf numFmtId="177" fontId="3" fillId="33" borderId="22" xfId="0" applyNumberFormat="1" applyFont="1" applyFill="1" applyBorder="1" applyAlignment="1" applyProtection="1">
      <alignment vertical="center"/>
      <protection locked="0"/>
    </xf>
    <xf numFmtId="177" fontId="3" fillId="33" borderId="22" xfId="0" applyNumberFormat="1" applyFont="1" applyFill="1" applyBorder="1" applyAlignment="1" applyProtection="1">
      <alignment horizontal="center" vertical="center"/>
      <protection locked="0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6" xfId="0" applyNumberFormat="1" applyFont="1" applyFill="1" applyBorder="1" applyAlignment="1" applyProtection="1">
      <alignment horizontal="center" vertical="center"/>
      <protection/>
    </xf>
    <xf numFmtId="177" fontId="0" fillId="33" borderId="20" xfId="0" applyNumberFormat="1" applyFont="1" applyFill="1" applyBorder="1" applyAlignment="1" applyProtection="1" quotePrefix="1">
      <alignment horizontal="center" vertical="center"/>
      <protection/>
    </xf>
    <xf numFmtId="177" fontId="0" fillId="33" borderId="20" xfId="0" applyNumberFormat="1" applyFont="1" applyFill="1" applyBorder="1" applyAlignment="1" applyProtection="1">
      <alignment horizontal="center" vertical="center"/>
      <protection locked="0"/>
    </xf>
    <xf numFmtId="177" fontId="0" fillId="33" borderId="20" xfId="0" applyNumberFormat="1" applyFont="1" applyFill="1" applyBorder="1" applyAlignment="1" applyProtection="1">
      <alignment horizontal="center" vertical="center"/>
      <protection/>
    </xf>
    <xf numFmtId="177" fontId="0" fillId="33" borderId="15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 quotePrefix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7" fontId="3" fillId="0" borderId="18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0" xfId="0" applyNumberFormat="1" applyFont="1" applyFill="1" applyBorder="1" applyAlignment="1" quotePrefix="1">
      <alignment horizontal="center" vertical="center"/>
    </xf>
    <xf numFmtId="177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 applyProtection="1">
      <alignment vertical="center"/>
      <protection/>
    </xf>
    <xf numFmtId="177" fontId="0" fillId="33" borderId="0" xfId="0" applyNumberFormat="1" applyFont="1" applyFill="1" applyAlignment="1">
      <alignment vertical="center"/>
    </xf>
    <xf numFmtId="177" fontId="3" fillId="33" borderId="33" xfId="0" applyNumberFormat="1" applyFont="1" applyFill="1" applyBorder="1" applyAlignment="1" applyProtection="1">
      <alignment vertical="center"/>
      <protection/>
    </xf>
    <xf numFmtId="177" fontId="3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7" fontId="3" fillId="33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33" borderId="21" xfId="0" applyNumberFormat="1" applyFont="1" applyFill="1" applyBorder="1" applyAlignment="1" applyProtection="1">
      <alignment horizontal="center" vertical="center"/>
      <protection locked="0"/>
    </xf>
    <xf numFmtId="177" fontId="3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33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Font="1" applyFill="1" applyBorder="1" applyAlignment="1" applyProtection="1" quotePrefix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horizontal="center" vertical="center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177" fontId="3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462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</xdr:row>
      <xdr:rowOff>85725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0" y="0"/>
          <a:ext cx="613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0" tint="-0.24997000396251678"/>
    <pageSetUpPr fitToPage="1"/>
  </sheetPr>
  <dimension ref="A1:AL75"/>
  <sheetViews>
    <sheetView showGridLines="0" tabSelected="1" zoomScaleSheetLayoutView="70" zoomScalePageLayoutView="0" workbookViewId="0" topLeftCell="A1">
      <pane xSplit="1" ySplit="12" topLeftCell="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B42" sqref="AB42"/>
    </sheetView>
  </sheetViews>
  <sheetFormatPr defaultColWidth="9.140625" defaultRowHeight="12.75"/>
  <cols>
    <col min="1" max="1" width="23.7109375" style="121" customWidth="1"/>
    <col min="2" max="2" width="11.57421875" style="121" hidden="1" customWidth="1"/>
    <col min="3" max="5" width="9.28125" style="121" bestFit="1" customWidth="1"/>
    <col min="6" max="6" width="9.140625" style="121" bestFit="1" customWidth="1"/>
    <col min="7" max="15" width="9.28125" style="121" bestFit="1" customWidth="1"/>
    <col min="16" max="17" width="10.140625" style="121" customWidth="1"/>
    <col min="18" max="28" width="10.8515625" style="121" customWidth="1"/>
    <col min="29" max="29" width="0.9921875" style="120" customWidth="1"/>
    <col min="30" max="30" width="15.140625" style="124" bestFit="1" customWidth="1"/>
    <col min="31" max="31" width="8.140625" style="121" customWidth="1"/>
    <col min="32" max="33" width="7.7109375" style="121" customWidth="1"/>
    <col min="34" max="34" width="2.421875" style="121" customWidth="1"/>
    <col min="35" max="37" width="7.7109375" style="121" customWidth="1"/>
    <col min="38" max="38" width="7.7109375" style="120" customWidth="1"/>
    <col min="39" max="42" width="7.7109375" style="121" customWidth="1"/>
    <col min="43" max="43" width="0.85546875" style="121" customWidth="1"/>
    <col min="44" max="16384" width="9.140625" style="121" customWidth="1"/>
  </cols>
  <sheetData>
    <row r="1" spans="1:38" ht="12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20"/>
      <c r="AF1" s="120"/>
      <c r="AK1" s="120"/>
      <c r="AL1" s="121"/>
    </row>
    <row r="2" spans="1:38" ht="12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  <c r="AE2" s="120"/>
      <c r="AF2" s="120"/>
      <c r="AK2" s="120"/>
      <c r="AL2" s="121"/>
    </row>
    <row r="3" spans="1:38" ht="12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9"/>
      <c r="AE3" s="120"/>
      <c r="AF3" s="120"/>
      <c r="AK3" s="120"/>
      <c r="AL3" s="121"/>
    </row>
    <row r="4" spans="1:38" ht="12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20"/>
      <c r="AF4" s="120"/>
      <c r="AK4" s="120"/>
      <c r="AL4" s="121"/>
    </row>
    <row r="5" spans="1:38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20"/>
      <c r="AF5" s="120"/>
      <c r="AK5" s="120"/>
      <c r="AL5" s="121"/>
    </row>
    <row r="6" spans="1:38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20"/>
      <c r="AF6" s="120"/>
      <c r="AK6" s="120"/>
      <c r="AL6" s="121"/>
    </row>
    <row r="7" spans="1:38" ht="12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20"/>
      <c r="AF7" s="120"/>
      <c r="AK7" s="120"/>
      <c r="AL7" s="121"/>
    </row>
    <row r="8" spans="1:38" ht="12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  <c r="AE8" s="120"/>
      <c r="AF8" s="120"/>
      <c r="AK8" s="120"/>
      <c r="AL8" s="121"/>
    </row>
    <row r="9" spans="1:37" s="2" customFormat="1" ht="13.5" thickBot="1">
      <c r="A9" s="122" t="s">
        <v>47</v>
      </c>
      <c r="B9" s="13"/>
      <c r="C9" s="13"/>
      <c r="D9" s="13"/>
      <c r="E9" s="13"/>
      <c r="F9" s="13"/>
      <c r="G9" s="13"/>
      <c r="H9" s="13"/>
      <c r="I9" s="53"/>
      <c r="J9" s="53"/>
      <c r="K9" s="53"/>
      <c r="L9" s="53"/>
      <c r="M9" s="54"/>
      <c r="P9" s="25"/>
      <c r="Q9" s="25"/>
      <c r="R9" s="55"/>
      <c r="S9" s="55"/>
      <c r="T9" s="55"/>
      <c r="U9" s="55"/>
      <c r="V9" s="56"/>
      <c r="W9" s="56"/>
      <c r="X9" s="56"/>
      <c r="Y9" s="56"/>
      <c r="Z9" s="56"/>
      <c r="AA9" s="125" t="s">
        <v>60</v>
      </c>
      <c r="AB9" s="126"/>
      <c r="AC9" s="126"/>
      <c r="AD9" s="126"/>
      <c r="AE9" s="3"/>
      <c r="AF9" s="3"/>
      <c r="AK9" s="3"/>
    </row>
    <row r="10" spans="1:37" s="2" customFormat="1" ht="12.75">
      <c r="A10" s="58"/>
      <c r="B10" s="59"/>
      <c r="C10" s="59"/>
      <c r="D10" s="59"/>
      <c r="E10" s="59"/>
      <c r="F10" s="59"/>
      <c r="G10" s="59"/>
      <c r="H10" s="32" t="s">
        <v>29</v>
      </c>
      <c r="I10" s="32"/>
      <c r="J10" s="59"/>
      <c r="K10" s="59"/>
      <c r="L10" s="59"/>
      <c r="M10" s="59"/>
      <c r="N10" s="63"/>
      <c r="O10" s="63"/>
      <c r="P10" s="63"/>
      <c r="Q10" s="6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106" t="s">
        <v>30</v>
      </c>
      <c r="AC10" s="26"/>
      <c r="AD10" s="30" t="s">
        <v>41</v>
      </c>
      <c r="AK10" s="3"/>
    </row>
    <row r="11" spans="1:37" s="2" customFormat="1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107" t="s">
        <v>31</v>
      </c>
      <c r="AC11" s="65"/>
      <c r="AD11" s="66" t="s">
        <v>42</v>
      </c>
      <c r="AK11" s="3"/>
    </row>
    <row r="12" spans="1:37" s="2" customFormat="1" ht="12" customHeight="1" thickBot="1">
      <c r="A12" s="93"/>
      <c r="B12" s="94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108" t="s">
        <v>61</v>
      </c>
      <c r="AC12" s="27"/>
      <c r="AD12" s="18"/>
      <c r="AK12" s="3"/>
    </row>
    <row r="13" spans="1:37" s="2" customFormat="1" ht="12" customHeight="1">
      <c r="A13" s="33"/>
      <c r="B13" s="34" t="s">
        <v>5</v>
      </c>
      <c r="C13" s="35" t="s">
        <v>1</v>
      </c>
      <c r="D13" s="35" t="s">
        <v>2</v>
      </c>
      <c r="E13" s="35" t="s">
        <v>3</v>
      </c>
      <c r="F13" s="35" t="s">
        <v>4</v>
      </c>
      <c r="G13" s="35" t="s">
        <v>17</v>
      </c>
      <c r="H13" s="35" t="s">
        <v>18</v>
      </c>
      <c r="I13" s="35" t="s">
        <v>19</v>
      </c>
      <c r="J13" s="35" t="s">
        <v>20</v>
      </c>
      <c r="K13" s="35" t="s">
        <v>21</v>
      </c>
      <c r="L13" s="35" t="s">
        <v>23</v>
      </c>
      <c r="M13" s="35" t="s">
        <v>24</v>
      </c>
      <c r="N13" s="35" t="s">
        <v>25</v>
      </c>
      <c r="O13" s="35" t="s">
        <v>26</v>
      </c>
      <c r="P13" s="39" t="s">
        <v>27</v>
      </c>
      <c r="Q13" s="40" t="s">
        <v>28</v>
      </c>
      <c r="R13" s="45" t="s">
        <v>46</v>
      </c>
      <c r="S13" s="83" t="s">
        <v>48</v>
      </c>
      <c r="T13" s="40" t="s">
        <v>49</v>
      </c>
      <c r="U13" s="40" t="s">
        <v>50</v>
      </c>
      <c r="V13" s="40" t="s">
        <v>51</v>
      </c>
      <c r="W13" s="40" t="s">
        <v>52</v>
      </c>
      <c r="X13" s="40" t="s">
        <v>53</v>
      </c>
      <c r="Y13" s="45" t="s">
        <v>54</v>
      </c>
      <c r="Z13" s="45" t="s">
        <v>55</v>
      </c>
      <c r="AA13" s="117" t="s">
        <v>57</v>
      </c>
      <c r="AB13" s="109" t="s">
        <v>58</v>
      </c>
      <c r="AC13" s="85"/>
      <c r="AD13" s="38" t="s">
        <v>59</v>
      </c>
      <c r="AK13" s="3"/>
    </row>
    <row r="14" spans="1:37" s="2" customFormat="1" ht="12" customHeight="1">
      <c r="A14" s="16"/>
      <c r="B14" s="2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110" t="s">
        <v>56</v>
      </c>
      <c r="AC14" s="86"/>
      <c r="AD14" s="31"/>
      <c r="AK14" s="3"/>
    </row>
    <row r="15" spans="1:37" s="2" customFormat="1" ht="12" customHeight="1">
      <c r="A15" s="15"/>
      <c r="B15" s="12"/>
      <c r="C15" s="12"/>
      <c r="D15" s="12"/>
      <c r="E15" s="12"/>
      <c r="F15" s="12"/>
      <c r="G15" s="12"/>
      <c r="H15" s="12"/>
      <c r="I15" s="36"/>
      <c r="J15" s="36"/>
      <c r="K15" s="36"/>
      <c r="L15" s="36"/>
      <c r="M15" s="36"/>
      <c r="N15" s="36"/>
      <c r="O15" s="36"/>
      <c r="P15" s="24"/>
      <c r="Q15" s="41"/>
      <c r="R15" s="46"/>
      <c r="S15" s="79"/>
      <c r="T15" s="41"/>
      <c r="U15" s="41"/>
      <c r="V15" s="41"/>
      <c r="W15" s="46"/>
      <c r="X15" s="79"/>
      <c r="Y15" s="79"/>
      <c r="Z15" s="79"/>
      <c r="AA15" s="111"/>
      <c r="AB15" s="97">
        <v>3</v>
      </c>
      <c r="AC15" s="87"/>
      <c r="AD15" s="7"/>
      <c r="AK15" s="3"/>
    </row>
    <row r="16" spans="1:37" s="2" customFormat="1" ht="12" customHeight="1">
      <c r="A16" s="15" t="s">
        <v>36</v>
      </c>
      <c r="B16" s="11">
        <v>2284000</v>
      </c>
      <c r="C16" s="11">
        <v>1531000</v>
      </c>
      <c r="D16" s="11">
        <v>1725000</v>
      </c>
      <c r="E16" s="11">
        <v>2349000</v>
      </c>
      <c r="F16" s="11">
        <v>2493000</v>
      </c>
      <c r="G16" s="11">
        <v>2321000</v>
      </c>
      <c r="H16" s="11">
        <v>1540000</v>
      </c>
      <c r="I16" s="11">
        <v>1680000</v>
      </c>
      <c r="J16" s="11">
        <v>1905000</v>
      </c>
      <c r="K16" s="11">
        <v>2105000</v>
      </c>
      <c r="L16" s="11">
        <v>1905000</v>
      </c>
      <c r="M16" s="11">
        <v>2130000</v>
      </c>
      <c r="N16" s="11">
        <v>1958000</v>
      </c>
      <c r="O16" s="11">
        <v>1430000</v>
      </c>
      <c r="P16" s="17">
        <v>2005000</v>
      </c>
      <c r="Q16" s="42">
        <v>1870000</v>
      </c>
      <c r="R16" s="47">
        <v>1870000</v>
      </c>
      <c r="S16" s="80">
        <v>1750000</v>
      </c>
      <c r="T16" s="42">
        <v>1440000</v>
      </c>
      <c r="U16" s="42">
        <v>1910000</v>
      </c>
      <c r="V16" s="42">
        <v>1535000</v>
      </c>
      <c r="W16" s="47">
        <v>1868000</v>
      </c>
      <c r="X16" s="80">
        <v>1535000</v>
      </c>
      <c r="Y16" s="80">
        <v>2120000</v>
      </c>
      <c r="Z16" s="80">
        <v>2285000</v>
      </c>
      <c r="AA16" s="112">
        <v>2110000</v>
      </c>
      <c r="AB16" s="98">
        <v>2151625</v>
      </c>
      <c r="AC16" s="88"/>
      <c r="AD16" s="6">
        <f>ROUND((S16+U16+Y16+AA16+Z16+T16+R16+V16+W16+X16)/(10),1)</f>
        <v>1842300</v>
      </c>
      <c r="AK16" s="3"/>
    </row>
    <row r="17" spans="1:37" s="2" customFormat="1" ht="12" customHeight="1">
      <c r="A17" s="15" t="s">
        <v>32</v>
      </c>
      <c r="B17" s="37"/>
      <c r="C17" s="37"/>
      <c r="D17" s="37"/>
      <c r="E17" s="37"/>
      <c r="F17" s="37"/>
      <c r="G17" s="11">
        <v>33000</v>
      </c>
      <c r="H17" s="11">
        <v>40000</v>
      </c>
      <c r="I17" s="11">
        <v>38000</v>
      </c>
      <c r="J17" s="11">
        <v>50000</v>
      </c>
      <c r="K17" s="11">
        <v>40000</v>
      </c>
      <c r="L17" s="11">
        <v>42000</v>
      </c>
      <c r="M17" s="11">
        <v>43000</v>
      </c>
      <c r="N17" s="11">
        <v>29000</v>
      </c>
      <c r="O17" s="11">
        <v>27000</v>
      </c>
      <c r="P17" s="17">
        <v>26500</v>
      </c>
      <c r="Q17" s="42">
        <v>35000</v>
      </c>
      <c r="R17" s="47">
        <v>30000</v>
      </c>
      <c r="S17" s="80">
        <v>0</v>
      </c>
      <c r="T17" s="42">
        <v>0</v>
      </c>
      <c r="U17" s="42">
        <v>0</v>
      </c>
      <c r="V17" s="42">
        <v>0</v>
      </c>
      <c r="W17" s="47">
        <v>0</v>
      </c>
      <c r="X17" s="80">
        <v>0</v>
      </c>
      <c r="Y17" s="80">
        <v>0</v>
      </c>
      <c r="Z17" s="80">
        <v>0</v>
      </c>
      <c r="AA17" s="112">
        <v>0</v>
      </c>
      <c r="AB17" s="98">
        <v>0</v>
      </c>
      <c r="AC17" s="88"/>
      <c r="AD17" s="6">
        <f>ROUND((S17+U17+Y17+AA17+Z17+T17+R17+V17+W17+X17)/(10),1)</f>
        <v>3000</v>
      </c>
      <c r="AK17" s="3"/>
    </row>
    <row r="18" spans="1:37" s="2" customFormat="1" ht="12" customHeight="1">
      <c r="A18" s="70"/>
      <c r="B18" s="71"/>
      <c r="C18" s="71"/>
      <c r="D18" s="71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99"/>
      <c r="AC18" s="88"/>
      <c r="AD18" s="6"/>
      <c r="AK18" s="3"/>
    </row>
    <row r="19" spans="1:37" s="2" customFormat="1" ht="12" customHeight="1">
      <c r="A19" s="19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4"/>
      <c r="Q19" s="41"/>
      <c r="R19" s="46"/>
      <c r="S19" s="79"/>
      <c r="T19" s="41"/>
      <c r="U19" s="41"/>
      <c r="V19" s="41"/>
      <c r="W19" s="46"/>
      <c r="X19" s="79"/>
      <c r="Y19" s="79"/>
      <c r="Z19" s="79"/>
      <c r="AA19" s="111"/>
      <c r="AB19" s="97"/>
      <c r="AC19" s="89"/>
      <c r="AD19" s="6"/>
      <c r="AK19" s="3"/>
    </row>
    <row r="20" spans="1:37" s="2" customFormat="1" ht="12" customHeight="1">
      <c r="A20" s="15" t="s">
        <v>43</v>
      </c>
      <c r="B20" s="11">
        <v>578000</v>
      </c>
      <c r="C20" s="11">
        <v>1241000</v>
      </c>
      <c r="D20" s="11">
        <v>771000</v>
      </c>
      <c r="E20" s="11">
        <v>507000</v>
      </c>
      <c r="F20" s="11">
        <v>551000</v>
      </c>
      <c r="G20" s="11">
        <v>580000</v>
      </c>
      <c r="H20" s="11">
        <v>897000</v>
      </c>
      <c r="I20" s="11">
        <v>598000</v>
      </c>
      <c r="J20" s="11">
        <v>574000</v>
      </c>
      <c r="K20" s="11">
        <v>582000</v>
      </c>
      <c r="L20" s="11">
        <v>376000</v>
      </c>
      <c r="M20" s="11">
        <v>509000</v>
      </c>
      <c r="N20" s="11">
        <v>694000</v>
      </c>
      <c r="O20" s="11">
        <v>579000</v>
      </c>
      <c r="P20" s="17">
        <v>478000</v>
      </c>
      <c r="Q20" s="42">
        <v>651180</v>
      </c>
      <c r="R20" s="47">
        <v>489253</v>
      </c>
      <c r="S20" s="80">
        <v>488526</v>
      </c>
      <c r="T20" s="42">
        <v>596823</v>
      </c>
      <c r="U20" s="42">
        <v>827232</v>
      </c>
      <c r="V20" s="42">
        <v>341424</v>
      </c>
      <c r="W20" s="47">
        <v>721534</v>
      </c>
      <c r="X20" s="80">
        <v>539079</v>
      </c>
      <c r="Y20" s="80">
        <v>364908</v>
      </c>
      <c r="Z20" s="80">
        <v>467404</v>
      </c>
      <c r="AA20" s="112">
        <v>625083</v>
      </c>
      <c r="AB20" s="98">
        <v>563259</v>
      </c>
      <c r="AC20" s="88"/>
      <c r="AD20" s="6">
        <f>ROUND((S20+U20+Y20+AA20+Z20+T20+R20+V20+W20+X20)/(10),1)</f>
        <v>546126.6</v>
      </c>
      <c r="AK20" s="3"/>
    </row>
    <row r="21" spans="1:37" s="2" customFormat="1" ht="12" customHeight="1">
      <c r="A21" s="15" t="s">
        <v>6</v>
      </c>
      <c r="B21" s="11">
        <v>2449000</v>
      </c>
      <c r="C21" s="11">
        <v>1644000</v>
      </c>
      <c r="D21" s="11">
        <v>1725000</v>
      </c>
      <c r="E21" s="11">
        <v>2353000</v>
      </c>
      <c r="F21" s="11">
        <v>2415000</v>
      </c>
      <c r="G21" s="11">
        <v>2387000</v>
      </c>
      <c r="H21" s="11">
        <v>1512000</v>
      </c>
      <c r="I21" s="11">
        <v>1670000</v>
      </c>
      <c r="J21" s="11">
        <v>1893000</v>
      </c>
      <c r="K21" s="11">
        <v>2045000</v>
      </c>
      <c r="L21" s="11">
        <v>1876000</v>
      </c>
      <c r="M21" s="11">
        <v>2130000</v>
      </c>
      <c r="N21" s="11">
        <v>1910000</v>
      </c>
      <c r="O21" s="11">
        <v>1389000</v>
      </c>
      <c r="P21" s="17">
        <v>1973000</v>
      </c>
      <c r="Q21" s="42">
        <v>1837137</v>
      </c>
      <c r="R21" s="47">
        <v>1816981</v>
      </c>
      <c r="S21" s="80">
        <v>1699546</v>
      </c>
      <c r="T21" s="42">
        <v>1406752</v>
      </c>
      <c r="U21" s="42">
        <v>1870525</v>
      </c>
      <c r="V21" s="42">
        <v>1547486</v>
      </c>
      <c r="W21" s="47">
        <v>1847171</v>
      </c>
      <c r="X21" s="80">
        <v>1513300</v>
      </c>
      <c r="Y21" s="80">
        <v>2077136</v>
      </c>
      <c r="Z21" s="80">
        <v>2262938</v>
      </c>
      <c r="AA21" s="112">
        <v>2059649</v>
      </c>
      <c r="AB21" s="98">
        <v>1749012</v>
      </c>
      <c r="AC21" s="88"/>
      <c r="AD21" s="6">
        <f>ROUND((S21+U21+Y21+AA21+Z21+T21+R21+V21+W21+X21)/(10),1)</f>
        <v>1810148.4</v>
      </c>
      <c r="AK21" s="3"/>
    </row>
    <row r="22" spans="1:37" s="2" customFormat="1" ht="12" customHeight="1">
      <c r="A22" s="15" t="s">
        <v>7</v>
      </c>
      <c r="B22" s="11">
        <v>469000</v>
      </c>
      <c r="C22" s="11">
        <v>484000</v>
      </c>
      <c r="D22" s="11">
        <v>624000</v>
      </c>
      <c r="E22" s="11">
        <v>308000</v>
      </c>
      <c r="F22" s="11">
        <v>407000</v>
      </c>
      <c r="G22" s="11">
        <v>747000</v>
      </c>
      <c r="H22" s="11">
        <v>1042000</v>
      </c>
      <c r="I22" s="11">
        <v>1227000</v>
      </c>
      <c r="J22" s="11">
        <v>1055000</v>
      </c>
      <c r="K22" s="11">
        <v>777000</v>
      </c>
      <c r="L22" s="11">
        <v>1396000</v>
      </c>
      <c r="M22" s="11">
        <v>1192000</v>
      </c>
      <c r="N22" s="11">
        <v>1285000</v>
      </c>
      <c r="O22" s="11">
        <v>1649000</v>
      </c>
      <c r="P22" s="17">
        <v>1724000</v>
      </c>
      <c r="Q22" s="42">
        <v>1393215</v>
      </c>
      <c r="R22" s="47">
        <v>1668412</v>
      </c>
      <c r="S22" s="80">
        <v>1832441</v>
      </c>
      <c r="T22" s="42">
        <v>2062765</v>
      </c>
      <c r="U22" s="42">
        <v>934765</v>
      </c>
      <c r="V22" s="42">
        <v>2173757</v>
      </c>
      <c r="W22" s="47">
        <v>1368097</v>
      </c>
      <c r="X22" s="80">
        <v>1889868</v>
      </c>
      <c r="Y22" s="80">
        <v>1516995</v>
      </c>
      <c r="Z22" s="80">
        <v>1601299</v>
      </c>
      <c r="AA22" s="112">
        <v>1684356</v>
      </c>
      <c r="AB22" s="98">
        <v>567412</v>
      </c>
      <c r="AC22" s="88"/>
      <c r="AD22" s="6">
        <f>ROUND((S22+U22+Y22+AA22+Z22+T22+R22+V22+W22+X22)/(10),1)</f>
        <v>1673275.5</v>
      </c>
      <c r="AK22" s="3"/>
    </row>
    <row r="23" spans="1:37" s="2" customFormat="1" ht="12" customHeight="1">
      <c r="A23" s="15" t="s">
        <v>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6000</v>
      </c>
      <c r="I23" s="11">
        <v>6000</v>
      </c>
      <c r="J23" s="11">
        <v>9000</v>
      </c>
      <c r="K23" s="11">
        <v>32000</v>
      </c>
      <c r="L23" s="11">
        <v>0</v>
      </c>
      <c r="M23" s="11">
        <v>13000</v>
      </c>
      <c r="N23" s="11">
        <v>0</v>
      </c>
      <c r="O23" s="11">
        <v>23000</v>
      </c>
      <c r="P23" s="17">
        <v>14000</v>
      </c>
      <c r="Q23" s="42">
        <v>0</v>
      </c>
      <c r="R23" s="47">
        <v>0</v>
      </c>
      <c r="S23" s="80">
        <v>15151</v>
      </c>
      <c r="T23" s="42">
        <v>8807</v>
      </c>
      <c r="U23" s="42">
        <v>9249</v>
      </c>
      <c r="V23" s="42">
        <v>5611</v>
      </c>
      <c r="W23" s="47">
        <v>11994</v>
      </c>
      <c r="X23" s="80">
        <v>9812</v>
      </c>
      <c r="Y23" s="80">
        <v>14438</v>
      </c>
      <c r="Z23" s="80">
        <v>4448</v>
      </c>
      <c r="AA23" s="112">
        <v>7379</v>
      </c>
      <c r="AB23" s="98">
        <v>0</v>
      </c>
      <c r="AC23" s="88"/>
      <c r="AD23" s="6">
        <f>ROUND((S23+U23+Y23+AA23+Z23+T23+R23+V23+W23+X23)/(10),1)</f>
        <v>8688.9</v>
      </c>
      <c r="AK23" s="3"/>
    </row>
    <row r="24" spans="1:37" s="2" customFormat="1" ht="12" customHeight="1">
      <c r="A24" s="19" t="s">
        <v>37</v>
      </c>
      <c r="B24" s="9">
        <f aca="true" t="shared" si="0" ref="B24:P24">+B20+B21+B22+B23</f>
        <v>3496000</v>
      </c>
      <c r="C24" s="9">
        <f t="shared" si="0"/>
        <v>3369000</v>
      </c>
      <c r="D24" s="9">
        <f t="shared" si="0"/>
        <v>3120000</v>
      </c>
      <c r="E24" s="9">
        <f t="shared" si="0"/>
        <v>3168000</v>
      </c>
      <c r="F24" s="9">
        <f t="shared" si="0"/>
        <v>3373000</v>
      </c>
      <c r="G24" s="9">
        <f t="shared" si="0"/>
        <v>3714000</v>
      </c>
      <c r="H24" s="9">
        <f t="shared" si="0"/>
        <v>3457000</v>
      </c>
      <c r="I24" s="9">
        <f t="shared" si="0"/>
        <v>3501000</v>
      </c>
      <c r="J24" s="9">
        <f t="shared" si="0"/>
        <v>3531000</v>
      </c>
      <c r="K24" s="9">
        <f t="shared" si="0"/>
        <v>3436000</v>
      </c>
      <c r="L24" s="9">
        <f t="shared" si="0"/>
        <v>3648000</v>
      </c>
      <c r="M24" s="9">
        <f t="shared" si="0"/>
        <v>3844000</v>
      </c>
      <c r="N24" s="9">
        <f t="shared" si="0"/>
        <v>3889000</v>
      </c>
      <c r="O24" s="9">
        <f t="shared" si="0"/>
        <v>3640000</v>
      </c>
      <c r="P24" s="10">
        <f t="shared" si="0"/>
        <v>4189000</v>
      </c>
      <c r="Q24" s="43">
        <f aca="true" t="shared" si="1" ref="Q24:AB24">+Q20+Q21+Q22+Q23</f>
        <v>3881532</v>
      </c>
      <c r="R24" s="48">
        <f t="shared" si="1"/>
        <v>3974646</v>
      </c>
      <c r="S24" s="81">
        <f t="shared" si="1"/>
        <v>4035664</v>
      </c>
      <c r="T24" s="43">
        <f t="shared" si="1"/>
        <v>4075147</v>
      </c>
      <c r="U24" s="43">
        <f t="shared" si="1"/>
        <v>3641771</v>
      </c>
      <c r="V24" s="43">
        <f t="shared" si="1"/>
        <v>4068278</v>
      </c>
      <c r="W24" s="43">
        <f t="shared" si="1"/>
        <v>3948796</v>
      </c>
      <c r="X24" s="81">
        <f>+X20+X21+X22+X23</f>
        <v>3952059</v>
      </c>
      <c r="Y24" s="81">
        <f t="shared" si="1"/>
        <v>3973477</v>
      </c>
      <c r="Z24" s="81">
        <v>4336089</v>
      </c>
      <c r="AA24" s="113">
        <v>4376467</v>
      </c>
      <c r="AB24" s="100">
        <f t="shared" si="1"/>
        <v>2879683</v>
      </c>
      <c r="AC24" s="88"/>
      <c r="AD24" s="44">
        <f>ROUND((S24+U24+Y24+AA24+Z24+T24+R24+V24+W24+X24)/(10),1)</f>
        <v>4038239.4</v>
      </c>
      <c r="AK24" s="3"/>
    </row>
    <row r="25" spans="1:37" s="2" customFormat="1" ht="12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01"/>
      <c r="AC25" s="88"/>
      <c r="AD25" s="6"/>
      <c r="AK25" s="3"/>
    </row>
    <row r="26" spans="1:37" s="2" customFormat="1" ht="12" customHeight="1">
      <c r="A26" s="19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7"/>
      <c r="Q26" s="5"/>
      <c r="R26" s="49"/>
      <c r="S26" s="50"/>
      <c r="T26" s="5"/>
      <c r="U26" s="5"/>
      <c r="V26" s="5"/>
      <c r="W26" s="49"/>
      <c r="X26" s="50"/>
      <c r="Y26" s="50"/>
      <c r="Z26" s="50"/>
      <c r="AA26" s="114"/>
      <c r="AB26" s="102"/>
      <c r="AC26" s="88"/>
      <c r="AD26" s="6"/>
      <c r="AK26" s="3"/>
    </row>
    <row r="27" spans="1:37" s="2" customFormat="1" ht="12" customHeight="1">
      <c r="A27" s="15" t="s">
        <v>8</v>
      </c>
      <c r="B27" s="11">
        <f aca="true" t="shared" si="2" ref="B27:K27">SUM(B28:B31)</f>
        <v>2181000</v>
      </c>
      <c r="C27" s="11">
        <f t="shared" si="2"/>
        <v>2400000</v>
      </c>
      <c r="D27" s="11">
        <f t="shared" si="2"/>
        <v>2371000</v>
      </c>
      <c r="E27" s="11">
        <f t="shared" si="2"/>
        <v>2427000</v>
      </c>
      <c r="F27" s="11">
        <f t="shared" si="2"/>
        <v>2541000</v>
      </c>
      <c r="G27" s="11">
        <f t="shared" si="2"/>
        <v>2577000</v>
      </c>
      <c r="H27" s="11">
        <f t="shared" si="2"/>
        <v>2653000</v>
      </c>
      <c r="I27" s="11">
        <f t="shared" si="2"/>
        <v>2736000</v>
      </c>
      <c r="J27" s="11">
        <f t="shared" si="2"/>
        <v>2793000</v>
      </c>
      <c r="K27" s="11">
        <f t="shared" si="2"/>
        <v>2820000</v>
      </c>
      <c r="L27" s="11">
        <f aca="true" t="shared" si="3" ref="L27:U27">SUM(L28:L31)</f>
        <v>2845000</v>
      </c>
      <c r="M27" s="11">
        <f t="shared" si="3"/>
        <v>2857000</v>
      </c>
      <c r="N27" s="11">
        <f t="shared" si="3"/>
        <v>3017000</v>
      </c>
      <c r="O27" s="11">
        <f t="shared" si="3"/>
        <v>2945000</v>
      </c>
      <c r="P27" s="17">
        <f t="shared" si="3"/>
        <v>3202000</v>
      </c>
      <c r="Q27" s="5">
        <f t="shared" si="3"/>
        <v>3040086</v>
      </c>
      <c r="R27" s="49">
        <f t="shared" si="3"/>
        <v>3175834</v>
      </c>
      <c r="S27" s="50">
        <f t="shared" si="3"/>
        <v>3112718</v>
      </c>
      <c r="T27" s="5">
        <f>SUM(T28:T31)</f>
        <v>3144414</v>
      </c>
      <c r="U27" s="5">
        <f t="shared" si="3"/>
        <v>3163196</v>
      </c>
      <c r="V27" s="5">
        <f>SUM(V28:V31)</f>
        <v>3229861</v>
      </c>
      <c r="W27" s="50">
        <f>SUM(W28:W31)</f>
        <v>3254656</v>
      </c>
      <c r="X27" s="50">
        <f>SUM(X28:X31)</f>
        <v>3437768</v>
      </c>
      <c r="Y27" s="50">
        <v>3355869</v>
      </c>
      <c r="Z27" s="50">
        <v>3384445</v>
      </c>
      <c r="AA27" s="114">
        <v>3491898</v>
      </c>
      <c r="AB27" s="102">
        <f>SUM(AB28:AB31)</f>
        <v>870937</v>
      </c>
      <c r="AC27" s="88"/>
      <c r="AD27" s="6">
        <f>ROUND((S27+U27+Y27+AA27+Z27+T27+R27+V27+W27+X27)/(10),1)</f>
        <v>3275065.9</v>
      </c>
      <c r="AK27" s="3"/>
    </row>
    <row r="28" spans="1:37" s="2" customFormat="1" ht="12" customHeight="1">
      <c r="A28" s="15" t="s">
        <v>10</v>
      </c>
      <c r="B28" s="11">
        <v>2138000</v>
      </c>
      <c r="C28" s="11">
        <v>2348000</v>
      </c>
      <c r="D28" s="11">
        <v>2345000</v>
      </c>
      <c r="E28" s="11">
        <v>2424000</v>
      </c>
      <c r="F28" s="11">
        <v>2519000</v>
      </c>
      <c r="G28" s="11">
        <v>2575000</v>
      </c>
      <c r="H28" s="11">
        <v>2652000</v>
      </c>
      <c r="I28" s="11">
        <v>2734000</v>
      </c>
      <c r="J28" s="11">
        <v>2781000</v>
      </c>
      <c r="K28" s="11">
        <v>2818000</v>
      </c>
      <c r="L28" s="11">
        <v>2844000</v>
      </c>
      <c r="M28" s="11">
        <v>2849000</v>
      </c>
      <c r="N28" s="11">
        <v>2991000</v>
      </c>
      <c r="O28" s="11">
        <v>2944000</v>
      </c>
      <c r="P28" s="17">
        <v>3066000</v>
      </c>
      <c r="Q28" s="42">
        <v>3008378</v>
      </c>
      <c r="R28" s="47">
        <v>3122134</v>
      </c>
      <c r="S28" s="80">
        <v>3109022</v>
      </c>
      <c r="T28" s="42">
        <v>3142077</v>
      </c>
      <c r="U28" s="42">
        <v>3160660</v>
      </c>
      <c r="V28" s="42">
        <v>3226649</v>
      </c>
      <c r="W28" s="47">
        <v>3251410</v>
      </c>
      <c r="X28" s="80">
        <v>3414602</v>
      </c>
      <c r="Y28" s="80">
        <v>3347677</v>
      </c>
      <c r="Z28" s="80">
        <v>3364789</v>
      </c>
      <c r="AA28" s="112">
        <v>3452070</v>
      </c>
      <c r="AB28" s="98">
        <v>869496</v>
      </c>
      <c r="AC28" s="88"/>
      <c r="AD28" s="6">
        <f aca="true" t="shared" si="4" ref="AD28:AD37">ROUND((S28+U28+Y28+AA28+Z28+T28+R28+V28+W28+X28)/(10),1)</f>
        <v>3259109</v>
      </c>
      <c r="AK28" s="3"/>
    </row>
    <row r="29" spans="1:37" s="2" customFormat="1" ht="12" customHeight="1">
      <c r="A29" s="15" t="s">
        <v>9</v>
      </c>
      <c r="B29" s="11">
        <v>43000</v>
      </c>
      <c r="C29" s="11">
        <v>52000</v>
      </c>
      <c r="D29" s="11">
        <v>24000</v>
      </c>
      <c r="E29" s="11">
        <v>2000</v>
      </c>
      <c r="F29" s="11">
        <v>22000</v>
      </c>
      <c r="G29" s="11">
        <v>2000</v>
      </c>
      <c r="H29" s="11">
        <v>1000</v>
      </c>
      <c r="I29" s="11">
        <v>2000</v>
      </c>
      <c r="J29" s="11">
        <v>12000</v>
      </c>
      <c r="K29" s="11">
        <v>2000</v>
      </c>
      <c r="L29" s="11">
        <v>1000</v>
      </c>
      <c r="M29" s="11">
        <v>8000</v>
      </c>
      <c r="N29" s="11">
        <v>26000</v>
      </c>
      <c r="O29" s="11">
        <v>1000</v>
      </c>
      <c r="P29" s="17">
        <v>136000</v>
      </c>
      <c r="Q29" s="42">
        <v>31694</v>
      </c>
      <c r="R29" s="47">
        <v>53695</v>
      </c>
      <c r="S29" s="80">
        <v>3696</v>
      </c>
      <c r="T29" s="42">
        <v>2337</v>
      </c>
      <c r="U29" s="42">
        <v>2536</v>
      </c>
      <c r="V29" s="42">
        <v>3212</v>
      </c>
      <c r="W29" s="47">
        <v>3246</v>
      </c>
      <c r="X29" s="80">
        <v>23166</v>
      </c>
      <c r="Y29" s="80">
        <v>8192</v>
      </c>
      <c r="Z29" s="80">
        <v>19656</v>
      </c>
      <c r="AA29" s="112">
        <v>39828</v>
      </c>
      <c r="AB29" s="98">
        <v>1441</v>
      </c>
      <c r="AC29" s="88"/>
      <c r="AD29" s="6">
        <f t="shared" si="4"/>
        <v>15956.4</v>
      </c>
      <c r="AK29" s="3"/>
    </row>
    <row r="30" spans="1:37" s="2" customFormat="1" ht="12" customHeight="1">
      <c r="A30" s="15" t="s">
        <v>16</v>
      </c>
      <c r="B30" s="11">
        <v>0</v>
      </c>
      <c r="C30" s="11">
        <v>0</v>
      </c>
      <c r="D30" s="11">
        <v>2000</v>
      </c>
      <c r="E30" s="11">
        <v>1000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7">
        <v>0</v>
      </c>
      <c r="Q30" s="42">
        <v>14</v>
      </c>
      <c r="R30" s="47">
        <v>5</v>
      </c>
      <c r="S30" s="80">
        <v>0</v>
      </c>
      <c r="T30" s="42">
        <v>0</v>
      </c>
      <c r="U30" s="42">
        <v>0</v>
      </c>
      <c r="V30" s="42">
        <v>0</v>
      </c>
      <c r="W30" s="47">
        <v>0</v>
      </c>
      <c r="X30" s="80">
        <v>0</v>
      </c>
      <c r="Y30" s="80">
        <v>0</v>
      </c>
      <c r="Z30" s="80">
        <v>0</v>
      </c>
      <c r="AA30" s="112">
        <v>0</v>
      </c>
      <c r="AB30" s="98">
        <v>0</v>
      </c>
      <c r="AC30" s="88"/>
      <c r="AD30" s="6">
        <f t="shared" si="4"/>
        <v>0.5</v>
      </c>
      <c r="AK30" s="3"/>
    </row>
    <row r="31" spans="1:37" s="2" customFormat="1" ht="12" customHeight="1">
      <c r="A31" s="20" t="s">
        <v>22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7">
        <v>0</v>
      </c>
      <c r="Q31" s="42">
        <v>0</v>
      </c>
      <c r="R31" s="47">
        <v>0</v>
      </c>
      <c r="S31" s="80">
        <v>0</v>
      </c>
      <c r="T31" s="42">
        <v>0</v>
      </c>
      <c r="U31" s="42">
        <v>0</v>
      </c>
      <c r="V31" s="42">
        <v>0</v>
      </c>
      <c r="W31" s="47">
        <v>0</v>
      </c>
      <c r="X31" s="80">
        <v>0</v>
      </c>
      <c r="Y31" s="80">
        <v>0</v>
      </c>
      <c r="Z31" s="80">
        <v>0</v>
      </c>
      <c r="AA31" s="112">
        <v>0</v>
      </c>
      <c r="AB31" s="98">
        <v>0</v>
      </c>
      <c r="AC31" s="88"/>
      <c r="AD31" s="6">
        <f t="shared" si="4"/>
        <v>0</v>
      </c>
      <c r="AK31" s="3"/>
    </row>
    <row r="32" spans="1:37" s="2" customFormat="1" ht="12" customHeight="1">
      <c r="A32" s="15" t="s">
        <v>33</v>
      </c>
      <c r="B32" s="11">
        <v>0</v>
      </c>
      <c r="C32" s="11">
        <v>0</v>
      </c>
      <c r="D32" s="11">
        <v>43000</v>
      </c>
      <c r="E32" s="11">
        <v>33000</v>
      </c>
      <c r="F32" s="11">
        <v>31000</v>
      </c>
      <c r="G32" s="11">
        <v>24000</v>
      </c>
      <c r="H32" s="11">
        <v>13000</v>
      </c>
      <c r="I32" s="11">
        <v>7000</v>
      </c>
      <c r="J32" s="11">
        <v>10000</v>
      </c>
      <c r="K32" s="11">
        <v>7000</v>
      </c>
      <c r="L32" s="11">
        <v>12000</v>
      </c>
      <c r="M32" s="11">
        <v>12000</v>
      </c>
      <c r="N32" s="11">
        <v>14000</v>
      </c>
      <c r="O32" s="11">
        <v>6000</v>
      </c>
      <c r="P32" s="17">
        <v>4000</v>
      </c>
      <c r="Q32" s="42">
        <v>3934</v>
      </c>
      <c r="R32" s="47">
        <v>3127</v>
      </c>
      <c r="S32" s="80">
        <v>1320</v>
      </c>
      <c r="T32" s="42">
        <v>1834</v>
      </c>
      <c r="U32" s="42">
        <v>1880</v>
      </c>
      <c r="V32" s="42">
        <v>884</v>
      </c>
      <c r="W32" s="47">
        <v>941</v>
      </c>
      <c r="X32" s="80">
        <v>1767</v>
      </c>
      <c r="Y32" s="80">
        <v>4049</v>
      </c>
      <c r="Z32" s="80">
        <v>7033</v>
      </c>
      <c r="AA32" s="112">
        <v>6206</v>
      </c>
      <c r="AB32" s="98">
        <v>913</v>
      </c>
      <c r="AC32" s="88"/>
      <c r="AD32" s="6">
        <f t="shared" si="4"/>
        <v>2904.1</v>
      </c>
      <c r="AK32" s="3"/>
    </row>
    <row r="33" spans="1:37" s="2" customFormat="1" ht="12" customHeight="1">
      <c r="A33" s="15" t="s">
        <v>34</v>
      </c>
      <c r="B33" s="11">
        <v>2000</v>
      </c>
      <c r="C33" s="11">
        <v>5000</v>
      </c>
      <c r="D33" s="11">
        <v>12000</v>
      </c>
      <c r="E33" s="11">
        <v>4000</v>
      </c>
      <c r="F33" s="11">
        <v>7000</v>
      </c>
      <c r="G33" s="11">
        <v>5000</v>
      </c>
      <c r="H33" s="11">
        <v>2000</v>
      </c>
      <c r="I33" s="11">
        <v>2000</v>
      </c>
      <c r="J33" s="11">
        <v>4000</v>
      </c>
      <c r="K33" s="11">
        <v>4000</v>
      </c>
      <c r="L33" s="11">
        <v>2000</v>
      </c>
      <c r="M33" s="11">
        <v>5000</v>
      </c>
      <c r="N33" s="11">
        <v>3000</v>
      </c>
      <c r="O33" s="11">
        <v>6000</v>
      </c>
      <c r="P33" s="17">
        <v>7000</v>
      </c>
      <c r="Q33" s="42">
        <v>7322</v>
      </c>
      <c r="R33" s="47">
        <v>3095</v>
      </c>
      <c r="S33" s="80">
        <v>2802</v>
      </c>
      <c r="T33" s="42">
        <v>1907</v>
      </c>
      <c r="U33" s="42">
        <v>1256</v>
      </c>
      <c r="V33" s="42">
        <v>1990</v>
      </c>
      <c r="W33" s="47">
        <v>2186</v>
      </c>
      <c r="X33" s="80">
        <v>1269</v>
      </c>
      <c r="Y33" s="80">
        <v>1453</v>
      </c>
      <c r="Z33" s="80">
        <v>1426</v>
      </c>
      <c r="AA33" s="112">
        <v>1411</v>
      </c>
      <c r="AB33" s="98">
        <v>173</v>
      </c>
      <c r="AC33" s="88"/>
      <c r="AD33" s="6">
        <f t="shared" si="4"/>
        <v>1879.5</v>
      </c>
      <c r="AK33" s="3"/>
    </row>
    <row r="34" spans="1:37" s="2" customFormat="1" ht="12" customHeight="1">
      <c r="A34" s="15" t="s">
        <v>35</v>
      </c>
      <c r="B34" s="11">
        <v>0</v>
      </c>
      <c r="C34" s="11">
        <v>16000</v>
      </c>
      <c r="D34" s="11">
        <v>26000</v>
      </c>
      <c r="E34" s="11">
        <v>24000</v>
      </c>
      <c r="F34" s="11">
        <v>27000</v>
      </c>
      <c r="G34" s="11">
        <v>20000</v>
      </c>
      <c r="H34" s="11">
        <v>21000</v>
      </c>
      <c r="I34" s="11">
        <v>18000</v>
      </c>
      <c r="J34" s="11">
        <v>26000</v>
      </c>
      <c r="K34" s="11">
        <v>17000</v>
      </c>
      <c r="L34" s="11">
        <v>22000</v>
      </c>
      <c r="M34" s="11">
        <v>26000</v>
      </c>
      <c r="N34" s="11">
        <v>17000</v>
      </c>
      <c r="O34" s="11">
        <v>13000</v>
      </c>
      <c r="P34" s="17">
        <v>18000</v>
      </c>
      <c r="Q34" s="42">
        <v>15998</v>
      </c>
      <c r="R34" s="47">
        <v>18198</v>
      </c>
      <c r="S34" s="80">
        <v>22705</v>
      </c>
      <c r="T34" s="42">
        <v>18800</v>
      </c>
      <c r="U34" s="42">
        <v>24067</v>
      </c>
      <c r="V34" s="42">
        <v>18237</v>
      </c>
      <c r="W34" s="47">
        <v>19222</v>
      </c>
      <c r="X34" s="80">
        <v>16595</v>
      </c>
      <c r="Y34" s="80">
        <v>20561</v>
      </c>
      <c r="Z34" s="80">
        <v>19377</v>
      </c>
      <c r="AA34" s="112">
        <v>18612</v>
      </c>
      <c r="AB34" s="98">
        <v>2332</v>
      </c>
      <c r="AC34" s="88"/>
      <c r="AD34" s="6">
        <f t="shared" si="4"/>
        <v>19637.4</v>
      </c>
      <c r="AK34" s="3"/>
    </row>
    <row r="35" spans="1:37" s="2" customFormat="1" ht="12" customHeight="1">
      <c r="A35" s="15" t="s">
        <v>11</v>
      </c>
      <c r="B35" s="11">
        <v>-7000</v>
      </c>
      <c r="C35" s="11">
        <v>76000</v>
      </c>
      <c r="D35" s="11">
        <v>37000</v>
      </c>
      <c r="E35" s="11">
        <v>9000</v>
      </c>
      <c r="F35" s="11">
        <v>15000</v>
      </c>
      <c r="G35" s="11">
        <v>11000</v>
      </c>
      <c r="H35" s="11">
        <v>12000</v>
      </c>
      <c r="I35" s="11">
        <v>6000</v>
      </c>
      <c r="J35" s="11">
        <v>5000</v>
      </c>
      <c r="K35" s="11">
        <v>1000</v>
      </c>
      <c r="L35" s="11">
        <v>26000</v>
      </c>
      <c r="M35" s="11">
        <v>19000</v>
      </c>
      <c r="N35" s="11">
        <v>15000</v>
      </c>
      <c r="O35" s="11">
        <v>13000</v>
      </c>
      <c r="P35" s="17">
        <v>19000</v>
      </c>
      <c r="Q35" s="42">
        <v>19990</v>
      </c>
      <c r="R35" s="47">
        <v>16172</v>
      </c>
      <c r="S35" s="80">
        <v>7468</v>
      </c>
      <c r="T35" s="42">
        <v>12435</v>
      </c>
      <c r="U35" s="42">
        <v>5101</v>
      </c>
      <c r="V35" s="42">
        <v>4992</v>
      </c>
      <c r="W35" s="47">
        <v>3523</v>
      </c>
      <c r="X35" s="80">
        <v>4410</v>
      </c>
      <c r="Y35" s="80">
        <v>5653</v>
      </c>
      <c r="Z35" s="80">
        <v>1615</v>
      </c>
      <c r="AA35" s="112">
        <v>3901</v>
      </c>
      <c r="AB35" s="98">
        <v>839</v>
      </c>
      <c r="AC35" s="88"/>
      <c r="AD35" s="6">
        <f t="shared" si="4"/>
        <v>6527</v>
      </c>
      <c r="AK35" s="3"/>
    </row>
    <row r="36" spans="1:37" s="2" customFormat="1" ht="12" customHeight="1">
      <c r="A36" s="15" t="s">
        <v>12</v>
      </c>
      <c r="B36" s="11">
        <v>0</v>
      </c>
      <c r="C36" s="11">
        <v>60000</v>
      </c>
      <c r="D36" s="11">
        <v>52000</v>
      </c>
      <c r="E36" s="11">
        <v>17000</v>
      </c>
      <c r="F36" s="11">
        <v>23000</v>
      </c>
      <c r="G36" s="11">
        <v>1000</v>
      </c>
      <c r="H36" s="11">
        <v>0</v>
      </c>
      <c r="I36" s="11">
        <v>0</v>
      </c>
      <c r="J36" s="11">
        <v>0</v>
      </c>
      <c r="K36" s="11">
        <v>0</v>
      </c>
      <c r="L36" s="11">
        <v>9000</v>
      </c>
      <c r="M36" s="11">
        <v>0</v>
      </c>
      <c r="N36" s="11">
        <v>4000</v>
      </c>
      <c r="O36" s="11">
        <v>0</v>
      </c>
      <c r="P36" s="17">
        <v>0</v>
      </c>
      <c r="Q36" s="42">
        <v>713</v>
      </c>
      <c r="R36" s="47">
        <v>1243</v>
      </c>
      <c r="S36" s="80">
        <v>0</v>
      </c>
      <c r="T36" s="42">
        <v>0</v>
      </c>
      <c r="U36" s="42">
        <v>0</v>
      </c>
      <c r="V36" s="42">
        <v>0</v>
      </c>
      <c r="W36" s="47">
        <v>0</v>
      </c>
      <c r="X36" s="80">
        <v>0</v>
      </c>
      <c r="Y36" s="80">
        <v>0</v>
      </c>
      <c r="Z36" s="80">
        <v>0</v>
      </c>
      <c r="AA36" s="112">
        <v>0</v>
      </c>
      <c r="AB36" s="98">
        <v>5371</v>
      </c>
      <c r="AC36" s="88"/>
      <c r="AD36" s="6">
        <f t="shared" si="4"/>
        <v>124.3</v>
      </c>
      <c r="AK36" s="3"/>
    </row>
    <row r="37" spans="1:37" s="2" customFormat="1" ht="12" customHeight="1">
      <c r="A37" s="15" t="s">
        <v>13</v>
      </c>
      <c r="B37" s="11">
        <v>79000</v>
      </c>
      <c r="C37" s="11">
        <v>75000</v>
      </c>
      <c r="D37" s="11">
        <v>72000</v>
      </c>
      <c r="E37" s="11">
        <v>103000</v>
      </c>
      <c r="F37" s="11">
        <v>149000</v>
      </c>
      <c r="G37" s="11">
        <v>179000</v>
      </c>
      <c r="H37" s="11">
        <v>158000</v>
      </c>
      <c r="I37" s="11">
        <v>158000</v>
      </c>
      <c r="J37" s="11">
        <v>111000</v>
      </c>
      <c r="K37" s="11">
        <v>211000</v>
      </c>
      <c r="L37" s="11">
        <v>223000</v>
      </c>
      <c r="M37" s="11">
        <v>231000</v>
      </c>
      <c r="N37" s="11">
        <v>240000</v>
      </c>
      <c r="O37" s="11">
        <v>179000</v>
      </c>
      <c r="P37" s="17">
        <v>288000</v>
      </c>
      <c r="Q37" s="42">
        <v>304236</v>
      </c>
      <c r="R37" s="47">
        <v>268451</v>
      </c>
      <c r="S37" s="80">
        <v>291828</v>
      </c>
      <c r="T37" s="42">
        <v>68525</v>
      </c>
      <c r="U37" s="42">
        <v>104847</v>
      </c>
      <c r="V37" s="42">
        <v>90780</v>
      </c>
      <c r="W37" s="47">
        <v>129189</v>
      </c>
      <c r="X37" s="80">
        <v>125342</v>
      </c>
      <c r="Y37" s="80">
        <v>118488</v>
      </c>
      <c r="Z37" s="80">
        <v>297110</v>
      </c>
      <c r="AA37" s="112">
        <v>291180</v>
      </c>
      <c r="AB37" s="98">
        <v>38616</v>
      </c>
      <c r="AC37" s="88"/>
      <c r="AD37" s="6">
        <f t="shared" si="4"/>
        <v>178574</v>
      </c>
      <c r="AK37" s="3"/>
    </row>
    <row r="38" spans="1:37" s="2" customFormat="1" ht="12" customHeight="1">
      <c r="A38" s="19" t="s">
        <v>40</v>
      </c>
      <c r="B38" s="9">
        <f aca="true" t="shared" si="5" ref="B38:S38">SUM(B32:B37)+B27</f>
        <v>2255000</v>
      </c>
      <c r="C38" s="9">
        <f t="shared" si="5"/>
        <v>2632000</v>
      </c>
      <c r="D38" s="9">
        <f t="shared" si="5"/>
        <v>2613000</v>
      </c>
      <c r="E38" s="9">
        <f t="shared" si="5"/>
        <v>2617000</v>
      </c>
      <c r="F38" s="9">
        <f t="shared" si="5"/>
        <v>2793000</v>
      </c>
      <c r="G38" s="9">
        <f t="shared" si="5"/>
        <v>2817000</v>
      </c>
      <c r="H38" s="9">
        <f t="shared" si="5"/>
        <v>2859000</v>
      </c>
      <c r="I38" s="9">
        <f t="shared" si="5"/>
        <v>2927000</v>
      </c>
      <c r="J38" s="9">
        <f t="shared" si="5"/>
        <v>2949000</v>
      </c>
      <c r="K38" s="9">
        <f t="shared" si="5"/>
        <v>3060000</v>
      </c>
      <c r="L38" s="9">
        <f t="shared" si="5"/>
        <v>3139000</v>
      </c>
      <c r="M38" s="9">
        <f t="shared" si="5"/>
        <v>3150000</v>
      </c>
      <c r="N38" s="9">
        <f t="shared" si="5"/>
        <v>3310000</v>
      </c>
      <c r="O38" s="9">
        <f t="shared" si="5"/>
        <v>3162000</v>
      </c>
      <c r="P38" s="10">
        <f t="shared" si="5"/>
        <v>3538000</v>
      </c>
      <c r="Q38" s="43">
        <f>SUM(Q32:Q37)+Q27</f>
        <v>3392279</v>
      </c>
      <c r="R38" s="48">
        <f>SUM(R32:R37)+R27</f>
        <v>3486120</v>
      </c>
      <c r="S38" s="81">
        <f t="shared" si="5"/>
        <v>3438841</v>
      </c>
      <c r="T38" s="43">
        <f aca="true" t="shared" si="6" ref="T38:Y38">SUM(T32:T37)+T27</f>
        <v>3247915</v>
      </c>
      <c r="U38" s="43">
        <f t="shared" si="6"/>
        <v>3300347</v>
      </c>
      <c r="V38" s="43">
        <f t="shared" si="6"/>
        <v>3346744</v>
      </c>
      <c r="W38" s="81">
        <f t="shared" si="6"/>
        <v>3409717</v>
      </c>
      <c r="X38" s="81">
        <f t="shared" si="6"/>
        <v>3587151</v>
      </c>
      <c r="Y38" s="81">
        <f t="shared" si="6"/>
        <v>3506073</v>
      </c>
      <c r="Z38" s="81">
        <v>3711006</v>
      </c>
      <c r="AA38" s="113">
        <v>3813208</v>
      </c>
      <c r="AB38" s="100">
        <f>SUM(AB32:AB37)+AB27</f>
        <v>919181</v>
      </c>
      <c r="AC38" s="88"/>
      <c r="AD38" s="44">
        <f>ROUND((S38+U38+Y38+AA38+Z38+T38+R38+V38+W38+X38)/(10),1)</f>
        <v>3484712.2</v>
      </c>
      <c r="AK38" s="3"/>
    </row>
    <row r="39" spans="1:37" s="2" customFormat="1" ht="12" customHeight="1">
      <c r="A39" s="74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103"/>
      <c r="AC39" s="90"/>
      <c r="AD39" s="6"/>
      <c r="AK39" s="3"/>
    </row>
    <row r="40" spans="1:37" s="2" customFormat="1" ht="12" customHeight="1">
      <c r="A40" s="19" t="s">
        <v>44</v>
      </c>
      <c r="B40" s="9">
        <f aca="true" t="shared" si="7" ref="B40:O40">+B24-B38</f>
        <v>1241000</v>
      </c>
      <c r="C40" s="9">
        <f t="shared" si="7"/>
        <v>737000</v>
      </c>
      <c r="D40" s="9">
        <f t="shared" si="7"/>
        <v>507000</v>
      </c>
      <c r="E40" s="9">
        <f t="shared" si="7"/>
        <v>551000</v>
      </c>
      <c r="F40" s="9">
        <f t="shared" si="7"/>
        <v>580000</v>
      </c>
      <c r="G40" s="9">
        <f t="shared" si="7"/>
        <v>897000</v>
      </c>
      <c r="H40" s="9">
        <f t="shared" si="7"/>
        <v>598000</v>
      </c>
      <c r="I40" s="9">
        <f t="shared" si="7"/>
        <v>574000</v>
      </c>
      <c r="J40" s="9">
        <f t="shared" si="7"/>
        <v>582000</v>
      </c>
      <c r="K40" s="9">
        <f t="shared" si="7"/>
        <v>376000</v>
      </c>
      <c r="L40" s="9">
        <f t="shared" si="7"/>
        <v>509000</v>
      </c>
      <c r="M40" s="9">
        <f t="shared" si="7"/>
        <v>694000</v>
      </c>
      <c r="N40" s="9">
        <f t="shared" si="7"/>
        <v>579000</v>
      </c>
      <c r="O40" s="9">
        <f t="shared" si="7"/>
        <v>478000</v>
      </c>
      <c r="P40" s="10">
        <f aca="true" t="shared" si="8" ref="P40:U40">+P24-P38</f>
        <v>651000</v>
      </c>
      <c r="Q40" s="43">
        <f t="shared" si="8"/>
        <v>489253</v>
      </c>
      <c r="R40" s="48">
        <f t="shared" si="8"/>
        <v>488526</v>
      </c>
      <c r="S40" s="81">
        <f t="shared" si="8"/>
        <v>596823</v>
      </c>
      <c r="T40" s="43">
        <f t="shared" si="8"/>
        <v>827232</v>
      </c>
      <c r="U40" s="43">
        <f t="shared" si="8"/>
        <v>341424</v>
      </c>
      <c r="V40" s="81">
        <f>+V24-V38</f>
        <v>721534</v>
      </c>
      <c r="W40" s="81">
        <f>+W24-W38</f>
        <v>539079</v>
      </c>
      <c r="X40" s="81">
        <f>+X24-X38</f>
        <v>364908</v>
      </c>
      <c r="Y40" s="81">
        <f>+Y24-Y38</f>
        <v>467404</v>
      </c>
      <c r="Z40" s="81">
        <v>625083</v>
      </c>
      <c r="AA40" s="113">
        <v>563259</v>
      </c>
      <c r="AB40" s="100">
        <f>+AB24-AB38</f>
        <v>1960502</v>
      </c>
      <c r="AC40" s="88"/>
      <c r="AD40" s="44">
        <f>ROUND((S40+U40+Y40+AA40+Z40+T40+R40+V40+W40+X40)/(10),1)</f>
        <v>553527.2</v>
      </c>
      <c r="AK40" s="3"/>
    </row>
    <row r="41" spans="1:37" s="2" customFormat="1" ht="12" customHeight="1">
      <c r="A41" s="15" t="s">
        <v>14</v>
      </c>
      <c r="B41" s="11">
        <v>181800</v>
      </c>
      <c r="C41" s="11">
        <v>200000</v>
      </c>
      <c r="D41" s="11">
        <v>197600</v>
      </c>
      <c r="E41" s="11">
        <v>202300</v>
      </c>
      <c r="F41" s="11">
        <v>211800</v>
      </c>
      <c r="G41" s="11">
        <v>214800</v>
      </c>
      <c r="H41" s="11">
        <v>221100</v>
      </c>
      <c r="I41" s="11">
        <v>228000</v>
      </c>
      <c r="J41" s="11">
        <v>232800</v>
      </c>
      <c r="K41" s="11">
        <v>235000</v>
      </c>
      <c r="L41" s="11">
        <v>237100</v>
      </c>
      <c r="M41" s="11">
        <v>238100</v>
      </c>
      <c r="N41" s="11">
        <v>251400</v>
      </c>
      <c r="O41" s="11">
        <v>245400</v>
      </c>
      <c r="P41" s="17">
        <v>266800</v>
      </c>
      <c r="Q41" s="5">
        <f aca="true" t="shared" si="9" ref="Q41:W41">SUM(Q27/12)</f>
        <v>253340.5</v>
      </c>
      <c r="R41" s="50">
        <f t="shared" si="9"/>
        <v>264652.8333333333</v>
      </c>
      <c r="S41" s="50">
        <f t="shared" si="9"/>
        <v>259393.16666666666</v>
      </c>
      <c r="T41" s="5">
        <f t="shared" si="9"/>
        <v>262034.5</v>
      </c>
      <c r="U41" s="5">
        <f t="shared" si="9"/>
        <v>263599.6666666667</v>
      </c>
      <c r="V41" s="50">
        <f t="shared" si="9"/>
        <v>269155.0833333333</v>
      </c>
      <c r="W41" s="5">
        <f t="shared" si="9"/>
        <v>271221.3333333333</v>
      </c>
      <c r="X41" s="50">
        <f>SUM(X27/12)</f>
        <v>286480.6666666667</v>
      </c>
      <c r="Y41" s="50">
        <f>SUM(Y27/12)</f>
        <v>279655.75</v>
      </c>
      <c r="Z41" s="50">
        <v>282037.0833333333</v>
      </c>
      <c r="AA41" s="114">
        <v>290991.5</v>
      </c>
      <c r="AB41" s="102">
        <f>SUM(AB27/3)</f>
        <v>290312.3333333333</v>
      </c>
      <c r="AC41" s="90"/>
      <c r="AD41" s="6">
        <f>ROUND((S41+U41+Y41+AA41+Z41+T41+R41+V41+W41+X41)/(10),1)</f>
        <v>272922.2</v>
      </c>
      <c r="AK41" s="3"/>
    </row>
    <row r="42" spans="1:37" s="2" customFormat="1" ht="12" customHeight="1">
      <c r="A42" s="15" t="s">
        <v>15</v>
      </c>
      <c r="B42" s="12">
        <f>ROUND(+B40/B41,1)</f>
        <v>6.8</v>
      </c>
      <c r="C42" s="12">
        <f aca="true" t="shared" si="10" ref="C42:P42">ROUND(+C40/C41,1)</f>
        <v>3.7</v>
      </c>
      <c r="D42" s="12">
        <f t="shared" si="10"/>
        <v>2.6</v>
      </c>
      <c r="E42" s="12">
        <f t="shared" si="10"/>
        <v>2.7</v>
      </c>
      <c r="F42" s="12">
        <f t="shared" si="10"/>
        <v>2.7</v>
      </c>
      <c r="G42" s="12">
        <f t="shared" si="10"/>
        <v>4.2</v>
      </c>
      <c r="H42" s="12">
        <f t="shared" si="10"/>
        <v>2.7</v>
      </c>
      <c r="I42" s="12">
        <f t="shared" si="10"/>
        <v>2.5</v>
      </c>
      <c r="J42" s="12">
        <f t="shared" si="10"/>
        <v>2.5</v>
      </c>
      <c r="K42" s="12">
        <f t="shared" si="10"/>
        <v>1.6</v>
      </c>
      <c r="L42" s="12">
        <f t="shared" si="10"/>
        <v>2.1</v>
      </c>
      <c r="M42" s="12">
        <f t="shared" si="10"/>
        <v>2.9</v>
      </c>
      <c r="N42" s="12">
        <f t="shared" si="10"/>
        <v>2.3</v>
      </c>
      <c r="O42" s="12">
        <f t="shared" si="10"/>
        <v>1.9</v>
      </c>
      <c r="P42" s="28">
        <f t="shared" si="10"/>
        <v>2.4</v>
      </c>
      <c r="Q42" s="4">
        <f>ROUND(+Q40/Q41,1)</f>
        <v>1.9</v>
      </c>
      <c r="R42" s="51">
        <v>1.8</v>
      </c>
      <c r="S42" s="51">
        <v>1.8</v>
      </c>
      <c r="T42" s="4">
        <f aca="true" t="shared" si="11" ref="T42:AB42">ROUND(+T40/T41,1)</f>
        <v>3.2</v>
      </c>
      <c r="U42" s="4">
        <f t="shared" si="11"/>
        <v>1.3</v>
      </c>
      <c r="V42" s="51">
        <f t="shared" si="11"/>
        <v>2.7</v>
      </c>
      <c r="W42" s="4">
        <f t="shared" si="11"/>
        <v>2</v>
      </c>
      <c r="X42" s="51">
        <f t="shared" si="11"/>
        <v>1.3</v>
      </c>
      <c r="Y42" s="51">
        <f t="shared" si="11"/>
        <v>1.7</v>
      </c>
      <c r="Z42" s="51">
        <v>2.2</v>
      </c>
      <c r="AA42" s="115">
        <v>1.9</v>
      </c>
      <c r="AB42" s="104">
        <f t="shared" si="11"/>
        <v>6.8</v>
      </c>
      <c r="AC42" s="90"/>
      <c r="AD42" s="6">
        <f>ROUND((S42+U42+Y42+AA42+Z42+T42+R42+V42+W42+X42)/(10),1)</f>
        <v>2</v>
      </c>
      <c r="AK42" s="3"/>
    </row>
    <row r="43" spans="1:30" s="1" customFormat="1" ht="12" customHeight="1" thickBo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2"/>
      <c r="R43" s="52"/>
      <c r="S43" s="82"/>
      <c r="T43" s="84"/>
      <c r="U43" s="84"/>
      <c r="V43" s="52"/>
      <c r="W43" s="84"/>
      <c r="X43" s="82"/>
      <c r="Y43" s="82"/>
      <c r="Z43" s="82"/>
      <c r="AA43" s="116"/>
      <c r="AB43" s="105"/>
      <c r="AC43" s="3"/>
      <c r="AD43" s="8"/>
    </row>
    <row r="44" spans="1:38" s="2" customFormat="1" ht="12" customHeight="1">
      <c r="A44" s="91" t="s">
        <v>45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0"/>
      <c r="AD44" s="57"/>
      <c r="AL44" s="3"/>
    </row>
    <row r="45" spans="1:38" s="2" customFormat="1" ht="12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AC45" s="3"/>
      <c r="AD45" s="14"/>
      <c r="AL45" s="3"/>
    </row>
    <row r="46" spans="1:1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3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</sheetData>
  <sheetProtection selectLockedCells="1"/>
  <mergeCells count="1">
    <mergeCell ref="AA9:AD9"/>
  </mergeCells>
  <printOptions/>
  <pageMargins left="0.26" right="0.15748031496062992" top="0.4330708661417323" bottom="0.31496062992125984" header="0.2755905511811024" footer="0.15748031496062992"/>
  <pageSetup fitToHeight="1" fitToWidth="1" horizontalDpi="600" verticalDpi="600" orientation="landscape" paperSize="9" scale="50" r:id="rId2"/>
  <headerFooter alignWithMargins="0">
    <oddFooter>&amp;L&amp;8&amp;D&amp;C&amp;Z&amp;F&amp;R&amp;A</oddFooter>
  </headerFooter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Monica van Loggenberg</cp:lastModifiedBy>
  <cp:lastPrinted>2023-07-20T12:27:45Z</cp:lastPrinted>
  <dcterms:created xsi:type="dcterms:W3CDTF">2001-11-06T11:30:11Z</dcterms:created>
  <dcterms:modified xsi:type="dcterms:W3CDTF">2024-01-24T07:50:08Z</dcterms:modified>
  <cp:category/>
  <cp:version/>
  <cp:contentType/>
  <cp:contentStatus/>
</cp:coreProperties>
</file>