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70" yWindow="510" windowWidth="13230" windowHeight="1176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<sst xmlns="http://schemas.openxmlformats.org/spreadsheetml/2006/main" count="267" uniqueCount="149">
  <si>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</si>
  <si>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</si>
  <si>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</si>
  <si>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</si>
  <si>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</si>
  <si>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</si>
  <si>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</si>
  <si>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</si>
  <si>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</si>
  <si>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</si>
  <si>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</si>
  <si>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</si>
  <si>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</si>
  <si>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</si>
  <si>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</si>
  <si>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</si>
  <si>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</si>
  <si>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</si>
  <si>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</si>
  <si>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</si>
  <si>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</si>
  <si>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</si>
  <si>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</si>
  <si>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</si>
  <si>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</si>
  <si>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</si>
  <si>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</si>
  <si>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</si>
  <si>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</si>
  <si>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</si>
  <si>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</si>
  <si>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</si>
  <si>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</si>
  <si>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</si>
  <si>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</si>
  <si>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</si>
  <si>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</si>
  <si>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</si>
  <si>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</si>
  <si>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</si>
  <si>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</si>
  <si>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</si>
  <si>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</si>
  <si>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</si>
  <si>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</si>
  <si>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</si>
  <si>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</si>
  <si>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</si>
  <si>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</si>
  <si>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</si>
  <si>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</si>
  <si>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</si>
  <si>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</si>
  <si>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</si>
  <si>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</si>
  <si>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</si>
  <si>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</si>
  <si>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</si>
  <si>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</si>
  <si>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</si>
  <si>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</si>
  <si>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</si>
  <si>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</si>
  <si>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</si>
  <si>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</si>
  <si>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</si>
  <si>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</si>
  <si>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</si>
  <si>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</si>
  <si>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</si>
  <si>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</si>
  <si>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</si>
  <si>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</si>
  <si>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</si>
  <si>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</si>
  <si>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</si>
  <si>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</si>
  <si>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</si>
  <si>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</si>
  <si>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</si>
  <si>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</si>
  <si>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</si>
  <si>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</si>
  <si>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</si>
  <si>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</si>
  <si>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</si>
  <si>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</si>
  <si>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</si>
  <si>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</si>
  <si>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</si>
  <si>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</si>
  <si>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</si>
  <si>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</si>
  <si>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</si>
  <si>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</si>
  <si>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</si>
  <si>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</si>
  <si>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</si>
  <si>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</si>
  <si>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</si>
  <si>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</si>
  <si>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</si>
  <si>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</si>
  <si>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</si>
  <si>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</si>
  <si>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</si>
  <si>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</si>
  <si>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</si>
  <si>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</si>
  <si>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</si>
  <si>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</si>
  <si>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</si>
  <si>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</si>
  <si>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</si>
  <si>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</si>
  <si>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</si>
  <si>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Imported </t>
  </si>
  <si>
    <t xml:space="preserve">Closing stock </t>
  </si>
  <si>
    <t>Final/Bofelo/Bokhutlo</t>
  </si>
  <si>
    <t>Deliveries directly from farms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</si>
  <si>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</si>
  <si>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</si>
  <si>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</si>
  <si>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</si>
  <si>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</si>
  <si>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</si>
  <si>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</si>
  <si>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>SMD-012015</t>
  </si>
  <si>
    <t xml:space="preserve">Monthly announcement of data / Kitsiso ya kgwedi le kgwedi  ya tshedimosetso (1) </t>
  </si>
  <si>
    <t>2013/14 Year (October - September) FINAL / Ngwaga wa 2013/14 (Diphalane - Lwetse) BOFELO / BOKHUTLO (2)</t>
  </si>
  <si>
    <t>September 2014</t>
  </si>
  <si>
    <t>August 2014</t>
  </si>
  <si>
    <t>Lwetse 2014</t>
  </si>
  <si>
    <t>October 2013 -  September 2014</t>
  </si>
  <si>
    <t>October 2012 -  September 2013</t>
  </si>
  <si>
    <t>Phatwe 2014</t>
  </si>
  <si>
    <t>Diphalane 2013 - Lwetse 2014</t>
  </si>
  <si>
    <t>Diphalane 2012 - Lwetse 2013</t>
  </si>
  <si>
    <t>1 August/Phatwe 2014</t>
  </si>
  <si>
    <t>1 September/Lwetse 2014</t>
  </si>
  <si>
    <t>31 August/Phatwe 2014</t>
  </si>
  <si>
    <t>30 September/Lwetse 2014</t>
  </si>
  <si>
    <t>30 September/Lwetse 2013</t>
  </si>
  <si>
    <t xml:space="preserve">The surplus/deficit figures are partly due to wheat dispatched as "animal feed"-wheat but received and utilised </t>
  </si>
  <si>
    <t>Dipalo tsa phetiso/tlhaelo di tlile ka ntlha ya gore korong e e rometsweng jaaka "dijo tsa diphologolo"-korong</t>
  </si>
  <si>
    <t>as "human"-wheat and vice versa.</t>
  </si>
  <si>
    <t>Fela e amogetswe mme ya dirisiwa jaaka dijo tsa "batho"-korong kgotsa ka tsela enngwe.</t>
  </si>
  <si>
    <t>Also refer to general foot notes.</t>
  </si>
  <si>
    <t>O ka leba gape go ntlhanatlhaloso tsa kakaretso.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</si>
</sst>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47" xfId="55" applyNumberFormat="1" applyFont="1" applyFill="1" applyBorder="1" applyAlignment="1">
      <alignment horizontal="center" vertical="center"/>
      <protection/>
    </xf>
    <xf numFmtId="0" fontId="7" fillId="0" borderId="32" xfId="55" applyNumberFormat="1" applyFont="1" applyFill="1" applyBorder="1" applyAlignment="1">
      <alignment horizontal="center" vertical="center"/>
      <protection/>
    </xf>
    <xf numFmtId="164" fontId="7" fillId="0" borderId="12" xfId="55" applyNumberFormat="1" applyFont="1" applyFill="1" applyBorder="1" applyAlignment="1">
      <alignment horizontal="center" vertical="center"/>
      <protection/>
    </xf>
    <xf numFmtId="164" fontId="7" fillId="0" borderId="1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7" xfId="55" applyNumberFormat="1" applyFont="1" applyFill="1" applyBorder="1" applyAlignment="1">
      <alignment horizontal="center" vertical="center"/>
      <protection/>
    </xf>
    <xf numFmtId="164" fontId="7" fillId="33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69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33" xfId="0" applyNumberFormat="1" applyFont="1" applyFill="1" applyBorder="1" applyAlignment="1" quotePrefix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164" fontId="7" fillId="0" borderId="63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7" fillId="0" borderId="24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 quotePrefix="1">
      <alignment horizontal="center" vertical="center"/>
    </xf>
    <xf numFmtId="165" fontId="7" fillId="0" borderId="58" xfId="0" applyNumberFormat="1" applyFont="1" applyFill="1" applyBorder="1" applyAlignment="1" quotePrefix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67" xfId="0" applyNumberFormat="1" applyFont="1" applyFill="1" applyBorder="1" applyAlignment="1" quotePrefix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49" fontId="8" fillId="0" borderId="24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49" fontId="7" fillId="0" borderId="26" xfId="0" applyNumberFormat="1" applyFont="1" applyFill="1" applyBorder="1" applyAlignment="1" quotePrefix="1">
      <alignment horizontal="center" vertical="center"/>
    </xf>
    <xf numFmtId="0" fontId="7" fillId="0" borderId="63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8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6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49" fontId="8" fillId="0" borderId="14" xfId="55" applyNumberFormat="1" applyFont="1" applyFill="1" applyBorder="1" applyAlignment="1">
      <alignment horizontal="center" vertical="center"/>
      <protection/>
    </xf>
    <xf numFmtId="14" fontId="4" fillId="0" borderId="0" xfId="55" applyNumberFormat="1" applyFont="1" applyFill="1" applyBorder="1" applyAlignment="1" quotePrefix="1">
      <alignment horizontal="center" vertical="center"/>
      <protection/>
    </xf>
    <xf numFmtId="14" fontId="4" fillId="0" borderId="14" xfId="55" applyNumberFormat="1" applyFont="1" applyFill="1" applyBorder="1" applyAlignment="1" quotePrefix="1">
      <alignment horizontal="center" vertical="center"/>
      <protection/>
    </xf>
    <xf numFmtId="14" fontId="4" fillId="0" borderId="36" xfId="55" applyNumberFormat="1" applyFont="1" applyFill="1" applyBorder="1" applyAlignment="1" quotePrefix="1">
      <alignment horizontal="center" vertical="center"/>
      <protection/>
    </xf>
    <xf numFmtId="14" fontId="4" fillId="0" borderId="24" xfId="55" applyNumberFormat="1" applyFont="1" applyFill="1" applyBorder="1" applyAlignment="1" quotePrefix="1">
      <alignment horizontal="center" vertical="center"/>
      <protection/>
    </xf>
    <xf numFmtId="14" fontId="4" fillId="0" borderId="17" xfId="55" applyNumberFormat="1" applyFont="1" applyFill="1" applyBorder="1" applyAlignment="1" quotePrefix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17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NumberFormat="1" applyFont="1" applyFill="1" applyBorder="1" applyAlignment="1" quotePrefix="1">
      <alignment horizontal="center" vertical="center"/>
      <protection/>
    </xf>
    <xf numFmtId="0" fontId="8" fillId="0" borderId="23" xfId="55" applyNumberFormat="1" applyFont="1" applyFill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 quotePrefix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7" fillId="0" borderId="33" xfId="55" applyNumberFormat="1" applyFont="1" applyFill="1" applyBorder="1" applyAlignment="1">
      <alignment horizontal="center" vertical="center"/>
      <protection/>
    </xf>
    <xf numFmtId="164" fontId="7" fillId="0" borderId="52" xfId="55" applyNumberFormat="1" applyFont="1" applyFill="1" applyBorder="1" applyAlignment="1">
      <alignment horizontal="center" vertical="center"/>
      <protection/>
    </xf>
    <xf numFmtId="164" fontId="7" fillId="0" borderId="23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0" fontId="7" fillId="0" borderId="36" xfId="55" applyNumberFormat="1" applyFont="1" applyFill="1" applyBorder="1" applyAlignment="1">
      <alignment horizontal="center" vertical="center"/>
      <protection/>
    </xf>
    <xf numFmtId="0" fontId="7" fillId="0" borderId="24" xfId="55" applyNumberFormat="1" applyFont="1" applyFill="1" applyBorder="1" applyAlignment="1" quotePrefix="1">
      <alignment horizontal="center" vertical="center"/>
      <protection/>
    </xf>
    <xf numFmtId="0" fontId="7" fillId="0" borderId="17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0</xdr:row>
      <xdr:rowOff>209550</xdr:rowOff>
    </xdr:from>
    <xdr:to>
      <xdr:col>2</xdr:col>
      <xdr:colOff>3562350</xdr:colOff>
      <xdr:row>4</xdr:row>
      <xdr:rowOff>180975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209550"/>
          <a:ext cx="2819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</xdr:row>
      <xdr:rowOff>76200</xdr:rowOff>
    </xdr:from>
    <xdr:to>
      <xdr:col>2</xdr:col>
      <xdr:colOff>4524375</xdr:colOff>
      <xdr:row>8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038350"/>
          <a:ext cx="4667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201314%20Season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337367</v>
          </cell>
          <cell r="E14">
            <v>58</v>
          </cell>
        </row>
        <row r="15">
          <cell r="D15">
            <v>266721</v>
          </cell>
          <cell r="E15">
            <v>0</v>
          </cell>
        </row>
        <row r="19">
          <cell r="D19">
            <v>258111</v>
          </cell>
          <cell r="E19">
            <v>0</v>
          </cell>
        </row>
        <row r="20">
          <cell r="D20">
            <v>36</v>
          </cell>
          <cell r="E20">
            <v>169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156</v>
          </cell>
          <cell r="E23">
            <v>0</v>
          </cell>
        </row>
        <row r="24">
          <cell r="D24">
            <v>96</v>
          </cell>
          <cell r="E24">
            <v>15</v>
          </cell>
        </row>
        <row r="25">
          <cell r="D25">
            <v>0</v>
          </cell>
          <cell r="E25">
            <v>0</v>
          </cell>
        </row>
        <row r="29">
          <cell r="D29">
            <v>1917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-22</v>
          </cell>
          <cell r="E36">
            <v>-187</v>
          </cell>
        </row>
        <row r="37">
          <cell r="D37">
            <v>-2257</v>
          </cell>
          <cell r="E37">
            <v>-4</v>
          </cell>
        </row>
        <row r="43">
          <cell r="D43">
            <v>539922</v>
          </cell>
          <cell r="E43">
            <v>5947</v>
          </cell>
        </row>
        <row r="44">
          <cell r="D44">
            <v>274547</v>
          </cell>
          <cell r="E44">
            <v>133</v>
          </cell>
        </row>
        <row r="47">
          <cell r="D47">
            <v>3881</v>
          </cell>
          <cell r="E47">
            <v>0</v>
          </cell>
        </row>
        <row r="48">
          <cell r="D48">
            <v>29703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260"/>
      <c r="B1" s="261"/>
      <c r="C1" s="262"/>
      <c r="D1" s="269" t="s">
        <v>0</v>
      </c>
      <c r="E1" s="270"/>
      <c r="F1" s="270"/>
      <c r="G1" s="270"/>
      <c r="H1" s="270"/>
      <c r="I1" s="270"/>
      <c r="J1" s="271"/>
      <c r="K1" s="272" t="s">
        <v>1</v>
      </c>
      <c r="L1" s="273"/>
      <c r="M1" s="274"/>
    </row>
    <row r="2" spans="1:13" ht="30" customHeight="1">
      <c r="A2" s="263"/>
      <c r="B2" s="264"/>
      <c r="C2" s="265"/>
      <c r="D2" s="278" t="s">
        <v>2</v>
      </c>
      <c r="E2" s="279"/>
      <c r="F2" s="279"/>
      <c r="G2" s="279"/>
      <c r="H2" s="279"/>
      <c r="I2" s="279"/>
      <c r="J2" s="280"/>
      <c r="K2" s="275"/>
      <c r="L2" s="276"/>
      <c r="M2" s="277"/>
    </row>
    <row r="3" spans="1:13" ht="30" customHeight="1">
      <c r="A3" s="263"/>
      <c r="B3" s="264"/>
      <c r="C3" s="265"/>
      <c r="D3" s="278" t="s">
        <v>3</v>
      </c>
      <c r="E3" s="279"/>
      <c r="F3" s="279"/>
      <c r="G3" s="279"/>
      <c r="H3" s="279"/>
      <c r="I3" s="279"/>
      <c r="J3" s="280"/>
      <c r="K3" s="275"/>
      <c r="L3" s="276"/>
      <c r="M3" s="277"/>
    </row>
    <row r="4" spans="1:13" ht="30" customHeight="1" thickBot="1">
      <c r="A4" s="263"/>
      <c r="B4" s="264"/>
      <c r="C4" s="265"/>
      <c r="D4" s="281" t="s">
        <v>4</v>
      </c>
      <c r="E4" s="282"/>
      <c r="F4" s="282"/>
      <c r="G4" s="282"/>
      <c r="H4" s="282"/>
      <c r="I4" s="282"/>
      <c r="J4" s="283"/>
      <c r="K4" s="275"/>
      <c r="L4" s="276"/>
      <c r="M4" s="277"/>
    </row>
    <row r="5" spans="1:13" ht="30" customHeight="1">
      <c r="A5" s="263"/>
      <c r="B5" s="264"/>
      <c r="C5" s="265"/>
      <c r="D5" s="284" t="s">
        <v>5</v>
      </c>
      <c r="E5" s="285"/>
      <c r="F5" s="285"/>
      <c r="G5" s="1"/>
      <c r="H5" s="286"/>
      <c r="I5" s="285"/>
      <c r="J5" s="285"/>
      <c r="K5" s="275"/>
      <c r="L5" s="276"/>
      <c r="M5" s="277"/>
    </row>
    <row r="6" spans="1:13" ht="30" customHeight="1">
      <c r="A6" s="263"/>
      <c r="B6" s="264"/>
      <c r="C6" s="265"/>
      <c r="D6" s="287" t="s">
        <v>6</v>
      </c>
      <c r="E6" s="288"/>
      <c r="F6" s="289"/>
      <c r="G6" s="2"/>
      <c r="H6" s="290" t="s">
        <v>7</v>
      </c>
      <c r="I6" s="288"/>
      <c r="J6" s="289"/>
      <c r="K6" s="246" t="s">
        <v>8</v>
      </c>
      <c r="L6" s="247"/>
      <c r="M6" s="248"/>
    </row>
    <row r="7" spans="1:13" ht="30" customHeight="1" thickBot="1">
      <c r="A7" s="263"/>
      <c r="B7" s="264"/>
      <c r="C7" s="265"/>
      <c r="D7" s="253" t="s">
        <v>9</v>
      </c>
      <c r="E7" s="254"/>
      <c r="F7" s="255"/>
      <c r="H7" s="253" t="s">
        <v>10</v>
      </c>
      <c r="I7" s="254"/>
      <c r="J7" s="255"/>
      <c r="K7" s="249"/>
      <c r="L7" s="247"/>
      <c r="M7" s="248"/>
    </row>
    <row r="8" spans="1:13" ht="30" customHeight="1">
      <c r="A8" s="263"/>
      <c r="B8" s="264"/>
      <c r="C8" s="265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49"/>
      <c r="L8" s="247"/>
      <c r="M8" s="248"/>
    </row>
    <row r="9" spans="1:13" ht="30" customHeight="1" thickBot="1">
      <c r="A9" s="266"/>
      <c r="B9" s="267"/>
      <c r="C9" s="268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50"/>
      <c r="L9" s="251"/>
      <c r="M9" s="252"/>
    </row>
    <row r="10" spans="1:13" ht="30" customHeight="1" thickBot="1">
      <c r="A10" s="256" t="s">
        <v>19</v>
      </c>
      <c r="B10" s="257"/>
      <c r="C10" s="258"/>
      <c r="D10" s="259"/>
      <c r="E10" s="259"/>
      <c r="F10" s="259"/>
      <c r="G10" s="259"/>
      <c r="H10" s="259"/>
      <c r="I10" s="259"/>
      <c r="J10" s="259"/>
      <c r="K10" s="256" t="s">
        <v>20</v>
      </c>
      <c r="L10" s="257"/>
      <c r="M10" s="258"/>
    </row>
    <row r="11" spans="1:13" ht="30" customHeight="1" thickBot="1">
      <c r="A11" s="291"/>
      <c r="B11" s="285"/>
      <c r="C11" s="285"/>
      <c r="D11" s="292" t="s">
        <v>21</v>
      </c>
      <c r="E11" s="293"/>
      <c r="F11" s="294"/>
      <c r="G11" s="11"/>
      <c r="H11" s="292" t="s">
        <v>22</v>
      </c>
      <c r="I11" s="293"/>
      <c r="J11" s="294"/>
      <c r="K11" s="295"/>
      <c r="L11" s="295"/>
      <c r="M11" s="296"/>
    </row>
    <row r="12" spans="1:13" ht="30" customHeight="1" thickBot="1">
      <c r="A12" s="12" t="s">
        <v>23</v>
      </c>
      <c r="B12" s="13"/>
      <c r="C12" s="13"/>
      <c r="D12" s="14">
        <f>'[1]LSOkt'!$D$11</f>
        <v>482511</v>
      </c>
      <c r="E12" s="15">
        <f>'[1]LSOkt'!$E$11</f>
        <v>6015</v>
      </c>
      <c r="F12" s="16">
        <f>SUM(D12:E12)</f>
        <v>488526</v>
      </c>
      <c r="G12" s="17">
        <f>_xlfn.IFERROR((F12-J12)/J12*100,IF(F12-J12=0,0,100))</f>
        <v>-24.978347000829267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297"/>
      <c r="E13" s="297"/>
      <c r="F13" s="297"/>
      <c r="G13" s="21"/>
      <c r="H13" s="297"/>
      <c r="I13" s="297"/>
      <c r="J13" s="297"/>
      <c r="K13" s="18"/>
      <c r="L13" s="22"/>
      <c r="M13" s="20"/>
    </row>
    <row r="14" spans="1:13" ht="30" customHeight="1">
      <c r="A14" s="12"/>
      <c r="B14" s="13"/>
      <c r="C14" s="13"/>
      <c r="D14" s="298"/>
      <c r="E14" s="298"/>
      <c r="F14" s="299"/>
      <c r="G14" s="23"/>
      <c r="H14" s="300"/>
      <c r="I14" s="300"/>
      <c r="J14" s="301"/>
      <c r="K14" s="18"/>
      <c r="L14" s="22"/>
      <c r="M14" s="20"/>
    </row>
    <row r="15" spans="1:13" ht="30" customHeight="1" thickBot="1">
      <c r="A15" s="24"/>
      <c r="B15" s="25"/>
      <c r="C15" s="25"/>
      <c r="D15" s="302"/>
      <c r="E15" s="303"/>
      <c r="F15" s="302"/>
      <c r="G15" s="26"/>
      <c r="H15" s="304"/>
      <c r="I15" s="305"/>
      <c r="J15" s="304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604088</v>
      </c>
      <c r="E16" s="32">
        <f>+E17+E18</f>
        <v>58</v>
      </c>
      <c r="F16" s="33">
        <f>SUM(D16:E16)</f>
        <v>604146</v>
      </c>
      <c r="G16" s="34">
        <f>_xlfn.IFERROR((F16-J16)/J16*100,IF(F16-J16=0,0,100))</f>
        <v>84.47093452864411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337367</v>
      </c>
      <c r="E17" s="38">
        <f>'[1]LSOkt'!$E$14</f>
        <v>58</v>
      </c>
      <c r="F17" s="39">
        <f>+D17+E17</f>
        <v>337425</v>
      </c>
      <c r="G17" s="40">
        <f>_xlfn.IFERROR((F17-J17)/J17*100,IF(F17-J17=0,0,100))</f>
        <v>208.31962719298244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266721</v>
      </c>
      <c r="E18" s="49">
        <f>'[1]LSOkt'!$E$15</f>
        <v>0</v>
      </c>
      <c r="F18" s="50">
        <f>+D18+E18</f>
        <v>266721</v>
      </c>
      <c r="G18" s="51">
        <f>_xlfn.IFERROR((F18-J18)/J18*100,IF(F18-J18=0,0,100))</f>
        <v>22.314295934183857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258399</v>
      </c>
      <c r="E20" s="63">
        <f>E21+E26+E27+E28</f>
        <v>184</v>
      </c>
      <c r="F20" s="64">
        <f>F21+F26+F27+F28</f>
        <v>258583</v>
      </c>
      <c r="G20" s="17">
        <f aca="true" t="shared" si="0" ref="G20:G28">_xlfn.IFERROR((F20-J20)/J20*100,IF(F20-J20=0,0,100))</f>
        <v>-4.772023377685137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258147</v>
      </c>
      <c r="E21" s="68">
        <f>SUM(E22:E25)</f>
        <v>169</v>
      </c>
      <c r="F21" s="69">
        <f>SUM(F22:F25)</f>
        <v>258316</v>
      </c>
      <c r="G21" s="70">
        <f t="shared" si="0"/>
        <v>-4.75916585552901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258111</v>
      </c>
      <c r="E22" s="76">
        <f>'[1]LSOkt'!$E$19</f>
        <v>0</v>
      </c>
      <c r="F22" s="77">
        <f>SUM(D22:E22)</f>
        <v>258111</v>
      </c>
      <c r="G22" s="78">
        <f t="shared" si="0"/>
        <v>-3.4850110869719666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36</v>
      </c>
      <c r="E23" s="76">
        <f>'[1]LSOkt'!$E$20</f>
        <v>169</v>
      </c>
      <c r="F23" s="77">
        <f>SUM(D23:E23)</f>
        <v>205</v>
      </c>
      <c r="G23" s="78">
        <f t="shared" si="0"/>
        <v>-94.59530714474032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156</v>
      </c>
      <c r="E26" s="39">
        <f>'[1]LSOkt'!$E$23</f>
        <v>0</v>
      </c>
      <c r="F26" s="87">
        <f>SUM(D26:E26)</f>
        <v>156</v>
      </c>
      <c r="G26" s="78">
        <f t="shared" si="0"/>
        <v>173.6842105263158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96</v>
      </c>
      <c r="E27" s="39">
        <f>'[1]LSOkt'!$E$24</f>
        <v>15</v>
      </c>
      <c r="F27" s="87">
        <f>SUM(D27:E27)</f>
        <v>111</v>
      </c>
      <c r="G27" s="78">
        <f t="shared" si="0"/>
        <v>-57.30769230769231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0</v>
      </c>
      <c r="E28" s="50">
        <f>'[1]LSOkt'!$E$25</f>
        <v>0</v>
      </c>
      <c r="F28" s="53">
        <f>SUM(D28:E28)</f>
        <v>0</v>
      </c>
      <c r="G28" s="100">
        <f t="shared" si="0"/>
        <v>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16010</v>
      </c>
      <c r="E30" s="38">
        <f>+E31+E34</f>
        <v>0</v>
      </c>
      <c r="F30" s="42">
        <f aca="true" t="shared" si="2" ref="F30:F36">SUM(D30:E30)</f>
        <v>16010</v>
      </c>
      <c r="G30" s="106">
        <f aca="true" t="shared" si="3" ref="G30:G36">_xlfn.IFERROR((F30-J30)/J30*100,IF(F30-J30=0,0,100))</f>
        <v>-25.25327979830991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1917</v>
      </c>
      <c r="E31" s="38">
        <f>+E32+E33</f>
        <v>0</v>
      </c>
      <c r="F31" s="110">
        <f t="shared" si="2"/>
        <v>1917</v>
      </c>
      <c r="G31" s="111">
        <f t="shared" si="3"/>
        <v>1.4822657490735838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1917</v>
      </c>
      <c r="E32" s="116">
        <f>'[1]LSOkt'!$E$29</f>
        <v>0</v>
      </c>
      <c r="F32" s="117">
        <f t="shared" si="2"/>
        <v>1917</v>
      </c>
      <c r="G32" s="118">
        <f t="shared" si="3"/>
        <v>1.4822657490735838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14093</v>
      </c>
      <c r="E34" s="76">
        <f>+E35+E36</f>
        <v>0</v>
      </c>
      <c r="F34" s="77">
        <f t="shared" si="2"/>
        <v>14093</v>
      </c>
      <c r="G34" s="118">
        <f t="shared" si="3"/>
        <v>-27.839221710189456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14093</v>
      </c>
      <c r="E35" s="116">
        <f>'[1]LSOkt'!$E$32</f>
        <v>0</v>
      </c>
      <c r="F35" s="117">
        <f t="shared" si="2"/>
        <v>14093</v>
      </c>
      <c r="G35" s="118">
        <f t="shared" si="3"/>
        <v>-27.839221710189456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-2279</v>
      </c>
      <c r="E38" s="32">
        <f>+E39+E40</f>
        <v>-191</v>
      </c>
      <c r="F38" s="33">
        <f>SUM(D38:E38)</f>
        <v>-2470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-22</v>
      </c>
      <c r="E39" s="39">
        <f>'[1]LSOkt'!$E$36</f>
        <v>-187</v>
      </c>
      <c r="F39" s="87">
        <f>SUM(D39:E39)</f>
        <v>-209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-4</v>
      </c>
      <c r="F40" s="53">
        <f>SUM(D40:E40)</f>
        <v>-2261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306" t="s">
        <v>70</v>
      </c>
      <c r="E42" s="307"/>
      <c r="F42" s="308"/>
      <c r="G42" s="142"/>
      <c r="H42" s="306" t="s">
        <v>71</v>
      </c>
      <c r="I42" s="307"/>
      <c r="J42" s="308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814469</v>
      </c>
      <c r="E43" s="32">
        <f>+E12+E16-E20-E30-E38</f>
        <v>6080</v>
      </c>
      <c r="F43" s="33">
        <f>SUM(D43:E43)</f>
        <v>820549</v>
      </c>
      <c r="G43" s="17">
        <f>_xlfn.IFERROR((F43-J43)/J43*100,IF(F43-J43=0,0,100))</f>
        <v>20.856297849902646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313"/>
      <c r="L44" s="313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814469</v>
      </c>
      <c r="E45" s="32">
        <f>+E46+E47</f>
        <v>6080</v>
      </c>
      <c r="F45" s="15">
        <f>SUM(D45:E45)</f>
        <v>820549</v>
      </c>
      <c r="G45" s="17">
        <f>_xlfn.IFERROR((F45-J45)/J45*100,IF(F45-J45=0,0,100))</f>
        <v>20.856297849902646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539922</v>
      </c>
      <c r="E46" s="39">
        <f>'[1]LSOkt'!$E$43</f>
        <v>5947</v>
      </c>
      <c r="F46" s="110">
        <f>SUM(D46:E46)</f>
        <v>545869</v>
      </c>
      <c r="G46" s="78">
        <f>_xlfn.IFERROR((F46-J46)/J46*100,IF(F46-J46=0,0,100))</f>
        <v>17.07922331679675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274547</v>
      </c>
      <c r="E47" s="50">
        <f>'[1]LSOkt'!$E$44</f>
        <v>133</v>
      </c>
      <c r="F47" s="151">
        <f>SUM(D47:E47)</f>
        <v>274680</v>
      </c>
      <c r="G47" s="100">
        <f>_xlfn.IFERROR((F47-J47)/J47*100,IF(F47-J47=0,0,100))</f>
        <v>29.135383414744226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314" t="s">
        <v>81</v>
      </c>
      <c r="L49" s="313"/>
      <c r="M49" s="315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316" t="s">
        <v>83</v>
      </c>
      <c r="L50" s="317"/>
      <c r="M50" s="318"/>
    </row>
    <row r="51" spans="1:13" ht="30" customHeight="1">
      <c r="A51" s="319" t="s">
        <v>84</v>
      </c>
      <c r="B51" s="320"/>
      <c r="C51" s="321"/>
      <c r="D51" s="158"/>
      <c r="E51" s="159"/>
      <c r="F51" s="160"/>
      <c r="G51" s="161"/>
      <c r="H51" s="158"/>
      <c r="I51" s="159"/>
      <c r="J51" s="160"/>
      <c r="K51" s="316" t="s">
        <v>85</v>
      </c>
      <c r="L51" s="317"/>
      <c r="M51" s="318"/>
    </row>
    <row r="52" spans="1:13" ht="30" customHeight="1">
      <c r="A52" s="162"/>
      <c r="B52" s="96" t="s">
        <v>86</v>
      </c>
      <c r="C52" s="96"/>
      <c r="D52" s="163">
        <f>'[1]LSOkt'!$D$47</f>
        <v>3881</v>
      </c>
      <c r="E52" s="159">
        <f>'[1]LSOkt'!$E$47</f>
        <v>0</v>
      </c>
      <c r="F52" s="164">
        <f>SUM(D52:E52)</f>
        <v>3881</v>
      </c>
      <c r="G52" s="165"/>
      <c r="H52" s="163">
        <v>7467</v>
      </c>
      <c r="I52" s="159">
        <v>0</v>
      </c>
      <c r="J52" s="164">
        <f>SUM(H52:I52)</f>
        <v>7467</v>
      </c>
      <c r="K52" s="309" t="s">
        <v>87</v>
      </c>
      <c r="L52" s="310"/>
      <c r="M52" s="45"/>
    </row>
    <row r="53" spans="1:13" ht="30" customHeight="1">
      <c r="A53" s="162"/>
      <c r="B53" s="96" t="s">
        <v>88</v>
      </c>
      <c r="C53" s="96"/>
      <c r="D53" s="163">
        <f>'[1]LSOkt'!$D$48</f>
        <v>29703</v>
      </c>
      <c r="E53" s="159">
        <f>'[1]LSOkt'!$E$48</f>
        <v>0</v>
      </c>
      <c r="F53" s="166">
        <f>SUM(D53:E53)</f>
        <v>29703</v>
      </c>
      <c r="G53" s="165"/>
      <c r="H53" s="163">
        <v>9609</v>
      </c>
      <c r="I53" s="159">
        <v>0</v>
      </c>
      <c r="J53" s="166">
        <f>SUM(H53:I53)</f>
        <v>9609</v>
      </c>
      <c r="K53" s="309" t="s">
        <v>89</v>
      </c>
      <c r="L53" s="310"/>
      <c r="M53" s="45"/>
    </row>
    <row r="54" spans="1:13" ht="30" customHeight="1">
      <c r="A54" s="162"/>
      <c r="B54" s="96" t="s">
        <v>90</v>
      </c>
      <c r="C54" s="96"/>
      <c r="D54" s="163">
        <f>'[1]LSOkt'!$D$49</f>
        <v>21237</v>
      </c>
      <c r="E54" s="159">
        <f>'[1]LSOkt'!$E$49</f>
        <v>0</v>
      </c>
      <c r="F54" s="164">
        <f>SUM(D54:E54)</f>
        <v>21237</v>
      </c>
      <c r="G54" s="165"/>
      <c r="H54" s="163">
        <v>8059</v>
      </c>
      <c r="I54" s="159">
        <v>0</v>
      </c>
      <c r="J54" s="164">
        <f>SUM(H54:I54)</f>
        <v>8059</v>
      </c>
      <c r="K54" s="309" t="s">
        <v>91</v>
      </c>
      <c r="L54" s="310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309" t="s">
        <v>93</v>
      </c>
      <c r="L55" s="310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12347</v>
      </c>
      <c r="E56" s="171">
        <f>+E52+E53-E54-E55</f>
        <v>0</v>
      </c>
      <c r="F56" s="171">
        <f>SUM(D56:E56)</f>
        <v>12347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322" t="s">
        <v>95</v>
      </c>
      <c r="L56" s="322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323" t="s">
        <v>98</v>
      </c>
      <c r="I57" s="323"/>
      <c r="J57" s="323"/>
      <c r="K57" s="323"/>
      <c r="L57" s="323"/>
      <c r="M57" s="324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337425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309" t="s">
        <v>103</v>
      </c>
      <c r="B61" s="310"/>
      <c r="C61" s="310"/>
      <c r="D61" s="310"/>
      <c r="E61" s="310"/>
      <c r="F61" s="310"/>
      <c r="G61" s="176" t="s">
        <v>104</v>
      </c>
      <c r="H61" s="311" t="s">
        <v>105</v>
      </c>
      <c r="I61" s="311"/>
      <c r="J61" s="311"/>
      <c r="K61" s="311"/>
      <c r="L61" s="311"/>
      <c r="M61" s="312"/>
    </row>
    <row r="62" spans="1:13" s="3" customFormat="1" ht="30" customHeight="1">
      <c r="A62" s="309" t="s">
        <v>106</v>
      </c>
      <c r="B62" s="310"/>
      <c r="C62" s="310"/>
      <c r="D62" s="310"/>
      <c r="E62" s="310"/>
      <c r="F62" s="310"/>
      <c r="G62" s="176" t="s">
        <v>107</v>
      </c>
      <c r="H62" s="325" t="s">
        <v>108</v>
      </c>
      <c r="I62" s="325"/>
      <c r="J62" s="325"/>
      <c r="K62" s="325"/>
      <c r="L62" s="325"/>
      <c r="M62" s="326"/>
    </row>
    <row r="63" spans="1:13" s="3" customFormat="1" ht="30" customHeight="1">
      <c r="A63" s="309" t="s">
        <v>109</v>
      </c>
      <c r="B63" s="310"/>
      <c r="C63" s="310"/>
      <c r="D63" s="310"/>
      <c r="E63" s="310"/>
      <c r="F63" s="310"/>
      <c r="G63" s="176" t="s">
        <v>110</v>
      </c>
      <c r="H63" s="327" t="s">
        <v>111</v>
      </c>
      <c r="I63" s="327"/>
      <c r="J63" s="327"/>
      <c r="K63" s="327"/>
      <c r="L63" s="327"/>
      <c r="M63" s="328"/>
    </row>
    <row r="64" spans="1:13" s="3" customFormat="1" ht="30" customHeight="1">
      <c r="A64" s="309" t="s">
        <v>112</v>
      </c>
      <c r="B64" s="310"/>
      <c r="C64" s="310"/>
      <c r="D64" s="310"/>
      <c r="E64" s="310"/>
      <c r="F64" s="310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A62:F62"/>
    <mergeCell ref="H62:M62"/>
    <mergeCell ref="A63:F63"/>
    <mergeCell ref="H63:M63"/>
    <mergeCell ref="A64:F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D62"/>
  <sheetViews>
    <sheetView tabSelected="1" zoomScale="40" zoomScaleNormal="40" zoomScaleSheetLayoutView="25" zoomScalePageLayoutView="0" workbookViewId="0" topLeftCell="A1">
      <selection activeCell="J14" sqref="J14:L14"/>
    </sheetView>
  </sheetViews>
  <sheetFormatPr defaultColWidth="9.140625" defaultRowHeight="15"/>
  <cols>
    <col min="1" max="2" width="2.421875" style="3" customWidth="1"/>
    <col min="3" max="3" width="69.28125" style="3" customWidth="1"/>
    <col min="4" max="13" width="23.00390625" style="3" customWidth="1"/>
    <col min="14" max="16" width="23.00390625" style="221" customWidth="1"/>
    <col min="17" max="17" width="105.28125" style="0" customWidth="1"/>
    <col min="18" max="19" width="2.421875" style="0" customWidth="1"/>
  </cols>
  <sheetData>
    <row r="1" spans="1:19" ht="33.75">
      <c r="A1" s="260"/>
      <c r="B1" s="261"/>
      <c r="C1" s="262"/>
      <c r="D1" s="269" t="s">
        <v>0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2" t="s">
        <v>127</v>
      </c>
      <c r="R1" s="273"/>
      <c r="S1" s="274"/>
    </row>
    <row r="2" spans="1:19" ht="30" customHeight="1">
      <c r="A2" s="263"/>
      <c r="B2" s="264"/>
      <c r="C2" s="265"/>
      <c r="D2" s="278" t="s">
        <v>128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80"/>
      <c r="Q2" s="275"/>
      <c r="R2" s="276"/>
      <c r="S2" s="277"/>
    </row>
    <row r="3" spans="1:19" ht="30" customHeight="1">
      <c r="A3" s="263"/>
      <c r="B3" s="264"/>
      <c r="C3" s="265"/>
      <c r="D3" s="278" t="s">
        <v>129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5"/>
      <c r="R3" s="276"/>
      <c r="S3" s="277"/>
    </row>
    <row r="4" spans="1:19" ht="30.75" customHeight="1" thickBot="1">
      <c r="A4" s="263"/>
      <c r="B4" s="264"/>
      <c r="C4" s="265"/>
      <c r="D4" s="278" t="s">
        <v>4</v>
      </c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275"/>
      <c r="R4" s="276"/>
      <c r="S4" s="277"/>
    </row>
    <row r="5" spans="1:19" ht="30" customHeight="1">
      <c r="A5" s="263"/>
      <c r="B5" s="264"/>
      <c r="C5" s="265"/>
      <c r="D5" s="357"/>
      <c r="E5" s="358"/>
      <c r="F5" s="359"/>
      <c r="G5" s="360" t="s">
        <v>130</v>
      </c>
      <c r="H5" s="361"/>
      <c r="I5" s="362"/>
      <c r="J5" s="286" t="s">
        <v>115</v>
      </c>
      <c r="K5" s="285"/>
      <c r="L5" s="363"/>
      <c r="M5" s="1"/>
      <c r="N5" s="364" t="s">
        <v>115</v>
      </c>
      <c r="O5" s="365"/>
      <c r="P5" s="366"/>
      <c r="Q5" s="275"/>
      <c r="R5" s="276"/>
      <c r="S5" s="277"/>
    </row>
    <row r="6" spans="1:19" ht="30" customHeight="1">
      <c r="A6" s="263"/>
      <c r="B6" s="264"/>
      <c r="C6" s="265"/>
      <c r="D6" s="344" t="s">
        <v>131</v>
      </c>
      <c r="E6" s="345"/>
      <c r="F6" s="346"/>
      <c r="G6" s="344" t="s">
        <v>132</v>
      </c>
      <c r="H6" s="345"/>
      <c r="I6" s="346"/>
      <c r="J6" s="347" t="s">
        <v>133</v>
      </c>
      <c r="K6" s="336"/>
      <c r="L6" s="348"/>
      <c r="M6" s="2"/>
      <c r="N6" s="347" t="s">
        <v>134</v>
      </c>
      <c r="O6" s="337"/>
      <c r="P6" s="346"/>
      <c r="Q6" s="246">
        <v>42030</v>
      </c>
      <c r="R6" s="349"/>
      <c r="S6" s="350"/>
    </row>
    <row r="7" spans="1:19" ht="30.75" customHeight="1" thickBot="1">
      <c r="A7" s="263"/>
      <c r="B7" s="264"/>
      <c r="C7" s="265"/>
      <c r="D7" s="354" t="s">
        <v>135</v>
      </c>
      <c r="E7" s="355"/>
      <c r="F7" s="356"/>
      <c r="G7" s="367" t="s">
        <v>118</v>
      </c>
      <c r="H7" s="368"/>
      <c r="I7" s="369"/>
      <c r="J7" s="354" t="s">
        <v>136</v>
      </c>
      <c r="K7" s="330"/>
      <c r="L7" s="356"/>
      <c r="M7" s="195"/>
      <c r="N7" s="354" t="s">
        <v>137</v>
      </c>
      <c r="O7" s="330"/>
      <c r="P7" s="356"/>
      <c r="Q7" s="246"/>
      <c r="R7" s="349"/>
      <c r="S7" s="350"/>
    </row>
    <row r="8" spans="1:19" ht="30" customHeight="1">
      <c r="A8" s="263"/>
      <c r="B8" s="264"/>
      <c r="C8" s="265"/>
      <c r="D8" s="196" t="s">
        <v>11</v>
      </c>
      <c r="E8" s="197" t="s">
        <v>12</v>
      </c>
      <c r="F8" s="6" t="s">
        <v>13</v>
      </c>
      <c r="G8" s="4" t="s">
        <v>11</v>
      </c>
      <c r="H8" s="5" t="s">
        <v>12</v>
      </c>
      <c r="I8" s="6" t="s">
        <v>13</v>
      </c>
      <c r="J8" s="4" t="s">
        <v>11</v>
      </c>
      <c r="K8" s="5" t="s">
        <v>12</v>
      </c>
      <c r="L8" s="6" t="s">
        <v>13</v>
      </c>
      <c r="M8" s="2" t="s">
        <v>14</v>
      </c>
      <c r="N8" s="198" t="s">
        <v>11</v>
      </c>
      <c r="O8" s="199" t="s">
        <v>12</v>
      </c>
      <c r="P8" s="200" t="s">
        <v>13</v>
      </c>
      <c r="Q8" s="246"/>
      <c r="R8" s="349"/>
      <c r="S8" s="350"/>
    </row>
    <row r="9" spans="1:19" ht="30.75" customHeight="1" thickBot="1">
      <c r="A9" s="266"/>
      <c r="B9" s="267"/>
      <c r="C9" s="268"/>
      <c r="D9" s="7" t="s">
        <v>15</v>
      </c>
      <c r="E9" s="8" t="s">
        <v>16</v>
      </c>
      <c r="F9" s="9" t="s">
        <v>17</v>
      </c>
      <c r="G9" s="7" t="s">
        <v>15</v>
      </c>
      <c r="H9" s="8" t="s">
        <v>16</v>
      </c>
      <c r="I9" s="9" t="s">
        <v>17</v>
      </c>
      <c r="J9" s="7" t="s">
        <v>15</v>
      </c>
      <c r="K9" s="8" t="s">
        <v>16</v>
      </c>
      <c r="L9" s="9" t="s">
        <v>17</v>
      </c>
      <c r="M9" s="10" t="s">
        <v>18</v>
      </c>
      <c r="N9" s="201" t="s">
        <v>15</v>
      </c>
      <c r="O9" s="202" t="s">
        <v>16</v>
      </c>
      <c r="P9" s="203" t="s">
        <v>17</v>
      </c>
      <c r="Q9" s="351"/>
      <c r="R9" s="352"/>
      <c r="S9" s="353"/>
    </row>
    <row r="10" spans="1:19" ht="30.75" thickBot="1">
      <c r="A10" s="256" t="s">
        <v>19</v>
      </c>
      <c r="B10" s="257"/>
      <c r="C10" s="258"/>
      <c r="D10" s="343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6" t="s">
        <v>20</v>
      </c>
      <c r="R10" s="257"/>
      <c r="S10" s="258"/>
    </row>
    <row r="11" spans="1:19" ht="30.75" thickBot="1">
      <c r="A11" s="291"/>
      <c r="B11" s="285"/>
      <c r="C11" s="285"/>
      <c r="D11" s="338" t="s">
        <v>138</v>
      </c>
      <c r="E11" s="339"/>
      <c r="F11" s="340"/>
      <c r="G11" s="338" t="s">
        <v>139</v>
      </c>
      <c r="H11" s="339"/>
      <c r="I11" s="340"/>
      <c r="J11" s="292" t="s">
        <v>21</v>
      </c>
      <c r="K11" s="341"/>
      <c r="L11" s="342"/>
      <c r="M11" s="244"/>
      <c r="N11" s="292" t="s">
        <v>22</v>
      </c>
      <c r="O11" s="341"/>
      <c r="P11" s="342"/>
      <c r="Q11" s="295"/>
      <c r="R11" s="295"/>
      <c r="S11" s="296"/>
    </row>
    <row r="12" spans="1:19" ht="30.75" thickBot="1">
      <c r="A12" s="12" t="s">
        <v>23</v>
      </c>
      <c r="B12" s="243"/>
      <c r="C12" s="243"/>
      <c r="D12" s="14">
        <v>792691</v>
      </c>
      <c r="E12" s="15">
        <v>5238</v>
      </c>
      <c r="F12" s="204">
        <v>797929</v>
      </c>
      <c r="G12" s="15">
        <v>598338</v>
      </c>
      <c r="H12" s="15">
        <v>6342</v>
      </c>
      <c r="I12" s="16">
        <v>604680</v>
      </c>
      <c r="J12" s="14">
        <v>487597</v>
      </c>
      <c r="K12" s="15">
        <v>1656</v>
      </c>
      <c r="L12" s="204">
        <v>489253</v>
      </c>
      <c r="M12" s="142">
        <v>-24.86670352283547</v>
      </c>
      <c r="N12" s="14">
        <v>645265</v>
      </c>
      <c r="O12" s="15">
        <v>5915</v>
      </c>
      <c r="P12" s="16">
        <v>651180</v>
      </c>
      <c r="Q12" s="240"/>
      <c r="R12" s="19"/>
      <c r="S12" s="241" t="s">
        <v>24</v>
      </c>
    </row>
    <row r="13" spans="1:19" ht="30">
      <c r="A13" s="12"/>
      <c r="B13" s="243"/>
      <c r="C13" s="243"/>
      <c r="D13" s="205"/>
      <c r="E13" s="205"/>
      <c r="F13" s="205"/>
      <c r="G13" s="205"/>
      <c r="H13" s="205"/>
      <c r="I13" s="205"/>
      <c r="J13" s="297" t="s">
        <v>115</v>
      </c>
      <c r="K13" s="297"/>
      <c r="L13" s="297"/>
      <c r="M13" s="222"/>
      <c r="N13" s="297" t="s">
        <v>115</v>
      </c>
      <c r="O13" s="297"/>
      <c r="P13" s="297"/>
      <c r="Q13" s="240"/>
      <c r="R13" s="22"/>
      <c r="S13" s="241"/>
    </row>
    <row r="14" spans="1:19" ht="30">
      <c r="A14" s="12"/>
      <c r="B14" s="243"/>
      <c r="C14" s="243"/>
      <c r="D14" s="334"/>
      <c r="E14" s="335"/>
      <c r="F14" s="335"/>
      <c r="G14" s="334"/>
      <c r="H14" s="335"/>
      <c r="I14" s="335"/>
      <c r="J14" s="336" t="s">
        <v>133</v>
      </c>
      <c r="K14" s="337"/>
      <c r="L14" s="337"/>
      <c r="M14" s="223"/>
      <c r="N14" s="336" t="s">
        <v>134</v>
      </c>
      <c r="O14" s="337"/>
      <c r="P14" s="337"/>
      <c r="Q14" s="240"/>
      <c r="R14" s="22"/>
      <c r="S14" s="241"/>
    </row>
    <row r="15" spans="1:19" ht="30.75" thickBot="1">
      <c r="A15" s="24"/>
      <c r="B15" s="25"/>
      <c r="C15" s="25"/>
      <c r="D15" s="305"/>
      <c r="E15" s="304"/>
      <c r="F15" s="304"/>
      <c r="G15" s="305"/>
      <c r="H15" s="304"/>
      <c r="I15" s="304"/>
      <c r="J15" s="329" t="s">
        <v>136</v>
      </c>
      <c r="K15" s="330"/>
      <c r="L15" s="330"/>
      <c r="M15" s="224"/>
      <c r="N15" s="329" t="s">
        <v>137</v>
      </c>
      <c r="O15" s="330"/>
      <c r="P15" s="330"/>
      <c r="Q15" s="27"/>
      <c r="R15" s="28"/>
      <c r="S15" s="29"/>
    </row>
    <row r="16" spans="1:19" ht="30.75" thickBot="1">
      <c r="A16" s="12" t="s">
        <v>25</v>
      </c>
      <c r="B16" s="30"/>
      <c r="C16" s="30"/>
      <c r="D16" s="31">
        <v>91444</v>
      </c>
      <c r="E16" s="32">
        <v>0</v>
      </c>
      <c r="F16" s="33">
        <v>91444</v>
      </c>
      <c r="G16" s="31">
        <v>180035</v>
      </c>
      <c r="H16" s="32">
        <v>58</v>
      </c>
      <c r="I16" s="33">
        <v>180093</v>
      </c>
      <c r="J16" s="31">
        <v>3466669</v>
      </c>
      <c r="K16" s="32">
        <v>18724</v>
      </c>
      <c r="L16" s="33">
        <v>3485393</v>
      </c>
      <c r="M16" s="135">
        <v>7.895145792161349</v>
      </c>
      <c r="N16" s="31">
        <v>3219396</v>
      </c>
      <c r="O16" s="32">
        <v>10956</v>
      </c>
      <c r="P16" s="33">
        <v>3230352</v>
      </c>
      <c r="Q16" s="240"/>
      <c r="R16" s="240"/>
      <c r="S16" s="241" t="s">
        <v>26</v>
      </c>
    </row>
    <row r="17" spans="1:19" ht="30">
      <c r="A17" s="12"/>
      <c r="B17" s="35" t="s">
        <v>119</v>
      </c>
      <c r="C17" s="36"/>
      <c r="D17" s="41">
        <v>2946</v>
      </c>
      <c r="E17" s="206">
        <v>0</v>
      </c>
      <c r="F17" s="110">
        <v>2946</v>
      </c>
      <c r="G17" s="41">
        <v>1135</v>
      </c>
      <c r="H17" s="206">
        <v>58</v>
      </c>
      <c r="I17" s="110">
        <v>1193</v>
      </c>
      <c r="J17" s="41">
        <v>1798257</v>
      </c>
      <c r="K17" s="206">
        <v>18724</v>
      </c>
      <c r="L17" s="110">
        <v>1816981</v>
      </c>
      <c r="M17" s="225">
        <v>-1.097141911572191</v>
      </c>
      <c r="N17" s="41">
        <v>1826469</v>
      </c>
      <c r="O17" s="206">
        <v>10668</v>
      </c>
      <c r="P17" s="110">
        <v>1837137</v>
      </c>
      <c r="Q17" s="43"/>
      <c r="R17" s="44" t="s">
        <v>123</v>
      </c>
      <c r="S17" s="45"/>
    </row>
    <row r="18" spans="1:19" ht="30.75" thickBot="1">
      <c r="A18" s="12"/>
      <c r="B18" s="46" t="s">
        <v>29</v>
      </c>
      <c r="C18" s="47"/>
      <c r="D18" s="52">
        <v>88498</v>
      </c>
      <c r="E18" s="50">
        <v>0</v>
      </c>
      <c r="F18" s="151">
        <v>88498</v>
      </c>
      <c r="G18" s="52">
        <v>178900</v>
      </c>
      <c r="H18" s="50">
        <v>0</v>
      </c>
      <c r="I18" s="151">
        <v>178900</v>
      </c>
      <c r="J18" s="52">
        <v>1668412</v>
      </c>
      <c r="K18" s="50">
        <v>0</v>
      </c>
      <c r="L18" s="151">
        <v>1668412</v>
      </c>
      <c r="M18" s="226">
        <v>19.75265841955477</v>
      </c>
      <c r="N18" s="52">
        <v>1392927</v>
      </c>
      <c r="O18" s="50">
        <v>288</v>
      </c>
      <c r="P18" s="151">
        <v>1393215</v>
      </c>
      <c r="Q18" s="54"/>
      <c r="R18" s="55" t="s">
        <v>30</v>
      </c>
      <c r="S18" s="45"/>
    </row>
    <row r="19" spans="1:19" ht="30.75" thickBot="1">
      <c r="A19" s="12"/>
      <c r="B19" s="22"/>
      <c r="C19" s="22"/>
      <c r="D19" s="56"/>
      <c r="E19" s="56"/>
      <c r="F19" s="56" t="s">
        <v>31</v>
      </c>
      <c r="G19" s="56"/>
      <c r="H19" s="56"/>
      <c r="I19" s="56"/>
      <c r="J19" s="56"/>
      <c r="K19" s="56"/>
      <c r="L19" s="56"/>
      <c r="M19" s="234"/>
      <c r="N19" s="56"/>
      <c r="O19" s="56"/>
      <c r="P19" s="56"/>
      <c r="Q19" s="239"/>
      <c r="R19" s="239"/>
      <c r="S19" s="45"/>
    </row>
    <row r="20" spans="1:19" ht="30.75" thickBot="1">
      <c r="A20" s="59" t="s">
        <v>32</v>
      </c>
      <c r="B20" s="60"/>
      <c r="C20" s="61"/>
      <c r="D20" s="31">
        <v>255767</v>
      </c>
      <c r="E20" s="32">
        <v>94</v>
      </c>
      <c r="F20" s="33">
        <v>255861</v>
      </c>
      <c r="G20" s="31">
        <v>267444</v>
      </c>
      <c r="H20" s="32">
        <v>51</v>
      </c>
      <c r="I20" s="33">
        <v>267495</v>
      </c>
      <c r="J20" s="31">
        <v>3184639</v>
      </c>
      <c r="K20" s="32">
        <v>15615</v>
      </c>
      <c r="L20" s="33">
        <v>3200254</v>
      </c>
      <c r="M20" s="142">
        <v>4.333200753747547</v>
      </c>
      <c r="N20" s="31">
        <v>3058085</v>
      </c>
      <c r="O20" s="32">
        <v>9255</v>
      </c>
      <c r="P20" s="16">
        <v>3067340</v>
      </c>
      <c r="Q20" s="240"/>
      <c r="R20" s="240"/>
      <c r="S20" s="241" t="s">
        <v>33</v>
      </c>
    </row>
    <row r="21" spans="1:19" ht="30">
      <c r="A21" s="59"/>
      <c r="B21" s="65" t="s">
        <v>34</v>
      </c>
      <c r="C21" s="66"/>
      <c r="D21" s="207">
        <v>255590</v>
      </c>
      <c r="E21" s="208">
        <v>58</v>
      </c>
      <c r="F21" s="206">
        <v>255648</v>
      </c>
      <c r="G21" s="105">
        <v>267361</v>
      </c>
      <c r="H21" s="208">
        <v>42</v>
      </c>
      <c r="I21" s="206">
        <v>267403</v>
      </c>
      <c r="J21" s="105">
        <v>3160995</v>
      </c>
      <c r="K21" s="208">
        <v>14839</v>
      </c>
      <c r="L21" s="209">
        <v>3175834</v>
      </c>
      <c r="M21" s="228">
        <v>4.465268416748737</v>
      </c>
      <c r="N21" s="105">
        <v>3031753</v>
      </c>
      <c r="O21" s="208">
        <v>8333</v>
      </c>
      <c r="P21" s="110">
        <v>3040086</v>
      </c>
      <c r="Q21" s="72"/>
      <c r="R21" s="73" t="s">
        <v>35</v>
      </c>
      <c r="S21" s="241"/>
    </row>
    <row r="22" spans="1:19" ht="30">
      <c r="A22" s="59"/>
      <c r="B22" s="74"/>
      <c r="C22" s="75" t="s">
        <v>120</v>
      </c>
      <c r="D22" s="210">
        <v>255495</v>
      </c>
      <c r="E22" s="211">
        <v>0</v>
      </c>
      <c r="F22" s="212">
        <v>255495</v>
      </c>
      <c r="G22" s="210">
        <v>267281</v>
      </c>
      <c r="H22" s="211">
        <v>0</v>
      </c>
      <c r="I22" s="212">
        <v>267281</v>
      </c>
      <c r="J22" s="210">
        <v>3122134</v>
      </c>
      <c r="K22" s="211">
        <v>0</v>
      </c>
      <c r="L22" s="212">
        <v>3122134</v>
      </c>
      <c r="M22" s="229">
        <v>3.78130673738473</v>
      </c>
      <c r="N22" s="210">
        <v>3008378</v>
      </c>
      <c r="O22" s="211">
        <v>0</v>
      </c>
      <c r="P22" s="212">
        <v>3008378</v>
      </c>
      <c r="Q22" s="79" t="s">
        <v>124</v>
      </c>
      <c r="R22" s="80"/>
      <c r="S22" s="45"/>
    </row>
    <row r="23" spans="1:19" ht="30">
      <c r="A23" s="59"/>
      <c r="B23" s="81"/>
      <c r="C23" s="82" t="s">
        <v>38</v>
      </c>
      <c r="D23" s="86">
        <v>95</v>
      </c>
      <c r="E23" s="39">
        <v>58</v>
      </c>
      <c r="F23" s="87">
        <v>153</v>
      </c>
      <c r="G23" s="86">
        <v>80</v>
      </c>
      <c r="H23" s="39">
        <v>42</v>
      </c>
      <c r="I23" s="87">
        <v>122</v>
      </c>
      <c r="J23" s="86">
        <v>38856</v>
      </c>
      <c r="K23" s="39">
        <v>14839</v>
      </c>
      <c r="L23" s="87">
        <v>53695</v>
      </c>
      <c r="M23" s="228">
        <v>69.4169243389916</v>
      </c>
      <c r="N23" s="86">
        <v>23369</v>
      </c>
      <c r="O23" s="39">
        <v>8325</v>
      </c>
      <c r="P23" s="87">
        <v>31694</v>
      </c>
      <c r="Q23" s="83" t="s">
        <v>39</v>
      </c>
      <c r="R23" s="84"/>
      <c r="S23" s="45"/>
    </row>
    <row r="24" spans="1:19" ht="30">
      <c r="A24" s="59"/>
      <c r="B24" s="81"/>
      <c r="C24" s="85" t="s">
        <v>40</v>
      </c>
      <c r="D24" s="86">
        <v>0</v>
      </c>
      <c r="E24" s="39">
        <v>0</v>
      </c>
      <c r="F24" s="87">
        <v>0</v>
      </c>
      <c r="G24" s="86">
        <v>0</v>
      </c>
      <c r="H24" s="39">
        <v>0</v>
      </c>
      <c r="I24" s="87">
        <v>0</v>
      </c>
      <c r="J24" s="86">
        <v>5</v>
      </c>
      <c r="K24" s="39">
        <v>0</v>
      </c>
      <c r="L24" s="87">
        <v>5</v>
      </c>
      <c r="M24" s="228">
        <v>-64.28571428571429</v>
      </c>
      <c r="N24" s="86">
        <v>6</v>
      </c>
      <c r="O24" s="39">
        <v>8</v>
      </c>
      <c r="P24" s="87">
        <v>14</v>
      </c>
      <c r="Q24" s="88" t="s">
        <v>41</v>
      </c>
      <c r="R24" s="84"/>
      <c r="S24" s="45"/>
    </row>
    <row r="25" spans="1:19" ht="30">
      <c r="A25" s="59"/>
      <c r="B25" s="81"/>
      <c r="C25" s="89" t="s">
        <v>42</v>
      </c>
      <c r="D25" s="90">
        <v>0</v>
      </c>
      <c r="E25" s="91">
        <v>0</v>
      </c>
      <c r="F25" s="92">
        <v>0</v>
      </c>
      <c r="G25" s="90">
        <v>0</v>
      </c>
      <c r="H25" s="91">
        <v>0</v>
      </c>
      <c r="I25" s="92">
        <v>0</v>
      </c>
      <c r="J25" s="90">
        <v>0</v>
      </c>
      <c r="K25" s="91">
        <v>0</v>
      </c>
      <c r="L25" s="92">
        <v>0</v>
      </c>
      <c r="M25" s="230">
        <v>0</v>
      </c>
      <c r="N25" s="90">
        <v>0</v>
      </c>
      <c r="O25" s="91">
        <v>0</v>
      </c>
      <c r="P25" s="92">
        <v>0</v>
      </c>
      <c r="Q25" s="94" t="s">
        <v>43</v>
      </c>
      <c r="R25" s="84"/>
      <c r="S25" s="45"/>
    </row>
    <row r="26" spans="1:19" ht="30">
      <c r="A26" s="12"/>
      <c r="B26" s="95" t="s">
        <v>44</v>
      </c>
      <c r="C26" s="96"/>
      <c r="D26" s="86">
        <v>43</v>
      </c>
      <c r="E26" s="39">
        <v>0</v>
      </c>
      <c r="F26" s="87">
        <v>43</v>
      </c>
      <c r="G26" s="86">
        <v>53</v>
      </c>
      <c r="H26" s="39">
        <v>0</v>
      </c>
      <c r="I26" s="87">
        <v>53</v>
      </c>
      <c r="J26" s="86">
        <v>2916</v>
      </c>
      <c r="K26" s="39">
        <v>211</v>
      </c>
      <c r="L26" s="87">
        <v>3127</v>
      </c>
      <c r="M26" s="228">
        <v>-20.513472292831725</v>
      </c>
      <c r="N26" s="86">
        <v>3607</v>
      </c>
      <c r="O26" s="39">
        <v>327</v>
      </c>
      <c r="P26" s="87">
        <v>3934</v>
      </c>
      <c r="Q26" s="239"/>
      <c r="R26" s="84" t="s">
        <v>45</v>
      </c>
      <c r="S26" s="45"/>
    </row>
    <row r="27" spans="1:19" ht="30">
      <c r="A27" s="12"/>
      <c r="B27" s="95" t="s">
        <v>46</v>
      </c>
      <c r="C27" s="96"/>
      <c r="D27" s="86">
        <v>65</v>
      </c>
      <c r="E27" s="39">
        <v>36</v>
      </c>
      <c r="F27" s="77">
        <v>101</v>
      </c>
      <c r="G27" s="86">
        <v>30</v>
      </c>
      <c r="H27" s="39">
        <v>9</v>
      </c>
      <c r="I27" s="77">
        <v>39</v>
      </c>
      <c r="J27" s="86">
        <v>2530</v>
      </c>
      <c r="K27" s="39">
        <v>565</v>
      </c>
      <c r="L27" s="77">
        <v>3095</v>
      </c>
      <c r="M27" s="228">
        <v>-57.730128380223974</v>
      </c>
      <c r="N27" s="86">
        <v>6727</v>
      </c>
      <c r="O27" s="39">
        <v>595</v>
      </c>
      <c r="P27" s="77">
        <v>7322</v>
      </c>
      <c r="Q27" s="238"/>
      <c r="R27" s="84" t="s">
        <v>47</v>
      </c>
      <c r="S27" s="45"/>
    </row>
    <row r="28" spans="1:19" ht="30.75" thickBot="1">
      <c r="A28" s="12"/>
      <c r="B28" s="98" t="s">
        <v>48</v>
      </c>
      <c r="C28" s="99"/>
      <c r="D28" s="52">
        <v>69</v>
      </c>
      <c r="E28" s="50">
        <v>0</v>
      </c>
      <c r="F28" s="53">
        <v>69</v>
      </c>
      <c r="G28" s="52">
        <v>0</v>
      </c>
      <c r="H28" s="50">
        <v>0</v>
      </c>
      <c r="I28" s="53">
        <v>0</v>
      </c>
      <c r="J28" s="52">
        <v>18198</v>
      </c>
      <c r="K28" s="50">
        <v>0</v>
      </c>
      <c r="L28" s="53">
        <v>18198</v>
      </c>
      <c r="M28" s="231">
        <v>13.75171896487061</v>
      </c>
      <c r="N28" s="52">
        <v>15998</v>
      </c>
      <c r="O28" s="50">
        <v>0</v>
      </c>
      <c r="P28" s="53">
        <v>15998</v>
      </c>
      <c r="Q28" s="101"/>
      <c r="R28" s="102" t="s">
        <v>49</v>
      </c>
      <c r="S28" s="45"/>
    </row>
    <row r="29" spans="1:19" ht="30.75" thickBot="1">
      <c r="A29" s="12"/>
      <c r="B29" s="243"/>
      <c r="C29" s="243"/>
      <c r="D29" s="103"/>
      <c r="E29" s="103"/>
      <c r="F29" s="103"/>
      <c r="G29" s="103"/>
      <c r="H29" s="103"/>
      <c r="I29" s="103"/>
      <c r="J29" s="103"/>
      <c r="K29" s="103"/>
      <c r="L29" s="103"/>
      <c r="M29" s="235"/>
      <c r="N29" s="103"/>
      <c r="O29" s="103"/>
      <c r="P29" s="103"/>
      <c r="Q29" s="240"/>
      <c r="R29" s="240"/>
      <c r="S29" s="241"/>
    </row>
    <row r="30" spans="1:19" ht="30.75" thickBot="1">
      <c r="A30" s="12" t="s">
        <v>50</v>
      </c>
      <c r="B30" s="30"/>
      <c r="C30" s="30"/>
      <c r="D30" s="105">
        <v>27491</v>
      </c>
      <c r="E30" s="38">
        <v>0</v>
      </c>
      <c r="F30" s="42">
        <v>27491</v>
      </c>
      <c r="G30" s="105">
        <v>19920</v>
      </c>
      <c r="H30" s="38">
        <v>0</v>
      </c>
      <c r="I30" s="42">
        <v>19920</v>
      </c>
      <c r="J30" s="105">
        <v>268216</v>
      </c>
      <c r="K30" s="38">
        <v>235</v>
      </c>
      <c r="L30" s="42">
        <v>268451</v>
      </c>
      <c r="M30" s="232">
        <v>-11.762250358274498</v>
      </c>
      <c r="N30" s="105">
        <v>304236</v>
      </c>
      <c r="O30" s="38">
        <v>0</v>
      </c>
      <c r="P30" s="42">
        <v>304236</v>
      </c>
      <c r="Q30" s="22"/>
      <c r="R30" s="22"/>
      <c r="S30" s="107" t="s">
        <v>51</v>
      </c>
    </row>
    <row r="31" spans="1:19" ht="30">
      <c r="A31" s="12"/>
      <c r="B31" s="108" t="s">
        <v>121</v>
      </c>
      <c r="C31" s="109"/>
      <c r="D31" s="105">
        <v>1107</v>
      </c>
      <c r="E31" s="38">
        <v>0</v>
      </c>
      <c r="F31" s="110">
        <v>1107</v>
      </c>
      <c r="G31" s="105">
        <v>786</v>
      </c>
      <c r="H31" s="38">
        <v>0</v>
      </c>
      <c r="I31" s="110">
        <v>786</v>
      </c>
      <c r="J31" s="105">
        <v>13315</v>
      </c>
      <c r="K31" s="38">
        <v>0</v>
      </c>
      <c r="L31" s="110">
        <v>13315</v>
      </c>
      <c r="M31" s="214">
        <v>-48.43144848954299</v>
      </c>
      <c r="N31" s="105">
        <v>25820</v>
      </c>
      <c r="O31" s="38">
        <v>0</v>
      </c>
      <c r="P31" s="110">
        <v>25820</v>
      </c>
      <c r="Q31" s="112"/>
      <c r="R31" s="73" t="s">
        <v>125</v>
      </c>
      <c r="S31" s="241"/>
    </row>
    <row r="32" spans="1:19" ht="30">
      <c r="A32" s="12"/>
      <c r="B32" s="113"/>
      <c r="C32" s="114" t="s">
        <v>54</v>
      </c>
      <c r="D32" s="115">
        <v>1107</v>
      </c>
      <c r="E32" s="116">
        <v>0</v>
      </c>
      <c r="F32" s="117">
        <v>1107</v>
      </c>
      <c r="G32" s="115">
        <v>786</v>
      </c>
      <c r="H32" s="116">
        <v>0</v>
      </c>
      <c r="I32" s="117">
        <v>786</v>
      </c>
      <c r="J32" s="115">
        <v>13315</v>
      </c>
      <c r="K32" s="116">
        <v>0</v>
      </c>
      <c r="L32" s="117">
        <v>13315</v>
      </c>
      <c r="M32" s="233">
        <v>-48.43144848954299</v>
      </c>
      <c r="N32" s="115">
        <v>25820</v>
      </c>
      <c r="O32" s="116">
        <v>0</v>
      </c>
      <c r="P32" s="117">
        <v>25820</v>
      </c>
      <c r="Q32" s="119" t="s">
        <v>55</v>
      </c>
      <c r="R32" s="120"/>
      <c r="S32" s="45"/>
    </row>
    <row r="33" spans="1:19" ht="30">
      <c r="A33" s="12"/>
      <c r="B33" s="113"/>
      <c r="C33" s="121" t="s">
        <v>56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93">
        <v>0</v>
      </c>
      <c r="N33" s="122">
        <v>0</v>
      </c>
      <c r="O33" s="123">
        <v>0</v>
      </c>
      <c r="P33" s="124">
        <v>0</v>
      </c>
      <c r="Q33" s="126" t="s">
        <v>57</v>
      </c>
      <c r="R33" s="127"/>
      <c r="S33" s="45"/>
    </row>
    <row r="34" spans="1:19" ht="30">
      <c r="A34" s="12"/>
      <c r="B34" s="95" t="s">
        <v>58</v>
      </c>
      <c r="C34" s="128"/>
      <c r="D34" s="37">
        <v>26384</v>
      </c>
      <c r="E34" s="76">
        <v>0</v>
      </c>
      <c r="F34" s="77">
        <v>26384</v>
      </c>
      <c r="G34" s="37">
        <v>19134</v>
      </c>
      <c r="H34" s="76">
        <v>0</v>
      </c>
      <c r="I34" s="77">
        <v>19134</v>
      </c>
      <c r="J34" s="37">
        <v>254901</v>
      </c>
      <c r="K34" s="76">
        <v>235</v>
      </c>
      <c r="L34" s="77">
        <v>255136</v>
      </c>
      <c r="M34" s="233">
        <v>-8.36158841445894</v>
      </c>
      <c r="N34" s="37">
        <v>278416</v>
      </c>
      <c r="O34" s="76">
        <v>0</v>
      </c>
      <c r="P34" s="77">
        <v>278416</v>
      </c>
      <c r="Q34" s="129"/>
      <c r="R34" s="84" t="s">
        <v>59</v>
      </c>
      <c r="S34" s="45"/>
    </row>
    <row r="35" spans="1:19" ht="30">
      <c r="A35" s="12"/>
      <c r="B35" s="113"/>
      <c r="C35" s="114" t="s">
        <v>60</v>
      </c>
      <c r="D35" s="115">
        <v>26384</v>
      </c>
      <c r="E35" s="116">
        <v>0</v>
      </c>
      <c r="F35" s="117">
        <v>26384</v>
      </c>
      <c r="G35" s="115">
        <v>19134</v>
      </c>
      <c r="H35" s="116">
        <v>0</v>
      </c>
      <c r="I35" s="117">
        <v>19134</v>
      </c>
      <c r="J35" s="115">
        <v>254901</v>
      </c>
      <c r="K35" s="116">
        <v>235</v>
      </c>
      <c r="L35" s="117">
        <v>255136</v>
      </c>
      <c r="M35" s="233">
        <v>-8.36158841445894</v>
      </c>
      <c r="N35" s="115">
        <v>278416</v>
      </c>
      <c r="O35" s="116">
        <v>0</v>
      </c>
      <c r="P35" s="117">
        <v>278416</v>
      </c>
      <c r="Q35" s="119" t="s">
        <v>61</v>
      </c>
      <c r="R35" s="130"/>
      <c r="S35" s="45"/>
    </row>
    <row r="36" spans="1:19" ht="30.75" thickBot="1">
      <c r="A36" s="12"/>
      <c r="B36" s="131"/>
      <c r="C36" s="121" t="s">
        <v>62</v>
      </c>
      <c r="D36" s="48">
        <v>0</v>
      </c>
      <c r="E36" s="49">
        <v>0</v>
      </c>
      <c r="F36" s="53">
        <v>0</v>
      </c>
      <c r="G36" s="48">
        <v>0</v>
      </c>
      <c r="H36" s="49">
        <v>0</v>
      </c>
      <c r="I36" s="53">
        <v>0</v>
      </c>
      <c r="J36" s="48">
        <v>0</v>
      </c>
      <c r="K36" s="49">
        <v>0</v>
      </c>
      <c r="L36" s="53">
        <v>0</v>
      </c>
      <c r="M36" s="139">
        <v>0</v>
      </c>
      <c r="N36" s="48">
        <v>0</v>
      </c>
      <c r="O36" s="49">
        <v>0</v>
      </c>
      <c r="P36" s="53">
        <v>0</v>
      </c>
      <c r="Q36" s="126" t="s">
        <v>63</v>
      </c>
      <c r="R36" s="133"/>
      <c r="S36" s="45"/>
    </row>
    <row r="37" spans="1:19" ht="30.75" thickBot="1">
      <c r="A37" s="12"/>
      <c r="B37" s="96"/>
      <c r="C37" s="96"/>
      <c r="D37" s="56"/>
      <c r="E37" s="56"/>
      <c r="F37" s="56"/>
      <c r="G37" s="56"/>
      <c r="H37" s="56"/>
      <c r="I37" s="56"/>
      <c r="J37" s="56"/>
      <c r="K37" s="56"/>
      <c r="L37" s="56"/>
      <c r="M37" s="227"/>
      <c r="N37" s="56"/>
      <c r="O37" s="56"/>
      <c r="P37" s="56"/>
      <c r="Q37" s="239"/>
      <c r="R37" s="239"/>
      <c r="S37" s="45"/>
    </row>
    <row r="38" spans="1:19" ht="30.75" thickBot="1">
      <c r="A38" s="242" t="s">
        <v>64</v>
      </c>
      <c r="B38" s="243"/>
      <c r="C38" s="243"/>
      <c r="D38" s="31">
        <v>2539</v>
      </c>
      <c r="E38" s="32">
        <v>-1198</v>
      </c>
      <c r="F38" s="33">
        <v>1341</v>
      </c>
      <c r="G38" s="31">
        <v>8498</v>
      </c>
      <c r="H38" s="32">
        <v>334</v>
      </c>
      <c r="I38" s="33">
        <v>8832</v>
      </c>
      <c r="J38" s="31">
        <v>18900</v>
      </c>
      <c r="K38" s="32">
        <v>-1485</v>
      </c>
      <c r="L38" s="33">
        <v>17415</v>
      </c>
      <c r="M38" s="213"/>
      <c r="N38" s="32">
        <v>14743</v>
      </c>
      <c r="O38" s="32">
        <v>5960</v>
      </c>
      <c r="P38" s="33">
        <v>20703</v>
      </c>
      <c r="Q38" s="240"/>
      <c r="R38" s="240"/>
      <c r="S38" s="241" t="s">
        <v>65</v>
      </c>
    </row>
    <row r="39" spans="1:19" ht="30">
      <c r="A39" s="12"/>
      <c r="B39" s="35" t="s">
        <v>66</v>
      </c>
      <c r="C39" s="36"/>
      <c r="D39" s="86">
        <v>4135</v>
      </c>
      <c r="E39" s="39">
        <v>-1271</v>
      </c>
      <c r="F39" s="110">
        <v>2864</v>
      </c>
      <c r="G39" s="86">
        <v>4854</v>
      </c>
      <c r="H39" s="39">
        <v>-22</v>
      </c>
      <c r="I39" s="110">
        <v>4832</v>
      </c>
      <c r="J39" s="86">
        <v>20916</v>
      </c>
      <c r="K39" s="39">
        <v>-4744</v>
      </c>
      <c r="L39" s="110">
        <v>16172</v>
      </c>
      <c r="M39" s="214"/>
      <c r="N39" s="86">
        <v>17356</v>
      </c>
      <c r="O39" s="39">
        <v>2634</v>
      </c>
      <c r="P39" s="110">
        <v>19990</v>
      </c>
      <c r="Q39" s="43"/>
      <c r="R39" s="44" t="s">
        <v>67</v>
      </c>
      <c r="S39" s="45"/>
    </row>
    <row r="40" spans="1:19" ht="30.75" thickBot="1">
      <c r="A40" s="12"/>
      <c r="B40" s="137" t="s">
        <v>122</v>
      </c>
      <c r="C40" s="138"/>
      <c r="D40" s="52">
        <v>-1596</v>
      </c>
      <c r="E40" s="50">
        <v>73</v>
      </c>
      <c r="F40" s="151">
        <v>-1523</v>
      </c>
      <c r="G40" s="52">
        <v>3644</v>
      </c>
      <c r="H40" s="50">
        <v>356</v>
      </c>
      <c r="I40" s="151">
        <v>4000</v>
      </c>
      <c r="J40" s="52">
        <v>-2016</v>
      </c>
      <c r="K40" s="49">
        <v>3259</v>
      </c>
      <c r="L40" s="151">
        <v>1243</v>
      </c>
      <c r="M40" s="140"/>
      <c r="N40" s="52">
        <v>-2613</v>
      </c>
      <c r="O40" s="49">
        <v>3326</v>
      </c>
      <c r="P40" s="151">
        <v>713</v>
      </c>
      <c r="Q40" s="54"/>
      <c r="R40" s="55" t="s">
        <v>126</v>
      </c>
      <c r="S40" s="45"/>
    </row>
    <row r="41" spans="1:19" ht="30.75" thickBot="1">
      <c r="A41" s="12"/>
      <c r="B41" s="128"/>
      <c r="C41" s="22"/>
      <c r="D41" s="56"/>
      <c r="E41" s="56"/>
      <c r="F41" s="215"/>
      <c r="G41" s="56"/>
      <c r="H41" s="56"/>
      <c r="I41" s="215"/>
      <c r="J41" s="56"/>
      <c r="K41" s="56"/>
      <c r="L41" s="215"/>
      <c r="M41" s="140"/>
      <c r="N41" s="56"/>
      <c r="O41" s="56"/>
      <c r="P41" s="103"/>
      <c r="Q41" s="141"/>
      <c r="R41" s="141"/>
      <c r="S41" s="45"/>
    </row>
    <row r="42" spans="1:19" ht="30.75" thickBot="1">
      <c r="A42" s="24"/>
      <c r="B42" s="25"/>
      <c r="C42" s="25"/>
      <c r="D42" s="331" t="s">
        <v>140</v>
      </c>
      <c r="E42" s="332"/>
      <c r="F42" s="333"/>
      <c r="G42" s="331" t="s">
        <v>141</v>
      </c>
      <c r="H42" s="332"/>
      <c r="I42" s="333"/>
      <c r="J42" s="331" t="s">
        <v>141</v>
      </c>
      <c r="K42" s="332"/>
      <c r="L42" s="333"/>
      <c r="M42" s="245"/>
      <c r="N42" s="331" t="s">
        <v>142</v>
      </c>
      <c r="O42" s="332"/>
      <c r="P42" s="333"/>
      <c r="Q42" s="28"/>
      <c r="R42" s="28"/>
      <c r="S42" s="29"/>
    </row>
    <row r="43" spans="1:19" ht="30.75" thickBot="1">
      <c r="A43" s="143" t="s">
        <v>72</v>
      </c>
      <c r="B43" s="144"/>
      <c r="C43" s="144"/>
      <c r="D43" s="14">
        <v>598338</v>
      </c>
      <c r="E43" s="32">
        <v>6342</v>
      </c>
      <c r="F43" s="33">
        <v>604680</v>
      </c>
      <c r="G43" s="14">
        <v>482511</v>
      </c>
      <c r="H43" s="32">
        <v>6015</v>
      </c>
      <c r="I43" s="33">
        <v>488526</v>
      </c>
      <c r="J43" s="14">
        <v>482511</v>
      </c>
      <c r="K43" s="32">
        <v>6015</v>
      </c>
      <c r="L43" s="33">
        <v>488526</v>
      </c>
      <c r="M43" s="142">
        <v>-0.14859387678767427</v>
      </c>
      <c r="N43" s="14">
        <v>487597</v>
      </c>
      <c r="O43" s="32">
        <v>1656</v>
      </c>
      <c r="P43" s="33">
        <v>489253</v>
      </c>
      <c r="Q43" s="145"/>
      <c r="R43" s="145"/>
      <c r="S43" s="146" t="s">
        <v>73</v>
      </c>
    </row>
    <row r="44" spans="1:19" ht="30.75" thickBot="1">
      <c r="A44" s="147"/>
      <c r="B44" s="148"/>
      <c r="C44" s="148"/>
      <c r="D44" s="56"/>
      <c r="E44" s="56"/>
      <c r="F44" s="56"/>
      <c r="G44" s="56"/>
      <c r="H44" s="56"/>
      <c r="I44" s="56"/>
      <c r="J44" s="56"/>
      <c r="K44" s="56"/>
      <c r="L44" s="56"/>
      <c r="M44" s="149"/>
      <c r="N44" s="56"/>
      <c r="O44" s="56"/>
      <c r="P44" s="56"/>
      <c r="Q44" s="313"/>
      <c r="R44" s="313"/>
      <c r="S44" s="45"/>
    </row>
    <row r="45" spans="1:19" ht="30.75" thickBot="1">
      <c r="A45" s="242" t="s">
        <v>74</v>
      </c>
      <c r="B45" s="243"/>
      <c r="C45" s="243"/>
      <c r="D45" s="31">
        <v>598338</v>
      </c>
      <c r="E45" s="32">
        <v>6342</v>
      </c>
      <c r="F45" s="15">
        <v>604680</v>
      </c>
      <c r="G45" s="31">
        <v>482511</v>
      </c>
      <c r="H45" s="32">
        <v>6015</v>
      </c>
      <c r="I45" s="15">
        <v>488526</v>
      </c>
      <c r="J45" s="31">
        <v>482511</v>
      </c>
      <c r="K45" s="32">
        <v>6015</v>
      </c>
      <c r="L45" s="15">
        <v>488526</v>
      </c>
      <c r="M45" s="142">
        <v>-0.14859387678767427</v>
      </c>
      <c r="N45" s="31">
        <v>487597</v>
      </c>
      <c r="O45" s="32">
        <v>1656</v>
      </c>
      <c r="P45" s="16">
        <v>489253</v>
      </c>
      <c r="Q45" s="240"/>
      <c r="R45" s="240"/>
      <c r="S45" s="241" t="s">
        <v>75</v>
      </c>
    </row>
    <row r="46" spans="1:19" ht="30">
      <c r="A46" s="150"/>
      <c r="B46" s="35" t="s">
        <v>76</v>
      </c>
      <c r="C46" s="36"/>
      <c r="D46" s="41">
        <v>315096</v>
      </c>
      <c r="E46" s="39">
        <v>6232</v>
      </c>
      <c r="F46" s="87">
        <v>321328</v>
      </c>
      <c r="G46" s="41">
        <v>231828</v>
      </c>
      <c r="H46" s="39">
        <v>5891</v>
      </c>
      <c r="I46" s="87">
        <v>237719</v>
      </c>
      <c r="J46" s="41">
        <v>231828</v>
      </c>
      <c r="K46" s="39">
        <v>5891</v>
      </c>
      <c r="L46" s="87">
        <v>237719</v>
      </c>
      <c r="M46" s="225">
        <v>-15.480694019768185</v>
      </c>
      <c r="N46" s="41">
        <v>279983</v>
      </c>
      <c r="O46" s="39">
        <v>1277</v>
      </c>
      <c r="P46" s="87">
        <v>281260</v>
      </c>
      <c r="Q46" s="43"/>
      <c r="R46" s="44" t="s">
        <v>77</v>
      </c>
      <c r="S46" s="45"/>
    </row>
    <row r="47" spans="1:19" ht="30.75" thickBot="1">
      <c r="A47" s="150"/>
      <c r="B47" s="137" t="s">
        <v>78</v>
      </c>
      <c r="C47" s="138"/>
      <c r="D47" s="52">
        <v>283242</v>
      </c>
      <c r="E47" s="50">
        <v>110</v>
      </c>
      <c r="F47" s="151">
        <v>283352</v>
      </c>
      <c r="G47" s="52">
        <v>250683</v>
      </c>
      <c r="H47" s="50">
        <v>124</v>
      </c>
      <c r="I47" s="151">
        <v>250807</v>
      </c>
      <c r="J47" s="52">
        <v>250683</v>
      </c>
      <c r="K47" s="50">
        <v>124</v>
      </c>
      <c r="L47" s="151">
        <v>250807</v>
      </c>
      <c r="M47" s="231">
        <v>20.584346588587117</v>
      </c>
      <c r="N47" s="52">
        <v>207614</v>
      </c>
      <c r="O47" s="50">
        <v>379</v>
      </c>
      <c r="P47" s="151">
        <v>207993</v>
      </c>
      <c r="Q47" s="54"/>
      <c r="R47" s="55" t="s">
        <v>79</v>
      </c>
      <c r="S47" s="45"/>
    </row>
    <row r="48" spans="1:19" ht="30.75" thickBot="1">
      <c r="A48" s="242"/>
      <c r="B48" s="243"/>
      <c r="C48" s="243"/>
      <c r="D48" s="216"/>
      <c r="E48" s="216"/>
      <c r="F48" s="216"/>
      <c r="G48" s="216"/>
      <c r="H48" s="216"/>
      <c r="I48" s="216"/>
      <c r="J48" s="216"/>
      <c r="K48" s="216"/>
      <c r="L48" s="216"/>
      <c r="M48" s="223"/>
      <c r="N48" s="56"/>
      <c r="O48" s="56"/>
      <c r="P48" s="56"/>
      <c r="Q48" s="240"/>
      <c r="R48" s="240"/>
      <c r="S48" s="45"/>
    </row>
    <row r="49" spans="1:19" ht="30">
      <c r="A49" s="147" t="s">
        <v>80</v>
      </c>
      <c r="B49" s="152"/>
      <c r="C49" s="152"/>
      <c r="D49" s="153"/>
      <c r="E49" s="154"/>
      <c r="F49" s="155" t="s">
        <v>31</v>
      </c>
      <c r="G49" s="153"/>
      <c r="H49" s="154"/>
      <c r="I49" s="155"/>
      <c r="J49" s="153"/>
      <c r="K49" s="154"/>
      <c r="L49" s="155" t="s">
        <v>31</v>
      </c>
      <c r="M49" s="217"/>
      <c r="N49" s="153"/>
      <c r="O49" s="154"/>
      <c r="P49" s="155"/>
      <c r="Q49" s="314" t="s">
        <v>81</v>
      </c>
      <c r="R49" s="313"/>
      <c r="S49" s="315"/>
    </row>
    <row r="50" spans="1:19" ht="30">
      <c r="A50" s="12" t="s">
        <v>82</v>
      </c>
      <c r="B50" s="157"/>
      <c r="C50" s="157"/>
      <c r="D50" s="158"/>
      <c r="E50" s="159"/>
      <c r="F50" s="160"/>
      <c r="G50" s="158"/>
      <c r="H50" s="159"/>
      <c r="I50" s="160"/>
      <c r="J50" s="158"/>
      <c r="K50" s="159"/>
      <c r="L50" s="160"/>
      <c r="M50" s="236"/>
      <c r="N50" s="158"/>
      <c r="O50" s="159"/>
      <c r="P50" s="160"/>
      <c r="Q50" s="316" t="s">
        <v>83</v>
      </c>
      <c r="R50" s="317"/>
      <c r="S50" s="318"/>
    </row>
    <row r="51" spans="1:19" ht="30">
      <c r="A51" s="319" t="s">
        <v>84</v>
      </c>
      <c r="B51" s="320"/>
      <c r="C51" s="321"/>
      <c r="D51" s="158"/>
      <c r="E51" s="159"/>
      <c r="F51" s="160"/>
      <c r="G51" s="158"/>
      <c r="H51" s="159"/>
      <c r="I51" s="160"/>
      <c r="J51" s="158"/>
      <c r="K51" s="159"/>
      <c r="L51" s="160"/>
      <c r="M51" s="236"/>
      <c r="N51" s="158"/>
      <c r="O51" s="159"/>
      <c r="P51" s="160"/>
      <c r="Q51" s="316" t="s">
        <v>85</v>
      </c>
      <c r="R51" s="317"/>
      <c r="S51" s="318"/>
    </row>
    <row r="52" spans="1:19" ht="30">
      <c r="A52" s="162"/>
      <c r="B52" s="96" t="s">
        <v>86</v>
      </c>
      <c r="C52" s="96"/>
      <c r="D52" s="163">
        <v>7224</v>
      </c>
      <c r="E52" s="159">
        <v>0</v>
      </c>
      <c r="F52" s="164">
        <v>7224</v>
      </c>
      <c r="G52" s="163">
        <v>5525</v>
      </c>
      <c r="H52" s="159">
        <v>0</v>
      </c>
      <c r="I52" s="164">
        <v>5525</v>
      </c>
      <c r="J52" s="163">
        <v>7404</v>
      </c>
      <c r="K52" s="159">
        <v>0</v>
      </c>
      <c r="L52" s="164">
        <v>7404</v>
      </c>
      <c r="M52" s="218"/>
      <c r="N52" s="163">
        <v>7467</v>
      </c>
      <c r="O52" s="159">
        <v>0</v>
      </c>
      <c r="P52" s="160">
        <v>7467</v>
      </c>
      <c r="Q52" s="309" t="s">
        <v>87</v>
      </c>
      <c r="R52" s="310"/>
      <c r="S52" s="45"/>
    </row>
    <row r="53" spans="1:19" ht="30">
      <c r="A53" s="162"/>
      <c r="B53" s="96" t="s">
        <v>116</v>
      </c>
      <c r="C53" s="96"/>
      <c r="D53" s="163">
        <v>0</v>
      </c>
      <c r="E53" s="159">
        <v>0</v>
      </c>
      <c r="F53" s="164">
        <v>0</v>
      </c>
      <c r="G53" s="163">
        <v>8018</v>
      </c>
      <c r="H53" s="159">
        <v>0</v>
      </c>
      <c r="I53" s="164">
        <v>8018</v>
      </c>
      <c r="J53" s="163">
        <v>68729</v>
      </c>
      <c r="K53" s="159">
        <v>0</v>
      </c>
      <c r="L53" s="164">
        <v>68729</v>
      </c>
      <c r="M53" s="218"/>
      <c r="N53" s="163">
        <v>36505</v>
      </c>
      <c r="O53" s="159">
        <v>0</v>
      </c>
      <c r="P53" s="160">
        <v>36505</v>
      </c>
      <c r="Q53" s="309" t="s">
        <v>89</v>
      </c>
      <c r="R53" s="310"/>
      <c r="S53" s="45"/>
    </row>
    <row r="54" spans="1:19" ht="30">
      <c r="A54" s="162"/>
      <c r="B54" s="96" t="s">
        <v>90</v>
      </c>
      <c r="C54" s="96"/>
      <c r="D54" s="163">
        <v>1699</v>
      </c>
      <c r="E54" s="159">
        <v>0</v>
      </c>
      <c r="F54" s="164">
        <v>1699</v>
      </c>
      <c r="G54" s="163">
        <v>9662</v>
      </c>
      <c r="H54" s="159">
        <v>0</v>
      </c>
      <c r="I54" s="164">
        <v>9662</v>
      </c>
      <c r="J54" s="163">
        <v>72446</v>
      </c>
      <c r="K54" s="159">
        <v>0</v>
      </c>
      <c r="L54" s="164">
        <v>72446</v>
      </c>
      <c r="M54" s="218"/>
      <c r="N54" s="163">
        <v>36568</v>
      </c>
      <c r="O54" s="159">
        <v>0</v>
      </c>
      <c r="P54" s="160">
        <v>36568</v>
      </c>
      <c r="Q54" s="309" t="s">
        <v>91</v>
      </c>
      <c r="R54" s="310"/>
      <c r="S54" s="45"/>
    </row>
    <row r="55" spans="1:19" ht="30">
      <c r="A55" s="162"/>
      <c r="B55" s="96" t="s">
        <v>92</v>
      </c>
      <c r="C55" s="96"/>
      <c r="D55" s="163">
        <v>0</v>
      </c>
      <c r="E55" s="167">
        <v>0</v>
      </c>
      <c r="F55" s="164">
        <v>0</v>
      </c>
      <c r="G55" s="163">
        <v>0</v>
      </c>
      <c r="H55" s="167">
        <v>0</v>
      </c>
      <c r="I55" s="164">
        <v>0</v>
      </c>
      <c r="J55" s="163">
        <v>-194</v>
      </c>
      <c r="K55" s="167">
        <v>0</v>
      </c>
      <c r="L55" s="164">
        <v>-194</v>
      </c>
      <c r="M55" s="93"/>
      <c r="N55" s="163">
        <v>0</v>
      </c>
      <c r="O55" s="167">
        <v>0</v>
      </c>
      <c r="P55" s="160">
        <v>0</v>
      </c>
      <c r="Q55" s="309" t="s">
        <v>93</v>
      </c>
      <c r="R55" s="310"/>
      <c r="S55" s="45"/>
    </row>
    <row r="56" spans="1:19" ht="30.75" thickBot="1">
      <c r="A56" s="168"/>
      <c r="B56" s="169" t="s">
        <v>117</v>
      </c>
      <c r="C56" s="169"/>
      <c r="D56" s="170">
        <v>5525</v>
      </c>
      <c r="E56" s="171">
        <v>0</v>
      </c>
      <c r="F56" s="171">
        <v>5525</v>
      </c>
      <c r="G56" s="170">
        <v>3881</v>
      </c>
      <c r="H56" s="171">
        <v>0</v>
      </c>
      <c r="I56" s="171">
        <v>3881</v>
      </c>
      <c r="J56" s="170">
        <v>3881</v>
      </c>
      <c r="K56" s="171">
        <v>0</v>
      </c>
      <c r="L56" s="171">
        <v>3881</v>
      </c>
      <c r="M56" s="237"/>
      <c r="N56" s="170">
        <v>7404</v>
      </c>
      <c r="O56" s="171">
        <v>0</v>
      </c>
      <c r="P56" s="173">
        <v>7404</v>
      </c>
      <c r="Q56" s="322" t="s">
        <v>95</v>
      </c>
      <c r="R56" s="322"/>
      <c r="S56" s="174"/>
    </row>
    <row r="57" spans="1:19" s="3" customFormat="1" ht="30">
      <c r="A57" s="309" t="s">
        <v>103</v>
      </c>
      <c r="B57" s="310"/>
      <c r="C57" s="310"/>
      <c r="D57" s="310"/>
      <c r="E57" s="310"/>
      <c r="F57" s="310"/>
      <c r="G57" s="310"/>
      <c r="H57" s="310"/>
      <c r="I57" s="310"/>
      <c r="J57" s="176" t="s">
        <v>97</v>
      </c>
      <c r="K57" s="311" t="s">
        <v>105</v>
      </c>
      <c r="L57" s="311"/>
      <c r="M57" s="311"/>
      <c r="N57" s="311"/>
      <c r="O57" s="311"/>
      <c r="P57" s="311"/>
      <c r="Q57" s="311"/>
      <c r="R57" s="311"/>
      <c r="S57" s="312"/>
    </row>
    <row r="58" spans="1:19" s="3" customFormat="1" ht="30">
      <c r="A58" s="309" t="s">
        <v>106</v>
      </c>
      <c r="B58" s="310"/>
      <c r="C58" s="310"/>
      <c r="D58" s="310"/>
      <c r="E58" s="310"/>
      <c r="F58" s="310"/>
      <c r="G58" s="310"/>
      <c r="H58" s="310"/>
      <c r="I58" s="310"/>
      <c r="J58" s="176" t="s">
        <v>104</v>
      </c>
      <c r="K58" s="311" t="s">
        <v>108</v>
      </c>
      <c r="L58" s="311"/>
      <c r="M58" s="311"/>
      <c r="N58" s="311"/>
      <c r="O58" s="311"/>
      <c r="P58" s="311"/>
      <c r="Q58" s="311"/>
      <c r="R58" s="311"/>
      <c r="S58" s="312"/>
    </row>
    <row r="59" spans="1:19" s="3" customFormat="1" ht="30">
      <c r="A59" s="309" t="s">
        <v>143</v>
      </c>
      <c r="B59" s="310"/>
      <c r="C59" s="310"/>
      <c r="D59" s="310"/>
      <c r="E59" s="310"/>
      <c r="F59" s="310"/>
      <c r="G59" s="310"/>
      <c r="H59" s="310"/>
      <c r="I59" s="310"/>
      <c r="J59" s="219" t="s">
        <v>107</v>
      </c>
      <c r="K59" s="311" t="s">
        <v>144</v>
      </c>
      <c r="L59" s="311"/>
      <c r="M59" s="311"/>
      <c r="N59" s="311"/>
      <c r="O59" s="311"/>
      <c r="P59" s="311"/>
      <c r="Q59" s="311"/>
      <c r="R59" s="311"/>
      <c r="S59" s="312"/>
    </row>
    <row r="60" spans="1:19" s="3" customFormat="1" ht="30">
      <c r="A60" s="309" t="s">
        <v>145</v>
      </c>
      <c r="B60" s="310"/>
      <c r="C60" s="310"/>
      <c r="D60" s="310"/>
      <c r="E60" s="310"/>
      <c r="F60" s="310"/>
      <c r="G60" s="310"/>
      <c r="H60" s="310"/>
      <c r="I60" s="310"/>
      <c r="J60" s="176"/>
      <c r="K60" s="311" t="s">
        <v>146</v>
      </c>
      <c r="L60" s="311"/>
      <c r="M60" s="311"/>
      <c r="N60" s="311"/>
      <c r="O60" s="311"/>
      <c r="P60" s="311"/>
      <c r="Q60" s="311"/>
      <c r="R60" s="311"/>
      <c r="S60" s="312"/>
    </row>
    <row r="61" spans="1:19" s="3" customFormat="1" ht="30" customHeight="1">
      <c r="A61" s="309" t="s">
        <v>147</v>
      </c>
      <c r="B61" s="310"/>
      <c r="C61" s="310"/>
      <c r="D61" s="310"/>
      <c r="E61" s="310"/>
      <c r="F61" s="310"/>
      <c r="G61" s="310"/>
      <c r="H61" s="310"/>
      <c r="I61" s="310"/>
      <c r="J61" s="176"/>
      <c r="K61" s="311" t="s">
        <v>148</v>
      </c>
      <c r="L61" s="311"/>
      <c r="M61" s="311"/>
      <c r="N61" s="311"/>
      <c r="O61" s="311"/>
      <c r="P61" s="311"/>
      <c r="Q61" s="311"/>
      <c r="R61" s="311"/>
      <c r="S61" s="312"/>
    </row>
    <row r="62" spans="1:160" s="194" customFormat="1" ht="9" customHeight="1" thickBot="1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220"/>
      <c r="O62" s="220"/>
      <c r="P62" s="220"/>
      <c r="Q62" s="191"/>
      <c r="R62" s="191"/>
      <c r="S62" s="192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  <c r="FD62" s="193"/>
    </row>
  </sheetData>
  <sheetProtection selectLockedCells="1"/>
  <mergeCells count="62"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  <mergeCell ref="G7:I7"/>
    <mergeCell ref="J7:L7"/>
    <mergeCell ref="N7:P7"/>
    <mergeCell ref="A10:C10"/>
    <mergeCell ref="D10:P10"/>
    <mergeCell ref="A1:C9"/>
    <mergeCell ref="D1:P1"/>
    <mergeCell ref="D6:F6"/>
    <mergeCell ref="G6:I6"/>
    <mergeCell ref="J6:L6"/>
    <mergeCell ref="N6:P6"/>
    <mergeCell ref="A11:C11"/>
    <mergeCell ref="D11:F11"/>
    <mergeCell ref="G11:I11"/>
    <mergeCell ref="J11:L11"/>
    <mergeCell ref="N11:P11"/>
    <mergeCell ref="D14:F14"/>
    <mergeCell ref="G14:I14"/>
    <mergeCell ref="J14:L14"/>
    <mergeCell ref="N14:P14"/>
    <mergeCell ref="Q10:S10"/>
    <mergeCell ref="Q11:S11"/>
    <mergeCell ref="Q44:R44"/>
    <mergeCell ref="Q49:S49"/>
    <mergeCell ref="Q50:S50"/>
    <mergeCell ref="J13:L13"/>
    <mergeCell ref="N13:P13"/>
    <mergeCell ref="D15:F15"/>
    <mergeCell ref="G15:I15"/>
    <mergeCell ref="J15:L15"/>
    <mergeCell ref="N15:P15"/>
    <mergeCell ref="D42:F42"/>
    <mergeCell ref="G42:I42"/>
    <mergeCell ref="J42:L42"/>
    <mergeCell ref="N42:P42"/>
    <mergeCell ref="A51:C51"/>
    <mergeCell ref="Q51:S51"/>
    <mergeCell ref="A58:I58"/>
    <mergeCell ref="K58:S58"/>
    <mergeCell ref="Q53:R53"/>
    <mergeCell ref="Q54:R54"/>
    <mergeCell ref="Q55:R55"/>
    <mergeCell ref="Q56:R56"/>
    <mergeCell ref="A57:I57"/>
    <mergeCell ref="K57:S57"/>
    <mergeCell ref="Q52:R52"/>
    <mergeCell ref="A59:I59"/>
    <mergeCell ref="K59:S59"/>
    <mergeCell ref="A60:I60"/>
    <mergeCell ref="K60:S60"/>
    <mergeCell ref="A61:I61"/>
    <mergeCell ref="K61:S61"/>
  </mergeCells>
  <printOptions/>
  <pageMargins left="0.7" right="0.7" top="0.75" bottom="0.75" header="0.3" footer="0.3"/>
  <pageSetup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Bernard Schultz</cp:lastModifiedBy>
  <cp:lastPrinted>2015-01-22T06:20:24Z</cp:lastPrinted>
  <dcterms:created xsi:type="dcterms:W3CDTF">2013-08-02T12:34:35Z</dcterms:created>
  <dcterms:modified xsi:type="dcterms:W3CDTF">2015-01-29T05:07:39Z</dcterms:modified>
  <cp:category/>
  <cp:version/>
  <cp:contentType/>
  <cp:contentStatus/>
</cp:coreProperties>
</file>