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<sst xmlns="http://schemas.openxmlformats.org/spreadsheetml/2006/main" count="226" uniqueCount="120">
  <si>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</si>
  <si>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</si>
  <si>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</si>
  <si>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</si>
  <si>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</si>
  <si>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</si>
  <si>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</si>
  <si>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</si>
  <si>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</si>
  <si>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</si>
  <si>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</si>
  <si>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</si>
  <si>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</si>
  <si>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</si>
  <si>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</si>
  <si>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</si>
  <si>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</si>
  <si>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</si>
  <si>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</si>
  <si>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</si>
  <si>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</si>
  <si>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</si>
  <si>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</si>
  <si>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</si>
  <si>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</si>
  <si>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</si>
  <si>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</si>
  <si>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</si>
  <si>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</si>
  <si>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</si>
  <si>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</si>
  <si>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</si>
  <si>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</si>
  <si>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</si>
  <si>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</si>
  <si>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</si>
  <si>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</si>
  <si>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</si>
  <si>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</si>
  <si>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</si>
  <si>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</si>
  <si>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</si>
  <si>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</si>
  <si>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</si>
  <si>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</si>
  <si>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</si>
  <si>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</si>
  <si>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</si>
  <si>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</si>
  <si>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</si>
  <si>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</si>
  <si>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</si>
  <si>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</si>
  <si>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</si>
  <si>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</si>
  <si>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</si>
  <si>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</si>
  <si>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</si>
  <si>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</si>
  <si>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</si>
  <si>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</si>
  <si>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</si>
  <si>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</si>
  <si>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</si>
  <si>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</si>
  <si>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</si>
  <si>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</si>
  <si>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</si>
  <si>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</si>
  <si>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</si>
  <si>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</si>
  <si>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</si>
  <si>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</si>
  <si>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</si>
  <si>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</si>
  <si>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</si>
  <si>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</si>
  <si>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</si>
  <si>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</si>
  <si>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</si>
  <si>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</si>
  <si>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</si>
  <si>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</si>
  <si>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</si>
  <si>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</si>
  <si>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</si>
  <si>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</si>
  <si>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</si>
  <si>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</si>
  <si>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</si>
  <si>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1 Oct/Okt 2013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</si>
  <si>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</si>
  <si>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</si>
  <si>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</si>
  <si>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</si>
  <si>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</si>
  <si>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</si>
  <si>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</si>
  <si>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>Aug 2015</t>
  </si>
  <si>
    <t>1 Aug 2015</t>
  </si>
  <si>
    <t>31 Aug 2015</t>
  </si>
  <si>
    <t xml:space="preserve">Monthly announcement of information / Maandelikse bekendmaking van inligting (1) </t>
  </si>
  <si>
    <t>Sep 2015</t>
  </si>
  <si>
    <t>Oct/Okt 2014 - Sep 2015</t>
  </si>
  <si>
    <t>Oct/Okt 2013 - Sep 2014</t>
  </si>
  <si>
    <t xml:space="preserve"> 1 Sep 2015</t>
  </si>
  <si>
    <t>Prog. Oct/Okt 2014 - Sep 2015</t>
  </si>
  <si>
    <t>Prog. Oct/Okt 2013 - Sep 2014</t>
  </si>
  <si>
    <t>30 Sep 2015</t>
  </si>
  <si>
    <t>30 Sep 2014</t>
  </si>
  <si>
    <t>SMD-112015</t>
  </si>
  <si>
    <t>2014/15 Year (Oct - Sep) FINAL / 2014/15 Jaar (Okt - Sep) FINAAL (2)</t>
  </si>
  <si>
    <t>Final/Finaal</t>
  </si>
  <si>
    <t>Surplus(-)/Deficit(+) (iii)</t>
  </si>
  <si>
    <t>Surplus(-)/Tekort(+) (iii)</t>
  </si>
  <si>
    <t xml:space="preserve">               Processed for drinkable alcohol included.</t>
  </si>
  <si>
    <t xml:space="preserve">              Due to certain market conditions, wheat suitable for human consumption has been used for animal feed.</t>
  </si>
  <si>
    <t>As gevolg van markfaktore is koring wat geskik is vir menslik is vir menslike verbruik in die veervoermark aangewend</t>
  </si>
  <si>
    <t xml:space="preserve">      Also refer to the general footnotes.</t>
  </si>
  <si>
    <t>Verwys ook na voetnatas.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</si>
</sst>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3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52" xfId="0" applyFont="1" applyFill="1" applyBorder="1" applyAlignment="1">
      <alignment horizontal="center" vertical="center"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38" xfId="55" applyFont="1" applyFill="1" applyBorder="1" applyAlignment="1">
      <alignment horizontal="left" vertical="center"/>
      <protection/>
    </xf>
    <xf numFmtId="0" fontId="3" fillId="0" borderId="50" xfId="55" applyFont="1" applyFill="1" applyBorder="1" applyAlignment="1">
      <alignment horizontal="left" vertical="center"/>
      <protection/>
    </xf>
    <xf numFmtId="0" fontId="3" fillId="0" borderId="39" xfId="55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center" vertical="center"/>
    </xf>
    <xf numFmtId="165" fontId="7" fillId="0" borderId="40" xfId="55" applyNumberFormat="1" applyFont="1" applyFill="1" applyBorder="1" applyAlignment="1">
      <alignment horizontal="center" vertical="center"/>
      <protection/>
    </xf>
    <xf numFmtId="165" fontId="3" fillId="0" borderId="40" xfId="55" applyNumberFormat="1" applyFont="1" applyFill="1" applyBorder="1" applyAlignment="1">
      <alignment horizontal="left" vertical="center"/>
      <protection/>
    </xf>
    <xf numFmtId="0" fontId="8" fillId="0" borderId="18" xfId="55" applyFont="1" applyFill="1" applyBorder="1" applyAlignment="1" quotePrefix="1">
      <alignment horizontal="left"/>
      <protection/>
    </xf>
    <xf numFmtId="0" fontId="8" fillId="0" borderId="18" xfId="55" applyFont="1" applyFill="1" applyBorder="1" applyAlignment="1">
      <alignment horizontal="left"/>
      <protection/>
    </xf>
    <xf numFmtId="0" fontId="3" fillId="0" borderId="18" xfId="55" applyFont="1" applyFill="1" applyBorder="1" applyAlignment="1">
      <alignment horizontal="left"/>
      <protection/>
    </xf>
    <xf numFmtId="0" fontId="3" fillId="0" borderId="18" xfId="55" applyFont="1" applyFill="1" applyBorder="1" applyAlignment="1" quotePrefix="1">
      <alignment horizontal="left"/>
      <protection/>
    </xf>
    <xf numFmtId="0" fontId="8" fillId="0" borderId="18" xfId="55" applyFont="1" applyFill="1" applyBorder="1" applyAlignment="1">
      <alignment/>
      <protection/>
    </xf>
    <xf numFmtId="0" fontId="8" fillId="0" borderId="18" xfId="55" applyFont="1" applyFill="1" applyBorder="1">
      <alignment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5" fontId="3" fillId="0" borderId="50" xfId="55" applyNumberFormat="1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 quotePrefix="1">
      <alignment horizontal="right" vertical="center"/>
      <protection/>
    </xf>
    <xf numFmtId="0" fontId="3" fillId="0" borderId="18" xfId="55" applyFont="1" applyFill="1" applyBorder="1" applyAlignment="1" quotePrefix="1">
      <alignment horizontal="right" vertical="center"/>
      <protection/>
    </xf>
    <xf numFmtId="0" fontId="3" fillId="0" borderId="18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49" fontId="3" fillId="0" borderId="14" xfId="55" applyNumberFormat="1" applyFont="1" applyFill="1" applyBorder="1" applyAlignment="1" quotePrefix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49" fontId="3" fillId="0" borderId="25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3" fillId="0" borderId="50" xfId="55" applyNumberFormat="1" applyFont="1" applyFill="1" applyBorder="1" applyAlignment="1" quotePrefix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49" fontId="3" fillId="0" borderId="50" xfId="55" applyNumberFormat="1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 quotePrefix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381000</xdr:rowOff>
    </xdr:from>
    <xdr:to>
      <xdr:col>2</xdr:col>
      <xdr:colOff>4248150</xdr:colOff>
      <xdr:row>7</xdr:row>
      <xdr:rowOff>47625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44481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266796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14094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539996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29628</v>
          </cell>
          <cell r="E48">
            <v>0</v>
          </cell>
        </row>
        <row r="49">
          <cell r="D49">
            <v>21236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361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3</v>
          </cell>
        </row>
      </sheetData>
      <sheetData sheetId="20">
        <row r="11">
          <cell r="B11">
            <v>266796</v>
          </cell>
        </row>
      </sheetData>
      <sheetData sheetId="21">
        <row r="11">
          <cell r="B11">
            <v>14094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539996</v>
          </cell>
          <cell r="C14">
            <v>5916</v>
          </cell>
        </row>
      </sheetData>
      <sheetData sheetId="24">
        <row r="14">
          <cell r="B14">
            <v>273613</v>
          </cell>
          <cell r="C14">
            <v>145</v>
          </cell>
        </row>
      </sheetData>
      <sheetData sheetId="25">
        <row r="11">
          <cell r="B11">
            <v>258944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264"/>
      <c r="B1" s="265"/>
      <c r="C1" s="266"/>
      <c r="D1" s="273" t="s">
        <v>0</v>
      </c>
      <c r="E1" s="274"/>
      <c r="F1" s="274"/>
      <c r="G1" s="274"/>
      <c r="H1" s="274"/>
      <c r="I1" s="274"/>
      <c r="J1" s="274"/>
      <c r="K1" s="239" t="str">
        <f>'[1]Datums'!$D$8</f>
        <v>SMD-112014</v>
      </c>
      <c r="L1" s="240"/>
      <c r="M1" s="241"/>
    </row>
    <row r="2" spans="1:13" ht="30" customHeight="1">
      <c r="A2" s="267"/>
      <c r="B2" s="268"/>
      <c r="C2" s="269"/>
      <c r="D2" s="245" t="str">
        <f>'[1]KS Afr Notas'!$B$4</f>
        <v>Monthly announcement of information / Maandelikse bekendmaking van inligting (1) </v>
      </c>
      <c r="E2" s="246"/>
      <c r="F2" s="246"/>
      <c r="G2" s="246"/>
      <c r="H2" s="246"/>
      <c r="I2" s="246"/>
      <c r="J2" s="246"/>
      <c r="K2" s="242"/>
      <c r="L2" s="243"/>
      <c r="M2" s="244"/>
    </row>
    <row r="3" spans="1:13" ht="30" customHeight="1">
      <c r="A3" s="267"/>
      <c r="B3" s="268"/>
      <c r="C3" s="269"/>
      <c r="D3" s="245" t="str">
        <f>'[1]KS Afr Notas'!$B$5</f>
        <v>2014/15 Year (Oct - Sep) / 2014/15 Jaar (Okt - Sep) (2)</v>
      </c>
      <c r="E3" s="246"/>
      <c r="F3" s="246"/>
      <c r="G3" s="246"/>
      <c r="H3" s="246"/>
      <c r="I3" s="246"/>
      <c r="J3" s="246"/>
      <c r="K3" s="242"/>
      <c r="L3" s="243"/>
      <c r="M3" s="244"/>
    </row>
    <row r="4" spans="1:13" ht="30" customHeight="1" thickBot="1">
      <c r="A4" s="267"/>
      <c r="B4" s="268"/>
      <c r="C4" s="269"/>
      <c r="D4" s="247" t="s">
        <v>1</v>
      </c>
      <c r="E4" s="248"/>
      <c r="F4" s="248"/>
      <c r="G4" s="248"/>
      <c r="H4" s="248"/>
      <c r="I4" s="248"/>
      <c r="J4" s="248"/>
      <c r="K4" s="242"/>
      <c r="L4" s="243"/>
      <c r="M4" s="244"/>
    </row>
    <row r="5" spans="1:13" ht="30" customHeight="1">
      <c r="A5" s="267"/>
      <c r="B5" s="268"/>
      <c r="C5" s="269"/>
      <c r="D5" s="249" t="str">
        <f>'[1]Datums'!$C$25</f>
        <v>Oct/Okt 2014</v>
      </c>
      <c r="E5" s="250"/>
      <c r="F5" s="251"/>
      <c r="G5" s="74"/>
      <c r="H5" s="252"/>
      <c r="I5" s="253"/>
      <c r="J5" s="254"/>
      <c r="K5" s="255">
        <f>'[1]Datums'!$C$8</f>
        <v>41967</v>
      </c>
      <c r="L5" s="243"/>
      <c r="M5" s="244"/>
    </row>
    <row r="6" spans="1:13" ht="30" customHeight="1" thickBot="1">
      <c r="A6" s="267"/>
      <c r="B6" s="268"/>
      <c r="C6" s="269"/>
      <c r="D6" s="259" t="s">
        <v>3</v>
      </c>
      <c r="E6" s="260"/>
      <c r="F6" s="260"/>
      <c r="G6" s="75"/>
      <c r="H6" s="259" t="str">
        <f>'[1]Datums'!$D$25</f>
        <v>Oct/Okt 2013</v>
      </c>
      <c r="I6" s="260"/>
      <c r="J6" s="260"/>
      <c r="K6" s="242"/>
      <c r="L6" s="243"/>
      <c r="M6" s="244"/>
    </row>
    <row r="7" spans="1:13" ht="30" customHeight="1">
      <c r="A7" s="267"/>
      <c r="B7" s="268"/>
      <c r="C7" s="269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242"/>
      <c r="L7" s="243"/>
      <c r="M7" s="244"/>
    </row>
    <row r="8" spans="1:13" ht="30" customHeight="1" thickBot="1">
      <c r="A8" s="270"/>
      <c r="B8" s="271"/>
      <c r="C8" s="272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256"/>
      <c r="L8" s="257"/>
      <c r="M8" s="258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261" t="str">
        <f>'[1]Datums'!$C$41</f>
        <v>1 Oct/Okt 2014</v>
      </c>
      <c r="E10" s="262"/>
      <c r="F10" s="262"/>
      <c r="G10" s="93"/>
      <c r="H10" s="261" t="str">
        <f>'[1]Datums'!$D$41</f>
        <v>1 Oct/Okt 2013</v>
      </c>
      <c r="I10" s="262"/>
      <c r="J10" s="263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f>'[2]LSOkt'!$D$11</f>
        <v>482511</v>
      </c>
      <c r="E11" s="4">
        <f>'[2]LSOkt'!$E$11</f>
        <v>6015</v>
      </c>
      <c r="F11" s="5">
        <f>SUM(D11:E11)</f>
        <v>488526</v>
      </c>
      <c r="G11" s="7">
        <f>_xlfn.IFERROR((F11-J11)/J11*100,IF(F11-J11=0,0,100))</f>
        <v>0</v>
      </c>
      <c r="H11" s="3">
        <f>'[3]VorigeBeginVoorraad'!$B$11</f>
        <v>482511</v>
      </c>
      <c r="I11" s="4">
        <f>'[3]VorigeBeginVoorraad'!$C$11</f>
        <v>6015</v>
      </c>
      <c r="J11" s="6">
        <f>SUM(H11:I11)</f>
        <v>488526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235"/>
      <c r="E12" s="235"/>
      <c r="F12" s="235"/>
      <c r="G12" s="7"/>
      <c r="H12" s="235"/>
      <c r="I12" s="235"/>
      <c r="J12" s="235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604514</v>
      </c>
      <c r="E13" s="11">
        <f>E14+E15</f>
        <v>114</v>
      </c>
      <c r="F13" s="5">
        <f>SUM(D13:E13)</f>
        <v>604628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f>'[2]LSOkt'!$D$14</f>
        <v>337718</v>
      </c>
      <c r="E14" s="13">
        <f>'[2]LSOkt'!$E$14</f>
        <v>114</v>
      </c>
      <c r="F14" s="14">
        <f>SUM(D14:E14)</f>
        <v>337832</v>
      </c>
      <c r="G14" s="188" t="e">
        <f>_xlfn.IFERROR((F14-J14)/J14*100,IF(F14-J14=0,0,100))</f>
        <v>#REF!</v>
      </c>
      <c r="H14" s="12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13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f>'[2]LSOkt'!$D$15</f>
        <v>266796</v>
      </c>
      <c r="E15" s="45">
        <f>'[2]LSOkt'!$E$15</f>
        <v>0</v>
      </c>
      <c r="F15" s="17">
        <f>SUM(D15:E15)</f>
        <v>266796</v>
      </c>
      <c r="G15" s="189">
        <f>_xlfn.IFERROR((F15-J15)/J15*100,IF(F15-J15=0,0,100))</f>
        <v>0</v>
      </c>
      <c r="H15" s="15">
        <f>'[3]VorigeInvoere'!$B$11</f>
        <v>266796</v>
      </c>
      <c r="I15" s="45">
        <f>'[3]VorigeVerwerkMenslik'!$C$11</f>
        <v>0</v>
      </c>
      <c r="J15" s="17">
        <f>SUM(H15:I15)</f>
        <v>266796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259096</v>
      </c>
      <c r="E17" s="9">
        <f>SUM(E19:E25)</f>
        <v>236</v>
      </c>
      <c r="F17" s="6">
        <f>SUM(D17:E17)</f>
        <v>259332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258952</v>
      </c>
      <c r="E18" s="13">
        <f>SUM(E19:E22)</f>
        <v>224</v>
      </c>
      <c r="F18" s="10">
        <f>SUM(D18:E18)</f>
        <v>259176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f>'[2]LSOkt'!$D$19</f>
        <v>258944</v>
      </c>
      <c r="E19" s="24">
        <f>'[2]LSOkt'!$E$19</f>
        <v>0</v>
      </c>
      <c r="F19" s="25">
        <f>+E19+D19</f>
        <v>258944</v>
      </c>
      <c r="G19" s="184">
        <f t="shared" si="0"/>
        <v>0</v>
      </c>
      <c r="H19" s="23">
        <f>'[3]VorigeVerwerkMenslik'!$B$11</f>
        <v>258944</v>
      </c>
      <c r="I19" s="24">
        <f>'[3]VorigeVerwerkMenslik'!$C$11</f>
        <v>0</v>
      </c>
      <c r="J19" s="25">
        <f>H19+I19</f>
        <v>258944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f>'[2]LSOkt'!$D$20</f>
        <v>8</v>
      </c>
      <c r="E20" s="27">
        <f>'[2]LSOkt'!$E$20</f>
        <v>224</v>
      </c>
      <c r="F20" s="28">
        <f>+E20+D20</f>
        <v>232</v>
      </c>
      <c r="G20" s="190" t="e">
        <f t="shared" si="0"/>
        <v>#REF!</v>
      </c>
      <c r="H20" s="26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27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f>'[2]LSOkt'!$D$21</f>
        <v>0</v>
      </c>
      <c r="E21" s="27">
        <f>'[2]LSOkt'!$E$21</f>
        <v>0</v>
      </c>
      <c r="F21" s="28">
        <f>+E21+D21</f>
        <v>0</v>
      </c>
      <c r="G21" s="190" t="e">
        <f t="shared" si="0"/>
        <v>#REF!</v>
      </c>
      <c r="H21" s="26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27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f>'[2]LSOkt'!$D$22</f>
        <v>0</v>
      </c>
      <c r="E22" s="30">
        <f>'[2]LSOkt'!$E$22</f>
        <v>0</v>
      </c>
      <c r="F22" s="31">
        <f>D22+E22</f>
        <v>0</v>
      </c>
      <c r="G22" s="191" t="e">
        <f t="shared" si="0"/>
        <v>#REF!</v>
      </c>
      <c r="H22" s="29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30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f>'[2]LSOkt'!$D$23</f>
        <v>49</v>
      </c>
      <c r="E23" s="27">
        <f>'[2]LSOkt'!$E$23</f>
        <v>0</v>
      </c>
      <c r="F23" s="28">
        <f>SUM(D23:E23)</f>
        <v>49</v>
      </c>
      <c r="G23" s="184" t="e">
        <f t="shared" si="0"/>
        <v>#REF!</v>
      </c>
      <c r="H23" s="26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27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f>'[2]LSOkt'!$D$24</f>
        <v>95</v>
      </c>
      <c r="E24" s="27">
        <f>'[2]LSOkt'!$E$24</f>
        <v>12</v>
      </c>
      <c r="F24" s="32">
        <f>SUM(D24:E24)</f>
        <v>107</v>
      </c>
      <c r="G24" s="183" t="e">
        <f t="shared" si="0"/>
        <v>#REF!</v>
      </c>
      <c r="H24" s="26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27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f>'[2]LSOkt'!$D$25</f>
        <v>0</v>
      </c>
      <c r="E25" s="16">
        <f>'[2]LSOkt'!$E$25</f>
        <v>0</v>
      </c>
      <c r="F25" s="33">
        <f>SUM(D25:E25)</f>
        <v>0</v>
      </c>
      <c r="G25" s="181" t="e">
        <f t="shared" si="0"/>
        <v>#REF!</v>
      </c>
      <c r="H25" s="15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16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16216</v>
      </c>
      <c r="E27" s="35">
        <f>SUM(E28+E31)</f>
        <v>0</v>
      </c>
      <c r="F27" s="10">
        <f aca="true" t="shared" si="1" ref="F27:F33">SUM(D27:E27)</f>
        <v>16216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2122</v>
      </c>
      <c r="E28" s="21">
        <f>SUM(E29:E30)</f>
        <v>0</v>
      </c>
      <c r="F28" s="14">
        <f t="shared" si="1"/>
        <v>2122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f>'[2]LSOkt'!$D$29</f>
        <v>2122</v>
      </c>
      <c r="E29" s="37">
        <f>'[2]LSOkt'!$E$29</f>
        <v>0</v>
      </c>
      <c r="F29" s="38">
        <f t="shared" si="1"/>
        <v>2122</v>
      </c>
      <c r="G29" s="187" t="e">
        <f t="shared" si="2"/>
        <v>#REF!</v>
      </c>
      <c r="H29" s="36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37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f>'[2]LSOkt'!$D$30</f>
        <v>0</v>
      </c>
      <c r="E30" s="40">
        <f>'[2]LSOkt'!$E$30</f>
        <v>0</v>
      </c>
      <c r="F30" s="41">
        <f t="shared" si="1"/>
        <v>0</v>
      </c>
      <c r="G30" s="65" t="e">
        <f t="shared" si="2"/>
        <v>#REF!</v>
      </c>
      <c r="H30" s="39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40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14094</v>
      </c>
      <c r="E31" s="43">
        <f>SUM(E32:E33)</f>
        <v>0</v>
      </c>
      <c r="F31" s="32">
        <f t="shared" si="1"/>
        <v>14094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f>'[2]LSOkt'!$D$32</f>
        <v>14094</v>
      </c>
      <c r="E32" s="37">
        <f>'[2]LSOkt'!$E$32</f>
        <v>0</v>
      </c>
      <c r="F32" s="38">
        <f t="shared" si="1"/>
        <v>14094</v>
      </c>
      <c r="G32" s="187">
        <f t="shared" si="2"/>
        <v>0</v>
      </c>
      <c r="H32" s="36">
        <f>'[3]VorigeUItvoerGrens'!$B$11</f>
        <v>14094</v>
      </c>
      <c r="I32" s="37">
        <f>'[3]VorigeVerwerkMenslik'!$C$11</f>
        <v>0</v>
      </c>
      <c r="J32" s="25">
        <f t="shared" si="3"/>
        <v>14094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f>'[2]LSOkt'!$D$33</f>
        <v>0</v>
      </c>
      <c r="E33" s="45">
        <f>'[2]LSOkt'!$E$33</f>
        <v>0</v>
      </c>
      <c r="F33" s="33">
        <f t="shared" si="1"/>
        <v>0</v>
      </c>
      <c r="G33" s="179" t="e">
        <f t="shared" si="2"/>
        <v>#REF!</v>
      </c>
      <c r="H33" s="44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45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-1896</v>
      </c>
      <c r="E35" s="9">
        <f>SUM(E36:E37)</f>
        <v>-168</v>
      </c>
      <c r="F35" s="5">
        <f>SUM(F36:F37)</f>
        <v>-2064</v>
      </c>
      <c r="G35" s="46"/>
      <c r="H35" s="4">
        <f>SUM(H36:H37)</f>
        <v>-1896</v>
      </c>
      <c r="I35" s="9">
        <f>SUM(I36:I37)</f>
        <v>-168</v>
      </c>
      <c r="J35" s="5">
        <f>SUM(J36:J37)</f>
        <v>-2064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f>'[2]LSOkt'!$D$36</f>
        <v>361</v>
      </c>
      <c r="E36" s="27">
        <f>'[2]LSOkt'!$E$36</f>
        <v>-171</v>
      </c>
      <c r="F36" s="14">
        <f>SUM(D36:E36)</f>
        <v>190</v>
      </c>
      <c r="G36" s="47"/>
      <c r="H36" s="26">
        <f>'[3]VorigeOntvangstesVersendings'!$B$37</f>
        <v>361</v>
      </c>
      <c r="I36" s="27">
        <f>'[3]VorigeOntvangstesVersendings'!$C$37</f>
        <v>-171</v>
      </c>
      <c r="J36" s="14">
        <f>+H36+I36</f>
        <v>190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f>'[2]LSOkt'!$D$37</f>
        <v>-2257</v>
      </c>
      <c r="E37" s="45">
        <f>'[2]LSOkt'!$E$37</f>
        <v>3</v>
      </c>
      <c r="F37" s="17">
        <f>SUM(D37:E37)</f>
        <v>-2254</v>
      </c>
      <c r="G37" s="48"/>
      <c r="H37" s="15">
        <f>'[3]VorigeSurplusTekort'!$B$36</f>
        <v>-2257</v>
      </c>
      <c r="I37" s="45">
        <f>'[3]VorigeSurplusTekort'!$C$36</f>
        <v>3</v>
      </c>
      <c r="J37" s="17">
        <f>+H37+I37</f>
        <v>-2254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237" t="str">
        <f>'[1]Datums'!$C$58</f>
        <v>31 Oct/Okt 2014</v>
      </c>
      <c r="E39" s="238"/>
      <c r="F39" s="238"/>
      <c r="G39" s="50"/>
      <c r="H39" s="237" t="str">
        <f>'[1]Datums'!$D$58</f>
        <v>31 Oct/Okt 2013</v>
      </c>
      <c r="I39" s="238"/>
      <c r="J39" s="238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813609</v>
      </c>
      <c r="E40" s="4">
        <f>E11+E13-E17-E27-E35</f>
        <v>6061</v>
      </c>
      <c r="F40" s="6">
        <f>SUM(D40:E40)</f>
        <v>819670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235"/>
      <c r="E41" s="235"/>
      <c r="F41" s="235"/>
      <c r="G41" s="7"/>
      <c r="H41" s="235"/>
      <c r="I41" s="235"/>
      <c r="J41" s="235"/>
      <c r="K41" s="236"/>
      <c r="L41" s="236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813609</v>
      </c>
      <c r="E42" s="9">
        <f>SUM(E43:E44)</f>
        <v>6061</v>
      </c>
      <c r="F42" s="5">
        <f>SUM(F43:F44)</f>
        <v>819670</v>
      </c>
      <c r="G42" s="192">
        <f>_xlfn.IFERROR((F42-J42)/J42*100,IF(F42-J42=0,0,100))</f>
        <v>0</v>
      </c>
      <c r="H42" s="19">
        <f>SUM(H43:H44)</f>
        <v>813609</v>
      </c>
      <c r="I42" s="9">
        <f>SUM(I43:I44)</f>
        <v>6061</v>
      </c>
      <c r="J42" s="6">
        <f>SUM(H42:I42)</f>
        <v>819670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f>'[2]LSOkt'!$D$43</f>
        <v>539996</v>
      </c>
      <c r="E43" s="27">
        <f>'[2]LSOkt'!$E$43</f>
        <v>5916</v>
      </c>
      <c r="F43" s="28">
        <f>SUM(D43:E43)</f>
        <v>545912</v>
      </c>
      <c r="G43" s="193">
        <f>_xlfn.IFERROR((F43-J43)/J43*100,IF(F43-J43=0,0,100))</f>
        <v>0</v>
      </c>
      <c r="H43" s="27">
        <f>'[3]VorigeEindVoorraadOpberg'!$B$14</f>
        <v>539996</v>
      </c>
      <c r="I43" s="27">
        <f>'[3]VorigeEindVoorraadOpberg'!$C$14</f>
        <v>5916</v>
      </c>
      <c r="J43" s="28">
        <f>SUM(H43:I43)</f>
        <v>545912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f>'[2]LSOkt'!$D$44</f>
        <v>273613</v>
      </c>
      <c r="E44" s="16">
        <f>'[2]LSOkt'!$E$44</f>
        <v>145</v>
      </c>
      <c r="F44" s="17">
        <f>SUM(D44:E44)</f>
        <v>273758</v>
      </c>
      <c r="G44" s="181">
        <f>_xlfn.IFERROR((F44-J44)/J44*100,IF(F44-J44=0,0,100))</f>
        <v>0</v>
      </c>
      <c r="H44" s="15">
        <f>'[3]VorigeEindVoorraadVerwerk'!$B$14</f>
        <v>273613</v>
      </c>
      <c r="I44" s="16">
        <f>'[3]VorigeEindVoorraadVerwerk'!$C$14</f>
        <v>145</v>
      </c>
      <c r="J44" s="17">
        <f>SUM(H44:I44)</f>
        <v>273758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f>'[2]LSOkt'!$D$47</f>
        <v>3881</v>
      </c>
      <c r="E48" s="58">
        <f>'[2]LSOkt'!$E$47</f>
        <v>0</v>
      </c>
      <c r="F48" s="62">
        <f>SUM(D48:E48)</f>
        <v>3881</v>
      </c>
      <c r="G48" s="161"/>
      <c r="H48" s="61">
        <f>'[5]Opsom'!$D$31</f>
        <v>7404</v>
      </c>
      <c r="I48" s="58">
        <f>'[5]Opsom'!$E$31</f>
        <v>0</v>
      </c>
      <c r="J48" s="59">
        <f>SUM(H48:I48)</f>
        <v>7404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f>'[2]LSOkt'!$D$48</f>
        <v>29628</v>
      </c>
      <c r="E49" s="58">
        <f>'[2]LSOkt'!$E$48</f>
        <v>0</v>
      </c>
      <c r="F49" s="62">
        <f>SUM(D49:E49)</f>
        <v>29628</v>
      </c>
      <c r="G49" s="161"/>
      <c r="H49" s="61">
        <f>'[5]Opsom'!$D$32</f>
        <v>11548</v>
      </c>
      <c r="I49" s="58">
        <f>'[5]Opsom'!$E$32</f>
        <v>0</v>
      </c>
      <c r="J49" s="59">
        <f>SUM(H49:I49)</f>
        <v>11548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f>'[2]LSOkt'!$D$49</f>
        <v>21236</v>
      </c>
      <c r="E50" s="58">
        <f>'[2]LSOkt'!$E$49</f>
        <v>0</v>
      </c>
      <c r="F50" s="62">
        <f>SUM(D50:E50)</f>
        <v>21236</v>
      </c>
      <c r="G50" s="161"/>
      <c r="H50" s="61">
        <f>'[5]Opsom'!$D$33</f>
        <v>11141</v>
      </c>
      <c r="I50" s="58">
        <f>'[5]Opsom'!$E$33</f>
        <v>0</v>
      </c>
      <c r="J50" s="59">
        <f>SUM(H50:I50)</f>
        <v>11141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f>'[2]LSOkt'!$D$50</f>
        <v>0</v>
      </c>
      <c r="E51" s="64">
        <f>'[2]LSOkt'!$E$50</f>
        <v>0</v>
      </c>
      <c r="F51" s="62">
        <f>SUM(D51:E51)</f>
        <v>0</v>
      </c>
      <c r="G51" s="163"/>
      <c r="H51" s="61">
        <f>'[5]Opsom'!$D$34</f>
        <v>-129</v>
      </c>
      <c r="I51" s="64">
        <f>'[5]Opsom'!$E$34</f>
        <v>0</v>
      </c>
      <c r="J51" s="59">
        <f>SUM(H51:I51)</f>
        <v>-129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12273</v>
      </c>
      <c r="E52" s="68">
        <f>E48+E49-E50-E51</f>
        <v>0</v>
      </c>
      <c r="F52" s="68">
        <f>SUM(D52:E52)</f>
        <v>12273</v>
      </c>
      <c r="G52" s="167"/>
      <c r="H52" s="68">
        <f>+H48+H49-H50-H51</f>
        <v>7940</v>
      </c>
      <c r="I52" s="68">
        <f>I48+I49-I50-I51</f>
        <v>0</v>
      </c>
      <c r="J52" s="69">
        <f>SUM(H52:I52)</f>
        <v>7940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tr">
        <f>'[1]KS Afr Notas'!$B$9</f>
        <v>Producer deliveries directly from farms (ton):</v>
      </c>
      <c r="G53" s="170" t="s">
        <v>88</v>
      </c>
      <c r="H53" s="233" t="str">
        <f>'[1]KS Afr Notas'!$B$20</f>
        <v>Produsentelewerings direk vanaf plase (ton):</v>
      </c>
      <c r="I53" s="233"/>
      <c r="J53" s="233"/>
      <c r="K53" s="233"/>
      <c r="L53" s="233"/>
      <c r="M53" s="234"/>
    </row>
    <row r="54" spans="1:13" ht="30" customHeight="1">
      <c r="A54" s="195"/>
      <c r="B54" s="196"/>
      <c r="C54" s="196"/>
      <c r="D54" s="197"/>
      <c r="E54" s="194"/>
      <c r="F54" s="198" t="str">
        <f>'[1]KS Afr Notas'!$B$10</f>
        <v>August 2013</v>
      </c>
      <c r="G54" s="2">
        <f>'[2]LSOkt'!$F$54</f>
        <v>6454</v>
      </c>
      <c r="H54" s="194" t="str">
        <f>'[1]KS Afr Notas'!$B$21</f>
        <v>Augustus 2013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tr">
        <f>'[1]KS Afr Notas'!$B$11</f>
        <v>September 2013</v>
      </c>
      <c r="G55" s="2">
        <f>'[2]LSOkt'!$F$55</f>
        <v>2264</v>
      </c>
      <c r="H55" s="194" t="str">
        <f>'[1]KS Afr Notas'!$B$22</f>
        <v>September 2013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tr">
        <f>'[1]Datums'!$E$25</f>
        <v>October 2014</v>
      </c>
      <c r="G56" s="2">
        <f>'[2]LSOkt'!$F$56</f>
        <v>337832</v>
      </c>
      <c r="H56" s="201" t="str">
        <f>'[1]Datums'!$B$25</f>
        <v>Oktober 2014</v>
      </c>
      <c r="I56" s="203"/>
      <c r="J56" s="196"/>
      <c r="K56" s="196"/>
      <c r="L56" s="205"/>
      <c r="M56" s="206"/>
    </row>
    <row r="57" spans="1:13" ht="30" customHeight="1">
      <c r="A57" s="231" t="str">
        <f>'[1]KS Afr Notas'!$B$13</f>
        <v>Wheat equivalent.</v>
      </c>
      <c r="B57" s="232"/>
      <c r="C57" s="232"/>
      <c r="D57" s="232"/>
      <c r="E57" s="232"/>
      <c r="F57" s="232"/>
      <c r="G57" s="171" t="s">
        <v>77</v>
      </c>
      <c r="H57" s="233" t="str">
        <f>'[1]KS Afr Notas'!$B$24</f>
        <v>Koring ekwivalent.</v>
      </c>
      <c r="I57" s="233"/>
      <c r="J57" s="233"/>
      <c r="K57" s="233"/>
      <c r="L57" s="233"/>
      <c r="M57" s="234"/>
    </row>
    <row r="58" spans="1:13" ht="30" customHeight="1">
      <c r="A58" s="231" t="str">
        <f>'[1]KS Afr Notas'!$B$14</f>
        <v>Processed for drinkable alcohol included.</v>
      </c>
      <c r="B58" s="232"/>
      <c r="C58" s="232"/>
      <c r="D58" s="232"/>
      <c r="E58" s="232"/>
      <c r="F58" s="232"/>
      <c r="G58" s="172" t="s">
        <v>79</v>
      </c>
      <c r="H58" s="233" t="str">
        <f>'[1]KS Afr Notas'!$B$25</f>
        <v>Verwerk vir drinkbare alkohol ingesluit.</v>
      </c>
      <c r="I58" s="233"/>
      <c r="J58" s="233"/>
      <c r="K58" s="233"/>
      <c r="L58" s="233"/>
      <c r="M58" s="234"/>
    </row>
    <row r="59" spans="1:19" ht="30" customHeight="1">
      <c r="A59" s="231" t="str">
        <f>'[1]KS Afr Notas'!$B$16</f>
        <v>Due to certain market conditions, wheat suitable for human consumption has been used for animal feed.</v>
      </c>
      <c r="B59" s="232"/>
      <c r="C59" s="232"/>
      <c r="D59" s="232"/>
      <c r="E59" s="232"/>
      <c r="F59" s="232"/>
      <c r="G59" s="172" t="s">
        <v>81</v>
      </c>
      <c r="H59" s="233" t="str">
        <f>'[1]KS Afr Notas'!$B$27</f>
        <v>As gevolg van markfaktore is koring wat geskik is vir menslike verbruik in die veevoermark aangewend.</v>
      </c>
      <c r="I59" s="233"/>
      <c r="J59" s="233"/>
      <c r="K59" s="233"/>
      <c r="L59" s="233"/>
      <c r="M59" s="234"/>
      <c r="N59" s="127"/>
      <c r="O59" s="127"/>
      <c r="P59" s="127"/>
      <c r="Q59" s="100"/>
      <c r="R59" s="100"/>
      <c r="S59" s="101"/>
    </row>
    <row r="60" spans="1:19" ht="30" customHeight="1">
      <c r="A60" s="231" t="str">
        <f>'[1]KS Afr Notas'!$B$17</f>
        <v>Also refer to general footnotes.</v>
      </c>
      <c r="B60" s="232"/>
      <c r="C60" s="232"/>
      <c r="D60" s="232"/>
      <c r="E60" s="232"/>
      <c r="F60" s="232"/>
      <c r="G60" s="172" t="s">
        <v>82</v>
      </c>
      <c r="H60" s="233" t="str">
        <f>'[1]KS Afr Notas'!$B$28</f>
        <v>Verwys ook na algemene voetnotas.</v>
      </c>
      <c r="I60" s="233"/>
      <c r="J60" s="233"/>
      <c r="K60" s="233"/>
      <c r="L60" s="233"/>
      <c r="M60" s="234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40" zoomScaleNormal="40" zoomScaleSheetLayoutView="4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25" ht="33.75">
      <c r="A1" s="264"/>
      <c r="B1" s="265"/>
      <c r="C1" s="266"/>
      <c r="D1" s="273" t="s">
        <v>0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90"/>
      <c r="Q1" s="273" t="s">
        <v>110</v>
      </c>
      <c r="R1" s="274"/>
      <c r="S1" s="290"/>
      <c r="T1"/>
      <c r="U1"/>
      <c r="V1"/>
      <c r="W1"/>
      <c r="X1"/>
      <c r="Y1"/>
    </row>
    <row r="2" spans="1:25" ht="30">
      <c r="A2" s="267"/>
      <c r="B2" s="268"/>
      <c r="C2" s="269"/>
      <c r="D2" s="245" t="s">
        <v>101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96"/>
      <c r="R2" s="297"/>
      <c r="S2" s="298"/>
      <c r="T2"/>
      <c r="U2"/>
      <c r="V2"/>
      <c r="W2"/>
      <c r="X2"/>
      <c r="Y2"/>
    </row>
    <row r="3" spans="1:25" ht="30">
      <c r="A3" s="267"/>
      <c r="B3" s="268"/>
      <c r="C3" s="269"/>
      <c r="D3" s="245" t="s">
        <v>111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96"/>
      <c r="R3" s="297"/>
      <c r="S3" s="298"/>
      <c r="T3"/>
      <c r="U3"/>
      <c r="V3"/>
      <c r="W3"/>
      <c r="X3"/>
      <c r="Y3"/>
    </row>
    <row r="4" spans="1:25" ht="30.75" thickBot="1">
      <c r="A4" s="267"/>
      <c r="B4" s="268"/>
      <c r="C4" s="269"/>
      <c r="D4" s="247" t="s">
        <v>1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96"/>
      <c r="R4" s="297"/>
      <c r="S4" s="298"/>
      <c r="T4"/>
      <c r="U4"/>
      <c r="V4"/>
      <c r="W4"/>
      <c r="X4"/>
      <c r="Y4"/>
    </row>
    <row r="5" spans="1:25" ht="30">
      <c r="A5" s="267"/>
      <c r="B5" s="268"/>
      <c r="C5" s="269"/>
      <c r="D5" s="299"/>
      <c r="E5" s="253"/>
      <c r="F5" s="254"/>
      <c r="G5" s="300" t="s">
        <v>102</v>
      </c>
      <c r="H5" s="253"/>
      <c r="I5" s="254"/>
      <c r="J5" s="252" t="s">
        <v>2</v>
      </c>
      <c r="K5" s="253"/>
      <c r="L5" s="253"/>
      <c r="M5" s="74"/>
      <c r="N5" s="252" t="s">
        <v>2</v>
      </c>
      <c r="O5" s="253"/>
      <c r="P5" s="254"/>
      <c r="Q5" s="301">
        <v>42332</v>
      </c>
      <c r="R5" s="297"/>
      <c r="S5" s="298"/>
      <c r="T5"/>
      <c r="U5"/>
      <c r="V5"/>
      <c r="W5"/>
      <c r="X5"/>
      <c r="Y5"/>
    </row>
    <row r="6" spans="1:25" ht="30.75" thickBot="1">
      <c r="A6" s="267"/>
      <c r="B6" s="268"/>
      <c r="C6" s="269"/>
      <c r="D6" s="291" t="s">
        <v>98</v>
      </c>
      <c r="E6" s="292"/>
      <c r="F6" s="293"/>
      <c r="G6" s="294" t="s">
        <v>112</v>
      </c>
      <c r="H6" s="292"/>
      <c r="I6" s="293"/>
      <c r="J6" s="295" t="s">
        <v>103</v>
      </c>
      <c r="K6" s="292"/>
      <c r="L6" s="292"/>
      <c r="M6" s="209"/>
      <c r="N6" s="295" t="s">
        <v>104</v>
      </c>
      <c r="O6" s="292"/>
      <c r="P6" s="292"/>
      <c r="Q6" s="296"/>
      <c r="R6" s="297"/>
      <c r="S6" s="298"/>
      <c r="T6"/>
      <c r="U6"/>
      <c r="V6"/>
      <c r="W6"/>
      <c r="X6"/>
      <c r="Y6"/>
    </row>
    <row r="7" spans="1:25" ht="30">
      <c r="A7" s="267"/>
      <c r="B7" s="268"/>
      <c r="C7" s="269"/>
      <c r="D7" s="118" t="s">
        <v>4</v>
      </c>
      <c r="E7" s="118" t="s">
        <v>5</v>
      </c>
      <c r="F7" s="210" t="s">
        <v>6</v>
      </c>
      <c r="G7" s="211" t="s">
        <v>4</v>
      </c>
      <c r="H7" s="212" t="s">
        <v>5</v>
      </c>
      <c r="I7" s="210" t="s">
        <v>6</v>
      </c>
      <c r="J7" s="211" t="s">
        <v>4</v>
      </c>
      <c r="K7" s="212" t="s">
        <v>5</v>
      </c>
      <c r="L7" s="213" t="s">
        <v>6</v>
      </c>
      <c r="M7" s="214" t="s">
        <v>7</v>
      </c>
      <c r="N7" s="211" t="s">
        <v>4</v>
      </c>
      <c r="O7" s="212" t="s">
        <v>5</v>
      </c>
      <c r="P7" s="210" t="s">
        <v>6</v>
      </c>
      <c r="Q7" s="296"/>
      <c r="R7" s="297"/>
      <c r="S7" s="298"/>
      <c r="T7"/>
      <c r="U7"/>
      <c r="V7"/>
      <c r="W7"/>
      <c r="X7"/>
      <c r="Y7"/>
    </row>
    <row r="8" spans="1:25" ht="30.75" thickBot="1">
      <c r="A8" s="270"/>
      <c r="B8" s="271"/>
      <c r="C8" s="272"/>
      <c r="D8" s="82" t="s">
        <v>8</v>
      </c>
      <c r="E8" s="82" t="s">
        <v>9</v>
      </c>
      <c r="F8" s="85" t="s">
        <v>10</v>
      </c>
      <c r="G8" s="215" t="s">
        <v>8</v>
      </c>
      <c r="H8" s="82" t="s">
        <v>9</v>
      </c>
      <c r="I8" s="85" t="s">
        <v>10</v>
      </c>
      <c r="J8" s="215" t="s">
        <v>8</v>
      </c>
      <c r="K8" s="82" t="s">
        <v>9</v>
      </c>
      <c r="L8" s="83" t="s">
        <v>10</v>
      </c>
      <c r="M8" s="84" t="s">
        <v>11</v>
      </c>
      <c r="N8" s="215" t="s">
        <v>8</v>
      </c>
      <c r="O8" s="82" t="s">
        <v>9</v>
      </c>
      <c r="P8" s="85" t="s">
        <v>10</v>
      </c>
      <c r="Q8" s="302"/>
      <c r="R8" s="303"/>
      <c r="S8" s="304"/>
      <c r="T8"/>
      <c r="U8"/>
      <c r="V8"/>
      <c r="W8"/>
      <c r="X8"/>
      <c r="Y8"/>
    </row>
    <row r="9" spans="1:25" ht="30.75" thickBot="1">
      <c r="A9" s="86"/>
      <c r="B9" s="87"/>
      <c r="C9" s="87"/>
      <c r="D9" s="88"/>
      <c r="E9" s="89"/>
      <c r="F9" s="86"/>
      <c r="G9" s="88"/>
      <c r="H9" s="89"/>
      <c r="I9" s="89"/>
      <c r="J9" s="88"/>
      <c r="K9" s="89"/>
      <c r="L9" s="86"/>
      <c r="M9" s="89"/>
      <c r="N9" s="88"/>
      <c r="O9" s="89"/>
      <c r="P9" s="89"/>
      <c r="Q9" s="87"/>
      <c r="R9" s="87"/>
      <c r="S9" s="90"/>
      <c r="T9"/>
      <c r="U9"/>
      <c r="V9"/>
      <c r="W9"/>
      <c r="X9"/>
      <c r="Y9"/>
    </row>
    <row r="10" spans="1:25" ht="30.75" thickBot="1">
      <c r="A10" s="91"/>
      <c r="B10" s="92"/>
      <c r="C10" s="92"/>
      <c r="D10" s="286" t="s">
        <v>99</v>
      </c>
      <c r="E10" s="287"/>
      <c r="F10" s="288"/>
      <c r="G10" s="286" t="s">
        <v>105</v>
      </c>
      <c r="H10" s="287"/>
      <c r="I10" s="288"/>
      <c r="J10" s="289" t="s">
        <v>89</v>
      </c>
      <c r="K10" s="287"/>
      <c r="L10" s="287"/>
      <c r="M10" s="216"/>
      <c r="N10" s="289" t="s">
        <v>90</v>
      </c>
      <c r="O10" s="287"/>
      <c r="P10" s="288"/>
      <c r="Q10" s="92"/>
      <c r="R10" s="92"/>
      <c r="S10" s="94"/>
      <c r="T10"/>
      <c r="U10"/>
      <c r="V10"/>
      <c r="W10"/>
      <c r="X10"/>
      <c r="Y10"/>
    </row>
    <row r="11" spans="1:25" ht="30.75" thickBot="1">
      <c r="A11" s="95" t="s">
        <v>12</v>
      </c>
      <c r="B11" s="96"/>
      <c r="C11" s="96"/>
      <c r="D11" s="3">
        <v>852150</v>
      </c>
      <c r="E11" s="4">
        <v>4052</v>
      </c>
      <c r="F11" s="5">
        <v>856202</v>
      </c>
      <c r="G11" s="4">
        <v>648985</v>
      </c>
      <c r="H11" s="4">
        <v>4212</v>
      </c>
      <c r="I11" s="5">
        <v>653197</v>
      </c>
      <c r="J11" s="3">
        <v>482511</v>
      </c>
      <c r="K11" s="4">
        <v>6015</v>
      </c>
      <c r="L11" s="5">
        <v>488526</v>
      </c>
      <c r="M11" s="7">
        <v>-0.14859387678767427</v>
      </c>
      <c r="N11" s="3">
        <v>487597</v>
      </c>
      <c r="O11" s="4">
        <v>1656</v>
      </c>
      <c r="P11" s="6">
        <v>489253</v>
      </c>
      <c r="Q11" s="97"/>
      <c r="R11" s="98"/>
      <c r="S11" s="99" t="s">
        <v>13</v>
      </c>
      <c r="T11"/>
      <c r="U11"/>
      <c r="V11"/>
      <c r="W11"/>
      <c r="X11"/>
      <c r="Y11"/>
    </row>
    <row r="12" spans="1:25" ht="30.75" thickBot="1">
      <c r="A12" s="95"/>
      <c r="B12" s="100"/>
      <c r="C12" s="100"/>
      <c r="D12" s="235"/>
      <c r="E12" s="235"/>
      <c r="F12" s="235"/>
      <c r="G12" s="235"/>
      <c r="H12" s="235"/>
      <c r="I12" s="235"/>
      <c r="J12" s="282" t="s">
        <v>106</v>
      </c>
      <c r="K12" s="283"/>
      <c r="L12" s="283"/>
      <c r="M12" s="7"/>
      <c r="N12" s="282" t="s">
        <v>107</v>
      </c>
      <c r="O12" s="283"/>
      <c r="P12" s="283"/>
      <c r="Q12" s="101"/>
      <c r="R12" s="101"/>
      <c r="S12" s="102"/>
      <c r="T12"/>
      <c r="U12"/>
      <c r="V12"/>
      <c r="W12"/>
      <c r="X12"/>
      <c r="Y12"/>
    </row>
    <row r="13" spans="1:25" ht="30.75" thickBot="1">
      <c r="A13" s="95" t="s">
        <v>14</v>
      </c>
      <c r="B13" s="103"/>
      <c r="C13" s="103"/>
      <c r="D13" s="8">
        <v>102441</v>
      </c>
      <c r="E13" s="9">
        <v>369</v>
      </c>
      <c r="F13" s="10">
        <v>102810</v>
      </c>
      <c r="G13" s="8">
        <v>226722</v>
      </c>
      <c r="H13" s="9">
        <v>299</v>
      </c>
      <c r="I13" s="10">
        <v>227021</v>
      </c>
      <c r="J13" s="8">
        <v>3528438</v>
      </c>
      <c r="K13" s="9">
        <v>3549</v>
      </c>
      <c r="L13" s="10">
        <v>3531987</v>
      </c>
      <c r="M13" s="179">
        <v>1.3368363338079807</v>
      </c>
      <c r="N13" s="9">
        <v>3466669</v>
      </c>
      <c r="O13" s="11">
        <v>18724</v>
      </c>
      <c r="P13" s="5">
        <v>3485393</v>
      </c>
      <c r="Q13" s="97"/>
      <c r="R13" s="97"/>
      <c r="S13" s="99" t="s">
        <v>15</v>
      </c>
      <c r="T13"/>
      <c r="U13"/>
      <c r="V13"/>
      <c r="W13"/>
      <c r="X13"/>
      <c r="Y13"/>
    </row>
    <row r="14" spans="1:25" ht="30">
      <c r="A14" s="95"/>
      <c r="B14" s="104" t="s">
        <v>91</v>
      </c>
      <c r="C14" s="105"/>
      <c r="D14" s="12">
        <v>1362</v>
      </c>
      <c r="E14" s="13">
        <v>369</v>
      </c>
      <c r="F14" s="14">
        <v>1731</v>
      </c>
      <c r="G14" s="12">
        <v>2136</v>
      </c>
      <c r="H14" s="13">
        <v>299</v>
      </c>
      <c r="I14" s="14">
        <v>2435</v>
      </c>
      <c r="J14" s="12">
        <v>1695997</v>
      </c>
      <c r="K14" s="13">
        <v>3549</v>
      </c>
      <c r="L14" s="14">
        <v>1699546</v>
      </c>
      <c r="M14" s="180">
        <v>-6.463193616223835</v>
      </c>
      <c r="N14" s="12">
        <v>1798257</v>
      </c>
      <c r="O14" s="13">
        <v>18724</v>
      </c>
      <c r="P14" s="14">
        <v>1816981</v>
      </c>
      <c r="Q14" s="106"/>
      <c r="R14" s="107" t="s">
        <v>92</v>
      </c>
      <c r="S14" s="102"/>
      <c r="T14"/>
      <c r="U14"/>
      <c r="V14"/>
      <c r="W14"/>
      <c r="X14"/>
      <c r="Y14"/>
    </row>
    <row r="15" spans="1:25" ht="30.75" thickBot="1">
      <c r="A15" s="95"/>
      <c r="B15" s="108" t="s">
        <v>18</v>
      </c>
      <c r="C15" s="109"/>
      <c r="D15" s="15">
        <v>101079</v>
      </c>
      <c r="E15" s="16">
        <v>0</v>
      </c>
      <c r="F15" s="17">
        <v>101079</v>
      </c>
      <c r="G15" s="15">
        <v>224586</v>
      </c>
      <c r="H15" s="16">
        <v>0</v>
      </c>
      <c r="I15" s="17">
        <v>224586</v>
      </c>
      <c r="J15" s="15">
        <v>1832441</v>
      </c>
      <c r="K15" s="16">
        <v>0</v>
      </c>
      <c r="L15" s="17">
        <v>1832441</v>
      </c>
      <c r="M15" s="181">
        <v>9.831444511307758</v>
      </c>
      <c r="N15" s="15">
        <v>1668412</v>
      </c>
      <c r="O15" s="16">
        <v>0</v>
      </c>
      <c r="P15" s="17">
        <v>1668412</v>
      </c>
      <c r="Q15" s="110"/>
      <c r="R15" s="111" t="s">
        <v>19</v>
      </c>
      <c r="S15" s="102"/>
      <c r="T15"/>
      <c r="U15"/>
      <c r="V15"/>
      <c r="W15"/>
      <c r="X15"/>
      <c r="Y15"/>
    </row>
    <row r="16" spans="1:25" ht="30.75" thickBot="1">
      <c r="A16" s="95"/>
      <c r="B16" s="100"/>
      <c r="C16" s="100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101"/>
      <c r="R16" s="101"/>
      <c r="S16" s="102"/>
      <c r="T16"/>
      <c r="U16"/>
      <c r="V16"/>
      <c r="W16"/>
      <c r="X16"/>
      <c r="Y16"/>
    </row>
    <row r="17" spans="1:25" ht="30.75" thickBot="1">
      <c r="A17" s="95" t="s">
        <v>20</v>
      </c>
      <c r="B17" s="112"/>
      <c r="C17" s="103"/>
      <c r="D17" s="19">
        <v>287424</v>
      </c>
      <c r="E17" s="9">
        <v>396</v>
      </c>
      <c r="F17" s="6">
        <v>287820</v>
      </c>
      <c r="G17" s="19">
        <v>266113</v>
      </c>
      <c r="H17" s="9">
        <v>499</v>
      </c>
      <c r="I17" s="6">
        <v>266612</v>
      </c>
      <c r="J17" s="19">
        <v>3135567</v>
      </c>
      <c r="K17" s="9">
        <v>3978</v>
      </c>
      <c r="L17" s="6">
        <v>3139545</v>
      </c>
      <c r="M17" s="50">
        <v>-1.8970056751745332</v>
      </c>
      <c r="N17" s="19">
        <v>3184639</v>
      </c>
      <c r="O17" s="9">
        <v>15615</v>
      </c>
      <c r="P17" s="5">
        <v>3200254</v>
      </c>
      <c r="Q17" s="97"/>
      <c r="R17" s="97"/>
      <c r="S17" s="99" t="s">
        <v>21</v>
      </c>
      <c r="T17"/>
      <c r="U17"/>
      <c r="V17"/>
      <c r="W17"/>
      <c r="X17"/>
      <c r="Y17"/>
    </row>
    <row r="18" spans="1:25" ht="30">
      <c r="A18" s="95" t="s">
        <v>22</v>
      </c>
      <c r="B18" s="113" t="s">
        <v>23</v>
      </c>
      <c r="C18" s="114"/>
      <c r="D18" s="20">
        <v>287242</v>
      </c>
      <c r="E18" s="21">
        <v>382</v>
      </c>
      <c r="F18" s="13">
        <v>287624</v>
      </c>
      <c r="G18" s="8">
        <v>265927</v>
      </c>
      <c r="H18" s="21">
        <v>481</v>
      </c>
      <c r="I18" s="13">
        <v>266408</v>
      </c>
      <c r="J18" s="8">
        <v>3109646</v>
      </c>
      <c r="K18" s="21">
        <v>3072</v>
      </c>
      <c r="L18" s="22">
        <v>3112718</v>
      </c>
      <c r="M18" s="183">
        <v>-1.9873834715542438</v>
      </c>
      <c r="N18" s="8">
        <v>3160995</v>
      </c>
      <c r="O18" s="21">
        <v>14839</v>
      </c>
      <c r="P18" s="14">
        <v>3175834</v>
      </c>
      <c r="Q18" s="115"/>
      <c r="R18" s="116" t="s">
        <v>24</v>
      </c>
      <c r="S18" s="99"/>
      <c r="T18"/>
      <c r="U18"/>
      <c r="V18"/>
      <c r="W18"/>
      <c r="X18"/>
      <c r="Y18"/>
    </row>
    <row r="19" spans="1:25" ht="30">
      <c r="A19" s="95"/>
      <c r="B19" s="117"/>
      <c r="C19" s="104" t="s">
        <v>93</v>
      </c>
      <c r="D19" s="23">
        <v>287190</v>
      </c>
      <c r="E19" s="24">
        <v>0</v>
      </c>
      <c r="F19" s="25">
        <v>287190</v>
      </c>
      <c r="G19" s="23">
        <v>265836</v>
      </c>
      <c r="H19" s="24">
        <v>0</v>
      </c>
      <c r="I19" s="25">
        <v>265836</v>
      </c>
      <c r="J19" s="23">
        <v>3109022</v>
      </c>
      <c r="K19" s="24">
        <v>0</v>
      </c>
      <c r="L19" s="25">
        <v>3109022</v>
      </c>
      <c r="M19" s="184">
        <v>-0.41996916211796165</v>
      </c>
      <c r="N19" s="23">
        <v>3122134</v>
      </c>
      <c r="O19" s="24">
        <v>0</v>
      </c>
      <c r="P19" s="25">
        <v>3122134</v>
      </c>
      <c r="Q19" s="107" t="s">
        <v>94</v>
      </c>
      <c r="R19" s="118"/>
      <c r="S19" s="102"/>
      <c r="T19"/>
      <c r="U19"/>
      <c r="V19"/>
      <c r="W19"/>
      <c r="X19"/>
      <c r="Y19"/>
    </row>
    <row r="20" spans="1:25" ht="30">
      <c r="A20" s="95"/>
      <c r="B20" s="119"/>
      <c r="C20" s="120" t="s">
        <v>27</v>
      </c>
      <c r="D20" s="26">
        <v>52</v>
      </c>
      <c r="E20" s="27">
        <v>382</v>
      </c>
      <c r="F20" s="28">
        <v>434</v>
      </c>
      <c r="G20" s="26">
        <v>91</v>
      </c>
      <c r="H20" s="27">
        <v>481</v>
      </c>
      <c r="I20" s="28">
        <v>572</v>
      </c>
      <c r="J20" s="26">
        <v>624</v>
      </c>
      <c r="K20" s="27">
        <v>3072</v>
      </c>
      <c r="L20" s="28">
        <v>3696</v>
      </c>
      <c r="M20" s="183">
        <v>-93.11667753049632</v>
      </c>
      <c r="N20" s="26">
        <v>38856</v>
      </c>
      <c r="O20" s="27">
        <v>14839</v>
      </c>
      <c r="P20" s="28">
        <v>53695</v>
      </c>
      <c r="Q20" s="121" t="s">
        <v>28</v>
      </c>
      <c r="R20" s="118"/>
      <c r="S20" s="102"/>
      <c r="T20"/>
      <c r="U20"/>
      <c r="V20"/>
      <c r="W20"/>
      <c r="X20"/>
      <c r="Y20"/>
    </row>
    <row r="21" spans="1:25" ht="30">
      <c r="A21" s="95"/>
      <c r="B21" s="119"/>
      <c r="C21" s="120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-100</v>
      </c>
      <c r="N21" s="26">
        <v>5</v>
      </c>
      <c r="O21" s="27">
        <v>0</v>
      </c>
      <c r="P21" s="28">
        <v>5</v>
      </c>
      <c r="Q21" s="122" t="s">
        <v>30</v>
      </c>
      <c r="R21" s="123"/>
      <c r="S21" s="102"/>
      <c r="T21"/>
      <c r="U21"/>
      <c r="V21"/>
      <c r="W21"/>
      <c r="X21"/>
      <c r="Y21"/>
    </row>
    <row r="22" spans="1:25" ht="30">
      <c r="A22" s="95"/>
      <c r="B22" s="119"/>
      <c r="C22" s="124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125" t="s">
        <v>32</v>
      </c>
      <c r="R22" s="123"/>
      <c r="S22" s="102"/>
      <c r="T22"/>
      <c r="U22"/>
      <c r="V22"/>
      <c r="W22"/>
      <c r="X22"/>
      <c r="Y22"/>
    </row>
    <row r="23" spans="1:25" ht="30">
      <c r="A23" s="95"/>
      <c r="B23" s="126" t="s">
        <v>33</v>
      </c>
      <c r="C23" s="127"/>
      <c r="D23" s="26">
        <v>29</v>
      </c>
      <c r="E23" s="27">
        <v>0</v>
      </c>
      <c r="F23" s="28">
        <v>29</v>
      </c>
      <c r="G23" s="26">
        <v>39</v>
      </c>
      <c r="H23" s="27">
        <v>0</v>
      </c>
      <c r="I23" s="28">
        <v>39</v>
      </c>
      <c r="J23" s="26">
        <v>1291</v>
      </c>
      <c r="K23" s="27">
        <v>29</v>
      </c>
      <c r="L23" s="28">
        <v>1320</v>
      </c>
      <c r="M23" s="184">
        <v>-57.78701630956188</v>
      </c>
      <c r="N23" s="26">
        <v>2916</v>
      </c>
      <c r="O23" s="27">
        <v>211</v>
      </c>
      <c r="P23" s="28">
        <v>3127</v>
      </c>
      <c r="Q23" s="101"/>
      <c r="R23" s="123" t="s">
        <v>34</v>
      </c>
      <c r="S23" s="102"/>
      <c r="T23"/>
      <c r="U23"/>
      <c r="V23"/>
      <c r="W23"/>
      <c r="X23"/>
      <c r="Y23"/>
    </row>
    <row r="24" spans="1:25" ht="30">
      <c r="A24" s="95"/>
      <c r="B24" s="126" t="s">
        <v>35</v>
      </c>
      <c r="C24" s="127"/>
      <c r="D24" s="26">
        <v>57</v>
      </c>
      <c r="E24" s="27">
        <v>14</v>
      </c>
      <c r="F24" s="32">
        <v>71</v>
      </c>
      <c r="G24" s="26">
        <v>96</v>
      </c>
      <c r="H24" s="27">
        <v>18</v>
      </c>
      <c r="I24" s="32">
        <v>114</v>
      </c>
      <c r="J24" s="26">
        <v>1925</v>
      </c>
      <c r="K24" s="27">
        <v>877</v>
      </c>
      <c r="L24" s="32">
        <v>2802</v>
      </c>
      <c r="M24" s="183">
        <v>-9.466882067851373</v>
      </c>
      <c r="N24" s="26">
        <v>2530</v>
      </c>
      <c r="O24" s="27">
        <v>565</v>
      </c>
      <c r="P24" s="32">
        <v>3095</v>
      </c>
      <c r="Q24" s="128"/>
      <c r="R24" s="123" t="s">
        <v>36</v>
      </c>
      <c r="S24" s="102"/>
      <c r="T24"/>
      <c r="U24"/>
      <c r="V24"/>
      <c r="W24"/>
      <c r="X24"/>
      <c r="Y24"/>
    </row>
    <row r="25" spans="1:25" ht="30.75" thickBot="1">
      <c r="A25" s="95"/>
      <c r="B25" s="129" t="s">
        <v>37</v>
      </c>
      <c r="C25" s="130"/>
      <c r="D25" s="15">
        <v>96</v>
      </c>
      <c r="E25" s="16">
        <v>0</v>
      </c>
      <c r="F25" s="33">
        <v>96</v>
      </c>
      <c r="G25" s="15">
        <v>51</v>
      </c>
      <c r="H25" s="16">
        <v>0</v>
      </c>
      <c r="I25" s="33">
        <v>51</v>
      </c>
      <c r="J25" s="15">
        <v>22705</v>
      </c>
      <c r="K25" s="16">
        <v>0</v>
      </c>
      <c r="L25" s="33">
        <v>22705</v>
      </c>
      <c r="M25" s="181">
        <v>24.766457852511266</v>
      </c>
      <c r="N25" s="15">
        <v>18198</v>
      </c>
      <c r="O25" s="16">
        <v>0</v>
      </c>
      <c r="P25" s="33">
        <v>18198</v>
      </c>
      <c r="Q25" s="131"/>
      <c r="R25" s="132" t="s">
        <v>38</v>
      </c>
      <c r="S25" s="102"/>
      <c r="T25"/>
      <c r="U25"/>
      <c r="V25"/>
      <c r="W25"/>
      <c r="X25"/>
      <c r="Y25"/>
    </row>
    <row r="26" spans="1:25" ht="30.75" thickBot="1">
      <c r="A26" s="95"/>
      <c r="B26" s="96"/>
      <c r="C26" s="96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97"/>
      <c r="R26" s="97"/>
      <c r="S26" s="99"/>
      <c r="T26"/>
      <c r="U26"/>
      <c r="V26"/>
      <c r="W26"/>
      <c r="X26"/>
      <c r="Y26"/>
    </row>
    <row r="27" spans="1:25" ht="30.75" thickBot="1">
      <c r="A27" s="95" t="s">
        <v>39</v>
      </c>
      <c r="B27" s="103"/>
      <c r="C27" s="103"/>
      <c r="D27" s="8">
        <v>17155</v>
      </c>
      <c r="E27" s="35">
        <v>0</v>
      </c>
      <c r="F27" s="10">
        <v>17155</v>
      </c>
      <c r="G27" s="8">
        <v>13348</v>
      </c>
      <c r="H27" s="35">
        <v>0</v>
      </c>
      <c r="I27" s="10">
        <v>13348</v>
      </c>
      <c r="J27" s="8">
        <v>291828</v>
      </c>
      <c r="K27" s="35">
        <v>0</v>
      </c>
      <c r="L27" s="10">
        <v>291828</v>
      </c>
      <c r="M27" s="186">
        <v>8.708106879840269</v>
      </c>
      <c r="N27" s="8">
        <v>268216</v>
      </c>
      <c r="O27" s="35">
        <v>235</v>
      </c>
      <c r="P27" s="10">
        <v>268451</v>
      </c>
      <c r="Q27" s="100"/>
      <c r="R27" s="100"/>
      <c r="S27" s="133" t="s">
        <v>40</v>
      </c>
      <c r="T27"/>
      <c r="U27"/>
      <c r="V27"/>
      <c r="W27"/>
      <c r="X27"/>
      <c r="Y27"/>
    </row>
    <row r="28" spans="1:25" ht="30">
      <c r="A28" s="95"/>
      <c r="B28" s="113" t="s">
        <v>95</v>
      </c>
      <c r="C28" s="134"/>
      <c r="D28" s="8">
        <v>1379</v>
      </c>
      <c r="E28" s="35">
        <v>0</v>
      </c>
      <c r="F28" s="14">
        <v>1379</v>
      </c>
      <c r="G28" s="8">
        <v>1415</v>
      </c>
      <c r="H28" s="35">
        <v>0</v>
      </c>
      <c r="I28" s="14">
        <v>1415</v>
      </c>
      <c r="J28" s="8">
        <v>17573</v>
      </c>
      <c r="K28" s="35">
        <v>0</v>
      </c>
      <c r="L28" s="14">
        <v>17573</v>
      </c>
      <c r="M28" s="47">
        <v>31.978971085242208</v>
      </c>
      <c r="N28" s="8">
        <v>13315</v>
      </c>
      <c r="O28" s="35">
        <v>0</v>
      </c>
      <c r="P28" s="14">
        <v>13315</v>
      </c>
      <c r="Q28" s="135"/>
      <c r="R28" s="116" t="s">
        <v>96</v>
      </c>
      <c r="S28" s="99"/>
      <c r="T28"/>
      <c r="U28"/>
      <c r="V28"/>
      <c r="W28"/>
      <c r="X28"/>
      <c r="Y28"/>
    </row>
    <row r="29" spans="1:25" ht="30">
      <c r="A29" s="95"/>
      <c r="B29" s="136"/>
      <c r="C29" s="137" t="s">
        <v>43</v>
      </c>
      <c r="D29" s="36">
        <v>1379</v>
      </c>
      <c r="E29" s="37">
        <v>0</v>
      </c>
      <c r="F29" s="38">
        <v>1379</v>
      </c>
      <c r="G29" s="36">
        <v>1415</v>
      </c>
      <c r="H29" s="37">
        <v>0</v>
      </c>
      <c r="I29" s="38">
        <v>1415</v>
      </c>
      <c r="J29" s="36">
        <v>17573</v>
      </c>
      <c r="K29" s="37">
        <v>0</v>
      </c>
      <c r="L29" s="38">
        <v>17573</v>
      </c>
      <c r="M29" s="187">
        <v>31.978971085242208</v>
      </c>
      <c r="N29" s="36">
        <v>13315</v>
      </c>
      <c r="O29" s="37">
        <v>0</v>
      </c>
      <c r="P29" s="38">
        <v>13315</v>
      </c>
      <c r="Q29" s="138" t="s">
        <v>44</v>
      </c>
      <c r="R29" s="121"/>
      <c r="S29" s="102"/>
      <c r="T29"/>
      <c r="U29"/>
      <c r="V29"/>
      <c r="W29"/>
      <c r="X29"/>
      <c r="Y29"/>
    </row>
    <row r="30" spans="1:25" ht="30">
      <c r="A30" s="95"/>
      <c r="B30" s="136"/>
      <c r="C30" s="139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125" t="s">
        <v>46</v>
      </c>
      <c r="R30" s="140"/>
      <c r="S30" s="102"/>
      <c r="T30"/>
      <c r="U30"/>
      <c r="V30"/>
      <c r="W30"/>
      <c r="X30"/>
      <c r="Y30"/>
    </row>
    <row r="31" spans="1:25" ht="30">
      <c r="A31" s="95"/>
      <c r="B31" s="126" t="s">
        <v>47</v>
      </c>
      <c r="C31" s="141"/>
      <c r="D31" s="42">
        <v>15776</v>
      </c>
      <c r="E31" s="43">
        <v>0</v>
      </c>
      <c r="F31" s="32">
        <v>15776</v>
      </c>
      <c r="G31" s="42">
        <v>11933</v>
      </c>
      <c r="H31" s="43">
        <v>0</v>
      </c>
      <c r="I31" s="32">
        <v>11933</v>
      </c>
      <c r="J31" s="42">
        <v>274255</v>
      </c>
      <c r="K31" s="43">
        <v>0</v>
      </c>
      <c r="L31" s="32">
        <v>274255</v>
      </c>
      <c r="M31" s="187">
        <v>7.493650445252728</v>
      </c>
      <c r="N31" s="42">
        <v>254901</v>
      </c>
      <c r="O31" s="43">
        <v>235</v>
      </c>
      <c r="P31" s="32">
        <v>255136</v>
      </c>
      <c r="Q31" s="142"/>
      <c r="R31" s="123" t="s">
        <v>48</v>
      </c>
      <c r="S31" s="102"/>
      <c r="T31"/>
      <c r="U31"/>
      <c r="V31"/>
      <c r="W31"/>
      <c r="X31"/>
      <c r="Y31"/>
    </row>
    <row r="32" spans="1:25" ht="30">
      <c r="A32" s="95"/>
      <c r="B32" s="136"/>
      <c r="C32" s="137" t="s">
        <v>49</v>
      </c>
      <c r="D32" s="36">
        <v>15776</v>
      </c>
      <c r="E32" s="37">
        <v>0</v>
      </c>
      <c r="F32" s="38">
        <v>15776</v>
      </c>
      <c r="G32" s="36">
        <v>11933</v>
      </c>
      <c r="H32" s="37">
        <v>0</v>
      </c>
      <c r="I32" s="38">
        <v>11933</v>
      </c>
      <c r="J32" s="36">
        <v>272723</v>
      </c>
      <c r="K32" s="37">
        <v>0</v>
      </c>
      <c r="L32" s="38">
        <v>272723</v>
      </c>
      <c r="M32" s="187">
        <v>6.893186379029223</v>
      </c>
      <c r="N32" s="36">
        <v>254901</v>
      </c>
      <c r="O32" s="37">
        <v>235</v>
      </c>
      <c r="P32" s="38">
        <v>255136</v>
      </c>
      <c r="Q32" s="138" t="s">
        <v>50</v>
      </c>
      <c r="R32" s="140"/>
      <c r="S32" s="102"/>
      <c r="T32"/>
      <c r="U32"/>
      <c r="V32"/>
      <c r="W32"/>
      <c r="X32"/>
      <c r="Y32"/>
    </row>
    <row r="33" spans="1:25" ht="30.75" thickBot="1">
      <c r="A33" s="95"/>
      <c r="B33" s="143"/>
      <c r="C33" s="139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1532</v>
      </c>
      <c r="K33" s="45">
        <v>0</v>
      </c>
      <c r="L33" s="33">
        <v>1532</v>
      </c>
      <c r="M33" s="179">
        <v>100</v>
      </c>
      <c r="N33" s="44">
        <v>0</v>
      </c>
      <c r="O33" s="45">
        <v>0</v>
      </c>
      <c r="P33" s="33">
        <v>0</v>
      </c>
      <c r="Q33" s="125" t="s">
        <v>52</v>
      </c>
      <c r="R33" s="144"/>
      <c r="S33" s="102"/>
      <c r="T33"/>
      <c r="U33"/>
      <c r="V33"/>
      <c r="W33"/>
      <c r="X33"/>
      <c r="Y33"/>
    </row>
    <row r="34" spans="1:25" ht="30.75" thickBot="1">
      <c r="A34" s="95"/>
      <c r="B34" s="127"/>
      <c r="C34" s="127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101"/>
      <c r="R34" s="101"/>
      <c r="S34" s="102"/>
      <c r="T34"/>
      <c r="U34"/>
      <c r="V34"/>
      <c r="W34"/>
      <c r="X34"/>
      <c r="Y34"/>
    </row>
    <row r="35" spans="1:25" ht="30.75" thickBot="1">
      <c r="A35" s="145" t="s">
        <v>53</v>
      </c>
      <c r="B35" s="96"/>
      <c r="C35" s="96"/>
      <c r="D35" s="19">
        <v>1027</v>
      </c>
      <c r="E35" s="9">
        <v>-187</v>
      </c>
      <c r="F35" s="6">
        <v>840</v>
      </c>
      <c r="G35" s="19">
        <v>3607</v>
      </c>
      <c r="H35" s="9">
        <v>-172</v>
      </c>
      <c r="I35" s="6">
        <v>3435</v>
      </c>
      <c r="J35" s="19">
        <v>-9085</v>
      </c>
      <c r="K35" s="9">
        <v>1402</v>
      </c>
      <c r="L35" s="6">
        <v>-7683</v>
      </c>
      <c r="M35" s="46"/>
      <c r="N35" s="9">
        <v>18900</v>
      </c>
      <c r="O35" s="9">
        <v>-1485</v>
      </c>
      <c r="P35" s="6">
        <v>17415</v>
      </c>
      <c r="Q35" s="97"/>
      <c r="R35" s="97"/>
      <c r="S35" s="99" t="s">
        <v>54</v>
      </c>
      <c r="T35"/>
      <c r="U35"/>
      <c r="V35"/>
      <c r="W35"/>
      <c r="X35"/>
      <c r="Y35"/>
    </row>
    <row r="36" spans="1:25" ht="30">
      <c r="A36" s="95"/>
      <c r="B36" s="104" t="s">
        <v>55</v>
      </c>
      <c r="C36" s="105"/>
      <c r="D36" s="26">
        <v>1436</v>
      </c>
      <c r="E36" s="27">
        <v>-187</v>
      </c>
      <c r="F36" s="14">
        <v>1249</v>
      </c>
      <c r="G36" s="26">
        <v>4774</v>
      </c>
      <c r="H36" s="27">
        <v>-172</v>
      </c>
      <c r="I36" s="14">
        <v>4602</v>
      </c>
      <c r="J36" s="26">
        <v>8825</v>
      </c>
      <c r="K36" s="27">
        <v>-1357</v>
      </c>
      <c r="L36" s="14">
        <v>7468</v>
      </c>
      <c r="M36" s="47"/>
      <c r="N36" s="26">
        <v>20916</v>
      </c>
      <c r="O36" s="27">
        <v>-4744</v>
      </c>
      <c r="P36" s="14">
        <v>16172</v>
      </c>
      <c r="Q36" s="106"/>
      <c r="R36" s="107" t="s">
        <v>56</v>
      </c>
      <c r="S36" s="102"/>
      <c r="T36"/>
      <c r="U36"/>
      <c r="V36"/>
      <c r="W36"/>
      <c r="X36"/>
      <c r="Y36"/>
    </row>
    <row r="37" spans="1:25" ht="30.75" thickBot="1">
      <c r="A37" s="95"/>
      <c r="B37" s="124" t="s">
        <v>113</v>
      </c>
      <c r="C37" s="146"/>
      <c r="D37" s="15">
        <v>-409</v>
      </c>
      <c r="E37" s="16">
        <v>0</v>
      </c>
      <c r="F37" s="17">
        <v>-409</v>
      </c>
      <c r="G37" s="15">
        <v>-1167</v>
      </c>
      <c r="H37" s="16">
        <v>0</v>
      </c>
      <c r="I37" s="17">
        <v>-1167</v>
      </c>
      <c r="J37" s="15">
        <v>-17910</v>
      </c>
      <c r="K37" s="45">
        <v>2759</v>
      </c>
      <c r="L37" s="17">
        <v>-15151</v>
      </c>
      <c r="M37" s="48"/>
      <c r="N37" s="15">
        <v>-2016</v>
      </c>
      <c r="O37" s="45">
        <v>3259</v>
      </c>
      <c r="P37" s="17">
        <v>1243</v>
      </c>
      <c r="Q37" s="110"/>
      <c r="R37" s="111" t="s">
        <v>114</v>
      </c>
      <c r="S37" s="102"/>
      <c r="T37"/>
      <c r="U37"/>
      <c r="V37"/>
      <c r="W37"/>
      <c r="X37"/>
      <c r="Y37"/>
    </row>
    <row r="38" spans="1:25" ht="30.75" thickBot="1">
      <c r="A38" s="95"/>
      <c r="B38" s="141"/>
      <c r="C38" s="100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147"/>
      <c r="R38" s="147"/>
      <c r="S38" s="102"/>
      <c r="T38"/>
      <c r="U38"/>
      <c r="V38"/>
      <c r="W38"/>
      <c r="X38"/>
      <c r="Y38"/>
    </row>
    <row r="39" spans="1:25" ht="30.75" thickBot="1">
      <c r="A39" s="95"/>
      <c r="B39" s="100"/>
      <c r="C39" s="100"/>
      <c r="D39" s="284" t="s">
        <v>100</v>
      </c>
      <c r="E39" s="285"/>
      <c r="F39" s="285"/>
      <c r="G39" s="284" t="s">
        <v>108</v>
      </c>
      <c r="H39" s="285"/>
      <c r="I39" s="285"/>
      <c r="J39" s="284" t="s">
        <v>108</v>
      </c>
      <c r="K39" s="285"/>
      <c r="L39" s="285"/>
      <c r="M39" s="217"/>
      <c r="N39" s="284" t="s">
        <v>109</v>
      </c>
      <c r="O39" s="285"/>
      <c r="P39" s="285"/>
      <c r="Q39" s="101"/>
      <c r="R39" s="101"/>
      <c r="S39" s="102"/>
      <c r="T39"/>
      <c r="U39"/>
      <c r="V39"/>
      <c r="W39"/>
      <c r="X39"/>
      <c r="Y39"/>
    </row>
    <row r="40" spans="1:25" ht="30.75" thickBot="1">
      <c r="A40" s="148" t="s">
        <v>57</v>
      </c>
      <c r="B40" s="149"/>
      <c r="C40" s="149"/>
      <c r="D40" s="19">
        <v>648985</v>
      </c>
      <c r="E40" s="9">
        <v>4212</v>
      </c>
      <c r="F40" s="4">
        <v>653197</v>
      </c>
      <c r="G40" s="3">
        <v>592639</v>
      </c>
      <c r="H40" s="4">
        <v>4184</v>
      </c>
      <c r="I40" s="4">
        <v>596823</v>
      </c>
      <c r="J40" s="19">
        <v>592639</v>
      </c>
      <c r="K40" s="19">
        <v>4184</v>
      </c>
      <c r="L40" s="5">
        <v>596823</v>
      </c>
      <c r="M40" s="181">
        <v>22.16811387725525</v>
      </c>
      <c r="N40" s="19">
        <v>482511</v>
      </c>
      <c r="O40" s="9">
        <v>6015</v>
      </c>
      <c r="P40" s="5">
        <v>488526</v>
      </c>
      <c r="Q40" s="150"/>
      <c r="R40" s="150"/>
      <c r="S40" s="151" t="s">
        <v>97</v>
      </c>
      <c r="T40"/>
      <c r="U40"/>
      <c r="V40"/>
      <c r="W40"/>
      <c r="X40"/>
      <c r="Y40"/>
    </row>
    <row r="41" spans="1:25" ht="30.75" thickBot="1">
      <c r="A41" s="152"/>
      <c r="B41" s="92"/>
      <c r="C41" s="92"/>
      <c r="D41" s="235"/>
      <c r="E41" s="235"/>
      <c r="F41" s="235"/>
      <c r="G41" s="235"/>
      <c r="H41" s="235"/>
      <c r="I41" s="235"/>
      <c r="J41" s="235"/>
      <c r="K41" s="235"/>
      <c r="L41" s="235"/>
      <c r="M41" s="7"/>
      <c r="N41" s="235"/>
      <c r="O41" s="235"/>
      <c r="P41" s="235"/>
      <c r="Q41" s="236"/>
      <c r="R41" s="236"/>
      <c r="S41" s="102"/>
      <c r="T41"/>
      <c r="U41"/>
      <c r="V41"/>
      <c r="W41"/>
      <c r="X41"/>
      <c r="Y41"/>
    </row>
    <row r="42" spans="1:25" ht="30.75" thickBot="1">
      <c r="A42" s="145" t="s">
        <v>59</v>
      </c>
      <c r="B42" s="96"/>
      <c r="C42" s="96"/>
      <c r="D42" s="19">
        <v>648985</v>
      </c>
      <c r="E42" s="9">
        <v>4212</v>
      </c>
      <c r="F42" s="4">
        <v>653197</v>
      </c>
      <c r="G42" s="19">
        <v>592639</v>
      </c>
      <c r="H42" s="9">
        <v>4184</v>
      </c>
      <c r="I42" s="4">
        <v>596823</v>
      </c>
      <c r="J42" s="19">
        <v>592639</v>
      </c>
      <c r="K42" s="9">
        <v>4184</v>
      </c>
      <c r="L42" s="5">
        <v>596823</v>
      </c>
      <c r="M42" s="181">
        <v>22.16811387725525</v>
      </c>
      <c r="N42" s="19">
        <v>482511</v>
      </c>
      <c r="O42" s="9">
        <v>6015</v>
      </c>
      <c r="P42" s="5">
        <v>488526</v>
      </c>
      <c r="Q42" s="97"/>
      <c r="R42" s="97"/>
      <c r="S42" s="99" t="s">
        <v>60</v>
      </c>
      <c r="T42"/>
      <c r="U42"/>
      <c r="V42"/>
      <c r="W42"/>
      <c r="X42"/>
      <c r="Y42"/>
    </row>
    <row r="43" spans="1:25" ht="30">
      <c r="A43" s="153"/>
      <c r="B43" s="104" t="s">
        <v>61</v>
      </c>
      <c r="C43" s="105"/>
      <c r="D43" s="12">
        <v>395669</v>
      </c>
      <c r="E43" s="27">
        <v>3914</v>
      </c>
      <c r="F43" s="28">
        <v>399583</v>
      </c>
      <c r="G43" s="12">
        <v>329068</v>
      </c>
      <c r="H43" s="27">
        <v>3919</v>
      </c>
      <c r="I43" s="28">
        <v>332987</v>
      </c>
      <c r="J43" s="12">
        <v>329068</v>
      </c>
      <c r="K43" s="27">
        <v>3919</v>
      </c>
      <c r="L43" s="28">
        <v>332987</v>
      </c>
      <c r="M43" s="183">
        <v>40.07588791808816</v>
      </c>
      <c r="N43" s="12">
        <v>231828</v>
      </c>
      <c r="O43" s="27">
        <v>5891</v>
      </c>
      <c r="P43" s="28">
        <v>237719</v>
      </c>
      <c r="Q43" s="106"/>
      <c r="R43" s="107" t="s">
        <v>62</v>
      </c>
      <c r="S43" s="102"/>
      <c r="T43"/>
      <c r="U43"/>
      <c r="V43"/>
      <c r="W43"/>
      <c r="X43"/>
      <c r="Y43"/>
    </row>
    <row r="44" spans="1:25" ht="30.75" thickBot="1">
      <c r="A44" s="153"/>
      <c r="B44" s="124" t="s">
        <v>63</v>
      </c>
      <c r="C44" s="146"/>
      <c r="D44" s="15">
        <v>253316</v>
      </c>
      <c r="E44" s="16">
        <v>298</v>
      </c>
      <c r="F44" s="17">
        <v>253614</v>
      </c>
      <c r="G44" s="15">
        <v>263571</v>
      </c>
      <c r="H44" s="16">
        <v>265</v>
      </c>
      <c r="I44" s="17">
        <v>263836</v>
      </c>
      <c r="J44" s="15">
        <v>263571</v>
      </c>
      <c r="K44" s="16">
        <v>265</v>
      </c>
      <c r="L44" s="17">
        <v>263836</v>
      </c>
      <c r="M44" s="183">
        <v>5.194831085256791</v>
      </c>
      <c r="N44" s="15">
        <v>250683</v>
      </c>
      <c r="O44" s="16">
        <v>124</v>
      </c>
      <c r="P44" s="17">
        <v>250807</v>
      </c>
      <c r="Q44" s="110"/>
      <c r="R44" s="111" t="s">
        <v>64</v>
      </c>
      <c r="S44" s="102"/>
      <c r="T44"/>
      <c r="U44"/>
      <c r="V44"/>
      <c r="W44"/>
      <c r="X44"/>
      <c r="Y44"/>
    </row>
    <row r="45" spans="1:25" ht="30.75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150"/>
      <c r="R45" s="150"/>
      <c r="S45" s="154"/>
      <c r="T45"/>
      <c r="U45"/>
      <c r="V45"/>
      <c r="W45"/>
      <c r="X45"/>
      <c r="Y45"/>
    </row>
    <row r="46" spans="1:25" ht="30">
      <c r="A46" s="155" t="s">
        <v>65</v>
      </c>
      <c r="B46" s="156"/>
      <c r="C46" s="218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92"/>
      <c r="R46" s="92"/>
      <c r="S46" s="158" t="s">
        <v>66</v>
      </c>
      <c r="T46"/>
      <c r="U46"/>
      <c r="V46"/>
      <c r="W46"/>
      <c r="X46"/>
      <c r="Y46"/>
    </row>
    <row r="47" spans="1:25" ht="30">
      <c r="A47" s="145" t="s">
        <v>67</v>
      </c>
      <c r="B47" s="127"/>
      <c r="C47" s="219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100"/>
      <c r="R47" s="100"/>
      <c r="S47" s="99" t="s">
        <v>68</v>
      </c>
      <c r="T47"/>
      <c r="U47"/>
      <c r="V47"/>
      <c r="W47"/>
      <c r="X47"/>
      <c r="Y47"/>
    </row>
    <row r="48" spans="1:25" ht="30">
      <c r="A48" s="145"/>
      <c r="B48" s="127" t="s">
        <v>69</v>
      </c>
      <c r="C48" s="219"/>
      <c r="D48" s="61">
        <v>22837</v>
      </c>
      <c r="E48" s="58">
        <v>0</v>
      </c>
      <c r="F48" s="207">
        <v>22837</v>
      </c>
      <c r="G48" s="61">
        <v>26450</v>
      </c>
      <c r="H48" s="58">
        <v>0</v>
      </c>
      <c r="I48" s="207">
        <v>26450</v>
      </c>
      <c r="J48" s="61">
        <v>3881</v>
      </c>
      <c r="K48" s="58">
        <v>0</v>
      </c>
      <c r="L48" s="207">
        <v>3881</v>
      </c>
      <c r="M48" s="208"/>
      <c r="N48" s="61">
        <v>7404</v>
      </c>
      <c r="O48" s="58">
        <v>0</v>
      </c>
      <c r="P48" s="59">
        <v>7404</v>
      </c>
      <c r="Q48" s="277"/>
      <c r="R48" s="278" t="s">
        <v>70</v>
      </c>
      <c r="S48" s="99"/>
      <c r="T48"/>
      <c r="U48"/>
      <c r="V48"/>
      <c r="W48"/>
      <c r="X48"/>
      <c r="Y48"/>
    </row>
    <row r="49" spans="1:25" ht="30">
      <c r="A49" s="160"/>
      <c r="B49" s="127" t="s">
        <v>85</v>
      </c>
      <c r="C49" s="219"/>
      <c r="D49" s="61">
        <v>20451</v>
      </c>
      <c r="E49" s="58">
        <v>0</v>
      </c>
      <c r="F49" s="62">
        <v>20451</v>
      </c>
      <c r="G49" s="61">
        <v>8475</v>
      </c>
      <c r="H49" s="58">
        <v>0</v>
      </c>
      <c r="I49" s="62">
        <v>8475</v>
      </c>
      <c r="J49" s="61">
        <v>150702</v>
      </c>
      <c r="K49" s="58">
        <v>0</v>
      </c>
      <c r="L49" s="62">
        <v>150702</v>
      </c>
      <c r="M49" s="63"/>
      <c r="N49" s="61">
        <v>68729</v>
      </c>
      <c r="O49" s="58">
        <v>0</v>
      </c>
      <c r="P49" s="59">
        <v>68729</v>
      </c>
      <c r="Q49" s="100"/>
      <c r="R49" s="101" t="s">
        <v>86</v>
      </c>
      <c r="S49" s="102"/>
      <c r="T49"/>
      <c r="U49"/>
      <c r="V49"/>
      <c r="W49"/>
      <c r="X49"/>
      <c r="Y49"/>
    </row>
    <row r="50" spans="1:25" ht="30">
      <c r="A50" s="160"/>
      <c r="B50" s="127" t="s">
        <v>71</v>
      </c>
      <c r="C50" s="219"/>
      <c r="D50" s="61">
        <v>16838</v>
      </c>
      <c r="E50" s="58">
        <v>0</v>
      </c>
      <c r="F50" s="62">
        <v>16838</v>
      </c>
      <c r="G50" s="61">
        <v>27706</v>
      </c>
      <c r="H50" s="58">
        <v>0</v>
      </c>
      <c r="I50" s="62">
        <v>27706</v>
      </c>
      <c r="J50" s="61">
        <v>147364</v>
      </c>
      <c r="K50" s="58">
        <v>0</v>
      </c>
      <c r="L50" s="62">
        <v>147364</v>
      </c>
      <c r="M50" s="63"/>
      <c r="N50" s="61">
        <v>72446</v>
      </c>
      <c r="O50" s="58">
        <v>0</v>
      </c>
      <c r="P50" s="59">
        <v>72446</v>
      </c>
      <c r="Q50" s="100"/>
      <c r="R50" s="101" t="s">
        <v>72</v>
      </c>
      <c r="S50" s="102"/>
      <c r="T50"/>
      <c r="U50"/>
      <c r="V50"/>
      <c r="W50"/>
      <c r="X50"/>
      <c r="Y50"/>
    </row>
    <row r="51" spans="1:25" ht="30">
      <c r="A51" s="160" t="s">
        <v>22</v>
      </c>
      <c r="B51" s="127" t="s">
        <v>73</v>
      </c>
      <c r="C51" s="219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-194</v>
      </c>
      <c r="O51" s="58">
        <v>0</v>
      </c>
      <c r="P51" s="59">
        <v>-194</v>
      </c>
      <c r="Q51" s="100"/>
      <c r="R51" s="101" t="s">
        <v>74</v>
      </c>
      <c r="S51" s="102"/>
      <c r="T51"/>
      <c r="U51"/>
      <c r="V51"/>
      <c r="W51"/>
      <c r="X51"/>
      <c r="Y51"/>
    </row>
    <row r="52" spans="1:25" ht="30.75" thickBot="1">
      <c r="A52" s="220"/>
      <c r="B52" s="165" t="s">
        <v>75</v>
      </c>
      <c r="C52" s="221"/>
      <c r="D52" s="66">
        <v>26450</v>
      </c>
      <c r="E52" s="67">
        <v>0</v>
      </c>
      <c r="F52" s="68">
        <v>26450</v>
      </c>
      <c r="G52" s="66">
        <v>7219</v>
      </c>
      <c r="H52" s="67">
        <v>0</v>
      </c>
      <c r="I52" s="68">
        <v>7219</v>
      </c>
      <c r="J52" s="66">
        <v>7219</v>
      </c>
      <c r="K52" s="67">
        <v>0</v>
      </c>
      <c r="L52" s="68">
        <v>7219</v>
      </c>
      <c r="M52" s="70"/>
      <c r="N52" s="66">
        <v>3881</v>
      </c>
      <c r="O52" s="67">
        <v>0</v>
      </c>
      <c r="P52" s="69">
        <v>3881</v>
      </c>
      <c r="Q52" s="168"/>
      <c r="R52" s="169" t="s">
        <v>87</v>
      </c>
      <c r="S52" s="154"/>
      <c r="T52"/>
      <c r="U52"/>
      <c r="V52"/>
      <c r="W52"/>
      <c r="X52"/>
      <c r="Y52"/>
    </row>
    <row r="53" spans="1:25" ht="30">
      <c r="A53" s="279" t="s">
        <v>76</v>
      </c>
      <c r="B53" s="280"/>
      <c r="C53" s="280"/>
      <c r="D53" s="280"/>
      <c r="E53" s="280"/>
      <c r="F53" s="280"/>
      <c r="G53" s="280"/>
      <c r="H53" s="280"/>
      <c r="I53" s="280"/>
      <c r="J53" s="222" t="s">
        <v>88</v>
      </c>
      <c r="K53" s="281" t="s">
        <v>78</v>
      </c>
      <c r="L53" s="281"/>
      <c r="M53" s="281"/>
      <c r="N53" s="281"/>
      <c r="O53" s="281"/>
      <c r="P53" s="281"/>
      <c r="Q53" s="281"/>
      <c r="R53" s="156"/>
      <c r="S53" s="218"/>
      <c r="T53"/>
      <c r="U53"/>
      <c r="V53"/>
      <c r="W53"/>
      <c r="X53"/>
      <c r="Y53"/>
    </row>
    <row r="54" spans="1:25" ht="30">
      <c r="A54" s="277" t="s">
        <v>115</v>
      </c>
      <c r="B54" s="278"/>
      <c r="C54" s="278"/>
      <c r="D54" s="278"/>
      <c r="E54" s="278"/>
      <c r="F54" s="278"/>
      <c r="G54" s="278"/>
      <c r="H54" s="278"/>
      <c r="I54" s="278"/>
      <c r="J54" s="172" t="s">
        <v>77</v>
      </c>
      <c r="K54" s="127" t="s">
        <v>80</v>
      </c>
      <c r="L54" s="127"/>
      <c r="M54" s="127"/>
      <c r="N54" s="127"/>
      <c r="O54" s="127"/>
      <c r="P54" s="127"/>
      <c r="Q54" s="127"/>
      <c r="R54" s="127"/>
      <c r="S54" s="219"/>
      <c r="T54"/>
      <c r="U54"/>
      <c r="V54"/>
      <c r="W54"/>
      <c r="X54"/>
      <c r="Y54"/>
    </row>
    <row r="55" spans="1:25" ht="30">
      <c r="A55" s="277" t="s">
        <v>116</v>
      </c>
      <c r="B55" s="278"/>
      <c r="C55" s="278"/>
      <c r="D55" s="278"/>
      <c r="E55" s="278"/>
      <c r="F55" s="278"/>
      <c r="G55" s="278"/>
      <c r="H55" s="278"/>
      <c r="I55" s="278"/>
      <c r="J55" s="172" t="s">
        <v>79</v>
      </c>
      <c r="K55" s="127" t="s">
        <v>117</v>
      </c>
      <c r="L55" s="127"/>
      <c r="M55" s="71"/>
      <c r="N55" s="127"/>
      <c r="O55" s="127"/>
      <c r="P55" s="127"/>
      <c r="Q55" s="127"/>
      <c r="R55" s="127"/>
      <c r="S55" s="219"/>
      <c r="T55"/>
      <c r="U55"/>
      <c r="V55"/>
      <c r="W55"/>
      <c r="X55"/>
      <c r="Y55"/>
    </row>
    <row r="56" spans="1:25" ht="30.75" thickBot="1">
      <c r="A56" s="275" t="s">
        <v>118</v>
      </c>
      <c r="B56" s="276"/>
      <c r="C56" s="276"/>
      <c r="D56" s="276"/>
      <c r="E56" s="276"/>
      <c r="F56" s="276"/>
      <c r="G56" s="276"/>
      <c r="H56" s="276"/>
      <c r="I56" s="276"/>
      <c r="J56" s="223"/>
      <c r="K56" s="165" t="s">
        <v>119</v>
      </c>
      <c r="L56" s="165"/>
      <c r="M56" s="224"/>
      <c r="N56" s="165"/>
      <c r="O56" s="165"/>
      <c r="P56" s="165"/>
      <c r="Q56" s="165"/>
      <c r="R56" s="165"/>
      <c r="S56" s="221"/>
      <c r="T56"/>
      <c r="U56"/>
      <c r="V56"/>
      <c r="W56"/>
      <c r="X56"/>
      <c r="Y56"/>
    </row>
    <row r="57" spans="1:25" ht="30">
      <c r="A57" s="225"/>
      <c r="B57" s="226"/>
      <c r="C57" s="226"/>
      <c r="D57" s="227"/>
      <c r="E57" s="227"/>
      <c r="F57" s="227"/>
      <c r="G57" s="227"/>
      <c r="H57" s="227"/>
      <c r="I57" s="228"/>
      <c r="J57" s="227"/>
      <c r="K57" s="227"/>
      <c r="L57" s="227"/>
      <c r="M57" s="227"/>
      <c r="N57" s="227"/>
      <c r="O57" s="227"/>
      <c r="P57" s="227"/>
      <c r="Q57" s="229"/>
      <c r="R57" s="229"/>
      <c r="S57" s="230"/>
      <c r="T57"/>
      <c r="U57"/>
      <c r="V57"/>
      <c r="W57"/>
      <c r="X57"/>
      <c r="Y57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2015-11-20T13:37:20Z</cp:lastPrinted>
  <dcterms:created xsi:type="dcterms:W3CDTF">2013-08-02T12:34:35Z</dcterms:created>
  <dcterms:modified xsi:type="dcterms:W3CDTF">2015-11-23T09:42:16Z</dcterms:modified>
  <cp:category/>
  <cp:version/>
  <cp:contentType/>
  <cp:contentStatus/>
</cp:coreProperties>
</file>