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66" activeTab="0"/>
  </bookViews>
  <sheets>
    <sheet name="Koring" sheetId="1" r:id="rId1"/>
  </sheets>
  <definedNames/>
  <calcPr fullCalcOnLoad="1"/>
</workbook>
</file>

<file path=xl/sharedStrings.xml><?xml version="1.0" encoding="utf-8"?>
<sst xmlns="http://schemas.openxmlformats.org/spreadsheetml/2006/main" count="166" uniqueCount="125">
  <si>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</si>
  <si>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</si>
  <si>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</si>
  <si>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</si>
  <si>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</si>
  <si>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</si>
  <si>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</si>
  <si>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</si>
  <si>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</si>
  <si>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</si>
  <si>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</si>
  <si>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</si>
  <si>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Storers, traders</t>
  </si>
  <si>
    <t>Opbergers, handelaars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</si>
  <si>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</si>
  <si>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</si>
  <si>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</si>
  <si>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</si>
  <si>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</si>
  <si>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</si>
  <si>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</si>
  <si>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</si>
  <si>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</si>
  <si>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</si>
  <si>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(a) Opening stock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</si>
  <si>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</si>
  <si>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</si>
  <si>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</si>
  <si>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</si>
  <si>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</si>
  <si>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</si>
  <si>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</si>
  <si>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 xml:space="preserve">Imports destined for RSA 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</si>
  <si>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</si>
  <si>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</si>
  <si>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</si>
  <si>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</si>
  <si>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</si>
  <si>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</si>
  <si>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</si>
  <si>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</si>
  <si>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Stock</t>
  </si>
  <si>
    <t>Voorraad</t>
  </si>
  <si>
    <t>Apr 2004</t>
  </si>
  <si>
    <t>1 Apr 2004</t>
  </si>
  <si>
    <t>30 Apr 2004</t>
  </si>
  <si>
    <t>Preliminary/Voorlopig</t>
  </si>
  <si>
    <t>Human</t>
  </si>
  <si>
    <t>Feed</t>
  </si>
  <si>
    <t>Menslik</t>
  </si>
  <si>
    <t>Voer</t>
  </si>
  <si>
    <t>1 Oct/Okt 2003</t>
  </si>
  <si>
    <t>1 Oct/Okt 2002</t>
  </si>
  <si>
    <t>Human consumption</t>
  </si>
  <si>
    <t xml:space="preserve"> Menslike verbruik</t>
  </si>
  <si>
    <t>Animal feed</t>
  </si>
  <si>
    <t>Dierevoer</t>
  </si>
  <si>
    <t>African countries</t>
  </si>
  <si>
    <t>Afrika lande</t>
  </si>
  <si>
    <t>Other countries</t>
  </si>
  <si>
    <t>Ander lande</t>
  </si>
  <si>
    <t xml:space="preserve"> Invoere bestem vir RSA </t>
  </si>
  <si>
    <t xml:space="preserve"> </t>
  </si>
  <si>
    <t>Gristing</t>
  </si>
  <si>
    <t>Klandisiemaal</t>
  </si>
  <si>
    <t>Whole wheat</t>
  </si>
  <si>
    <t>Heelkoring</t>
  </si>
  <si>
    <t xml:space="preserve">Net dispatches(+)/receipts(-) </t>
  </si>
  <si>
    <t xml:space="preserve">Netto versendings(+)/ontvangstes(-) </t>
  </si>
  <si>
    <t>(h) Imports destined for exports not</t>
  </si>
  <si>
    <t>(h) Invoere bestem vir uitvoere nie</t>
  </si>
  <si>
    <t xml:space="preserve">Imported </t>
  </si>
  <si>
    <t xml:space="preserve">Ingevoer </t>
  </si>
  <si>
    <t>2 764</t>
  </si>
  <si>
    <t>1 635</t>
  </si>
  <si>
    <t>(g) Stock stored at: (6)</t>
  </si>
  <si>
    <t>(g) Voorraad geberg by: (6)</t>
  </si>
  <si>
    <t>(i)</t>
  </si>
  <si>
    <t>Producer deliveries directly from farms.</t>
  </si>
  <si>
    <t>August 2003 (On request of the industry)</t>
  </si>
  <si>
    <t>September 2003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</si>
  <si>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</si>
  <si>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</si>
  <si>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</si>
  <si>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</si>
  <si>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</si>
  <si>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</si>
  <si>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</si>
  <si>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</si>
  <si>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</si>
  <si>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WHEAT / KORING</t>
  </si>
  <si>
    <t>Wheat equivalent.</t>
  </si>
  <si>
    <t>Adjusted due to revised information received from collaborators.</t>
  </si>
  <si>
    <t>(iv)</t>
  </si>
  <si>
    <t>Koring ekwivalent.</t>
  </si>
  <si>
    <t>Augustus 2003  (Op versoek van die bedryf.)</t>
  </si>
  <si>
    <t>September 2004</t>
  </si>
  <si>
    <t xml:space="preserve">Surplus(-)/Deficit(+) (iii)(iv) </t>
  </si>
  <si>
    <t>Surplus(-)/Tekort(+) (iii)(iv)</t>
  </si>
  <si>
    <t xml:space="preserve">  2003/2004 Year (Oct - Sep) / 2003/2004 Jaar (Okt - Sep) (2)</t>
  </si>
  <si>
    <t xml:space="preserve">The surplus/deficit figures are partly due to wheat dispatched for feed consumption </t>
  </si>
  <si>
    <t xml:space="preserve">but utilised as human consumption.  </t>
  </si>
  <si>
    <t xml:space="preserve">Includes a portion of the production of developing sector - the balance will not necessarily </t>
  </si>
  <si>
    <t>be included here.</t>
  </si>
  <si>
    <t>hier ingesluit word nie.</t>
  </si>
  <si>
    <t xml:space="preserve">Ingesluit 'n deel van die opkomende sektor - die balans sal nie noodwendig   </t>
  </si>
  <si>
    <t xml:space="preserve">Produsentelewerings direk vanaf plase  </t>
  </si>
  <si>
    <t xml:space="preserve">Die surplus/tekort syfers is gedeeltelik as gevolg van koring versend vir dierlike verbruik  </t>
  </si>
  <si>
    <t xml:space="preserve">maar aangewend as menslike verbruik. </t>
  </si>
  <si>
    <t xml:space="preserve">Volgens gewysigde opgawes van medewerkers ontvang. </t>
  </si>
  <si>
    <t>May/Mei 2004</t>
  </si>
  <si>
    <t>Oct/Okt 2003 - May/Mei 2004</t>
  </si>
  <si>
    <t>Oct/Okt 2002 - May/Mei 2003</t>
  </si>
  <si>
    <t>SMI-062004</t>
  </si>
  <si>
    <t>28/06/2004</t>
  </si>
  <si>
    <t>Prog. Oct/Okt 2002 - May/Mei 2003</t>
  </si>
  <si>
    <t>31 May/Mei 2004</t>
  </si>
  <si>
    <t>31 May/Mei 2003</t>
  </si>
  <si>
    <t>October 2003 -  May 2004</t>
  </si>
  <si>
    <t>Oktober 2004 - Mei 2004</t>
  </si>
  <si>
    <t>1 May/Mei 2004</t>
  </si>
  <si>
    <t>1 503 437</t>
  </si>
  <si>
    <t>(f) Unutilised stock (a+b-c-d-e) (iv)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</si>
  <si>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 (iv)</t>
    </r>
  </si>
  <si>
    <t>Prog. Oct/Okt 2003 - May/Mei 2004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</si>
</sst>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0000"/>
    <numFmt numFmtId="177" formatCode="00"/>
  </numFmts>
  <fonts count="12">
    <font>
      <sz val="10"/>
      <name val="Arial"/>
      <family val="0"/>
    </font>
    <font>
      <sz val="20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7"/>
      <name val="Arial Narrow"/>
      <family val="2"/>
    </font>
    <font>
      <sz val="17"/>
      <name val="Arial Narrow"/>
      <family val="2"/>
    </font>
    <font>
      <sz val="16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i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 quotePrefix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 quotePrefix="1">
      <alignment horizontal="center" vertical="center"/>
    </xf>
    <xf numFmtId="17" fontId="9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" fontId="9" fillId="0" borderId="17" xfId="0" applyNumberFormat="1" applyFont="1" applyFill="1" applyBorder="1" applyAlignment="1">
      <alignment vertical="center"/>
    </xf>
    <xf numFmtId="1" fontId="9" fillId="0" borderId="18" xfId="0" applyNumberFormat="1" applyFont="1" applyFill="1" applyBorder="1" applyAlignment="1">
      <alignment vertical="center"/>
    </xf>
    <xf numFmtId="1" fontId="9" fillId="0" borderId="19" xfId="0" applyNumberFormat="1" applyFont="1" applyFill="1" applyBorder="1" applyAlignment="1">
      <alignment vertical="center"/>
    </xf>
    <xf numFmtId="172" fontId="9" fillId="0" borderId="20" xfId="0" applyNumberFormat="1" applyFont="1" applyFill="1" applyBorder="1" applyAlignment="1">
      <alignment horizontal="right" vertical="center"/>
    </xf>
    <xf numFmtId="1" fontId="9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3" xfId="0" applyNumberFormat="1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vertical="center"/>
    </xf>
    <xf numFmtId="1" fontId="9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172" fontId="9" fillId="0" borderId="15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1" fontId="9" fillId="0" borderId="9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1" fontId="9" fillId="0" borderId="29" xfId="0" applyNumberFormat="1" applyFont="1" applyFill="1" applyBorder="1" applyAlignment="1">
      <alignment vertical="center"/>
    </xf>
    <xf numFmtId="1" fontId="9" fillId="0" borderId="30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172" fontId="9" fillId="0" borderId="21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 quotePrefix="1">
      <alignment horizontal="lef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/>
    </xf>
    <xf numFmtId="1" fontId="9" fillId="0" borderId="33" xfId="0" applyNumberFormat="1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vertical="center"/>
    </xf>
    <xf numFmtId="1" fontId="9" fillId="0" borderId="34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" fontId="9" fillId="0" borderId="37" xfId="0" applyNumberFormat="1" applyFont="1" applyFill="1" applyBorder="1" applyAlignment="1">
      <alignment vertical="center"/>
    </xf>
    <xf numFmtId="1" fontId="9" fillId="0" borderId="35" xfId="0" applyNumberFormat="1" applyFont="1" applyFill="1" applyBorder="1" applyAlignment="1">
      <alignment vertical="center"/>
    </xf>
    <xf numFmtId="1" fontId="9" fillId="0" borderId="38" xfId="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vertical="center"/>
    </xf>
    <xf numFmtId="1" fontId="9" fillId="0" borderId="39" xfId="0" applyNumberFormat="1" applyFont="1" applyFill="1" applyBorder="1" applyAlignment="1">
      <alignment vertical="center"/>
    </xf>
    <xf numFmtId="1" fontId="9" fillId="0" borderId="31" xfId="0" applyNumberFormat="1" applyFont="1" applyFill="1" applyBorder="1" applyAlignment="1">
      <alignment vertical="center"/>
    </xf>
    <xf numFmtId="1" fontId="9" fillId="0" borderId="40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41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1" fontId="9" fillId="0" borderId="3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1" fontId="9" fillId="0" borderId="42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10" fillId="0" borderId="26" xfId="0" applyFont="1" applyFill="1" applyBorder="1" applyAlignment="1" quotePrefix="1">
      <alignment horizontal="left" vertical="center"/>
    </xf>
    <xf numFmtId="1" fontId="9" fillId="0" borderId="43" xfId="0" applyNumberFormat="1" applyFont="1" applyFill="1" applyBorder="1" applyAlignment="1">
      <alignment vertical="center"/>
    </xf>
    <xf numFmtId="1" fontId="9" fillId="0" borderId="44" xfId="0" applyNumberFormat="1" applyFont="1" applyFill="1" applyBorder="1" applyAlignment="1">
      <alignment vertical="center"/>
    </xf>
    <xf numFmtId="0" fontId="10" fillId="0" borderId="45" xfId="0" applyFont="1" applyFill="1" applyBorder="1" applyAlignment="1">
      <alignment horizontal="right" vertical="center"/>
    </xf>
    <xf numFmtId="0" fontId="10" fillId="0" borderId="36" xfId="0" applyFont="1" applyFill="1" applyBorder="1" applyAlignment="1" quotePrefix="1">
      <alignment vertical="center"/>
    </xf>
    <xf numFmtId="0" fontId="10" fillId="0" borderId="34" xfId="0" applyFont="1" applyFill="1" applyBorder="1" applyAlignment="1">
      <alignment horizontal="left" vertical="center"/>
    </xf>
    <xf numFmtId="1" fontId="9" fillId="0" borderId="45" xfId="0" applyNumberFormat="1" applyFont="1" applyFill="1" applyBorder="1" applyAlignment="1">
      <alignment vertical="center"/>
    </xf>
    <xf numFmtId="1" fontId="9" fillId="0" borderId="46" xfId="0" applyNumberFormat="1" applyFont="1" applyFill="1" applyBorder="1" applyAlignment="1">
      <alignment vertical="center"/>
    </xf>
    <xf numFmtId="1" fontId="9" fillId="0" borderId="47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left" vertical="center"/>
    </xf>
    <xf numFmtId="1" fontId="9" fillId="0" borderId="48" xfId="0" applyNumberFormat="1" applyFont="1" applyFill="1" applyBorder="1" applyAlignment="1">
      <alignment vertical="center"/>
    </xf>
    <xf numFmtId="1" fontId="9" fillId="0" borderId="49" xfId="0" applyNumberFormat="1" applyFont="1" applyFill="1" applyBorder="1" applyAlignment="1">
      <alignment vertical="center"/>
    </xf>
    <xf numFmtId="1" fontId="9" fillId="0" borderId="50" xfId="0" applyNumberFormat="1" applyFont="1" applyFill="1" applyBorder="1" applyAlignment="1">
      <alignment vertical="center"/>
    </xf>
    <xf numFmtId="0" fontId="10" fillId="0" borderId="39" xfId="0" applyFont="1" applyFill="1" applyBorder="1" applyAlignment="1">
      <alignment horizontal="right" vertical="center"/>
    </xf>
    <xf numFmtId="0" fontId="10" fillId="0" borderId="35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vertical="center"/>
    </xf>
    <xf numFmtId="1" fontId="9" fillId="0" borderId="32" xfId="0" applyNumberFormat="1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49" xfId="0" applyFont="1" applyFill="1" applyBorder="1" applyAlignment="1" quotePrefix="1">
      <alignment vertical="center"/>
    </xf>
    <xf numFmtId="1" fontId="9" fillId="0" borderId="1" xfId="0" applyNumberFormat="1" applyFont="1" applyFill="1" applyBorder="1" applyAlignment="1">
      <alignment vertical="center"/>
    </xf>
    <xf numFmtId="0" fontId="10" fillId="0" borderId="49" xfId="0" applyFont="1" applyFill="1" applyBorder="1" applyAlignment="1" quotePrefix="1">
      <alignment horizontal="right" vertical="center"/>
    </xf>
    <xf numFmtId="0" fontId="7" fillId="0" borderId="16" xfId="0" applyFont="1" applyFill="1" applyBorder="1" applyAlignment="1">
      <alignment horizontal="left" vertical="center"/>
    </xf>
    <xf numFmtId="1" fontId="9" fillId="0" borderId="5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72" fontId="9" fillId="0" borderId="5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7" fillId="0" borderId="12" xfId="0" applyFont="1" applyFill="1" applyBorder="1" applyAlignment="1" quotePrefix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42" xfId="0" applyNumberFormat="1" applyFont="1" applyFill="1" applyBorder="1" applyAlignment="1">
      <alignment horizontal="right" vertical="center"/>
    </xf>
    <xf numFmtId="1" fontId="9" fillId="0" borderId="24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 quotePrefix="1">
      <alignment horizontal="right" vertical="center"/>
    </xf>
    <xf numFmtId="1" fontId="9" fillId="0" borderId="37" xfId="0" applyNumberFormat="1" applyFont="1" applyFill="1" applyBorder="1" applyAlignment="1">
      <alignment horizontal="right" vertical="center"/>
    </xf>
    <xf numFmtId="1" fontId="9" fillId="0" borderId="32" xfId="0" applyNumberFormat="1" applyFont="1" applyFill="1" applyBorder="1" applyAlignment="1">
      <alignment horizontal="right" vertical="center"/>
    </xf>
    <xf numFmtId="1" fontId="9" fillId="0" borderId="38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6" xfId="0" applyFont="1" applyFill="1" applyBorder="1" applyAlignment="1" quotePrefix="1">
      <alignment horizontal="left" vertical="center"/>
    </xf>
    <xf numFmtId="1" fontId="9" fillId="0" borderId="16" xfId="0" applyNumberFormat="1" applyFont="1" applyFill="1" applyBorder="1" applyAlignment="1">
      <alignment horizontal="right" vertical="center"/>
    </xf>
    <xf numFmtId="1" fontId="9" fillId="0" borderId="35" xfId="0" applyNumberFormat="1" applyFont="1" applyFill="1" applyBorder="1" applyAlignment="1">
      <alignment horizontal="right" vertical="center"/>
    </xf>
    <xf numFmtId="172" fontId="9" fillId="0" borderId="5" xfId="0" applyNumberFormat="1" applyFont="1" applyFill="1" applyBorder="1" applyAlignment="1" quotePrefix="1">
      <alignment horizontal="center" vertical="center"/>
    </xf>
    <xf numFmtId="1" fontId="9" fillId="0" borderId="49" xfId="0" applyNumberFormat="1" applyFont="1" applyFill="1" applyBorder="1" applyAlignment="1">
      <alignment horizontal="right" vertical="center"/>
    </xf>
    <xf numFmtId="172" fontId="9" fillId="0" borderId="52" xfId="0" applyNumberFormat="1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" fontId="9" fillId="0" borderId="53" xfId="0" applyNumberFormat="1" applyFont="1" applyFill="1" applyBorder="1" applyAlignment="1">
      <alignment horizontal="right" vertical="center"/>
    </xf>
    <xf numFmtId="1" fontId="9" fillId="0" borderId="54" xfId="0" applyNumberFormat="1" applyFont="1" applyFill="1" applyBorder="1" applyAlignment="1">
      <alignment horizontal="right" vertical="center"/>
    </xf>
    <xf numFmtId="172" fontId="9" fillId="0" borderId="55" xfId="0" applyNumberFormat="1" applyFont="1" applyFill="1" applyBorder="1" applyAlignment="1" quotePrefix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17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72" fontId="9" fillId="0" borderId="13" xfId="0" applyNumberFormat="1" applyFont="1" applyFill="1" applyBorder="1" applyAlignment="1" quotePrefix="1">
      <alignment horizontal="center" vertical="center"/>
    </xf>
    <xf numFmtId="172" fontId="9" fillId="0" borderId="4" xfId="0" applyNumberFormat="1" applyFont="1" applyFill="1" applyBorder="1" applyAlignment="1">
      <alignment horizontal="right" vertical="center"/>
    </xf>
    <xf numFmtId="172" fontId="9" fillId="0" borderId="3" xfId="0" applyNumberFormat="1" applyFont="1" applyFill="1" applyBorder="1" applyAlignment="1" quotePrefix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172" fontId="9" fillId="0" borderId="11" xfId="0" applyNumberFormat="1" applyFont="1" applyFill="1" applyBorder="1" applyAlignment="1">
      <alignment horizontal="right" vertical="center"/>
    </xf>
    <xf numFmtId="172" fontId="9" fillId="0" borderId="21" xfId="0" applyNumberFormat="1" applyFont="1" applyFill="1" applyBorder="1" applyAlignment="1" quotePrefix="1">
      <alignment horizontal="center" vertical="center"/>
    </xf>
    <xf numFmtId="1" fontId="9" fillId="0" borderId="20" xfId="0" applyNumberFormat="1" applyFont="1" applyFill="1" applyBorder="1" applyAlignment="1">
      <alignment vertical="center"/>
    </xf>
    <xf numFmtId="172" fontId="11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 quotePrefix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17" fontId="9" fillId="0" borderId="10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vertical="center"/>
    </xf>
    <xf numFmtId="172" fontId="9" fillId="0" borderId="15" xfId="0" applyNumberFormat="1" applyFont="1" applyFill="1" applyBorder="1" applyAlignment="1" quotePrefix="1">
      <alignment horizontal="center" vertical="center"/>
    </xf>
    <xf numFmtId="172" fontId="9" fillId="0" borderId="41" xfId="0" applyNumberFormat="1" applyFont="1" applyFill="1" applyBorder="1" applyAlignment="1" quotePrefix="1">
      <alignment horizontal="center" vertical="center"/>
    </xf>
    <xf numFmtId="172" fontId="9" fillId="0" borderId="11" xfId="0" applyNumberFormat="1" applyFont="1" applyFill="1" applyBorder="1" applyAlignment="1" quotePrefix="1">
      <alignment horizontal="center" vertical="center"/>
    </xf>
    <xf numFmtId="172" fontId="9" fillId="0" borderId="22" xfId="0" applyNumberFormat="1" applyFont="1" applyFill="1" applyBorder="1" applyAlignment="1" quotePrefix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2" xfId="0" applyFont="1" applyFill="1" applyBorder="1" applyAlignment="1" quotePrefix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11" fillId="0" borderId="0" xfId="0" applyNumberFormat="1" applyFont="1" applyFill="1" applyBorder="1" applyAlignment="1" quotePrefix="1">
      <alignment horizontal="left" vertical="center"/>
    </xf>
    <xf numFmtId="1" fontId="10" fillId="0" borderId="0" xfId="0" applyNumberFormat="1" applyFont="1" applyFill="1" applyBorder="1" applyAlignment="1" quotePrefix="1">
      <alignment horizontal="left" vertical="center"/>
    </xf>
    <xf numFmtId="0" fontId="10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1" fontId="9" fillId="0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 quotePrefix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 quotePrefix="1">
      <alignment horizontal="center" vertical="center"/>
    </xf>
    <xf numFmtId="17" fontId="9" fillId="0" borderId="51" xfId="0" applyNumberFormat="1" applyFont="1" applyFill="1" applyBorder="1" applyAlignment="1">
      <alignment horizontal="center" vertical="center"/>
    </xf>
    <xf numFmtId="17" fontId="9" fillId="0" borderId="20" xfId="0" applyNumberFormat="1" applyFont="1" applyFill="1" applyBorder="1" applyAlignment="1">
      <alignment horizontal="center" vertical="center"/>
    </xf>
    <xf numFmtId="17" fontId="9" fillId="0" borderId="21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 quotePrefix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 quotePrefix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quotePrefix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0</xdr:rowOff>
    </xdr:from>
    <xdr:to>
      <xdr:col>2</xdr:col>
      <xdr:colOff>2762250</xdr:colOff>
      <xdr:row>5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38150"/>
          <a:ext cx="27432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04"/>
  <sheetViews>
    <sheetView tabSelected="1" zoomScale="50" zoomScaleNormal="50" workbookViewId="0" topLeftCell="A1">
      <selection activeCell="A1" sqref="A1:C8"/>
    </sheetView>
  </sheetViews>
  <sheetFormatPr defaultColWidth="9.140625" defaultRowHeight="12.75"/>
  <cols>
    <col min="1" max="1" width="5.00390625" style="2" customWidth="1"/>
    <col min="2" max="2" width="2.8515625" style="2" customWidth="1"/>
    <col min="3" max="3" width="56.28125" style="2" customWidth="1"/>
    <col min="4" max="9" width="17.7109375" style="2" customWidth="1"/>
    <col min="10" max="12" width="20.7109375" style="2" customWidth="1"/>
    <col min="13" max="13" width="17.7109375" style="2" customWidth="1"/>
    <col min="14" max="16" width="20.7109375" style="2" customWidth="1"/>
    <col min="17" max="17" width="63.421875" style="2" customWidth="1"/>
    <col min="18" max="18" width="2.8515625" style="2" customWidth="1"/>
    <col min="19" max="19" width="5.28125" style="1" customWidth="1"/>
    <col min="20" max="169" width="7.8515625" style="1" customWidth="1"/>
    <col min="170" max="16384" width="7.8515625" style="2" customWidth="1"/>
  </cols>
  <sheetData>
    <row r="1" spans="1:19" ht="34.5" customHeight="1">
      <c r="A1" s="205"/>
      <c r="B1" s="206"/>
      <c r="C1" s="207"/>
      <c r="D1" s="214" t="s">
        <v>90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26" t="s">
        <v>113</v>
      </c>
      <c r="R1" s="227"/>
      <c r="S1" s="228"/>
    </row>
    <row r="2" spans="1:169" s="5" customFormat="1" ht="33" customHeight="1">
      <c r="A2" s="208"/>
      <c r="B2" s="209"/>
      <c r="C2" s="210"/>
      <c r="D2" s="217" t="s">
        <v>89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29"/>
      <c r="R2" s="230"/>
      <c r="S2" s="23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5" customFormat="1" ht="33" customHeight="1">
      <c r="A3" s="208"/>
      <c r="B3" s="209"/>
      <c r="C3" s="210"/>
      <c r="D3" s="217" t="s">
        <v>99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29"/>
      <c r="R3" s="230"/>
      <c r="S3" s="23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</row>
    <row r="4" spans="1:169" s="5" customFormat="1" ht="27.75" customHeight="1" thickBot="1">
      <c r="A4" s="208"/>
      <c r="B4" s="209"/>
      <c r="C4" s="210"/>
      <c r="D4" s="219" t="s">
        <v>30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9"/>
      <c r="R4" s="230"/>
      <c r="S4" s="23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</row>
    <row r="5" spans="1:169" s="162" customFormat="1" ht="30" customHeight="1">
      <c r="A5" s="208"/>
      <c r="B5" s="209"/>
      <c r="C5" s="210"/>
      <c r="D5" s="221" t="s">
        <v>43</v>
      </c>
      <c r="E5" s="222"/>
      <c r="F5" s="223"/>
      <c r="G5" s="221" t="s">
        <v>110</v>
      </c>
      <c r="H5" s="222"/>
      <c r="I5" s="223"/>
      <c r="J5" s="224" t="s">
        <v>31</v>
      </c>
      <c r="K5" s="225"/>
      <c r="L5" s="225"/>
      <c r="M5" s="15"/>
      <c r="N5" s="224" t="s">
        <v>31</v>
      </c>
      <c r="O5" s="225"/>
      <c r="P5" s="232"/>
      <c r="Q5" s="235" t="s">
        <v>114</v>
      </c>
      <c r="R5" s="236"/>
      <c r="S5" s="23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</row>
    <row r="6" spans="1:169" s="162" customFormat="1" ht="30" customHeight="1" thickBot="1">
      <c r="A6" s="208"/>
      <c r="B6" s="209"/>
      <c r="C6" s="210"/>
      <c r="D6" s="242"/>
      <c r="E6" s="243"/>
      <c r="F6" s="244"/>
      <c r="G6" s="233" t="s">
        <v>46</v>
      </c>
      <c r="H6" s="202"/>
      <c r="I6" s="234"/>
      <c r="J6" s="233" t="s">
        <v>111</v>
      </c>
      <c r="K6" s="202"/>
      <c r="L6" s="202"/>
      <c r="M6" s="18" t="s">
        <v>0</v>
      </c>
      <c r="N6" s="233" t="s">
        <v>112</v>
      </c>
      <c r="O6" s="202"/>
      <c r="P6" s="234"/>
      <c r="Q6" s="238"/>
      <c r="R6" s="236"/>
      <c r="S6" s="237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</row>
    <row r="7" spans="1:169" s="162" customFormat="1" ht="30" customHeight="1">
      <c r="A7" s="208"/>
      <c r="B7" s="209"/>
      <c r="C7" s="210"/>
      <c r="D7" s="178" t="s">
        <v>47</v>
      </c>
      <c r="E7" s="178" t="s">
        <v>48</v>
      </c>
      <c r="F7" s="21" t="s">
        <v>1</v>
      </c>
      <c r="G7" s="19" t="s">
        <v>47</v>
      </c>
      <c r="H7" s="20" t="s">
        <v>48</v>
      </c>
      <c r="I7" s="21" t="s">
        <v>1</v>
      </c>
      <c r="J7" s="19" t="s">
        <v>47</v>
      </c>
      <c r="K7" s="20" t="s">
        <v>48</v>
      </c>
      <c r="L7" s="21" t="s">
        <v>1</v>
      </c>
      <c r="M7" s="22" t="s">
        <v>25</v>
      </c>
      <c r="N7" s="19" t="s">
        <v>47</v>
      </c>
      <c r="O7" s="20" t="s">
        <v>48</v>
      </c>
      <c r="P7" s="21" t="s">
        <v>1</v>
      </c>
      <c r="Q7" s="238"/>
      <c r="R7" s="236"/>
      <c r="S7" s="237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</row>
    <row r="8" spans="1:169" s="162" customFormat="1" ht="30" customHeight="1" thickBot="1">
      <c r="A8" s="211"/>
      <c r="B8" s="212"/>
      <c r="C8" s="213"/>
      <c r="D8" s="179" t="s">
        <v>49</v>
      </c>
      <c r="E8" s="24" t="s">
        <v>50</v>
      </c>
      <c r="F8" s="25" t="s">
        <v>2</v>
      </c>
      <c r="G8" s="23" t="s">
        <v>49</v>
      </c>
      <c r="H8" s="24" t="s">
        <v>50</v>
      </c>
      <c r="I8" s="25" t="s">
        <v>2</v>
      </c>
      <c r="J8" s="23" t="s">
        <v>49</v>
      </c>
      <c r="K8" s="24" t="s">
        <v>50</v>
      </c>
      <c r="L8" s="25" t="s">
        <v>2</v>
      </c>
      <c r="M8" s="26"/>
      <c r="N8" s="23" t="s">
        <v>49</v>
      </c>
      <c r="O8" s="24" t="s">
        <v>50</v>
      </c>
      <c r="P8" s="25" t="s">
        <v>2</v>
      </c>
      <c r="Q8" s="239"/>
      <c r="R8" s="240"/>
      <c r="S8" s="24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</row>
    <row r="9" spans="1:169" s="162" customFormat="1" ht="12" customHeight="1" thickBot="1">
      <c r="A9" s="163"/>
      <c r="B9" s="163"/>
      <c r="C9" s="163"/>
      <c r="D9" s="164"/>
      <c r="E9" s="165"/>
      <c r="F9" s="165"/>
      <c r="G9" s="164"/>
      <c r="H9" s="165"/>
      <c r="I9" s="165"/>
      <c r="J9" s="164"/>
      <c r="K9" s="165"/>
      <c r="L9" s="166"/>
      <c r="M9" s="165"/>
      <c r="N9" s="164"/>
      <c r="O9" s="165"/>
      <c r="P9" s="165"/>
      <c r="Q9" s="163"/>
      <c r="R9" s="163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</row>
    <row r="10" spans="1:169" s="17" customFormat="1" ht="30" customHeight="1" thickBot="1">
      <c r="A10" s="27"/>
      <c r="B10" s="28"/>
      <c r="C10" s="28"/>
      <c r="D10" s="203" t="s">
        <v>44</v>
      </c>
      <c r="E10" s="196"/>
      <c r="F10" s="204"/>
      <c r="G10" s="195" t="s">
        <v>120</v>
      </c>
      <c r="H10" s="196"/>
      <c r="I10" s="204"/>
      <c r="J10" s="198" t="s">
        <v>51</v>
      </c>
      <c r="K10" s="199"/>
      <c r="L10" s="199"/>
      <c r="M10" s="29"/>
      <c r="N10" s="198" t="s">
        <v>52</v>
      </c>
      <c r="O10" s="199"/>
      <c r="P10" s="200"/>
      <c r="Q10" s="28"/>
      <c r="R10" s="28"/>
      <c r="S10" s="3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27" customHeight="1" thickBot="1">
      <c r="A11" s="31" t="s">
        <v>24</v>
      </c>
      <c r="B11" s="32"/>
      <c r="C11" s="32"/>
      <c r="D11" s="33">
        <v>1446</v>
      </c>
      <c r="E11" s="34">
        <v>30</v>
      </c>
      <c r="F11" s="35">
        <f>SUM(D11:E11)</f>
        <v>1476</v>
      </c>
      <c r="G11" s="34">
        <v>1272</v>
      </c>
      <c r="H11" s="34">
        <v>29</v>
      </c>
      <c r="I11" s="35">
        <f>SUM(G11:H11)</f>
        <v>1301</v>
      </c>
      <c r="J11" s="33">
        <v>864</v>
      </c>
      <c r="K11" s="34">
        <v>33</v>
      </c>
      <c r="L11" s="35">
        <f>SUM(J11:K11)</f>
        <v>897</v>
      </c>
      <c r="M11" s="36">
        <f>ROUND(L11-P11,2)/P11*100</f>
        <v>54.65517241379311</v>
      </c>
      <c r="N11" s="33">
        <v>544</v>
      </c>
      <c r="O11" s="34">
        <v>36</v>
      </c>
      <c r="P11" s="37">
        <f>SUM(N11:O11)</f>
        <v>580</v>
      </c>
      <c r="Q11" s="38"/>
      <c r="S11" s="39" t="s">
        <v>19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30" customHeight="1" thickBot="1">
      <c r="A12" s="31"/>
      <c r="B12" s="16"/>
      <c r="C12" s="16"/>
      <c r="D12" s="194"/>
      <c r="E12" s="194"/>
      <c r="F12" s="194"/>
      <c r="G12" s="194"/>
      <c r="H12" s="194"/>
      <c r="I12" s="194"/>
      <c r="J12" s="201" t="s">
        <v>124</v>
      </c>
      <c r="K12" s="201"/>
      <c r="L12" s="201"/>
      <c r="M12" s="40"/>
      <c r="N12" s="202" t="s">
        <v>115</v>
      </c>
      <c r="O12" s="202"/>
      <c r="P12" s="202"/>
      <c r="Q12" s="41"/>
      <c r="R12" s="41"/>
      <c r="S12" s="42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27" customHeight="1" thickBot="1">
      <c r="A13" s="31" t="s">
        <v>3</v>
      </c>
      <c r="B13" s="43"/>
      <c r="C13" s="43"/>
      <c r="D13" s="44">
        <f>SUM(D14:D15)</f>
        <v>32</v>
      </c>
      <c r="E13" s="45">
        <f>SUM(E14:E15)</f>
        <v>0</v>
      </c>
      <c r="F13" s="46">
        <f>SUM(D13:E13)</f>
        <v>32</v>
      </c>
      <c r="G13" s="44">
        <f>G14+G15</f>
        <v>72</v>
      </c>
      <c r="H13" s="45">
        <f>H14+H15</f>
        <v>0</v>
      </c>
      <c r="I13" s="46">
        <f>SUM(G13:H13)</f>
        <v>72</v>
      </c>
      <c r="J13" s="33">
        <f>J14+J15</f>
        <v>2115</v>
      </c>
      <c r="K13" s="47">
        <f>K14+K15</f>
        <v>8</v>
      </c>
      <c r="L13" s="35">
        <f>SUM(J13:K13)</f>
        <v>2123</v>
      </c>
      <c r="M13" s="167" t="s">
        <v>16</v>
      </c>
      <c r="N13" s="33">
        <f>+N14+N15</f>
        <v>3057</v>
      </c>
      <c r="O13" s="33">
        <f>+O14+O15</f>
        <v>40</v>
      </c>
      <c r="P13" s="35">
        <f>SUM(N13:O13)</f>
        <v>3097</v>
      </c>
      <c r="Q13" s="38"/>
      <c r="R13" s="38"/>
      <c r="S13" s="39" t="s">
        <v>4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27" customHeight="1">
      <c r="A14" s="31"/>
      <c r="B14" s="49" t="s">
        <v>81</v>
      </c>
      <c r="C14" s="50"/>
      <c r="D14" s="51">
        <v>15</v>
      </c>
      <c r="E14" s="52">
        <v>0</v>
      </c>
      <c r="F14" s="48">
        <f>SUM(D14:E14)</f>
        <v>15</v>
      </c>
      <c r="G14" s="51">
        <v>4</v>
      </c>
      <c r="H14" s="52">
        <v>0</v>
      </c>
      <c r="I14" s="48">
        <f>SUM(G14:H14)</f>
        <v>4</v>
      </c>
      <c r="J14" s="51">
        <v>1495</v>
      </c>
      <c r="K14" s="52">
        <v>8</v>
      </c>
      <c r="L14" s="48">
        <f>SUM(J14:K14)</f>
        <v>1503</v>
      </c>
      <c r="M14" s="53">
        <f>ROUND(L14-P14,2)/P14*100</f>
        <v>-36.60902572754112</v>
      </c>
      <c r="N14" s="51">
        <v>2331</v>
      </c>
      <c r="O14" s="52">
        <v>40</v>
      </c>
      <c r="P14" s="48">
        <f>SUM(N14:O14)</f>
        <v>2371</v>
      </c>
      <c r="Q14" s="54"/>
      <c r="R14" s="55" t="s">
        <v>82</v>
      </c>
      <c r="S14" s="42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17" customFormat="1" ht="27" customHeight="1" thickBot="1">
      <c r="A15" s="31"/>
      <c r="B15" s="56" t="s">
        <v>32</v>
      </c>
      <c r="C15" s="57"/>
      <c r="D15" s="58">
        <v>17</v>
      </c>
      <c r="E15" s="59">
        <v>0</v>
      </c>
      <c r="F15" s="60">
        <f>SUM(D15:E15)</f>
        <v>17</v>
      </c>
      <c r="G15" s="58">
        <v>68</v>
      </c>
      <c r="H15" s="59">
        <v>0</v>
      </c>
      <c r="I15" s="60">
        <f>SUM(G15:H15)</f>
        <v>68</v>
      </c>
      <c r="J15" s="58">
        <v>620</v>
      </c>
      <c r="K15" s="61">
        <v>0</v>
      </c>
      <c r="L15" s="60">
        <f>SUM(J15:K15)</f>
        <v>620</v>
      </c>
      <c r="M15" s="169" t="s">
        <v>16</v>
      </c>
      <c r="N15" s="58">
        <v>726</v>
      </c>
      <c r="O15" s="61">
        <v>0</v>
      </c>
      <c r="P15" s="60">
        <f>SUM(N15:O15)</f>
        <v>726</v>
      </c>
      <c r="Q15" s="62"/>
      <c r="R15" s="63" t="s">
        <v>61</v>
      </c>
      <c r="S15" s="42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</row>
    <row r="16" spans="1:169" s="17" customFormat="1" ht="10.5" customHeight="1" thickBot="1">
      <c r="A16" s="31"/>
      <c r="B16" s="16"/>
      <c r="C16" s="16"/>
      <c r="D16" s="64"/>
      <c r="E16" s="64"/>
      <c r="F16" s="64"/>
      <c r="G16" s="64"/>
      <c r="H16" s="64"/>
      <c r="I16" s="64"/>
      <c r="J16" s="64"/>
      <c r="K16" s="64"/>
      <c r="L16" s="64" t="s">
        <v>62</v>
      </c>
      <c r="M16" s="64"/>
      <c r="N16" s="64"/>
      <c r="O16" s="64"/>
      <c r="P16" s="64"/>
      <c r="Q16" s="41"/>
      <c r="R16" s="41"/>
      <c r="S16" s="42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17" customFormat="1" ht="27" customHeight="1" thickBot="1">
      <c r="A17" s="31" t="s">
        <v>5</v>
      </c>
      <c r="B17" s="65"/>
      <c r="C17" s="43"/>
      <c r="D17" s="33">
        <f>SUM(D19:D24)</f>
        <v>193</v>
      </c>
      <c r="E17" s="45">
        <f>SUM(E19:E24)</f>
        <v>0</v>
      </c>
      <c r="F17" s="37">
        <f>SUM(D17:E17)</f>
        <v>193</v>
      </c>
      <c r="G17" s="33">
        <f>SUM(G19:G24)</f>
        <v>223</v>
      </c>
      <c r="H17" s="45">
        <f>SUM(H19:H24)</f>
        <v>1</v>
      </c>
      <c r="I17" s="37">
        <f>SUM(G17:H17)</f>
        <v>224</v>
      </c>
      <c r="J17" s="33">
        <f>SUM(J19:J24)</f>
        <v>1753</v>
      </c>
      <c r="K17" s="45">
        <f>SUM(K19:K24)</f>
        <v>3</v>
      </c>
      <c r="L17" s="37">
        <f>SUM(J17:K17)</f>
        <v>1756</v>
      </c>
      <c r="M17" s="66">
        <f>ROUND((L17-P17)/(P17)*(100),2)</f>
        <v>2.75</v>
      </c>
      <c r="N17" s="33">
        <f>SUM(N19:N24)</f>
        <v>1705</v>
      </c>
      <c r="O17" s="45">
        <f>SUM(O19:O24)</f>
        <v>4</v>
      </c>
      <c r="P17" s="37">
        <f>SUM(N17:O17)</f>
        <v>1709</v>
      </c>
      <c r="Q17" s="38"/>
      <c r="R17" s="38"/>
      <c r="S17" s="39" t="s">
        <v>6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</row>
    <row r="18" spans="1:169" s="17" customFormat="1" ht="27" customHeight="1">
      <c r="A18" s="31" t="s">
        <v>62</v>
      </c>
      <c r="B18" s="67" t="s">
        <v>17</v>
      </c>
      <c r="C18" s="68"/>
      <c r="D18" s="51">
        <f>SUM(D19:D21)</f>
        <v>191</v>
      </c>
      <c r="E18" s="52">
        <f>SUM(E19:E21)</f>
        <v>0</v>
      </c>
      <c r="F18" s="46">
        <f>SUM(D18:E18)</f>
        <v>191</v>
      </c>
      <c r="G18" s="51">
        <f>SUM(G19:G21)</f>
        <v>221</v>
      </c>
      <c r="H18" s="52">
        <f>SUM(H19:H21)</f>
        <v>0</v>
      </c>
      <c r="I18" s="46">
        <f>SUM(G18:H18)</f>
        <v>221</v>
      </c>
      <c r="J18" s="52">
        <f>SUM(J19:J21)</f>
        <v>1733</v>
      </c>
      <c r="K18" s="52">
        <f>SUM(K19:K21)</f>
        <v>1</v>
      </c>
      <c r="L18" s="46">
        <f>SUM(J18:K18)</f>
        <v>1734</v>
      </c>
      <c r="M18" s="53">
        <f>ROUND(L18-P18,2)/P18*100</f>
        <v>3.522388059701492</v>
      </c>
      <c r="N18" s="51">
        <f>SUM(N19:N21)</f>
        <v>1673</v>
      </c>
      <c r="O18" s="52">
        <f>SUM(O19:O21)</f>
        <v>2</v>
      </c>
      <c r="P18" s="46">
        <f>SUM(N18:O18)</f>
        <v>1675</v>
      </c>
      <c r="Q18" s="69"/>
      <c r="R18" s="70" t="s">
        <v>18</v>
      </c>
      <c r="S18" s="39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17" customFormat="1" ht="27" customHeight="1">
      <c r="A19" s="31"/>
      <c r="B19" s="71"/>
      <c r="C19" s="49" t="s">
        <v>53</v>
      </c>
      <c r="D19" s="72">
        <v>191</v>
      </c>
      <c r="E19" s="73">
        <v>0</v>
      </c>
      <c r="F19" s="74">
        <f>SUM(D19:E19)</f>
        <v>191</v>
      </c>
      <c r="G19" s="72">
        <v>221</v>
      </c>
      <c r="H19" s="73">
        <v>0</v>
      </c>
      <c r="I19" s="74">
        <f>SUM(G19:H19)</f>
        <v>221</v>
      </c>
      <c r="J19" s="72">
        <v>1733</v>
      </c>
      <c r="K19" s="73">
        <v>0</v>
      </c>
      <c r="L19" s="74">
        <f>SUM(J19:K19)</f>
        <v>1733</v>
      </c>
      <c r="M19" s="89">
        <f>ROUND(L19-P19,2)/P19*100</f>
        <v>3.5863717872086074</v>
      </c>
      <c r="N19" s="72">
        <v>1673</v>
      </c>
      <c r="O19" s="73">
        <v>0</v>
      </c>
      <c r="P19" s="74">
        <f>SUM(N19:O19)</f>
        <v>1673</v>
      </c>
      <c r="Q19" s="55" t="s">
        <v>54</v>
      </c>
      <c r="R19" s="75"/>
      <c r="S19" s="42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</row>
    <row r="20" spans="1:169" s="17" customFormat="1" ht="27" customHeight="1">
      <c r="A20" s="31"/>
      <c r="B20" s="76"/>
      <c r="C20" s="77" t="s">
        <v>55</v>
      </c>
      <c r="D20" s="78">
        <v>0</v>
      </c>
      <c r="E20" s="79">
        <v>0</v>
      </c>
      <c r="F20" s="80">
        <f>SUM(D20:E20)</f>
        <v>0</v>
      </c>
      <c r="G20" s="78">
        <v>0</v>
      </c>
      <c r="H20" s="79">
        <v>0</v>
      </c>
      <c r="I20" s="80">
        <f>SUM(G20:H20)</f>
        <v>0</v>
      </c>
      <c r="J20" s="78">
        <v>0</v>
      </c>
      <c r="K20" s="79">
        <v>1</v>
      </c>
      <c r="L20" s="80">
        <f>SUM(J20:K20)</f>
        <v>1</v>
      </c>
      <c r="M20" s="126">
        <v>-50</v>
      </c>
      <c r="N20" s="78">
        <v>0</v>
      </c>
      <c r="O20" s="79">
        <v>2</v>
      </c>
      <c r="P20" s="80">
        <f>SUM(N20:O20)</f>
        <v>2</v>
      </c>
      <c r="Q20" s="81" t="s">
        <v>56</v>
      </c>
      <c r="R20" s="75"/>
      <c r="S20" s="42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</row>
    <row r="21" spans="1:169" s="17" customFormat="1" ht="27" customHeight="1">
      <c r="A21" s="31"/>
      <c r="B21" s="76"/>
      <c r="C21" s="82" t="s">
        <v>63</v>
      </c>
      <c r="D21" s="83">
        <v>0</v>
      </c>
      <c r="E21" s="84">
        <v>0</v>
      </c>
      <c r="F21" s="85">
        <f>E21+D21</f>
        <v>0</v>
      </c>
      <c r="G21" s="83">
        <v>0</v>
      </c>
      <c r="H21" s="84">
        <v>0</v>
      </c>
      <c r="I21" s="85">
        <f>H21+G21</f>
        <v>0</v>
      </c>
      <c r="J21" s="83">
        <v>0</v>
      </c>
      <c r="K21" s="84">
        <v>0</v>
      </c>
      <c r="L21" s="85">
        <f>K21+J21</f>
        <v>0</v>
      </c>
      <c r="M21" s="126">
        <v>0</v>
      </c>
      <c r="N21" s="83">
        <v>0</v>
      </c>
      <c r="O21" s="84">
        <v>0</v>
      </c>
      <c r="P21" s="85">
        <f>O21+N21</f>
        <v>0</v>
      </c>
      <c r="Q21" s="111" t="s">
        <v>64</v>
      </c>
      <c r="R21" s="86"/>
      <c r="S21" s="42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</row>
    <row r="22" spans="1:169" s="17" customFormat="1" ht="27" customHeight="1">
      <c r="A22" s="31"/>
      <c r="B22" s="87" t="s">
        <v>7</v>
      </c>
      <c r="C22" s="88"/>
      <c r="D22" s="78">
        <v>1</v>
      </c>
      <c r="E22" s="79">
        <v>0</v>
      </c>
      <c r="F22" s="80">
        <f>SUM(D22:E22)</f>
        <v>1</v>
      </c>
      <c r="G22" s="78">
        <v>1</v>
      </c>
      <c r="H22" s="79">
        <v>0</v>
      </c>
      <c r="I22" s="80">
        <f>SUM(G22:H22)</f>
        <v>1</v>
      </c>
      <c r="J22" s="78">
        <v>9</v>
      </c>
      <c r="K22" s="79">
        <v>1</v>
      </c>
      <c r="L22" s="80">
        <f>SUM(J22:K22)</f>
        <v>10</v>
      </c>
      <c r="M22" s="89">
        <f>ROUND(L22-P22,2)/P22*100</f>
        <v>-44.44444444444444</v>
      </c>
      <c r="N22" s="78">
        <v>17</v>
      </c>
      <c r="O22" s="79">
        <v>1</v>
      </c>
      <c r="P22" s="80">
        <f>SUM(N22:O22)</f>
        <v>18</v>
      </c>
      <c r="Q22" s="41"/>
      <c r="R22" s="86" t="s">
        <v>20</v>
      </c>
      <c r="S22" s="42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</row>
    <row r="23" spans="1:169" s="17" customFormat="1" ht="27" customHeight="1">
      <c r="A23" s="31"/>
      <c r="B23" s="87" t="s">
        <v>8</v>
      </c>
      <c r="C23" s="88"/>
      <c r="D23" s="78">
        <v>0</v>
      </c>
      <c r="E23" s="79">
        <v>0</v>
      </c>
      <c r="F23" s="116">
        <f>SUM(D23:E23)</f>
        <v>0</v>
      </c>
      <c r="G23" s="78">
        <v>0</v>
      </c>
      <c r="H23" s="79">
        <v>0</v>
      </c>
      <c r="I23" s="116">
        <f>SUM(G23:H23)</f>
        <v>0</v>
      </c>
      <c r="J23" s="78">
        <v>2</v>
      </c>
      <c r="K23" s="79">
        <v>0</v>
      </c>
      <c r="L23" s="116">
        <f>SUM(J23:K23)</f>
        <v>2</v>
      </c>
      <c r="M23" s="126">
        <f>ROUND(L23-P23,2)/P23*100</f>
        <v>0</v>
      </c>
      <c r="N23" s="78">
        <v>2</v>
      </c>
      <c r="O23" s="79">
        <v>0</v>
      </c>
      <c r="P23" s="116">
        <f>SUM(N23:O23)</f>
        <v>2</v>
      </c>
      <c r="Q23" s="170"/>
      <c r="R23" s="86" t="s">
        <v>9</v>
      </c>
      <c r="S23" s="42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</row>
    <row r="24" spans="1:169" s="17" customFormat="1" ht="27" customHeight="1" thickBot="1">
      <c r="A24" s="31"/>
      <c r="B24" s="90" t="s">
        <v>21</v>
      </c>
      <c r="C24" s="91"/>
      <c r="D24" s="58">
        <v>1</v>
      </c>
      <c r="E24" s="59">
        <v>0</v>
      </c>
      <c r="F24" s="92">
        <f>SUM(D24:E24)</f>
        <v>1</v>
      </c>
      <c r="G24" s="58">
        <v>1</v>
      </c>
      <c r="H24" s="59">
        <v>1</v>
      </c>
      <c r="I24" s="92">
        <f>SUM(G24:H24)</f>
        <v>2</v>
      </c>
      <c r="J24" s="58">
        <v>9</v>
      </c>
      <c r="K24" s="59">
        <v>1</v>
      </c>
      <c r="L24" s="92">
        <f>SUM(J24:K24)</f>
        <v>10</v>
      </c>
      <c r="M24" s="171">
        <f>ROUND(L24-P24,2)/P24*100</f>
        <v>-28.57142857142857</v>
      </c>
      <c r="N24" s="58">
        <v>13</v>
      </c>
      <c r="O24" s="59">
        <v>1</v>
      </c>
      <c r="P24" s="92">
        <f>SUM(N24:O24)</f>
        <v>14</v>
      </c>
      <c r="Q24" s="93"/>
      <c r="R24" s="94" t="s">
        <v>22</v>
      </c>
      <c r="S24" s="42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s="17" customFormat="1" ht="15" customHeight="1" thickBot="1">
      <c r="A25" s="31"/>
      <c r="B25" s="32"/>
      <c r="C25" s="32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38"/>
      <c r="R25" s="38"/>
      <c r="S25" s="39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</row>
    <row r="26" spans="1:169" s="17" customFormat="1" ht="27" customHeight="1" thickBot="1">
      <c r="A26" s="31" t="s">
        <v>83</v>
      </c>
      <c r="B26" s="43"/>
      <c r="C26" s="43"/>
      <c r="D26" s="44">
        <f>SUM(D27+D30)</f>
        <v>12</v>
      </c>
      <c r="E26" s="95">
        <f>SUM(E27+E30)</f>
        <v>0</v>
      </c>
      <c r="F26" s="46">
        <f>SUM(D26:E26)</f>
        <v>12</v>
      </c>
      <c r="G26" s="44">
        <f>SUM(G27+G30)</f>
        <v>11</v>
      </c>
      <c r="H26" s="95">
        <f>SUM(H27+H30)</f>
        <v>0</v>
      </c>
      <c r="I26" s="46">
        <f>SUM(G26:H26)</f>
        <v>11</v>
      </c>
      <c r="J26" s="44">
        <f>SUM(J27+J30)</f>
        <v>115</v>
      </c>
      <c r="K26" s="95">
        <f>SUM(K27+K30)</f>
        <v>0</v>
      </c>
      <c r="L26" s="46">
        <f aca="true" t="shared" si="0" ref="L26:L32">SUM(J26:K26)</f>
        <v>115</v>
      </c>
      <c r="M26" s="167" t="s">
        <v>16</v>
      </c>
      <c r="N26" s="51">
        <f>SUM(N27+N30)</f>
        <v>109</v>
      </c>
      <c r="O26" s="52">
        <f>SUM(O27+O30)</f>
        <v>2</v>
      </c>
      <c r="P26" s="46">
        <f aca="true" t="shared" si="1" ref="P26:P32">SUM(N26:O26)</f>
        <v>111</v>
      </c>
      <c r="Q26" s="16"/>
      <c r="R26" s="16"/>
      <c r="S26" s="96" t="s">
        <v>84</v>
      </c>
      <c r="T26" s="38"/>
      <c r="U26" s="38"/>
      <c r="V26" s="38"/>
      <c r="W26" s="38"/>
      <c r="X26" s="38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7" customHeight="1">
      <c r="A27" s="31"/>
      <c r="B27" s="67" t="s">
        <v>88</v>
      </c>
      <c r="C27" s="97"/>
      <c r="D27" s="44">
        <f>SUM(D28:D29)</f>
        <v>1</v>
      </c>
      <c r="E27" s="95">
        <f>SUM(E28:E29)</f>
        <v>0</v>
      </c>
      <c r="F27" s="48">
        <f aca="true" t="shared" si="2" ref="F27:F32">SUM(D27:E27)</f>
        <v>1</v>
      </c>
      <c r="G27" s="95">
        <f>SUM(G28:G29)</f>
        <v>2</v>
      </c>
      <c r="H27" s="95">
        <f>SUM(H28:H29)</f>
        <v>0</v>
      </c>
      <c r="I27" s="48">
        <f aca="true" t="shared" si="3" ref="I27:I32">SUM(G27:H27)</f>
        <v>2</v>
      </c>
      <c r="J27" s="44">
        <f>SUM(J28:J29)</f>
        <v>14</v>
      </c>
      <c r="K27" s="98">
        <f>SUM(K28:K29)</f>
        <v>0</v>
      </c>
      <c r="L27" s="48">
        <f t="shared" si="0"/>
        <v>14</v>
      </c>
      <c r="M27" s="181" t="s">
        <v>16</v>
      </c>
      <c r="N27" s="99">
        <f>SUM(N28:N29)</f>
        <v>32</v>
      </c>
      <c r="O27" s="52">
        <f>SUM(O28:O29)</f>
        <v>0</v>
      </c>
      <c r="P27" s="48">
        <f t="shared" si="1"/>
        <v>32</v>
      </c>
      <c r="Q27" s="100"/>
      <c r="R27" s="70" t="s">
        <v>87</v>
      </c>
      <c r="S27" s="39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27" customHeight="1">
      <c r="A28" s="31"/>
      <c r="B28" s="101"/>
      <c r="C28" s="102" t="s">
        <v>57</v>
      </c>
      <c r="D28" s="103">
        <v>1</v>
      </c>
      <c r="E28" s="104">
        <v>0</v>
      </c>
      <c r="F28" s="105">
        <f t="shared" si="2"/>
        <v>1</v>
      </c>
      <c r="G28" s="103">
        <v>2</v>
      </c>
      <c r="H28" s="104">
        <v>0</v>
      </c>
      <c r="I28" s="105">
        <f t="shared" si="3"/>
        <v>2</v>
      </c>
      <c r="J28" s="103">
        <v>14</v>
      </c>
      <c r="K28" s="104">
        <v>0</v>
      </c>
      <c r="L28" s="105">
        <f t="shared" si="0"/>
        <v>14</v>
      </c>
      <c r="M28" s="182" t="s">
        <v>16</v>
      </c>
      <c r="N28" s="103">
        <v>32</v>
      </c>
      <c r="O28" s="104">
        <v>0</v>
      </c>
      <c r="P28" s="105">
        <f t="shared" si="1"/>
        <v>32</v>
      </c>
      <c r="Q28" s="106" t="s">
        <v>58</v>
      </c>
      <c r="R28" s="81"/>
      <c r="S28" s="42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27" customHeight="1">
      <c r="A29" s="31"/>
      <c r="B29" s="101"/>
      <c r="C29" s="107" t="s">
        <v>59</v>
      </c>
      <c r="D29" s="108">
        <v>0</v>
      </c>
      <c r="E29" s="109">
        <v>0</v>
      </c>
      <c r="F29" s="110">
        <f t="shared" si="2"/>
        <v>0</v>
      </c>
      <c r="G29" s="108">
        <v>0</v>
      </c>
      <c r="H29" s="109">
        <v>0</v>
      </c>
      <c r="I29" s="110">
        <f t="shared" si="3"/>
        <v>0</v>
      </c>
      <c r="J29" s="108">
        <v>0</v>
      </c>
      <c r="K29" s="109">
        <v>0</v>
      </c>
      <c r="L29" s="110">
        <f t="shared" si="0"/>
        <v>0</v>
      </c>
      <c r="M29" s="148" t="s">
        <v>16</v>
      </c>
      <c r="N29" s="108">
        <v>0</v>
      </c>
      <c r="O29" s="109">
        <v>0</v>
      </c>
      <c r="P29" s="110">
        <f t="shared" si="1"/>
        <v>0</v>
      </c>
      <c r="Q29" s="111" t="s">
        <v>60</v>
      </c>
      <c r="R29" s="112"/>
      <c r="S29" s="42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27" customHeight="1">
      <c r="A30" s="31"/>
      <c r="B30" s="87" t="s">
        <v>65</v>
      </c>
      <c r="C30" s="113"/>
      <c r="D30" s="114">
        <f>SUM(D31:D32)</f>
        <v>11</v>
      </c>
      <c r="E30" s="115">
        <f>SUM(E31:E32)</f>
        <v>0</v>
      </c>
      <c r="F30" s="116">
        <f t="shared" si="2"/>
        <v>11</v>
      </c>
      <c r="G30" s="114">
        <f>SUM(G31:G32)</f>
        <v>9</v>
      </c>
      <c r="H30" s="115">
        <f>SUM(H31:H32)</f>
        <v>0</v>
      </c>
      <c r="I30" s="116">
        <f t="shared" si="3"/>
        <v>9</v>
      </c>
      <c r="J30" s="114">
        <f>SUM(J31:J32)</f>
        <v>101</v>
      </c>
      <c r="K30" s="115">
        <f>SUM(K31:K32)</f>
        <v>0</v>
      </c>
      <c r="L30" s="116">
        <f t="shared" si="0"/>
        <v>101</v>
      </c>
      <c r="M30" s="182" t="s">
        <v>16</v>
      </c>
      <c r="N30" s="114">
        <f>SUM(N31:N32)</f>
        <v>77</v>
      </c>
      <c r="O30" s="115">
        <f>SUM(O31:O32)</f>
        <v>2</v>
      </c>
      <c r="P30" s="116">
        <f t="shared" si="1"/>
        <v>79</v>
      </c>
      <c r="Q30" s="117"/>
      <c r="R30" s="86" t="s">
        <v>66</v>
      </c>
      <c r="S30" s="42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27" customHeight="1">
      <c r="A31" s="31"/>
      <c r="B31" s="101"/>
      <c r="C31" s="102" t="s">
        <v>26</v>
      </c>
      <c r="D31" s="103">
        <v>11</v>
      </c>
      <c r="E31" s="104">
        <v>0</v>
      </c>
      <c r="F31" s="105">
        <f t="shared" si="2"/>
        <v>11</v>
      </c>
      <c r="G31" s="103">
        <v>9</v>
      </c>
      <c r="H31" s="104">
        <v>0</v>
      </c>
      <c r="I31" s="105">
        <f t="shared" si="3"/>
        <v>9</v>
      </c>
      <c r="J31" s="103">
        <v>101</v>
      </c>
      <c r="K31" s="104">
        <v>0</v>
      </c>
      <c r="L31" s="105">
        <f t="shared" si="0"/>
        <v>101</v>
      </c>
      <c r="M31" s="182" t="s">
        <v>16</v>
      </c>
      <c r="N31" s="103">
        <v>77</v>
      </c>
      <c r="O31" s="104">
        <v>2</v>
      </c>
      <c r="P31" s="74">
        <f t="shared" si="1"/>
        <v>79</v>
      </c>
      <c r="Q31" s="106" t="s">
        <v>28</v>
      </c>
      <c r="R31" s="112"/>
      <c r="S31" s="42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27" customHeight="1" thickBot="1">
      <c r="A32" s="31"/>
      <c r="B32" s="118"/>
      <c r="C32" s="107" t="s">
        <v>27</v>
      </c>
      <c r="D32" s="119">
        <v>0</v>
      </c>
      <c r="E32" s="61">
        <v>0</v>
      </c>
      <c r="F32" s="92">
        <f t="shared" si="2"/>
        <v>0</v>
      </c>
      <c r="G32" s="119">
        <v>0</v>
      </c>
      <c r="H32" s="61">
        <v>0</v>
      </c>
      <c r="I32" s="92">
        <f t="shared" si="3"/>
        <v>0</v>
      </c>
      <c r="J32" s="119">
        <v>0</v>
      </c>
      <c r="K32" s="61">
        <v>0</v>
      </c>
      <c r="L32" s="92">
        <f t="shared" si="0"/>
        <v>0</v>
      </c>
      <c r="M32" s="183" t="s">
        <v>16</v>
      </c>
      <c r="N32" s="119">
        <v>0</v>
      </c>
      <c r="O32" s="61">
        <v>0</v>
      </c>
      <c r="P32" s="92">
        <f t="shared" si="1"/>
        <v>0</v>
      </c>
      <c r="Q32" s="111" t="s">
        <v>29</v>
      </c>
      <c r="R32" s="120"/>
      <c r="S32" s="42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17" customFormat="1" ht="12" customHeight="1" thickBot="1">
      <c r="A33" s="31"/>
      <c r="B33" s="88"/>
      <c r="C33" s="88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41"/>
      <c r="R33" s="41"/>
      <c r="S33" s="42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</row>
    <row r="34" spans="1:169" s="17" customFormat="1" ht="27" customHeight="1" thickBot="1">
      <c r="A34" s="121" t="s">
        <v>10</v>
      </c>
      <c r="B34" s="32"/>
      <c r="C34" s="32"/>
      <c r="D34" s="122">
        <f>SUM(D35:D36)</f>
        <v>1</v>
      </c>
      <c r="E34" s="45">
        <f>SUM(E35:E36)</f>
        <v>1</v>
      </c>
      <c r="F34" s="37">
        <f>SUM(F35:F36)</f>
        <v>2</v>
      </c>
      <c r="G34" s="122">
        <f>SUM(G35:G36)</f>
        <v>-1</v>
      </c>
      <c r="H34" s="45">
        <f aca="true" t="shared" si="4" ref="H34:P34">SUM(H35:H36)</f>
        <v>1</v>
      </c>
      <c r="I34" s="37">
        <f t="shared" si="4"/>
        <v>0</v>
      </c>
      <c r="J34" s="45">
        <f t="shared" si="4"/>
        <v>0</v>
      </c>
      <c r="K34" s="45">
        <f t="shared" si="4"/>
        <v>11</v>
      </c>
      <c r="L34" s="35">
        <f t="shared" si="4"/>
        <v>11</v>
      </c>
      <c r="M34" s="172" t="s">
        <v>16</v>
      </c>
      <c r="N34" s="34">
        <f t="shared" si="4"/>
        <v>4</v>
      </c>
      <c r="O34" s="45">
        <f t="shared" si="4"/>
        <v>23</v>
      </c>
      <c r="P34" s="35">
        <f t="shared" si="4"/>
        <v>27</v>
      </c>
      <c r="Q34" s="38"/>
      <c r="R34" s="38"/>
      <c r="S34" s="39" t="s">
        <v>11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27" customHeight="1">
      <c r="A35" s="31"/>
      <c r="B35" s="49" t="s">
        <v>67</v>
      </c>
      <c r="C35" s="50"/>
      <c r="D35" s="78">
        <v>1</v>
      </c>
      <c r="E35" s="79">
        <v>0</v>
      </c>
      <c r="F35" s="48">
        <f>SUM(D35:E35)</f>
        <v>1</v>
      </c>
      <c r="G35" s="78">
        <v>0</v>
      </c>
      <c r="H35" s="79">
        <v>0</v>
      </c>
      <c r="I35" s="48">
        <f>SUM(G35:H35)</f>
        <v>0</v>
      </c>
      <c r="J35" s="78">
        <v>6</v>
      </c>
      <c r="K35" s="79">
        <v>2</v>
      </c>
      <c r="L35" s="48">
        <f>SUM(J35:K35)</f>
        <v>8</v>
      </c>
      <c r="M35" s="181" t="s">
        <v>16</v>
      </c>
      <c r="N35" s="78">
        <v>13</v>
      </c>
      <c r="O35" s="79">
        <v>0</v>
      </c>
      <c r="P35" s="48">
        <f>+N35+O35</f>
        <v>13</v>
      </c>
      <c r="Q35" s="54"/>
      <c r="R35" s="55" t="s">
        <v>68</v>
      </c>
      <c r="S35" s="42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27" customHeight="1" thickBot="1">
      <c r="A36" s="31"/>
      <c r="B36" s="82" t="s">
        <v>97</v>
      </c>
      <c r="C36" s="123"/>
      <c r="D36" s="78">
        <v>0</v>
      </c>
      <c r="E36" s="79">
        <v>1</v>
      </c>
      <c r="F36" s="60">
        <f>SUM(D36:E36)</f>
        <v>1</v>
      </c>
      <c r="G36" s="78">
        <v>-1</v>
      </c>
      <c r="H36" s="79">
        <v>1</v>
      </c>
      <c r="I36" s="60">
        <f>SUM(G36:H36)</f>
        <v>0</v>
      </c>
      <c r="J36" s="58">
        <v>-6</v>
      </c>
      <c r="K36" s="61">
        <v>9</v>
      </c>
      <c r="L36" s="60">
        <f>SUM(J36:K36)</f>
        <v>3</v>
      </c>
      <c r="M36" s="184" t="s">
        <v>16</v>
      </c>
      <c r="N36" s="58">
        <v>-9</v>
      </c>
      <c r="O36" s="61">
        <v>23</v>
      </c>
      <c r="P36" s="60">
        <f>+N36+O36</f>
        <v>14</v>
      </c>
      <c r="Q36" s="62"/>
      <c r="R36" s="63" t="s">
        <v>98</v>
      </c>
      <c r="S36" s="42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17" customFormat="1" ht="30" customHeight="1" thickBot="1">
      <c r="A37" s="31"/>
      <c r="B37" s="16"/>
      <c r="C37" s="16"/>
      <c r="D37" s="195" t="s">
        <v>45</v>
      </c>
      <c r="E37" s="196"/>
      <c r="F37" s="196"/>
      <c r="G37" s="195" t="s">
        <v>116</v>
      </c>
      <c r="H37" s="196"/>
      <c r="I37" s="196"/>
      <c r="J37" s="195" t="s">
        <v>116</v>
      </c>
      <c r="K37" s="196"/>
      <c r="L37" s="196"/>
      <c r="M37" s="196"/>
      <c r="N37" s="197" t="s">
        <v>117</v>
      </c>
      <c r="O37" s="197"/>
      <c r="P37" s="197"/>
      <c r="Q37" s="41"/>
      <c r="R37" s="41"/>
      <c r="S37" s="42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</row>
    <row r="38" spans="1:169" s="17" customFormat="1" ht="27" customHeight="1" thickBot="1">
      <c r="A38" s="124" t="s">
        <v>122</v>
      </c>
      <c r="B38" s="125"/>
      <c r="C38" s="125"/>
      <c r="D38" s="33">
        <f>D11+D13-D17-D26-D34</f>
        <v>1272</v>
      </c>
      <c r="E38" s="34">
        <f>E11+E13-E17-E26-E34</f>
        <v>29</v>
      </c>
      <c r="F38" s="37">
        <f>SUM(D38:E38)</f>
        <v>1301</v>
      </c>
      <c r="G38" s="33">
        <f>G11+G13-G17-G26-G34</f>
        <v>1111</v>
      </c>
      <c r="H38" s="34">
        <f>H11+H13-H17-H26-H34</f>
        <v>27</v>
      </c>
      <c r="I38" s="37">
        <f>SUM(G38:H38)</f>
        <v>1138</v>
      </c>
      <c r="J38" s="33">
        <f>J11+J13-J17-J26-J34</f>
        <v>1111</v>
      </c>
      <c r="K38" s="34">
        <f>K11+K13-K17-K26-K34</f>
        <v>27</v>
      </c>
      <c r="L38" s="37">
        <f>SUM(J38:K38)</f>
        <v>1138</v>
      </c>
      <c r="M38" s="66">
        <f>ROUND(L38-P38,2)/P38*100</f>
        <v>-37.814207650273225</v>
      </c>
      <c r="N38" s="122">
        <f>N11+N13-N17-N26-N34</f>
        <v>1783</v>
      </c>
      <c r="O38" s="45">
        <f>+O11+O13-O17-O26-O34</f>
        <v>47</v>
      </c>
      <c r="P38" s="37">
        <f>SUM(N38:O38)</f>
        <v>1830</v>
      </c>
      <c r="Q38" s="127"/>
      <c r="R38" s="127"/>
      <c r="S38" s="128" t="s">
        <v>123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</row>
    <row r="39" spans="1:169" s="17" customFormat="1" ht="10.5" customHeight="1" thickBot="1">
      <c r="A39" s="129"/>
      <c r="B39" s="28"/>
      <c r="C39" s="28"/>
      <c r="D39" s="194"/>
      <c r="E39" s="194"/>
      <c r="F39" s="194"/>
      <c r="G39" s="194"/>
      <c r="H39" s="194"/>
      <c r="I39" s="194"/>
      <c r="J39" s="194"/>
      <c r="K39" s="194"/>
      <c r="L39" s="194"/>
      <c r="M39" s="40"/>
      <c r="N39" s="194"/>
      <c r="O39" s="194"/>
      <c r="P39" s="194"/>
      <c r="Q39" s="193"/>
      <c r="R39" s="193"/>
      <c r="S39" s="42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</row>
    <row r="40" spans="1:169" s="17" customFormat="1" ht="27" customHeight="1" thickBot="1">
      <c r="A40" s="121" t="s">
        <v>75</v>
      </c>
      <c r="B40" s="32"/>
      <c r="C40" s="32"/>
      <c r="D40" s="122">
        <f>SUM(D41:D42)</f>
        <v>1272</v>
      </c>
      <c r="E40" s="45">
        <f>SUM(E41:E42)</f>
        <v>29</v>
      </c>
      <c r="F40" s="34">
        <f>SUM(F41:F42)</f>
        <v>1301</v>
      </c>
      <c r="G40" s="122">
        <f>G41+G42</f>
        <v>1111</v>
      </c>
      <c r="H40" s="45">
        <f>SUM(H41:H42)</f>
        <v>27</v>
      </c>
      <c r="I40" s="34">
        <f>SUM(I41:I42)</f>
        <v>1138</v>
      </c>
      <c r="J40" s="122">
        <f>SUM(J41:J42)</f>
        <v>1111</v>
      </c>
      <c r="K40" s="45">
        <f>SUM(K41:K42)</f>
        <v>27</v>
      </c>
      <c r="L40" s="35">
        <f>SUM(L41:L42)</f>
        <v>1138</v>
      </c>
      <c r="M40" s="66">
        <f>ROUND(L40-P40,2)/P40*100</f>
        <v>-37.814207650273225</v>
      </c>
      <c r="N40" s="122">
        <f>SUM(N41:N42)</f>
        <v>1783</v>
      </c>
      <c r="O40" s="45">
        <f>SUM(O41:O42)</f>
        <v>47</v>
      </c>
      <c r="P40" s="37">
        <f>SUM(N40:O40)</f>
        <v>1830</v>
      </c>
      <c r="Q40" s="38"/>
      <c r="R40" s="38"/>
      <c r="S40" s="39" t="s">
        <v>76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</row>
    <row r="41" spans="1:169" s="17" customFormat="1" ht="27" customHeight="1">
      <c r="A41" s="130"/>
      <c r="B41" s="49" t="s">
        <v>12</v>
      </c>
      <c r="C41" s="50"/>
      <c r="D41" s="51">
        <v>992</v>
      </c>
      <c r="E41" s="79">
        <v>29</v>
      </c>
      <c r="F41" s="80">
        <f>SUM(D41:E41)</f>
        <v>1021</v>
      </c>
      <c r="G41" s="51">
        <v>823</v>
      </c>
      <c r="H41" s="79">
        <v>27</v>
      </c>
      <c r="I41" s="80">
        <f>SUM(G41:H41)</f>
        <v>850</v>
      </c>
      <c r="J41" s="51">
        <v>823</v>
      </c>
      <c r="K41" s="79">
        <v>27</v>
      </c>
      <c r="L41" s="80">
        <f>SUM(J41:K41)</f>
        <v>850</v>
      </c>
      <c r="M41" s="168">
        <f>ROUND(L41-P41,2)/P41*100</f>
        <v>-45.58258642765685</v>
      </c>
      <c r="N41" s="79">
        <v>1515</v>
      </c>
      <c r="O41" s="79">
        <v>47</v>
      </c>
      <c r="P41" s="80">
        <f>SUM(N41:O41)</f>
        <v>1562</v>
      </c>
      <c r="Q41" s="54"/>
      <c r="R41" s="55" t="s">
        <v>13</v>
      </c>
      <c r="S41" s="42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</row>
    <row r="42" spans="1:169" s="17" customFormat="1" ht="27" customHeight="1" thickBot="1">
      <c r="A42" s="130"/>
      <c r="B42" s="82" t="s">
        <v>14</v>
      </c>
      <c r="C42" s="123"/>
      <c r="D42" s="58">
        <v>280</v>
      </c>
      <c r="E42" s="59">
        <v>0</v>
      </c>
      <c r="F42" s="60">
        <f>SUM(D42:E42)</f>
        <v>280</v>
      </c>
      <c r="G42" s="58">
        <v>288</v>
      </c>
      <c r="H42" s="59">
        <v>0</v>
      </c>
      <c r="I42" s="60">
        <f>SUM(G42:H42)</f>
        <v>288</v>
      </c>
      <c r="J42" s="58">
        <v>288</v>
      </c>
      <c r="K42" s="59">
        <v>0</v>
      </c>
      <c r="L42" s="60">
        <f>SUM(J42:K42)</f>
        <v>288</v>
      </c>
      <c r="M42" s="171">
        <f>ROUND(L42-P42,2)/P42*100</f>
        <v>7.462686567164178</v>
      </c>
      <c r="N42" s="58">
        <v>268</v>
      </c>
      <c r="O42" s="59">
        <v>0</v>
      </c>
      <c r="P42" s="60">
        <f>SUM(N42:O42)</f>
        <v>268</v>
      </c>
      <c r="Q42" s="62"/>
      <c r="R42" s="63" t="s">
        <v>15</v>
      </c>
      <c r="S42" s="42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</row>
    <row r="43" spans="1:169" s="17" customFormat="1" ht="9" customHeight="1" thickBot="1">
      <c r="A43" s="124"/>
      <c r="B43" s="125"/>
      <c r="C43" s="125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27"/>
      <c r="R43" s="127"/>
      <c r="S43" s="131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</row>
    <row r="44" spans="1:19" s="17" customFormat="1" ht="27" customHeight="1">
      <c r="A44" s="132" t="s">
        <v>69</v>
      </c>
      <c r="B44" s="133"/>
      <c r="C44" s="133"/>
      <c r="D44" s="134"/>
      <c r="E44" s="135"/>
      <c r="F44" s="136"/>
      <c r="G44" s="134"/>
      <c r="H44" s="135"/>
      <c r="I44" s="136"/>
      <c r="J44" s="134"/>
      <c r="K44" s="135"/>
      <c r="L44" s="136" t="s">
        <v>62</v>
      </c>
      <c r="M44" s="137"/>
      <c r="N44" s="134"/>
      <c r="O44" s="135"/>
      <c r="P44" s="136"/>
      <c r="Q44" s="28"/>
      <c r="R44" s="28"/>
      <c r="S44" s="138" t="s">
        <v>70</v>
      </c>
    </row>
    <row r="45" spans="1:19" s="17" customFormat="1" ht="27" customHeight="1">
      <c r="A45" s="121" t="s">
        <v>33</v>
      </c>
      <c r="B45" s="88"/>
      <c r="C45" s="88"/>
      <c r="D45" s="139"/>
      <c r="E45" s="140"/>
      <c r="F45" s="141"/>
      <c r="G45" s="139"/>
      <c r="H45" s="140"/>
      <c r="I45" s="141"/>
      <c r="J45" s="139"/>
      <c r="K45" s="140"/>
      <c r="L45" s="141"/>
      <c r="M45" s="142"/>
      <c r="N45" s="139"/>
      <c r="O45" s="140"/>
      <c r="P45" s="141"/>
      <c r="Q45" s="16"/>
      <c r="R45" s="16"/>
      <c r="S45" s="39" t="s">
        <v>34</v>
      </c>
    </row>
    <row r="46" spans="1:19" s="17" customFormat="1" ht="27" customHeight="1">
      <c r="A46" s="143"/>
      <c r="B46" s="88" t="s">
        <v>35</v>
      </c>
      <c r="C46" s="88"/>
      <c r="D46" s="144">
        <v>15</v>
      </c>
      <c r="E46" s="140">
        <v>0</v>
      </c>
      <c r="F46" s="145">
        <f>SUM(D46:E46)</f>
        <v>15</v>
      </c>
      <c r="G46" s="144">
        <v>10</v>
      </c>
      <c r="H46" s="140">
        <v>0</v>
      </c>
      <c r="I46" s="145">
        <f>SUM(G46:H46)</f>
        <v>10</v>
      </c>
      <c r="J46" s="144">
        <v>0</v>
      </c>
      <c r="K46" s="140">
        <v>0</v>
      </c>
      <c r="L46" s="145">
        <f>SUM(J46:K46)</f>
        <v>0</v>
      </c>
      <c r="M46" s="146" t="s">
        <v>16</v>
      </c>
      <c r="N46" s="144">
        <v>8</v>
      </c>
      <c r="O46" s="140">
        <v>0</v>
      </c>
      <c r="P46" s="141">
        <f>SUM(N46:O46)</f>
        <v>8</v>
      </c>
      <c r="Q46" s="16"/>
      <c r="R46" s="41" t="s">
        <v>36</v>
      </c>
      <c r="S46" s="42"/>
    </row>
    <row r="47" spans="1:19" s="17" customFormat="1" ht="27" customHeight="1">
      <c r="A47" s="143"/>
      <c r="B47" s="88" t="s">
        <v>71</v>
      </c>
      <c r="C47" s="88"/>
      <c r="D47" s="144">
        <v>0</v>
      </c>
      <c r="E47" s="140">
        <v>0</v>
      </c>
      <c r="F47" s="145">
        <f>SUM(D47:E47)</f>
        <v>0</v>
      </c>
      <c r="G47" s="144">
        <v>26</v>
      </c>
      <c r="H47" s="140">
        <v>0</v>
      </c>
      <c r="I47" s="145">
        <f>SUM(G47:H47)</f>
        <v>26</v>
      </c>
      <c r="J47" s="144">
        <v>151</v>
      </c>
      <c r="K47" s="140">
        <v>0</v>
      </c>
      <c r="L47" s="145">
        <f>SUM(J47:K47)</f>
        <v>151</v>
      </c>
      <c r="M47" s="146" t="s">
        <v>16</v>
      </c>
      <c r="N47" s="144">
        <v>117</v>
      </c>
      <c r="O47" s="140">
        <v>0</v>
      </c>
      <c r="P47" s="141">
        <f>SUM(N47:O47)</f>
        <v>117</v>
      </c>
      <c r="Q47" s="16"/>
      <c r="R47" s="41" t="s">
        <v>72</v>
      </c>
      <c r="S47" s="42"/>
    </row>
    <row r="48" spans="1:19" s="17" customFormat="1" ht="27" customHeight="1">
      <c r="A48" s="143"/>
      <c r="B48" s="88" t="s">
        <v>37</v>
      </c>
      <c r="C48" s="88"/>
      <c r="D48" s="144">
        <v>5</v>
      </c>
      <c r="E48" s="140">
        <v>0</v>
      </c>
      <c r="F48" s="145">
        <f>SUM(D48:E48)</f>
        <v>5</v>
      </c>
      <c r="G48" s="144">
        <v>4</v>
      </c>
      <c r="H48" s="140">
        <v>0</v>
      </c>
      <c r="I48" s="145">
        <f>SUM(G48:H48)</f>
        <v>4</v>
      </c>
      <c r="J48" s="144">
        <v>120</v>
      </c>
      <c r="K48" s="140">
        <v>0</v>
      </c>
      <c r="L48" s="145">
        <f>SUM(J48:K48)</f>
        <v>120</v>
      </c>
      <c r="M48" s="146" t="s">
        <v>16</v>
      </c>
      <c r="N48" s="144">
        <v>118</v>
      </c>
      <c r="O48" s="140">
        <v>0</v>
      </c>
      <c r="P48" s="141">
        <f>SUM(N48:O48)</f>
        <v>118</v>
      </c>
      <c r="Q48" s="16"/>
      <c r="R48" s="41" t="s">
        <v>38</v>
      </c>
      <c r="S48" s="42"/>
    </row>
    <row r="49" spans="1:19" s="17" customFormat="1" ht="27" customHeight="1">
      <c r="A49" s="185" t="s">
        <v>62</v>
      </c>
      <c r="B49" s="88" t="s">
        <v>39</v>
      </c>
      <c r="C49" s="88"/>
      <c r="D49" s="144">
        <v>0</v>
      </c>
      <c r="E49" s="147">
        <v>0</v>
      </c>
      <c r="F49" s="145">
        <f>SUM(D49:E49)</f>
        <v>0</v>
      </c>
      <c r="G49" s="144">
        <v>0</v>
      </c>
      <c r="H49" s="147">
        <v>0</v>
      </c>
      <c r="I49" s="145">
        <f>SUM(G49:H49)</f>
        <v>0</v>
      </c>
      <c r="J49" s="144">
        <v>-1</v>
      </c>
      <c r="K49" s="147">
        <v>0</v>
      </c>
      <c r="L49" s="145">
        <f>SUM(J49:K49)</f>
        <v>-1</v>
      </c>
      <c r="M49" s="148" t="s">
        <v>16</v>
      </c>
      <c r="N49" s="144">
        <v>0</v>
      </c>
      <c r="O49" s="147">
        <v>0</v>
      </c>
      <c r="P49" s="141">
        <f>SUM(N49:O49)</f>
        <v>0</v>
      </c>
      <c r="Q49" s="16"/>
      <c r="R49" s="41" t="s">
        <v>40</v>
      </c>
      <c r="S49" s="42"/>
    </row>
    <row r="50" spans="1:19" s="17" customFormat="1" ht="27" customHeight="1" thickBot="1">
      <c r="A50" s="149"/>
      <c r="B50" s="150" t="s">
        <v>41</v>
      </c>
      <c r="C50" s="150"/>
      <c r="D50" s="151">
        <f>D46+D47-D48-D49</f>
        <v>10</v>
      </c>
      <c r="E50" s="152">
        <f>E46+E47-E48-E49</f>
        <v>0</v>
      </c>
      <c r="F50" s="152">
        <f>SUM(D50:E50)</f>
        <v>10</v>
      </c>
      <c r="G50" s="151">
        <f>G46+G47-G48-G49</f>
        <v>32</v>
      </c>
      <c r="H50" s="152">
        <f>H46+H47-H48-H49</f>
        <v>0</v>
      </c>
      <c r="I50" s="152">
        <f>SUM(G50:H50)</f>
        <v>32</v>
      </c>
      <c r="J50" s="151">
        <f>J46+J47-J48-J49</f>
        <v>32</v>
      </c>
      <c r="K50" s="152">
        <f>K46+K47-K48-K49</f>
        <v>0</v>
      </c>
      <c r="L50" s="152">
        <f>SUM(J50:K50)</f>
        <v>32</v>
      </c>
      <c r="M50" s="153" t="s">
        <v>16</v>
      </c>
      <c r="N50" s="151">
        <f>N46+N47-N48-N49</f>
        <v>7</v>
      </c>
      <c r="O50" s="152">
        <f>O46+O47-O48-O49</f>
        <v>0</v>
      </c>
      <c r="P50" s="152">
        <f>SUM(N50:O50)</f>
        <v>7</v>
      </c>
      <c r="Q50" s="154"/>
      <c r="R50" s="155" t="s">
        <v>42</v>
      </c>
      <c r="S50" s="131"/>
    </row>
    <row r="51" spans="1:19" s="162" customFormat="1" ht="12" customHeigh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8"/>
      <c r="R51" s="188"/>
      <c r="S51" s="189"/>
    </row>
    <row r="52" spans="1:19" s="17" customFormat="1" ht="27" customHeight="1">
      <c r="A52" s="160" t="s">
        <v>102</v>
      </c>
      <c r="B52" s="159"/>
      <c r="C52" s="159"/>
      <c r="D52" s="88"/>
      <c r="E52" s="88"/>
      <c r="F52" s="88"/>
      <c r="G52" s="88"/>
      <c r="H52" s="88"/>
      <c r="I52" s="159"/>
      <c r="J52" s="174" t="s">
        <v>77</v>
      </c>
      <c r="K52" s="16"/>
      <c r="L52" s="88"/>
      <c r="M52" s="88"/>
      <c r="N52" s="88"/>
      <c r="O52" s="88"/>
      <c r="P52" s="88"/>
      <c r="Q52" s="16"/>
      <c r="R52" s="16"/>
      <c r="S52" s="157" t="s">
        <v>105</v>
      </c>
    </row>
    <row r="53" spans="1:19" s="17" customFormat="1" ht="27" customHeight="1">
      <c r="A53" s="160" t="s">
        <v>103</v>
      </c>
      <c r="B53" s="159"/>
      <c r="C53" s="159"/>
      <c r="D53" s="88"/>
      <c r="E53" s="88"/>
      <c r="F53" s="88"/>
      <c r="G53" s="88"/>
      <c r="H53" s="88"/>
      <c r="I53" s="159"/>
      <c r="J53" s="174"/>
      <c r="K53" s="16"/>
      <c r="L53" s="88"/>
      <c r="M53" s="88"/>
      <c r="N53" s="88"/>
      <c r="O53" s="88"/>
      <c r="P53" s="88"/>
      <c r="Q53" s="16"/>
      <c r="R53" s="16"/>
      <c r="S53" s="157" t="s">
        <v>104</v>
      </c>
    </row>
    <row r="54" spans="1:19" s="17" customFormat="1" ht="27" customHeight="1">
      <c r="A54" s="160" t="s">
        <v>78</v>
      </c>
      <c r="B54" s="159"/>
      <c r="C54" s="159"/>
      <c r="D54" s="88"/>
      <c r="E54" s="88"/>
      <c r="F54" s="88"/>
      <c r="G54" s="88"/>
      <c r="H54" s="88"/>
      <c r="I54" s="175" t="s">
        <v>79</v>
      </c>
      <c r="J54" s="41" t="s">
        <v>73</v>
      </c>
      <c r="K54" s="16" t="s">
        <v>23</v>
      </c>
      <c r="L54" s="190" t="s">
        <v>95</v>
      </c>
      <c r="M54" s="88"/>
      <c r="N54" s="88"/>
      <c r="O54" s="88"/>
      <c r="P54" s="88"/>
      <c r="Q54" s="16"/>
      <c r="R54" s="16"/>
      <c r="S54" s="157" t="s">
        <v>106</v>
      </c>
    </row>
    <row r="55" spans="1:19" s="17" customFormat="1" ht="27" customHeight="1">
      <c r="A55" s="176"/>
      <c r="B55" s="177"/>
      <c r="C55" s="177"/>
      <c r="D55" s="88"/>
      <c r="E55" s="88"/>
      <c r="F55" s="88"/>
      <c r="G55" s="88"/>
      <c r="H55" s="88"/>
      <c r="I55" s="175" t="s">
        <v>80</v>
      </c>
      <c r="J55" s="41" t="s">
        <v>74</v>
      </c>
      <c r="K55" s="16" t="s">
        <v>23</v>
      </c>
      <c r="L55" s="190" t="s">
        <v>96</v>
      </c>
      <c r="M55" s="88"/>
      <c r="N55" s="88"/>
      <c r="O55" s="88"/>
      <c r="P55" s="88"/>
      <c r="Q55" s="16"/>
      <c r="R55" s="16"/>
      <c r="S55" s="158"/>
    </row>
    <row r="56" spans="1:19" s="17" customFormat="1" ht="27" customHeight="1">
      <c r="A56" s="176"/>
      <c r="B56" s="177"/>
      <c r="C56" s="177"/>
      <c r="D56" s="88"/>
      <c r="E56" s="88"/>
      <c r="F56" s="88"/>
      <c r="G56" s="88"/>
      <c r="H56" s="88"/>
      <c r="I56" s="156" t="s">
        <v>118</v>
      </c>
      <c r="J56" s="41" t="s">
        <v>121</v>
      </c>
      <c r="K56" s="16" t="s">
        <v>23</v>
      </c>
      <c r="L56" s="191" t="s">
        <v>119</v>
      </c>
      <c r="M56" s="88"/>
      <c r="N56" s="88"/>
      <c r="O56" s="88"/>
      <c r="P56" s="88"/>
      <c r="Q56" s="16"/>
      <c r="R56" s="16"/>
      <c r="S56" s="158"/>
    </row>
    <row r="57" spans="1:19" s="17" customFormat="1" ht="27" customHeight="1">
      <c r="A57" s="192" t="s">
        <v>91</v>
      </c>
      <c r="B57" s="113"/>
      <c r="C57" s="113"/>
      <c r="D57" s="88"/>
      <c r="E57" s="88"/>
      <c r="F57" s="88"/>
      <c r="G57" s="88"/>
      <c r="H57" s="88"/>
      <c r="I57" s="113"/>
      <c r="J57" s="174" t="s">
        <v>85</v>
      </c>
      <c r="K57" s="16"/>
      <c r="L57" s="88"/>
      <c r="M57" s="88"/>
      <c r="N57" s="88"/>
      <c r="O57" s="88"/>
      <c r="P57" s="88"/>
      <c r="Q57" s="16"/>
      <c r="R57" s="16"/>
      <c r="S57" s="157" t="s">
        <v>94</v>
      </c>
    </row>
    <row r="58" spans="1:19" s="17" customFormat="1" ht="27" customHeight="1">
      <c r="A58" s="160" t="s">
        <v>100</v>
      </c>
      <c r="B58" s="159"/>
      <c r="C58" s="159"/>
      <c r="D58" s="88"/>
      <c r="E58" s="88"/>
      <c r="F58" s="88"/>
      <c r="G58" s="88"/>
      <c r="H58" s="88"/>
      <c r="I58" s="159"/>
      <c r="J58" s="174" t="s">
        <v>86</v>
      </c>
      <c r="K58" s="16"/>
      <c r="L58" s="88"/>
      <c r="M58" s="88"/>
      <c r="N58" s="88"/>
      <c r="O58" s="88"/>
      <c r="P58" s="88"/>
      <c r="Q58" s="16"/>
      <c r="R58" s="16"/>
      <c r="S58" s="157" t="s">
        <v>107</v>
      </c>
    </row>
    <row r="59" spans="1:19" s="17" customFormat="1" ht="27" customHeight="1">
      <c r="A59" s="160" t="s">
        <v>101</v>
      </c>
      <c r="B59" s="159"/>
      <c r="C59" s="159"/>
      <c r="D59" s="88"/>
      <c r="E59" s="88"/>
      <c r="F59" s="88"/>
      <c r="G59" s="88"/>
      <c r="H59" s="88"/>
      <c r="I59" s="159"/>
      <c r="J59" s="174"/>
      <c r="K59" s="16"/>
      <c r="L59" s="88"/>
      <c r="M59" s="88"/>
      <c r="N59" s="88"/>
      <c r="O59" s="88"/>
      <c r="P59" s="88"/>
      <c r="Q59" s="16"/>
      <c r="R59" s="16"/>
      <c r="S59" s="157" t="s">
        <v>108</v>
      </c>
    </row>
    <row r="60" spans="1:19" s="17" customFormat="1" ht="27" customHeight="1">
      <c r="A60" s="160" t="s">
        <v>92</v>
      </c>
      <c r="B60" s="159"/>
      <c r="C60" s="159"/>
      <c r="D60" s="88"/>
      <c r="E60" s="88"/>
      <c r="F60" s="88"/>
      <c r="G60" s="88"/>
      <c r="H60" s="88"/>
      <c r="I60" s="159"/>
      <c r="J60" s="174" t="s">
        <v>93</v>
      </c>
      <c r="K60" s="16"/>
      <c r="L60" s="88"/>
      <c r="M60" s="88"/>
      <c r="N60" s="88"/>
      <c r="O60" s="88"/>
      <c r="P60" s="88"/>
      <c r="Q60" s="16"/>
      <c r="R60" s="16"/>
      <c r="S60" s="157" t="s">
        <v>109</v>
      </c>
    </row>
    <row r="61" spans="1:19" s="10" customFormat="1" ht="18" customHeight="1" thickBot="1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3"/>
      <c r="S61" s="14"/>
    </row>
    <row r="62" spans="1:18" s="9" customFormat="1" ht="18" customHeight="1">
      <c r="A62" s="6"/>
      <c r="B62" s="7"/>
      <c r="C62" s="7"/>
      <c r="D62" s="7"/>
      <c r="E62" s="7"/>
      <c r="F62" s="7"/>
      <c r="G62" s="7"/>
      <c r="H62" s="7"/>
      <c r="I62" s="6"/>
      <c r="J62" s="7"/>
      <c r="K62" s="7"/>
      <c r="L62" s="7"/>
      <c r="M62" s="7"/>
      <c r="N62" s="7"/>
      <c r="O62" s="7"/>
      <c r="P62" s="7"/>
      <c r="Q62" s="8"/>
      <c r="R62" s="8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70:254" s="1" customFormat="1" ht="12.75"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70:254" s="1" customFormat="1" ht="12.75"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70:254" s="1" customFormat="1" ht="12.75"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70:254" s="1" customFormat="1" ht="12.75"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70:254" s="1" customFormat="1" ht="12.75"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70:254" s="1" customFormat="1" ht="12.75"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70:254" s="1" customFormat="1" ht="12.75"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pans="8:14" s="1" customFormat="1" ht="12.75">
      <c r="H1104" s="2"/>
      <c r="I1104" s="2"/>
      <c r="J1104" s="2"/>
      <c r="K1104" s="2"/>
      <c r="L1104" s="2"/>
      <c r="M1104" s="2"/>
      <c r="N1104" s="2"/>
    </row>
  </sheetData>
  <mergeCells count="32">
    <mergeCell ref="Q1:S4"/>
    <mergeCell ref="D5:F5"/>
    <mergeCell ref="N5:P5"/>
    <mergeCell ref="N6:P6"/>
    <mergeCell ref="Q5:S8"/>
    <mergeCell ref="D6:F6"/>
    <mergeCell ref="G6:I6"/>
    <mergeCell ref="J6:L6"/>
    <mergeCell ref="A1:C8"/>
    <mergeCell ref="D1:P1"/>
    <mergeCell ref="D2:P2"/>
    <mergeCell ref="D3:P3"/>
    <mergeCell ref="D4:P4"/>
    <mergeCell ref="G5:I5"/>
    <mergeCell ref="J5:L5"/>
    <mergeCell ref="N10:P10"/>
    <mergeCell ref="D12:F12"/>
    <mergeCell ref="G12:I12"/>
    <mergeCell ref="J12:L12"/>
    <mergeCell ref="N12:P12"/>
    <mergeCell ref="D10:F10"/>
    <mergeCell ref="G10:I10"/>
    <mergeCell ref="J10:L10"/>
    <mergeCell ref="D37:F37"/>
    <mergeCell ref="G37:I37"/>
    <mergeCell ref="J37:M37"/>
    <mergeCell ref="N37:P37"/>
    <mergeCell ref="Q39:R39"/>
    <mergeCell ref="D39:F39"/>
    <mergeCell ref="G39:I39"/>
    <mergeCell ref="J39:L39"/>
    <mergeCell ref="N39:P3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madeliedj</cp:lastModifiedBy>
  <cp:lastPrinted>2004-06-28T06:44:53Z</cp:lastPrinted>
  <dcterms:created xsi:type="dcterms:W3CDTF">2002-02-15T09:17:36Z</dcterms:created>
  <dcterms:modified xsi:type="dcterms:W3CDTF">2004-06-28T06:46:53Z</dcterms:modified>
  <cp:category/>
  <cp:version/>
  <cp:contentType/>
  <cp:contentStatus/>
</cp:coreProperties>
</file>