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Jan 04" sheetId="1" r:id="rId1"/>
  </sheets>
  <definedNames/>
  <calcPr fullCalcOnLoad="1"/>
</workbook>
</file>

<file path=xl/sharedStrings.xml><?xml version="1.0" encoding="utf-8"?>
<sst xmlns="http://schemas.openxmlformats.org/spreadsheetml/2006/main" count="170" uniqueCount="128">
  <si>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</si>
  <si>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</si>
  <si>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</si>
  <si>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</si>
  <si>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</si>
  <si>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</si>
  <si>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</si>
  <si>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</si>
  <si>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</si>
  <si>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</si>
  <si>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</si>
  <si>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</si>
  <si>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</si>
  <si>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</si>
  <si>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</si>
  <si>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</si>
  <si>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</si>
  <si>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</si>
  <si>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</si>
  <si>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</si>
  <si>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</si>
  <si>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</si>
  <si>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</si>
  <si>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</si>
  <si>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</si>
  <si>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</si>
  <si>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</si>
  <si>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</si>
  <si>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</si>
  <si>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</si>
  <si>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Menslik</t>
  </si>
  <si>
    <t>Voer</t>
  </si>
  <si>
    <t>Opening stock</t>
  </si>
  <si>
    <t>Processed for the local market:</t>
  </si>
  <si>
    <t>Verwerk vir die binnelandse mark:</t>
  </si>
  <si>
    <t>Producer deliveries directly from farms./Produsentelewerings direk vanaf plase:</t>
  </si>
  <si>
    <t>Human</t>
  </si>
  <si>
    <t>Feed</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</si>
  <si>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</si>
  <si>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</si>
  <si>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</si>
  <si>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</si>
  <si>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</si>
  <si>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</si>
  <si>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</si>
  <si>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</si>
  <si>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</si>
  <si>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</si>
  <si>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</si>
  <si>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</si>
  <si>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</si>
  <si>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</si>
  <si>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</si>
  <si>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</si>
  <si>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</si>
  <si>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</si>
  <si>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</si>
  <si>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</si>
  <si>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</si>
  <si>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</si>
  <si>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</si>
  <si>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</si>
  <si>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</si>
  <si>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</si>
  <si>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</si>
  <si>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 xml:space="preserve">    ingesluit in inligting hierbo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</si>
  <si>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</si>
  <si>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</si>
  <si>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</si>
  <si>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</si>
  <si>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</si>
  <si>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</si>
  <si>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</si>
  <si>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</si>
  <si>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</si>
  <si>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</si>
  <si>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</si>
  <si>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</si>
  <si>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</si>
  <si>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</si>
  <si>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'000 t</t>
  </si>
  <si>
    <t xml:space="preserve">Net dispatches(+)/receipts(-) </t>
  </si>
  <si>
    <t xml:space="preserve">Netto versendings(+)/ontvangstes(-) </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</si>
  <si>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</si>
  <si>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</si>
  <si>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</si>
  <si>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 xml:space="preserve"> </t>
  </si>
  <si>
    <t>(g) Stock stored at: (9)</t>
  </si>
  <si>
    <t>(g) Voorraad geberg by: (9)</t>
  </si>
  <si>
    <t xml:space="preserve">Surplus(-)/Deficit(+) (8) </t>
  </si>
  <si>
    <t xml:space="preserve">Surplus(-)/Tekort(+) (8) </t>
  </si>
  <si>
    <t>Preliminary/Voorlopig</t>
  </si>
  <si>
    <t>Aug 2003</t>
  </si>
  <si>
    <t>The information system reports only on the actual movement of wheat in commercial structures and must under no circumstances be construed as confirmation or an indication of ownership./Die inligtingstelsel rapporteer slegs oor die fisiese beweging</t>
  </si>
  <si>
    <t>van koring in kommersiële strukture en moet geensins as 'n bevestiging of aanduiding van eiendomsreg geag word nie.</t>
  </si>
  <si>
    <t>Sep 2003</t>
  </si>
  <si>
    <t>Heelkoring</t>
  </si>
  <si>
    <t>ton (On request of the industry./Op versoek van die bedryf.)</t>
  </si>
  <si>
    <t>1 Oct/Okt 2003</t>
  </si>
  <si>
    <t>WHEAT/KORING - 2003/2004 Year (Oct - Sep)/2003/2004 Jaar (Okt - Sep) (2)</t>
  </si>
  <si>
    <t>2 764</t>
  </si>
  <si>
    <t>1 635</t>
  </si>
  <si>
    <t>1 Dec/Des 2003</t>
  </si>
  <si>
    <t>Dec/Des 2003</t>
  </si>
  <si>
    <t>31 Dec/Des 2003</t>
  </si>
  <si>
    <t>1 Oct/Okt 2002</t>
  </si>
  <si>
    <t>(10)</t>
  </si>
  <si>
    <t>Amendments to previously published information for months other than above are available on SAGIS's webside: http://www.sagis.org.za on the table "Monthly information"./Wysigings aan  reeds gepubliseerde</t>
  </si>
  <si>
    <t>inligting, vir maande anders as hierbo, is beskikbaar op SAGIS se webblad: http://sagis.org.za onder die tabel "Maandelikse inligting".</t>
  </si>
  <si>
    <t>Jan 2004</t>
  </si>
  <si>
    <t>Oct/Okt 2003 - Jan 2004</t>
  </si>
  <si>
    <t>Prog. Oct/Okt 2003 - Jan 2004</t>
  </si>
  <si>
    <t>Oct/Okt 2002 - Jan 2003</t>
  </si>
  <si>
    <t>Prog. Oct/Okt 2002 - Jan 2003</t>
  </si>
  <si>
    <t>31 Jan 2004</t>
  </si>
  <si>
    <t>1 Jan 2004</t>
  </si>
  <si>
    <t>31 Jan 2003</t>
  </si>
  <si>
    <t>SMI-022004</t>
  </si>
  <si>
    <t>26/02/2004</t>
  </si>
  <si>
    <t>(11)</t>
  </si>
  <si>
    <t>Deliveries directly from farms (5)(11)</t>
  </si>
  <si>
    <t xml:space="preserve">Imports destined for RSA (11) </t>
  </si>
  <si>
    <t xml:space="preserve"> Invoere bestem vir RSA (11)</t>
  </si>
  <si>
    <t>Lewerings direk vanaf plase (5)(11)</t>
  </si>
  <si>
    <t>Imported (11)</t>
  </si>
  <si>
    <t>Ingevoer (11)</t>
  </si>
  <si>
    <t xml:space="preserve">1 441 860 </t>
  </si>
  <si>
    <t>According to amended returns received from collaborators./Volgens gewysigde opgawes van medewerkers ontvang.</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</si>
</sst>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
      <i/>
      <u val="single"/>
      <sz val="17"/>
      <color indexed="10"/>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72"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72"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72"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72"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72"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72"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72"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72"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72"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72"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72"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72"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72"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72" fontId="5" fillId="0" borderId="21" xfId="0" applyNumberFormat="1" applyFont="1" applyFill="1" applyBorder="1" applyAlignment="1" quotePrefix="1">
      <alignment horizontal="center"/>
    </xf>
    <xf numFmtId="0" fontId="5" fillId="0" borderId="22" xfId="0" applyFont="1" applyFill="1" applyBorder="1" applyAlignment="1">
      <alignment/>
    </xf>
    <xf numFmtId="172"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72"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72"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73"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72" fontId="5" fillId="0" borderId="4" xfId="0" applyNumberFormat="1" applyFont="1" applyFill="1" applyBorder="1" applyAlignment="1">
      <alignment horizontal="right"/>
    </xf>
    <xf numFmtId="0" fontId="3" fillId="0" borderId="0" xfId="0" applyFont="1" applyFill="1" applyBorder="1" applyAlignment="1" quotePrefix="1">
      <alignment/>
    </xf>
    <xf numFmtId="0" fontId="3" fillId="0" borderId="0" xfId="0" applyFont="1" applyFill="1" applyBorder="1" applyAlignment="1">
      <alignment horizontal="left"/>
    </xf>
    <xf numFmtId="0" fontId="5" fillId="0" borderId="17" xfId="0" applyFont="1" applyFill="1" applyBorder="1" applyAlignment="1">
      <alignment horizontal="left"/>
    </xf>
    <xf numFmtId="0" fontId="7" fillId="0" borderId="0" xfId="0" applyFont="1" applyFill="1" applyBorder="1" applyAlignment="1">
      <alignment horizontal="center"/>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55" xfId="0" applyNumberFormat="1" applyFont="1" applyFill="1" applyBorder="1" applyAlignment="1" quotePrefix="1">
      <alignment horizontal="center"/>
    </xf>
    <xf numFmtId="49" fontId="5" fillId="0" borderId="1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15" xfId="0" applyNumberFormat="1" applyFont="1" applyFill="1" applyBorder="1" applyAlignment="1" quotePrefix="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3" xfId="0" applyFont="1" applyFill="1" applyBorder="1" applyAlignment="1">
      <alignment horizontal="right"/>
    </xf>
    <xf numFmtId="1" fontId="5" fillId="0" borderId="15"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55</xdr:row>
      <xdr:rowOff>104775</xdr:rowOff>
    </xdr:from>
    <xdr:to>
      <xdr:col>18</xdr:col>
      <xdr:colOff>76200</xdr:colOff>
      <xdr:row>60</xdr:row>
      <xdr:rowOff>76200</xdr:rowOff>
    </xdr:to>
    <xdr:pic>
      <xdr:nvPicPr>
        <xdr:cNvPr id="1" name="Picture 1"/>
        <xdr:cNvPicPr preferRelativeResize="1">
          <a:picLocks noChangeAspect="1"/>
        </xdr:cNvPicPr>
      </xdr:nvPicPr>
      <xdr:blipFill>
        <a:blip r:embed="rId1"/>
        <a:stretch>
          <a:fillRect/>
        </a:stretch>
      </xdr:blipFill>
      <xdr:spPr>
        <a:xfrm>
          <a:off x="18183225" y="13792200"/>
          <a:ext cx="249555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1"/>
  <sheetViews>
    <sheetView tabSelected="1" zoomScale="75" zoomScaleNormal="75" workbookViewId="0" topLeftCell="A1">
      <selection activeCell="A1" sqref="A1"/>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2.5">
      <c r="A1" s="1" t="s">
        <v>117</v>
      </c>
      <c r="B1" s="1"/>
      <c r="C1" s="1"/>
      <c r="D1" s="1"/>
      <c r="E1" s="2"/>
      <c r="F1" s="2"/>
      <c r="G1" s="203"/>
      <c r="H1" s="2"/>
      <c r="I1" s="2"/>
      <c r="J1" s="2" t="s">
        <v>29</v>
      </c>
      <c r="K1" s="2"/>
      <c r="L1" s="2"/>
      <c r="M1" s="2"/>
      <c r="N1" s="2"/>
      <c r="O1" s="2"/>
      <c r="P1" s="2"/>
      <c r="Q1" s="3"/>
      <c r="R1" s="3"/>
      <c r="S1" s="4" t="s">
        <v>118</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99</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80</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4" t="s">
        <v>103</v>
      </c>
      <c r="E4" s="205"/>
      <c r="F4" s="206"/>
      <c r="G4" s="204" t="s">
        <v>109</v>
      </c>
      <c r="H4" s="205"/>
      <c r="I4" s="206"/>
      <c r="J4" s="207" t="s">
        <v>0</v>
      </c>
      <c r="K4" s="208"/>
      <c r="L4" s="208"/>
      <c r="M4" s="12"/>
      <c r="N4" s="207" t="s">
        <v>0</v>
      </c>
      <c r="O4" s="208"/>
      <c r="P4" s="209"/>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10"/>
      <c r="E5" s="211"/>
      <c r="F5" s="212"/>
      <c r="G5" s="213" t="s">
        <v>91</v>
      </c>
      <c r="H5" s="214"/>
      <c r="I5" s="215"/>
      <c r="J5" s="213" t="s">
        <v>110</v>
      </c>
      <c r="K5" s="214"/>
      <c r="L5" s="214"/>
      <c r="M5" s="18" t="s">
        <v>1</v>
      </c>
      <c r="N5" s="213" t="s">
        <v>112</v>
      </c>
      <c r="O5" s="214"/>
      <c r="P5" s="215"/>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36</v>
      </c>
      <c r="E6" s="197" t="s">
        <v>37</v>
      </c>
      <c r="F6" s="23" t="s">
        <v>2</v>
      </c>
      <c r="G6" s="21" t="s">
        <v>36</v>
      </c>
      <c r="H6" s="22" t="s">
        <v>37</v>
      </c>
      <c r="I6" s="23" t="s">
        <v>2</v>
      </c>
      <c r="J6" s="21" t="s">
        <v>36</v>
      </c>
      <c r="K6" s="22" t="s">
        <v>37</v>
      </c>
      <c r="L6" s="23" t="s">
        <v>2</v>
      </c>
      <c r="M6" s="24" t="s">
        <v>68</v>
      </c>
      <c r="N6" s="21" t="s">
        <v>36</v>
      </c>
      <c r="O6" s="22" t="s">
        <v>37</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30</v>
      </c>
      <c r="E7" s="28" t="s">
        <v>31</v>
      </c>
      <c r="F7" s="29" t="s">
        <v>3</v>
      </c>
      <c r="G7" s="27" t="s">
        <v>30</v>
      </c>
      <c r="H7" s="28" t="s">
        <v>31</v>
      </c>
      <c r="I7" s="29" t="s">
        <v>3</v>
      </c>
      <c r="J7" s="27" t="s">
        <v>30</v>
      </c>
      <c r="K7" s="28" t="s">
        <v>31</v>
      </c>
      <c r="L7" s="29" t="s">
        <v>3</v>
      </c>
      <c r="M7" s="30"/>
      <c r="N7" s="27" t="s">
        <v>30</v>
      </c>
      <c r="O7" s="28" t="s">
        <v>31</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6" t="s">
        <v>102</v>
      </c>
      <c r="E9" s="217"/>
      <c r="F9" s="218"/>
      <c r="G9" s="219" t="s">
        <v>115</v>
      </c>
      <c r="H9" s="217"/>
      <c r="I9" s="218"/>
      <c r="J9" s="220" t="s">
        <v>98</v>
      </c>
      <c r="K9" s="221"/>
      <c r="L9" s="221"/>
      <c r="M9" s="39"/>
      <c r="N9" s="220" t="s">
        <v>105</v>
      </c>
      <c r="O9" s="221"/>
      <c r="P9" s="222"/>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51</v>
      </c>
      <c r="B10" s="42"/>
      <c r="C10" s="42"/>
      <c r="D10" s="43">
        <v>1184</v>
      </c>
      <c r="E10" s="44">
        <v>30</v>
      </c>
      <c r="F10" s="45">
        <f>SUM(D10:E10)</f>
        <v>1214</v>
      </c>
      <c r="G10" s="44">
        <v>1687</v>
      </c>
      <c r="H10" s="44">
        <v>31</v>
      </c>
      <c r="I10" s="45">
        <f>SUM(G10:H10)</f>
        <v>1718</v>
      </c>
      <c r="J10" s="43">
        <v>864</v>
      </c>
      <c r="K10" s="44">
        <v>33</v>
      </c>
      <c r="L10" s="45">
        <f>SUM(J10:K10)</f>
        <v>897</v>
      </c>
      <c r="M10" s="46">
        <f>ROUND(L10-P10,2)/P10*100</f>
        <v>54.65517241379311</v>
      </c>
      <c r="N10" s="43">
        <v>544</v>
      </c>
      <c r="O10" s="44">
        <v>36</v>
      </c>
      <c r="P10" s="47">
        <f>SUM(N10:O10)</f>
        <v>580</v>
      </c>
      <c r="Q10" s="48"/>
      <c r="S10" s="49" t="s">
        <v>38</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23"/>
      <c r="E11" s="223"/>
      <c r="F11" s="223"/>
      <c r="G11" s="223"/>
      <c r="H11" s="223"/>
      <c r="I11" s="223"/>
      <c r="J11" s="224" t="s">
        <v>111</v>
      </c>
      <c r="K11" s="224"/>
      <c r="L11" s="224"/>
      <c r="M11" s="50"/>
      <c r="N11" s="214" t="s">
        <v>113</v>
      </c>
      <c r="O11" s="214"/>
      <c r="P11" s="214"/>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740</v>
      </c>
      <c r="E12" s="55">
        <f>SUM(E13:E14)</f>
        <v>3</v>
      </c>
      <c r="F12" s="56">
        <f>SUM(D12:E12)</f>
        <v>743</v>
      </c>
      <c r="G12" s="54">
        <f>G13+G14</f>
        <v>224</v>
      </c>
      <c r="H12" s="55">
        <f>H13+H14</f>
        <v>2</v>
      </c>
      <c r="I12" s="56">
        <f>SUM(G12:H12)</f>
        <v>226</v>
      </c>
      <c r="J12" s="43">
        <f>J13+J14</f>
        <v>1751</v>
      </c>
      <c r="K12" s="57">
        <f>K13+K14</f>
        <v>8</v>
      </c>
      <c r="L12" s="45">
        <f>SUM(J12:K12)</f>
        <v>1759</v>
      </c>
      <c r="M12" s="58" t="s">
        <v>24</v>
      </c>
      <c r="N12" s="43">
        <f>+N13+N14</f>
        <v>2694</v>
      </c>
      <c r="O12" s="43">
        <f>+O13+O14</f>
        <v>39</v>
      </c>
      <c r="P12" s="45">
        <f>SUM(N12:O12)</f>
        <v>2733</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120</v>
      </c>
      <c r="C13" s="61"/>
      <c r="D13" s="62">
        <v>640</v>
      </c>
      <c r="E13" s="63">
        <v>3</v>
      </c>
      <c r="F13" s="59">
        <f>SUM(D13:E13)</f>
        <v>643</v>
      </c>
      <c r="G13" s="62">
        <v>133</v>
      </c>
      <c r="H13" s="63">
        <v>2</v>
      </c>
      <c r="I13" s="59">
        <f>SUM(G13:H13)</f>
        <v>135</v>
      </c>
      <c r="J13" s="62">
        <v>1434</v>
      </c>
      <c r="K13" s="63">
        <v>8</v>
      </c>
      <c r="L13" s="59">
        <f>SUM(J13:K13)</f>
        <v>1442</v>
      </c>
      <c r="M13" s="64">
        <f>ROUND(L13-P13,2)/P13*100</f>
        <v>-37.5487223906453</v>
      </c>
      <c r="N13" s="62">
        <v>2270</v>
      </c>
      <c r="O13" s="63">
        <v>39</v>
      </c>
      <c r="P13" s="59">
        <f>SUM(N13:O13)</f>
        <v>2309</v>
      </c>
      <c r="Q13" s="65"/>
      <c r="R13" s="66" t="s">
        <v>123</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121</v>
      </c>
      <c r="C14" s="68"/>
      <c r="D14" s="69">
        <v>100</v>
      </c>
      <c r="E14" s="70">
        <v>0</v>
      </c>
      <c r="F14" s="71">
        <f>SUM(D14:E14)</f>
        <v>100</v>
      </c>
      <c r="G14" s="69">
        <v>91</v>
      </c>
      <c r="H14" s="70">
        <v>0</v>
      </c>
      <c r="I14" s="71">
        <f>SUM(G14:H14)</f>
        <v>91</v>
      </c>
      <c r="J14" s="69">
        <v>317</v>
      </c>
      <c r="K14" s="72">
        <v>0</v>
      </c>
      <c r="L14" s="71">
        <f>SUM(J14:K14)</f>
        <v>317</v>
      </c>
      <c r="M14" s="73" t="s">
        <v>24</v>
      </c>
      <c r="N14" s="69">
        <v>424</v>
      </c>
      <c r="O14" s="72">
        <v>0</v>
      </c>
      <c r="P14" s="71">
        <f>SUM(N14:O14)</f>
        <v>424</v>
      </c>
      <c r="Q14" s="74"/>
      <c r="R14" s="75" t="s">
        <v>122</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t="s">
        <v>86</v>
      </c>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221</v>
      </c>
      <c r="E16" s="55">
        <f>SUM(E18:E23)</f>
        <v>0</v>
      </c>
      <c r="F16" s="47">
        <f>SUM(D16:E16)</f>
        <v>221</v>
      </c>
      <c r="G16" s="43">
        <f>SUM(G18:G23)</f>
        <v>198</v>
      </c>
      <c r="H16" s="55">
        <f>SUM(H18:H23)</f>
        <v>0</v>
      </c>
      <c r="I16" s="47">
        <f>SUM(G16:H16)</f>
        <v>198</v>
      </c>
      <c r="J16" s="43">
        <f>SUM(J18:J23)</f>
        <v>878</v>
      </c>
      <c r="K16" s="55">
        <f>SUM(K18:K23)</f>
        <v>1</v>
      </c>
      <c r="L16" s="47">
        <f>SUM(J16:K16)</f>
        <v>879</v>
      </c>
      <c r="M16" s="78">
        <f>ROUND((L16-P16)/(P16)*(100),2)</f>
        <v>0.8</v>
      </c>
      <c r="N16" s="43">
        <f>SUM(N18:N23)</f>
        <v>871</v>
      </c>
      <c r="O16" s="55">
        <f>SUM(O18:O23)</f>
        <v>1</v>
      </c>
      <c r="P16" s="47">
        <f>SUM(N16:O16)</f>
        <v>872</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t="s">
        <v>86</v>
      </c>
      <c r="B17" s="79" t="s">
        <v>33</v>
      </c>
      <c r="C17" s="80"/>
      <c r="D17" s="62">
        <f>SUM(D18:D20)</f>
        <v>220</v>
      </c>
      <c r="E17" s="63">
        <f>SUM(E18:E20)</f>
        <v>0</v>
      </c>
      <c r="F17" s="56">
        <f>SUM(D17:E17)</f>
        <v>220</v>
      </c>
      <c r="G17" s="62">
        <f>SUM(G18:G20)</f>
        <v>197</v>
      </c>
      <c r="H17" s="63">
        <f>SUM(H18:H20)</f>
        <v>0</v>
      </c>
      <c r="I17" s="56">
        <f>SUM(G17:H17)</f>
        <v>197</v>
      </c>
      <c r="J17" s="63">
        <f>SUM(J18:J20)</f>
        <v>872</v>
      </c>
      <c r="K17" s="63">
        <f>SUM(K18:K20)</f>
        <v>0</v>
      </c>
      <c r="L17" s="56">
        <f>SUM(J17:K17)</f>
        <v>872</v>
      </c>
      <c r="M17" s="64">
        <f>ROUND(L17-P17,2)/P17*100</f>
        <v>1.2775842044134729</v>
      </c>
      <c r="N17" s="62">
        <f>SUM(N18:N20)</f>
        <v>861</v>
      </c>
      <c r="O17" s="63">
        <f>SUM(O18:O20)</f>
        <v>0</v>
      </c>
      <c r="P17" s="56">
        <f>SUM(N17:O17)</f>
        <v>861</v>
      </c>
      <c r="Q17" s="82"/>
      <c r="R17" s="83" t="s">
        <v>34</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220</v>
      </c>
      <c r="E18" s="87">
        <v>0</v>
      </c>
      <c r="F18" s="88">
        <f>SUM(D18:E18)</f>
        <v>220</v>
      </c>
      <c r="G18" s="86">
        <v>197</v>
      </c>
      <c r="H18" s="87">
        <v>0</v>
      </c>
      <c r="I18" s="88">
        <f>SUM(G18:H18)</f>
        <v>197</v>
      </c>
      <c r="J18" s="86">
        <v>872</v>
      </c>
      <c r="K18" s="87">
        <v>0</v>
      </c>
      <c r="L18" s="88">
        <f>SUM(J18:K18)</f>
        <v>872</v>
      </c>
      <c r="M18" s="89">
        <f>ROUND(L18-P18,2)/P18*100</f>
        <v>1.2775842044134729</v>
      </c>
      <c r="N18" s="86">
        <v>861</v>
      </c>
      <c r="O18" s="87">
        <v>0</v>
      </c>
      <c r="P18" s="88">
        <f>SUM(N18:O18)</f>
        <v>861</v>
      </c>
      <c r="Q18" s="66" t="s">
        <v>53</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39</v>
      </c>
      <c r="D19" s="93">
        <v>0</v>
      </c>
      <c r="E19" s="94">
        <v>0</v>
      </c>
      <c r="F19" s="95">
        <f>SUM(D19:E19)</f>
        <v>0</v>
      </c>
      <c r="G19" s="93">
        <v>0</v>
      </c>
      <c r="H19" s="94">
        <v>0</v>
      </c>
      <c r="I19" s="95">
        <f>SUM(G19:H19)</f>
        <v>0</v>
      </c>
      <c r="J19" s="93">
        <v>0</v>
      </c>
      <c r="K19" s="94">
        <v>0</v>
      </c>
      <c r="L19" s="95">
        <f>SUM(J19:K19)</f>
        <v>0</v>
      </c>
      <c r="M19" s="96">
        <v>0</v>
      </c>
      <c r="N19" s="93">
        <v>0</v>
      </c>
      <c r="O19" s="94">
        <v>0</v>
      </c>
      <c r="P19" s="95">
        <f>SUM(N19:O19)</f>
        <v>0</v>
      </c>
      <c r="Q19" s="97" t="s">
        <v>50</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1</v>
      </c>
      <c r="H21" s="94">
        <v>0</v>
      </c>
      <c r="I21" s="95">
        <f>SUM(G21:H21)</f>
        <v>1</v>
      </c>
      <c r="J21" s="93">
        <v>5</v>
      </c>
      <c r="K21" s="94">
        <v>1</v>
      </c>
      <c r="L21" s="95">
        <f>SUM(J21:K21)</f>
        <v>6</v>
      </c>
      <c r="M21" s="106">
        <f>ROUND(L21-P21,2)/P21*100</f>
        <v>-40</v>
      </c>
      <c r="N21" s="93">
        <v>9</v>
      </c>
      <c r="O21" s="94">
        <v>1</v>
      </c>
      <c r="P21" s="95">
        <f>SUM(N21:O21)</f>
        <v>10</v>
      </c>
      <c r="Q21" s="51"/>
      <c r="R21" s="103" t="s">
        <v>40</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0</v>
      </c>
      <c r="E22" s="94">
        <v>0</v>
      </c>
      <c r="F22" s="107">
        <f>SUM(D22:E22)</f>
        <v>0</v>
      </c>
      <c r="G22" s="93">
        <v>0</v>
      </c>
      <c r="H22" s="94">
        <v>0</v>
      </c>
      <c r="I22" s="107">
        <f>SUM(G22:H22)</f>
        <v>0</v>
      </c>
      <c r="J22" s="93">
        <v>1</v>
      </c>
      <c r="K22" s="94">
        <v>0</v>
      </c>
      <c r="L22" s="107">
        <f>SUM(J22:K22)</f>
        <v>1</v>
      </c>
      <c r="M22" s="96">
        <v>0</v>
      </c>
      <c r="N22" s="93">
        <v>1</v>
      </c>
      <c r="O22" s="94">
        <v>0</v>
      </c>
      <c r="P22" s="107">
        <f>SUM(N22:O22)</f>
        <v>1</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41</v>
      </c>
      <c r="C23" s="110"/>
      <c r="D23" s="69">
        <v>0</v>
      </c>
      <c r="E23" s="70">
        <v>0</v>
      </c>
      <c r="F23" s="111">
        <f>SUM(D23:E23)</f>
        <v>0</v>
      </c>
      <c r="G23" s="69">
        <v>0</v>
      </c>
      <c r="H23" s="70">
        <v>0</v>
      </c>
      <c r="I23" s="111">
        <f>SUM(G23:H23)</f>
        <v>0</v>
      </c>
      <c r="J23" s="69">
        <v>0</v>
      </c>
      <c r="K23" s="70">
        <v>0</v>
      </c>
      <c r="L23" s="111">
        <f>SUM(J23:K23)</f>
        <v>0</v>
      </c>
      <c r="M23" s="112">
        <v>0</v>
      </c>
      <c r="N23" s="69">
        <v>0</v>
      </c>
      <c r="O23" s="70">
        <v>0</v>
      </c>
      <c r="P23" s="111">
        <f>SUM(N23:O23)</f>
        <v>0</v>
      </c>
      <c r="Q23" s="113"/>
      <c r="R23" s="114" t="s">
        <v>42</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75</v>
      </c>
      <c r="B25" s="53"/>
      <c r="C25" s="53"/>
      <c r="D25" s="54">
        <f>SUM(D26+D29)</f>
        <v>18</v>
      </c>
      <c r="E25" s="116">
        <f>SUM(E26+E29)</f>
        <v>0</v>
      </c>
      <c r="F25" s="56">
        <f>SUM(D25:E25)</f>
        <v>18</v>
      </c>
      <c r="G25" s="54">
        <f>SUM(G26+G29)</f>
        <v>14</v>
      </c>
      <c r="H25" s="116">
        <f>SUM(H26+H29)</f>
        <v>0</v>
      </c>
      <c r="I25" s="56">
        <f>SUM(G25:H25)</f>
        <v>14</v>
      </c>
      <c r="J25" s="54">
        <f>SUM(J26+J29)</f>
        <v>45</v>
      </c>
      <c r="K25" s="116">
        <f>SUM(K26+K29)</f>
        <v>0</v>
      </c>
      <c r="L25" s="56">
        <f aca="true" t="shared" si="0" ref="L25:L31">SUM(J25:K25)</f>
        <v>45</v>
      </c>
      <c r="M25" s="58" t="s">
        <v>24</v>
      </c>
      <c r="N25" s="62">
        <f>SUM(N26+N29)</f>
        <v>26</v>
      </c>
      <c r="O25" s="63">
        <f>SUM(O26+O29)</f>
        <v>0</v>
      </c>
      <c r="P25" s="56">
        <f aca="true" t="shared" si="1" ref="P25:P31">SUM(N25:O25)</f>
        <v>26</v>
      </c>
      <c r="Q25" s="84"/>
      <c r="R25" s="84"/>
      <c r="S25" s="117" t="s">
        <v>76</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74</v>
      </c>
      <c r="C26" s="118"/>
      <c r="D26" s="54">
        <f>SUM(D27:D28)</f>
        <v>2</v>
      </c>
      <c r="E26" s="116">
        <f>SUM(E27:E28)</f>
        <v>0</v>
      </c>
      <c r="F26" s="59">
        <f aca="true" t="shared" si="2" ref="F26:F31">SUM(D26:E26)</f>
        <v>2</v>
      </c>
      <c r="G26" s="116">
        <f>SUM(G27:G28)</f>
        <v>2</v>
      </c>
      <c r="H26" s="116">
        <f>SUM(H27:H28)</f>
        <v>0</v>
      </c>
      <c r="I26" s="59">
        <f aca="true" t="shared" si="3" ref="I26:I31">SUM(G26:H26)</f>
        <v>2</v>
      </c>
      <c r="J26" s="54">
        <f>SUM(J27:J28)</f>
        <v>7</v>
      </c>
      <c r="K26" s="119">
        <f>SUM(K27:K28)</f>
        <v>0</v>
      </c>
      <c r="L26" s="59">
        <f t="shared" si="0"/>
        <v>7</v>
      </c>
      <c r="M26" s="120" t="s">
        <v>24</v>
      </c>
      <c r="N26" s="81">
        <f>SUM(N27:N28)</f>
        <v>20</v>
      </c>
      <c r="O26" s="63">
        <f>SUM(O27:O28)</f>
        <v>0</v>
      </c>
      <c r="P26" s="59">
        <f t="shared" si="1"/>
        <v>20</v>
      </c>
      <c r="Q26" s="121"/>
      <c r="R26" s="83" t="s">
        <v>77</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60</v>
      </c>
      <c r="D27" s="124">
        <v>2</v>
      </c>
      <c r="E27" s="125">
        <v>0</v>
      </c>
      <c r="F27" s="126">
        <f t="shared" si="2"/>
        <v>2</v>
      </c>
      <c r="G27" s="124">
        <v>2</v>
      </c>
      <c r="H27" s="125">
        <v>0</v>
      </c>
      <c r="I27" s="126">
        <f t="shared" si="3"/>
        <v>2</v>
      </c>
      <c r="J27" s="124">
        <v>7</v>
      </c>
      <c r="K27" s="125">
        <v>0</v>
      </c>
      <c r="L27" s="126">
        <f t="shared" si="0"/>
        <v>7</v>
      </c>
      <c r="M27" s="127" t="s">
        <v>24</v>
      </c>
      <c r="N27" s="124">
        <v>20</v>
      </c>
      <c r="O27" s="125">
        <v>0</v>
      </c>
      <c r="P27" s="126">
        <f t="shared" si="1"/>
        <v>20</v>
      </c>
      <c r="Q27" s="128" t="s">
        <v>62</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61</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63</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64</v>
      </c>
      <c r="C29" s="135"/>
      <c r="D29" s="137">
        <f>SUM(D30:D31)</f>
        <v>16</v>
      </c>
      <c r="E29" s="136">
        <f>SUM(E30:E31)</f>
        <v>0</v>
      </c>
      <c r="F29" s="107">
        <f t="shared" si="2"/>
        <v>16</v>
      </c>
      <c r="G29" s="137">
        <f>SUM(G30:G31)</f>
        <v>12</v>
      </c>
      <c r="H29" s="136">
        <f>SUM(H30:H31)</f>
        <v>0</v>
      </c>
      <c r="I29" s="107">
        <f t="shared" si="3"/>
        <v>12</v>
      </c>
      <c r="J29" s="137">
        <f>SUM(J30:J31)</f>
        <v>38</v>
      </c>
      <c r="K29" s="136">
        <f>SUM(K30:K31)</f>
        <v>0</v>
      </c>
      <c r="L29" s="107">
        <f t="shared" si="0"/>
        <v>38</v>
      </c>
      <c r="M29" s="127" t="s">
        <v>24</v>
      </c>
      <c r="N29" s="137">
        <f>SUM(N30:N31)</f>
        <v>6</v>
      </c>
      <c r="O29" s="136">
        <f>SUM(O30:O31)</f>
        <v>0</v>
      </c>
      <c r="P29" s="107">
        <f t="shared" si="1"/>
        <v>6</v>
      </c>
      <c r="Q29" s="138"/>
      <c r="R29" s="103" t="s">
        <v>96</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69</v>
      </c>
      <c r="D30" s="124">
        <v>16</v>
      </c>
      <c r="E30" s="125">
        <v>0</v>
      </c>
      <c r="F30" s="126">
        <f t="shared" si="2"/>
        <v>16</v>
      </c>
      <c r="G30" s="124">
        <v>12</v>
      </c>
      <c r="H30" s="125">
        <v>0</v>
      </c>
      <c r="I30" s="126">
        <f t="shared" si="3"/>
        <v>12</v>
      </c>
      <c r="J30" s="124">
        <v>38</v>
      </c>
      <c r="K30" s="125">
        <v>0</v>
      </c>
      <c r="L30" s="126">
        <f t="shared" si="0"/>
        <v>38</v>
      </c>
      <c r="M30" s="127" t="s">
        <v>24</v>
      </c>
      <c r="N30" s="124">
        <v>6</v>
      </c>
      <c r="O30" s="125">
        <v>0</v>
      </c>
      <c r="P30" s="88">
        <f t="shared" si="1"/>
        <v>6</v>
      </c>
      <c r="Q30" s="128" t="s">
        <v>71</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70</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72</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-2</v>
      </c>
      <c r="E34" s="55">
        <f>SUM(E35:E36)</f>
        <v>2</v>
      </c>
      <c r="F34" s="47">
        <f>SUM(F35:F36)</f>
        <v>0</v>
      </c>
      <c r="G34" s="148">
        <f>SUM(G35:G36)</f>
        <v>10</v>
      </c>
      <c r="H34" s="55">
        <f aca="true" t="shared" si="4" ref="H34:P34">SUM(H35:H36)</f>
        <v>-2</v>
      </c>
      <c r="I34" s="47">
        <f t="shared" si="4"/>
        <v>8</v>
      </c>
      <c r="J34" s="55">
        <f t="shared" si="4"/>
        <v>3</v>
      </c>
      <c r="K34" s="55">
        <f t="shared" si="4"/>
        <v>5</v>
      </c>
      <c r="L34" s="45">
        <f t="shared" si="4"/>
        <v>8</v>
      </c>
      <c r="M34" s="149" t="s">
        <v>24</v>
      </c>
      <c r="N34" s="44">
        <f t="shared" si="4"/>
        <v>21</v>
      </c>
      <c r="O34" s="55">
        <f t="shared" si="4"/>
        <v>-10</v>
      </c>
      <c r="P34" s="45">
        <f t="shared" si="4"/>
        <v>11</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81</v>
      </c>
      <c r="C35" s="61"/>
      <c r="D35" s="93">
        <v>-1</v>
      </c>
      <c r="E35" s="94">
        <v>0</v>
      </c>
      <c r="F35" s="59">
        <f>SUM(D35:E35)</f>
        <v>-1</v>
      </c>
      <c r="G35" s="93">
        <v>3</v>
      </c>
      <c r="H35" s="94">
        <v>2</v>
      </c>
      <c r="I35" s="59">
        <f>SUM(G35:H35)</f>
        <v>5</v>
      </c>
      <c r="J35" s="93">
        <v>3</v>
      </c>
      <c r="K35" s="94">
        <v>2</v>
      </c>
      <c r="L35" s="59">
        <f>SUM(J35:K35)</f>
        <v>5</v>
      </c>
      <c r="M35" s="120" t="s">
        <v>24</v>
      </c>
      <c r="N35" s="93">
        <v>6</v>
      </c>
      <c r="O35" s="94">
        <v>1</v>
      </c>
      <c r="P35" s="59">
        <f>+N35+O35</f>
        <v>7</v>
      </c>
      <c r="Q35" s="65"/>
      <c r="R35" s="66" t="s">
        <v>82</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89</v>
      </c>
      <c r="C36" s="150"/>
      <c r="D36" s="93">
        <v>-1</v>
      </c>
      <c r="E36" s="94">
        <v>2</v>
      </c>
      <c r="F36" s="71">
        <f>SUM(D36:E36)</f>
        <v>1</v>
      </c>
      <c r="G36" s="93">
        <v>7</v>
      </c>
      <c r="H36" s="94">
        <v>-4</v>
      </c>
      <c r="I36" s="71">
        <f>SUM(G36:H36)</f>
        <v>3</v>
      </c>
      <c r="J36" s="69">
        <v>0</v>
      </c>
      <c r="K36" s="72">
        <v>3</v>
      </c>
      <c r="L36" s="71">
        <f>SUM(J36:K36)</f>
        <v>3</v>
      </c>
      <c r="M36" s="151" t="s">
        <v>24</v>
      </c>
      <c r="N36" s="69">
        <v>15</v>
      </c>
      <c r="O36" s="72">
        <v>-11</v>
      </c>
      <c r="P36" s="71">
        <f>+N36+O36</f>
        <v>4</v>
      </c>
      <c r="Q36" s="74"/>
      <c r="R36" s="75" t="s">
        <v>90</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17" t="s">
        <v>104</v>
      </c>
      <c r="E37" s="217"/>
      <c r="F37" s="217"/>
      <c r="G37" s="219" t="s">
        <v>114</v>
      </c>
      <c r="H37" s="217"/>
      <c r="I37" s="217"/>
      <c r="J37" s="217" t="s">
        <v>114</v>
      </c>
      <c r="K37" s="217"/>
      <c r="L37" s="217"/>
      <c r="M37" s="217"/>
      <c r="N37" s="226" t="s">
        <v>116</v>
      </c>
      <c r="O37" s="226"/>
      <c r="P37" s="226"/>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44</v>
      </c>
      <c r="B38" s="153"/>
      <c r="C38" s="153"/>
      <c r="D38" s="43">
        <f>D10+D12-D16-D25-D34</f>
        <v>1687</v>
      </c>
      <c r="E38" s="44">
        <f>E10+E12-E16-E25-E34</f>
        <v>31</v>
      </c>
      <c r="F38" s="47">
        <f>SUM(D38:E38)</f>
        <v>1718</v>
      </c>
      <c r="G38" s="43">
        <f>G10+G12-G16-G25-G34</f>
        <v>1689</v>
      </c>
      <c r="H38" s="44">
        <f>H10+H12-H16-H25-H34</f>
        <v>35</v>
      </c>
      <c r="I38" s="47">
        <f>SUM(G38:H38)</f>
        <v>1724</v>
      </c>
      <c r="J38" s="43">
        <f>J10+J12-J16-J25-J34</f>
        <v>1689</v>
      </c>
      <c r="K38" s="44">
        <f>K10+K12-K16-K25-K34</f>
        <v>35</v>
      </c>
      <c r="L38" s="47">
        <f>SUM(J38:K38)</f>
        <v>1724</v>
      </c>
      <c r="M38" s="78">
        <f>ROUND(L38-P38,2)/P38*100</f>
        <v>-28.286189683860236</v>
      </c>
      <c r="N38" s="148">
        <f>N10+N12-N16-N25-N34</f>
        <v>2320</v>
      </c>
      <c r="O38" s="55">
        <f>+O10+O12-O16-O25-O34</f>
        <v>84</v>
      </c>
      <c r="P38" s="47">
        <f>SUM(N38:O38)</f>
        <v>2404</v>
      </c>
      <c r="Q38" s="154"/>
      <c r="R38" s="154"/>
      <c r="S38" s="155" t="s">
        <v>78</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23"/>
      <c r="E39" s="223"/>
      <c r="F39" s="223"/>
      <c r="G39" s="223"/>
      <c r="H39" s="223"/>
      <c r="I39" s="223"/>
      <c r="J39" s="223"/>
      <c r="K39" s="223"/>
      <c r="L39" s="223"/>
      <c r="M39" s="50"/>
      <c r="N39" s="223"/>
      <c r="O39" s="223"/>
      <c r="P39" s="223"/>
      <c r="Q39" s="225"/>
      <c r="R39" s="225"/>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87</v>
      </c>
      <c r="B40" s="42"/>
      <c r="C40" s="42"/>
      <c r="D40" s="148">
        <f>SUM(D41:D42)</f>
        <v>1687</v>
      </c>
      <c r="E40" s="55">
        <f>SUM(E41:E42)</f>
        <v>31</v>
      </c>
      <c r="F40" s="44">
        <f>SUM(F41:F42)</f>
        <v>1718</v>
      </c>
      <c r="G40" s="148">
        <f>G41+G42</f>
        <v>1689</v>
      </c>
      <c r="H40" s="55">
        <f>SUM(H41:H42)</f>
        <v>35</v>
      </c>
      <c r="I40" s="44">
        <f>SUM(I41:I42)</f>
        <v>1724</v>
      </c>
      <c r="J40" s="148">
        <f>SUM(J41:J42)</f>
        <v>1689</v>
      </c>
      <c r="K40" s="55">
        <f>SUM(K41:K42)</f>
        <v>35</v>
      </c>
      <c r="L40" s="45">
        <f>SUM(L41:L42)</f>
        <v>1724</v>
      </c>
      <c r="M40" s="78">
        <f>ROUND(L40-P40,2)/P40*100</f>
        <v>-28.286189683860236</v>
      </c>
      <c r="N40" s="148">
        <f>SUM(N41:N42)</f>
        <v>2320</v>
      </c>
      <c r="O40" s="55">
        <f>SUM(O41:O42)</f>
        <v>84</v>
      </c>
      <c r="P40" s="47">
        <f>SUM(N40:O40)</f>
        <v>2404</v>
      </c>
      <c r="Q40" s="48"/>
      <c r="R40" s="48"/>
      <c r="S40" s="49" t="s">
        <v>88</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1466</v>
      </c>
      <c r="E41" s="94">
        <v>31</v>
      </c>
      <c r="F41" s="95">
        <f>SUM(D41:E41)</f>
        <v>1497</v>
      </c>
      <c r="G41" s="62">
        <v>1435</v>
      </c>
      <c r="H41" s="94">
        <v>35</v>
      </c>
      <c r="I41" s="95">
        <f>SUM(G41:H41)</f>
        <v>1470</v>
      </c>
      <c r="J41" s="62">
        <v>1435</v>
      </c>
      <c r="K41" s="94">
        <v>35</v>
      </c>
      <c r="L41" s="95">
        <f>SUM(J41:K41)</f>
        <v>1470</v>
      </c>
      <c r="M41" s="199">
        <f>ROUND(L41-P41,2)/P41*100</f>
        <v>-32.5068870523416</v>
      </c>
      <c r="N41" s="94">
        <v>2094</v>
      </c>
      <c r="O41" s="94">
        <v>84</v>
      </c>
      <c r="P41" s="95">
        <f>SUM(N41:O41)</f>
        <v>2178</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221</v>
      </c>
      <c r="E42" s="70">
        <v>0</v>
      </c>
      <c r="F42" s="71">
        <f>SUM(D42:E42)</f>
        <v>221</v>
      </c>
      <c r="G42" s="69">
        <v>254</v>
      </c>
      <c r="H42" s="70">
        <v>0</v>
      </c>
      <c r="I42" s="71">
        <f>SUM(G42:H42)</f>
        <v>254</v>
      </c>
      <c r="J42" s="69">
        <v>254</v>
      </c>
      <c r="K42" s="70">
        <v>0</v>
      </c>
      <c r="L42" s="71">
        <f>SUM(J42:K42)</f>
        <v>254</v>
      </c>
      <c r="M42" s="112">
        <f>ROUND(L42-P42,2)/P42*100</f>
        <v>12.389380530973451</v>
      </c>
      <c r="N42" s="69">
        <v>226</v>
      </c>
      <c r="O42" s="70">
        <v>0</v>
      </c>
      <c r="P42" s="71">
        <f>SUM(N42:O42)</f>
        <v>226</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57</v>
      </c>
      <c r="B44" s="161"/>
      <c r="C44" s="161"/>
      <c r="D44" s="162"/>
      <c r="E44" s="163"/>
      <c r="F44" s="164"/>
      <c r="G44" s="162"/>
      <c r="H44" s="163"/>
      <c r="I44" s="164"/>
      <c r="J44" s="162"/>
      <c r="K44" s="163"/>
      <c r="L44" s="164" t="s">
        <v>86</v>
      </c>
      <c r="M44" s="165"/>
      <c r="N44" s="162"/>
      <c r="O44" s="163"/>
      <c r="P44" s="164"/>
      <c r="Q44" s="166"/>
      <c r="R44" s="166"/>
      <c r="S44" s="167" t="s">
        <v>59</v>
      </c>
    </row>
    <row r="45" spans="1:19" s="16" customFormat="1" ht="21" customHeight="1">
      <c r="A45" s="147" t="s">
        <v>58</v>
      </c>
      <c r="B45" s="105"/>
      <c r="C45" s="105"/>
      <c r="D45" s="168"/>
      <c r="E45" s="169"/>
      <c r="F45" s="170"/>
      <c r="G45" s="168"/>
      <c r="H45" s="169"/>
      <c r="I45" s="170"/>
      <c r="J45" s="168"/>
      <c r="K45" s="169"/>
      <c r="L45" s="170"/>
      <c r="M45" s="171"/>
      <c r="N45" s="168"/>
      <c r="O45" s="169"/>
      <c r="P45" s="170"/>
      <c r="Q45" s="84"/>
      <c r="R45" s="84"/>
      <c r="S45" s="49" t="s">
        <v>65</v>
      </c>
    </row>
    <row r="46" spans="1:19" s="16" customFormat="1" ht="21" customHeight="1">
      <c r="A46" s="172"/>
      <c r="B46" s="105" t="s">
        <v>32</v>
      </c>
      <c r="C46" s="105"/>
      <c r="D46" s="173">
        <v>17</v>
      </c>
      <c r="E46" s="169">
        <v>0</v>
      </c>
      <c r="F46" s="174">
        <f>SUM(D46:E46)</f>
        <v>17</v>
      </c>
      <c r="G46" s="173">
        <v>32</v>
      </c>
      <c r="H46" s="169">
        <v>0</v>
      </c>
      <c r="I46" s="174">
        <f>SUM(G46:H46)</f>
        <v>32</v>
      </c>
      <c r="J46" s="173">
        <v>0</v>
      </c>
      <c r="K46" s="169">
        <v>0</v>
      </c>
      <c r="L46" s="174">
        <f>SUM(J46:K46)</f>
        <v>0</v>
      </c>
      <c r="M46" s="175" t="s">
        <v>24</v>
      </c>
      <c r="N46" s="173">
        <v>8</v>
      </c>
      <c r="O46" s="169">
        <v>0</v>
      </c>
      <c r="P46" s="170">
        <f>SUM(N46:O46)</f>
        <v>8</v>
      </c>
      <c r="Q46" s="84"/>
      <c r="R46" s="51" t="s">
        <v>45</v>
      </c>
      <c r="S46" s="52"/>
    </row>
    <row r="47" spans="1:19" s="16" customFormat="1" ht="21" customHeight="1">
      <c r="A47" s="172"/>
      <c r="B47" s="105" t="s">
        <v>124</v>
      </c>
      <c r="C47" s="105"/>
      <c r="D47" s="173">
        <v>31</v>
      </c>
      <c r="E47" s="169">
        <v>0</v>
      </c>
      <c r="F47" s="174">
        <f>SUM(D47:E47)</f>
        <v>31</v>
      </c>
      <c r="G47" s="173">
        <v>11</v>
      </c>
      <c r="H47" s="169">
        <v>0</v>
      </c>
      <c r="I47" s="174">
        <f>SUM(G47:H47)</f>
        <v>11</v>
      </c>
      <c r="J47" s="173">
        <v>99</v>
      </c>
      <c r="K47" s="169">
        <v>0</v>
      </c>
      <c r="L47" s="174">
        <f>SUM(J47:K47)</f>
        <v>99</v>
      </c>
      <c r="M47" s="175" t="s">
        <v>24</v>
      </c>
      <c r="N47" s="173">
        <v>93</v>
      </c>
      <c r="O47" s="169">
        <v>0</v>
      </c>
      <c r="P47" s="170">
        <f>SUM(N47:O47)</f>
        <v>93</v>
      </c>
      <c r="Q47" s="84"/>
      <c r="R47" s="51" t="s">
        <v>125</v>
      </c>
      <c r="S47" s="52"/>
    </row>
    <row r="48" spans="1:19" s="16" customFormat="1" ht="21" customHeight="1">
      <c r="A48" s="172"/>
      <c r="B48" s="105" t="s">
        <v>46</v>
      </c>
      <c r="C48" s="105"/>
      <c r="D48" s="173">
        <v>16</v>
      </c>
      <c r="E48" s="169">
        <v>0</v>
      </c>
      <c r="F48" s="174">
        <f>SUM(D48:E48)</f>
        <v>16</v>
      </c>
      <c r="G48" s="173">
        <v>23</v>
      </c>
      <c r="H48" s="169">
        <v>0</v>
      </c>
      <c r="I48" s="174">
        <f>SUM(G48:H48)</f>
        <v>23</v>
      </c>
      <c r="J48" s="173">
        <v>80</v>
      </c>
      <c r="K48" s="169">
        <v>0</v>
      </c>
      <c r="L48" s="174">
        <f>SUM(J48:K48)</f>
        <v>80</v>
      </c>
      <c r="M48" s="175" t="s">
        <v>24</v>
      </c>
      <c r="N48" s="173">
        <v>68</v>
      </c>
      <c r="O48" s="169">
        <v>0</v>
      </c>
      <c r="P48" s="170">
        <f>SUM(N48:O48)</f>
        <v>68</v>
      </c>
      <c r="Q48" s="84"/>
      <c r="R48" s="51" t="s">
        <v>47</v>
      </c>
      <c r="S48" s="52"/>
    </row>
    <row r="49" spans="1:19" s="16" customFormat="1" ht="21" customHeight="1">
      <c r="A49" s="202" t="s">
        <v>86</v>
      </c>
      <c r="B49" s="105" t="s">
        <v>48</v>
      </c>
      <c r="C49" s="105"/>
      <c r="D49" s="173">
        <v>0</v>
      </c>
      <c r="E49" s="176">
        <v>0</v>
      </c>
      <c r="F49" s="174">
        <f>SUM(D49:E49)</f>
        <v>0</v>
      </c>
      <c r="G49" s="173">
        <v>0</v>
      </c>
      <c r="H49" s="176">
        <v>0</v>
      </c>
      <c r="I49" s="174">
        <f>SUM(G49:H49)</f>
        <v>0</v>
      </c>
      <c r="J49" s="173">
        <v>-1</v>
      </c>
      <c r="K49" s="176">
        <v>0</v>
      </c>
      <c r="L49" s="174">
        <f>SUM(J49:K49)</f>
        <v>-1</v>
      </c>
      <c r="M49" s="133" t="s">
        <v>24</v>
      </c>
      <c r="N49" s="173">
        <v>0</v>
      </c>
      <c r="O49" s="176">
        <v>0</v>
      </c>
      <c r="P49" s="170">
        <f>SUM(N49:O49)</f>
        <v>0</v>
      </c>
      <c r="Q49" s="84"/>
      <c r="R49" s="51" t="s">
        <v>49</v>
      </c>
      <c r="S49" s="52"/>
    </row>
    <row r="50" spans="1:19" s="16" customFormat="1" ht="21" customHeight="1" thickBot="1">
      <c r="A50" s="177"/>
      <c r="B50" s="178" t="s">
        <v>54</v>
      </c>
      <c r="C50" s="178"/>
      <c r="D50" s="179">
        <f>D46+D47-D48-D49</f>
        <v>32</v>
      </c>
      <c r="E50" s="180">
        <f>E46+E47-E48-E49</f>
        <v>0</v>
      </c>
      <c r="F50" s="180">
        <f>SUM(D50:E50)</f>
        <v>32</v>
      </c>
      <c r="G50" s="179">
        <f>G46+G47-G48-G49</f>
        <v>20</v>
      </c>
      <c r="H50" s="180">
        <f>H46+H47-H48-H49</f>
        <v>0</v>
      </c>
      <c r="I50" s="180">
        <f>SUM(G50:H50)</f>
        <v>20</v>
      </c>
      <c r="J50" s="179">
        <f>J46+J47-J48-J49</f>
        <v>20</v>
      </c>
      <c r="K50" s="180">
        <f>K46+K47-K48-K49</f>
        <v>0</v>
      </c>
      <c r="L50" s="180">
        <f>SUM(J50:K50)</f>
        <v>20</v>
      </c>
      <c r="M50" s="181" t="s">
        <v>24</v>
      </c>
      <c r="N50" s="179">
        <f>N46+N47-N48-N49</f>
        <v>33</v>
      </c>
      <c r="O50" s="180">
        <f>O46+O47-O48-O49</f>
        <v>0</v>
      </c>
      <c r="P50" s="180">
        <f>SUM(N50:O50)</f>
        <v>33</v>
      </c>
      <c r="Q50" s="182"/>
      <c r="R50" s="183" t="s">
        <v>55</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93</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94</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83</v>
      </c>
      <c r="D54" s="185"/>
      <c r="E54" s="185"/>
      <c r="F54" s="185"/>
      <c r="G54" s="185"/>
      <c r="H54" s="185"/>
      <c r="I54" s="185"/>
      <c r="J54" s="185"/>
      <c r="K54" s="185"/>
      <c r="L54" s="185"/>
      <c r="M54" s="185"/>
      <c r="N54" s="185"/>
      <c r="O54" s="185"/>
      <c r="P54" s="185"/>
      <c r="Q54" s="185"/>
      <c r="R54" s="185"/>
    </row>
    <row r="55" spans="2:18" s="187" customFormat="1" ht="18" customHeight="1">
      <c r="B55" s="187" t="s">
        <v>85</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56</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52</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69" s="187" customFormat="1" ht="18" customHeight="1">
      <c r="A59" s="193"/>
      <c r="B59" s="187" t="s">
        <v>35</v>
      </c>
      <c r="C59" s="185"/>
      <c r="D59" s="185"/>
      <c r="E59" s="185"/>
      <c r="F59" s="185"/>
      <c r="G59" s="184" t="s">
        <v>92</v>
      </c>
      <c r="H59" s="185"/>
      <c r="I59" s="190"/>
      <c r="J59" s="190" t="s">
        <v>100</v>
      </c>
      <c r="K59" s="185" t="s">
        <v>97</v>
      </c>
      <c r="L59" s="185"/>
      <c r="M59" s="185"/>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row>
    <row r="60" spans="1:18" s="187" customFormat="1" ht="18" customHeight="1">
      <c r="A60" s="193"/>
      <c r="C60" s="185"/>
      <c r="D60" s="185"/>
      <c r="E60" s="185"/>
      <c r="F60" s="185"/>
      <c r="G60" s="184" t="s">
        <v>95</v>
      </c>
      <c r="H60" s="185"/>
      <c r="J60" s="190" t="s">
        <v>101</v>
      </c>
      <c r="K60" s="185" t="s">
        <v>43</v>
      </c>
      <c r="L60" s="185"/>
      <c r="M60" s="185"/>
      <c r="N60" s="185"/>
      <c r="O60" s="185"/>
      <c r="P60" s="185"/>
      <c r="Q60" s="186"/>
      <c r="R60" s="186"/>
    </row>
    <row r="61" spans="1:18" s="187" customFormat="1" ht="18" customHeight="1">
      <c r="A61" s="193"/>
      <c r="B61" s="191"/>
      <c r="C61" s="185"/>
      <c r="D61" s="185"/>
      <c r="E61" s="185"/>
      <c r="F61" s="185"/>
      <c r="G61" s="185" t="s">
        <v>110</v>
      </c>
      <c r="H61" s="185"/>
      <c r="J61" s="190" t="s">
        <v>126</v>
      </c>
      <c r="K61" s="185" t="s">
        <v>43</v>
      </c>
      <c r="L61" s="185"/>
      <c r="M61" s="185"/>
      <c r="N61" s="185"/>
      <c r="O61" s="185"/>
      <c r="P61" s="185"/>
      <c r="Q61" s="186"/>
      <c r="R61" s="186"/>
    </row>
    <row r="62" spans="1:18" s="187" customFormat="1" ht="18" customHeight="1">
      <c r="A62" s="193"/>
      <c r="B62" s="191"/>
      <c r="C62" s="185"/>
      <c r="D62" s="185"/>
      <c r="E62" s="185"/>
      <c r="F62" s="185"/>
      <c r="G62" s="185"/>
      <c r="H62" s="185"/>
      <c r="I62" s="184"/>
      <c r="J62" s="185"/>
      <c r="L62" s="190"/>
      <c r="M62" s="185"/>
      <c r="N62" s="185"/>
      <c r="O62" s="185"/>
      <c r="P62" s="185"/>
      <c r="Q62" s="186"/>
      <c r="R62" s="186"/>
    </row>
    <row r="63" spans="1:18" s="187" customFormat="1" ht="18" customHeight="1">
      <c r="A63" s="184" t="s">
        <v>26</v>
      </c>
      <c r="B63" s="185" t="s">
        <v>66</v>
      </c>
      <c r="C63" s="185"/>
      <c r="D63" s="185"/>
      <c r="E63" s="185"/>
      <c r="F63" s="185"/>
      <c r="G63" s="185"/>
      <c r="H63" s="185"/>
      <c r="I63" s="184"/>
      <c r="J63" s="185"/>
      <c r="K63" s="185"/>
      <c r="L63" s="185"/>
      <c r="M63" s="185"/>
      <c r="N63" s="185"/>
      <c r="O63" s="185"/>
      <c r="P63" s="185"/>
      <c r="Q63" s="186"/>
      <c r="R63" s="186"/>
    </row>
    <row r="64" spans="1:18" s="187" customFormat="1" ht="18" customHeight="1">
      <c r="A64" s="193" t="s">
        <v>6</v>
      </c>
      <c r="B64" s="185" t="s">
        <v>84</v>
      </c>
      <c r="C64" s="185"/>
      <c r="D64" s="185"/>
      <c r="E64" s="185"/>
      <c r="F64" s="185"/>
      <c r="G64" s="185"/>
      <c r="H64" s="185"/>
      <c r="I64" s="185"/>
      <c r="J64" s="185"/>
      <c r="K64" s="185"/>
      <c r="L64" s="185"/>
      <c r="M64" s="185"/>
      <c r="N64" s="185"/>
      <c r="O64" s="185"/>
      <c r="P64" s="185"/>
      <c r="Q64" s="186"/>
      <c r="R64" s="186"/>
    </row>
    <row r="65" spans="1:18" s="187" customFormat="1" ht="18" customHeight="1">
      <c r="A65" s="193" t="s">
        <v>28</v>
      </c>
      <c r="B65" s="185" t="s">
        <v>67</v>
      </c>
      <c r="C65" s="185"/>
      <c r="D65" s="185"/>
      <c r="E65" s="185"/>
      <c r="F65" s="185"/>
      <c r="G65" s="185"/>
      <c r="H65" s="185"/>
      <c r="I65" s="185"/>
      <c r="J65" s="185"/>
      <c r="K65" s="185"/>
      <c r="L65" s="185"/>
      <c r="M65" s="185"/>
      <c r="N65" s="185"/>
      <c r="O65" s="185"/>
      <c r="P65" s="185"/>
      <c r="Q65" s="186"/>
      <c r="R65" s="186"/>
    </row>
    <row r="66" spans="1:18" s="187" customFormat="1" ht="18" customHeight="1">
      <c r="A66" s="193" t="s">
        <v>73</v>
      </c>
      <c r="B66" s="185" t="s">
        <v>79</v>
      </c>
      <c r="C66" s="185"/>
      <c r="D66" s="185"/>
      <c r="E66" s="185"/>
      <c r="F66" s="185"/>
      <c r="G66" s="185"/>
      <c r="H66" s="185"/>
      <c r="L66" s="190"/>
      <c r="O66" s="185"/>
      <c r="P66" s="185"/>
      <c r="Q66" s="186"/>
      <c r="R66" s="186"/>
    </row>
    <row r="67" spans="1:169" s="187" customFormat="1" ht="18">
      <c r="A67" s="184" t="s">
        <v>106</v>
      </c>
      <c r="B67" s="187" t="s">
        <v>107</v>
      </c>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2"/>
      <c r="AS67" s="192"/>
      <c r="AT67" s="192"/>
      <c r="AU67" s="192"/>
      <c r="AV67" s="192"/>
      <c r="AW67" s="192"/>
      <c r="AX67" s="192"/>
      <c r="AY67" s="192"/>
      <c r="AZ67" s="192"/>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c r="CR67" s="192"/>
      <c r="CS67" s="192"/>
      <c r="CT67" s="192"/>
      <c r="CU67" s="192"/>
      <c r="CV67" s="192"/>
      <c r="CW67" s="192"/>
      <c r="CX67" s="192"/>
      <c r="CY67" s="192"/>
      <c r="CZ67" s="192"/>
      <c r="DA67" s="192"/>
      <c r="DB67" s="192"/>
      <c r="DC67" s="192"/>
      <c r="DD67" s="192"/>
      <c r="DE67" s="192"/>
      <c r="DF67" s="192"/>
      <c r="DG67" s="192"/>
      <c r="DH67" s="192"/>
      <c r="DI67" s="192"/>
      <c r="DJ67" s="192"/>
      <c r="DK67" s="192"/>
      <c r="DL67" s="192"/>
      <c r="DM67" s="192"/>
      <c r="DN67" s="192"/>
      <c r="DO67" s="192"/>
      <c r="DP67" s="192"/>
      <c r="DQ67" s="192"/>
      <c r="DR67" s="192"/>
      <c r="DS67" s="192"/>
      <c r="DT67" s="192"/>
      <c r="DU67" s="192"/>
      <c r="DV67" s="192"/>
      <c r="DW67" s="192"/>
      <c r="DX67" s="192"/>
      <c r="DY67" s="192"/>
      <c r="DZ67" s="192"/>
      <c r="EA67" s="192"/>
      <c r="EB67" s="192"/>
      <c r="EC67" s="192"/>
      <c r="ED67" s="192"/>
      <c r="EE67" s="192"/>
      <c r="EF67" s="192"/>
      <c r="EG67" s="192"/>
      <c r="EH67" s="192"/>
      <c r="EI67" s="192"/>
      <c r="EJ67" s="192"/>
      <c r="EK67" s="192"/>
      <c r="EL67" s="192"/>
      <c r="EM67" s="192"/>
      <c r="EN67" s="192"/>
      <c r="EO67" s="192"/>
      <c r="EP67" s="192"/>
      <c r="EQ67" s="192"/>
      <c r="ER67" s="192"/>
      <c r="ES67" s="192"/>
      <c r="ET67" s="192"/>
      <c r="EU67" s="192"/>
      <c r="EV67" s="192"/>
      <c r="EW67" s="192"/>
      <c r="EX67" s="192"/>
      <c r="EY67" s="192"/>
      <c r="EZ67" s="192"/>
      <c r="FA67" s="192"/>
      <c r="FB67" s="192"/>
      <c r="FC67" s="192"/>
      <c r="FD67" s="192"/>
      <c r="FE67" s="192"/>
      <c r="FF67" s="192"/>
      <c r="FG67" s="192"/>
      <c r="FH67" s="192"/>
      <c r="FI67" s="192"/>
      <c r="FJ67" s="192"/>
      <c r="FK67" s="192"/>
      <c r="FL67" s="192"/>
      <c r="FM67" s="192"/>
    </row>
    <row r="68" spans="1:21" ht="18">
      <c r="A68" s="192"/>
      <c r="B68" s="185" t="s">
        <v>108</v>
      </c>
      <c r="C68" s="192"/>
      <c r="D68" s="192"/>
      <c r="E68" s="192"/>
      <c r="F68" s="192"/>
      <c r="G68" s="192"/>
      <c r="H68" s="192"/>
      <c r="I68" s="192"/>
      <c r="J68" s="192"/>
      <c r="K68" s="192"/>
      <c r="L68" s="192"/>
      <c r="M68" s="192"/>
      <c r="N68" s="192"/>
      <c r="O68" s="192"/>
      <c r="P68" s="192"/>
      <c r="Q68" s="192"/>
      <c r="R68" s="192"/>
      <c r="S68" s="192"/>
      <c r="T68" s="192"/>
      <c r="U68" s="192"/>
    </row>
    <row r="69" spans="1:169" s="187" customFormat="1" ht="18">
      <c r="A69" s="200" t="s">
        <v>119</v>
      </c>
      <c r="B69" s="201" t="s">
        <v>127</v>
      </c>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AO69" s="192"/>
      <c r="AP69" s="192"/>
      <c r="AQ69" s="192"/>
      <c r="AR69" s="192"/>
      <c r="AS69" s="192"/>
      <c r="AT69" s="192"/>
      <c r="AU69" s="192"/>
      <c r="AV69" s="192"/>
      <c r="AW69" s="192"/>
      <c r="AX69" s="192"/>
      <c r="AY69" s="192"/>
      <c r="AZ69" s="192"/>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c r="CR69" s="192"/>
      <c r="CS69" s="192"/>
      <c r="CT69" s="192"/>
      <c r="CU69" s="192"/>
      <c r="CV69" s="192"/>
      <c r="CW69" s="192"/>
      <c r="CX69" s="192"/>
      <c r="CY69" s="192"/>
      <c r="CZ69" s="192"/>
      <c r="DA69" s="192"/>
      <c r="DB69" s="192"/>
      <c r="DC69" s="192"/>
      <c r="DD69" s="192"/>
      <c r="DE69" s="192"/>
      <c r="DF69" s="192"/>
      <c r="DG69" s="192"/>
      <c r="DH69" s="192"/>
      <c r="DI69" s="192"/>
      <c r="DJ69" s="192"/>
      <c r="DK69" s="192"/>
      <c r="DL69" s="192"/>
      <c r="DM69" s="192"/>
      <c r="DN69" s="192"/>
      <c r="DO69" s="192"/>
      <c r="DP69" s="192"/>
      <c r="DQ69" s="192"/>
      <c r="DR69" s="192"/>
      <c r="DS69" s="192"/>
      <c r="DT69" s="192"/>
      <c r="DU69" s="192"/>
      <c r="DV69" s="192"/>
      <c r="DW69" s="192"/>
      <c r="DX69" s="192"/>
      <c r="DY69" s="192"/>
      <c r="DZ69" s="192"/>
      <c r="EA69" s="192"/>
      <c r="EB69" s="192"/>
      <c r="EC69" s="192"/>
      <c r="ED69" s="192"/>
      <c r="EE69" s="192"/>
      <c r="EF69" s="192"/>
      <c r="EG69" s="192"/>
      <c r="EH69" s="192"/>
      <c r="EI69" s="192"/>
      <c r="EJ69" s="192"/>
      <c r="EK69" s="192"/>
      <c r="EL69" s="192"/>
      <c r="EM69" s="192"/>
      <c r="EN69" s="192"/>
      <c r="EO69" s="192"/>
      <c r="EP69" s="192"/>
      <c r="EQ69" s="192"/>
      <c r="ER69" s="192"/>
      <c r="ES69" s="192"/>
      <c r="ET69" s="192"/>
      <c r="EU69" s="192"/>
      <c r="EV69" s="192"/>
      <c r="EW69" s="192"/>
      <c r="EX69" s="192"/>
      <c r="EY69" s="192"/>
      <c r="EZ69" s="192"/>
      <c r="FA69" s="192"/>
      <c r="FB69" s="192"/>
      <c r="FC69" s="192"/>
      <c r="FD69" s="192"/>
      <c r="FE69" s="192"/>
      <c r="FF69" s="192"/>
      <c r="FG69" s="192"/>
      <c r="FH69" s="192"/>
      <c r="FI69" s="192"/>
      <c r="FJ69" s="192"/>
      <c r="FK69" s="192"/>
      <c r="FL69" s="192"/>
      <c r="FM69" s="192"/>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pans="170:254" s="194" customFormat="1" ht="12.75">
      <c r="FN81" s="195"/>
      <c r="FO81" s="195"/>
      <c r="FP81" s="195"/>
      <c r="FQ81" s="195"/>
      <c r="FR81" s="195"/>
      <c r="FS81" s="195"/>
      <c r="FT81" s="195"/>
      <c r="FU81" s="195"/>
      <c r="FV81" s="195"/>
      <c r="FW81" s="195"/>
      <c r="FX81" s="195"/>
      <c r="FY81" s="195"/>
      <c r="FZ81" s="195"/>
      <c r="GA81" s="195"/>
      <c r="GB81" s="195"/>
      <c r="GC81" s="195"/>
      <c r="GD81" s="195"/>
      <c r="GE81" s="195"/>
      <c r="GF81" s="195"/>
      <c r="GG81" s="195"/>
      <c r="GH81" s="195"/>
      <c r="GI81" s="195"/>
      <c r="GJ81" s="195"/>
      <c r="GK81" s="195"/>
      <c r="GL81" s="195"/>
      <c r="GM81" s="195"/>
      <c r="GN81" s="195"/>
      <c r="GO81" s="195"/>
      <c r="GP81" s="195"/>
      <c r="GQ81" s="195"/>
      <c r="GR81" s="195"/>
      <c r="GS81" s="195"/>
      <c r="GT81" s="195"/>
      <c r="GU81" s="195"/>
      <c r="GV81" s="195"/>
      <c r="GW81" s="195"/>
      <c r="GX81" s="195"/>
      <c r="GY81" s="195"/>
      <c r="GZ81" s="195"/>
      <c r="HA81" s="195"/>
      <c r="HB81" s="195"/>
      <c r="HC81" s="195"/>
      <c r="HD81" s="195"/>
      <c r="HE81" s="195"/>
      <c r="HF81" s="195"/>
      <c r="HG81" s="195"/>
      <c r="HH81" s="195"/>
      <c r="HI81" s="195"/>
      <c r="HJ81" s="195"/>
      <c r="HK81" s="195"/>
      <c r="HL81" s="195"/>
      <c r="HM81" s="195"/>
      <c r="HN81" s="195"/>
      <c r="HO81" s="195"/>
      <c r="HP81" s="195"/>
      <c r="HQ81" s="195"/>
      <c r="HR81" s="195"/>
      <c r="HS81" s="195"/>
      <c r="HT81" s="195"/>
      <c r="HU81" s="195"/>
      <c r="HV81" s="195"/>
      <c r="HW81" s="195"/>
      <c r="HX81" s="195"/>
      <c r="HY81" s="195"/>
      <c r="HZ81" s="195"/>
      <c r="IA81" s="195"/>
      <c r="IB81" s="195"/>
      <c r="IC81" s="195"/>
      <c r="ID81" s="195"/>
      <c r="IE81" s="195"/>
      <c r="IF81" s="195"/>
      <c r="IG81" s="195"/>
      <c r="IH81" s="195"/>
      <c r="II81" s="195"/>
      <c r="IJ81" s="195"/>
      <c r="IK81" s="195"/>
      <c r="IL81" s="195"/>
      <c r="IM81" s="195"/>
      <c r="IN81" s="195"/>
      <c r="IO81" s="195"/>
      <c r="IP81" s="195"/>
      <c r="IQ81" s="195"/>
      <c r="IR81" s="195"/>
      <c r="IS81" s="195"/>
      <c r="IT81" s="195"/>
    </row>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pans="8:14" s="194" customFormat="1" ht="12.75">
      <c r="H1111" s="195"/>
      <c r="I1111" s="195"/>
      <c r="J1111" s="195"/>
      <c r="K1111" s="195"/>
      <c r="L1111" s="195"/>
      <c r="M1111" s="195"/>
      <c r="N1111" s="195"/>
    </row>
  </sheetData>
  <mergeCells count="25">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2004-02-26T06:46:10Z</cp:lastPrinted>
  <dcterms:created xsi:type="dcterms:W3CDTF">2002-02-15T09:17:36Z</dcterms:created>
  <dcterms:modified xsi:type="dcterms:W3CDTF">2004-02-26T06:46:34Z</dcterms:modified>
  <cp:category/>
  <cp:version/>
  <cp:contentType/>
  <cp:contentStatus/>
</cp:coreProperties>
</file>