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450" windowWidth="11340" windowHeight="6435" tabRatio="914" activeTab="0"/>
  </bookViews>
  <sheets>
    <sheet name="Oats - Hawer" sheetId="1" r:id="rId1"/>
    <sheet name="Sheet1" sheetId="2" state="hidden" r:id="rId2"/>
  </sheets>
  <definedNames>
    <definedName name="_xlnm.Print_Area" localSheetId="0">'Oats - Hawer'!$A$1:$AA$40</definedName>
    <definedName name="Z_08A58373_3E62_4785_B4F4_740CB86BDCF3_.wvu.PrintArea" localSheetId="0" hidden="1">'Oats - Hawer'!$A$1:$AA$40</definedName>
    <definedName name="Z_69604B25_4693_4FEE_95EF_E266A99F8C25_.wvu.PrintArea" localSheetId="0" hidden="1">'Oats - Hawer'!$A$1:$AA$40</definedName>
    <definedName name="Z_D02F6AC9_F92F_40B9_BB3D_8166ADC743AE_.wvu.PrintArea" localSheetId="0" hidden="1">'Oats - Hawer'!$A$1:$AA$40</definedName>
    <definedName name="Z_E009EB0D_3578_4CB4_9DE8_90E33027B23A_.wvu.PrintArea" localSheetId="0" hidden="1">'Oats - Hawer'!$A$1:$AA$40</definedName>
    <definedName name="Z_E17AECA6_3D6E_443C_9417_C372E74FBCC5_.wvu.PrintArea" localSheetId="0" hidden="1">'Oats - Hawer'!$A$1:$AA$40</definedName>
    <definedName name="Z_F7A6BB86_F1CA_4BFC_AE35_08554018CFE4_.wvu.PrintArea" localSheetId="0" hidden="1">'Oats - Hawer'!$A$1:$AA$40</definedName>
  </definedNames>
  <calcPr fullCalcOnLoad="1"/>
</workbook>
</file>

<file path=xl/sharedStrings.xml><?xml version="1.0" encoding="utf-8"?>
<sst xmlns="http://schemas.openxmlformats.org/spreadsheetml/2006/main" count="56" uniqueCount="56">
  <si>
    <t>Surplus</t>
  </si>
  <si>
    <t>98/99</t>
  </si>
  <si>
    <t>99/00</t>
  </si>
  <si>
    <t>00/01</t>
  </si>
  <si>
    <t>01/02</t>
  </si>
  <si>
    <t>97/98</t>
  </si>
  <si>
    <t>Prod deliveries</t>
  </si>
  <si>
    <t>Imports</t>
  </si>
  <si>
    <t>Processed</t>
  </si>
  <si>
    <t xml:space="preserve"> -animal</t>
  </si>
  <si>
    <t xml:space="preserve"> -human</t>
  </si>
  <si>
    <t>Net receipts(-)/disp(+)</t>
  </si>
  <si>
    <t>Deficit</t>
  </si>
  <si>
    <t>Exports</t>
  </si>
  <si>
    <t xml:space="preserve"> - processed p/month</t>
  </si>
  <si>
    <t xml:space="preserve"> - months' stock</t>
  </si>
  <si>
    <t>02/03</t>
  </si>
  <si>
    <t>03/04</t>
  </si>
  <si>
    <t>04/05</t>
  </si>
  <si>
    <t>05/06</t>
  </si>
  <si>
    <t>06/07</t>
  </si>
  <si>
    <t xml:space="preserve"> -bio-fuel</t>
  </si>
  <si>
    <t>07/08</t>
  </si>
  <si>
    <t>08/09</t>
  </si>
  <si>
    <t>09/10</t>
  </si>
  <si>
    <t>10/11</t>
  </si>
  <si>
    <t>11/12</t>
  </si>
  <si>
    <t>12/13</t>
  </si>
  <si>
    <t>Season (Oct - Sep)</t>
  </si>
  <si>
    <t>Current</t>
  </si>
  <si>
    <t>Season</t>
  </si>
  <si>
    <t>Withdrawn by producers</t>
  </si>
  <si>
    <t>Released to end-consumers</t>
  </si>
  <si>
    <t>Seed for planting purposes</t>
  </si>
  <si>
    <t>Total Supply</t>
  </si>
  <si>
    <t>DEMAND</t>
  </si>
  <si>
    <t>Total Demand</t>
  </si>
  <si>
    <r>
      <t xml:space="preserve">Opening stock      </t>
    </r>
    <r>
      <rPr>
        <b/>
        <sz val="10"/>
        <rFont val="Arial"/>
        <family val="2"/>
      </rPr>
      <t>(1 Oct)</t>
    </r>
  </si>
  <si>
    <t>10 Year</t>
  </si>
  <si>
    <t>average</t>
  </si>
  <si>
    <t>Ending Stock (30 Sep)</t>
  </si>
  <si>
    <r>
      <t>Note:</t>
    </r>
    <r>
      <rPr>
        <sz val="10"/>
        <rFont val="Arial"/>
        <family val="2"/>
      </rPr>
      <t xml:space="preserve"> *** Figures for current season up to date</t>
    </r>
  </si>
  <si>
    <t>***</t>
  </si>
  <si>
    <t>13/14</t>
  </si>
  <si>
    <t xml:space="preserve">OATS: SUPPLY AND DEMAND TABLE BASED ON SAGIS' INFO (TON) </t>
  </si>
  <si>
    <t>14/15</t>
  </si>
  <si>
    <t>15/16</t>
  </si>
  <si>
    <t>16/17</t>
  </si>
  <si>
    <t>17/18</t>
  </si>
  <si>
    <t>18/19</t>
  </si>
  <si>
    <t>19/20</t>
  </si>
  <si>
    <t>CEC (Crop Estimate)</t>
  </si>
  <si>
    <t>20/21</t>
  </si>
  <si>
    <t>2010/11-2019/20</t>
  </si>
  <si>
    <t>Oct-Jun</t>
  </si>
  <si>
    <t>Publication date: 2021-07-27</t>
  </si>
</sst>
</file>

<file path=xl/styles.xml><?xml version="1.0" encoding="utf-8"?>
<styleSheet xmlns="http://schemas.openxmlformats.org/spreadsheetml/2006/main">
  <numFmts count="32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"/>
    <numFmt numFmtId="186" formatCode="0.000000"/>
    <numFmt numFmtId="187" formatCode="0.0%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9"/>
      <name val="Arial Black"/>
      <family val="2"/>
    </font>
    <font>
      <b/>
      <sz val="9"/>
      <name val="Arial Black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80" fontId="3" fillId="0" borderId="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11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" fontId="0" fillId="0" borderId="0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16" fontId="0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vertical="center"/>
      <protection/>
    </xf>
    <xf numFmtId="0" fontId="3" fillId="0" borderId="17" xfId="0" applyFont="1" applyFill="1" applyBorder="1" applyAlignment="1" applyProtection="1">
      <alignment vertical="center"/>
      <protection/>
    </xf>
    <xf numFmtId="0" fontId="3" fillId="0" borderId="12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180" fontId="0" fillId="0" borderId="18" xfId="0" applyNumberFormat="1" applyFont="1" applyFill="1" applyBorder="1" applyAlignment="1" applyProtection="1">
      <alignment vertical="center"/>
      <protection/>
    </xf>
    <xf numFmtId="180" fontId="0" fillId="0" borderId="19" xfId="0" applyNumberFormat="1" applyFont="1" applyFill="1" applyBorder="1" applyAlignment="1" applyProtection="1">
      <alignment vertical="center"/>
      <protection/>
    </xf>
    <xf numFmtId="180" fontId="3" fillId="0" borderId="18" xfId="0" applyNumberFormat="1" applyFont="1" applyFill="1" applyBorder="1" applyAlignment="1" applyProtection="1">
      <alignment vertical="center"/>
      <protection/>
    </xf>
    <xf numFmtId="180" fontId="3" fillId="0" borderId="20" xfId="0" applyNumberFormat="1" applyFont="1" applyFill="1" applyBorder="1" applyAlignment="1" applyProtection="1">
      <alignment vertical="center"/>
      <protection/>
    </xf>
    <xf numFmtId="180" fontId="3" fillId="0" borderId="0" xfId="0" applyNumberFormat="1" applyFont="1" applyFill="1" applyBorder="1" applyAlignment="1" applyProtection="1">
      <alignment vertical="center"/>
      <protection/>
    </xf>
    <xf numFmtId="180" fontId="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 applyProtection="1">
      <alignment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0" fillId="0" borderId="22" xfId="0" applyFont="1" applyFill="1" applyBorder="1" applyAlignment="1" applyProtection="1">
      <alignment vertical="center"/>
      <protection/>
    </xf>
    <xf numFmtId="17" fontId="0" fillId="0" borderId="23" xfId="0" applyNumberFormat="1" applyFont="1" applyFill="1" applyBorder="1" applyAlignment="1" applyProtection="1">
      <alignment horizontal="center" vertical="center"/>
      <protection/>
    </xf>
    <xf numFmtId="180" fontId="0" fillId="0" borderId="23" xfId="0" applyNumberFormat="1" applyFont="1" applyFill="1" applyBorder="1" applyAlignment="1" applyProtection="1">
      <alignment vertical="center"/>
      <protection/>
    </xf>
    <xf numFmtId="180" fontId="0" fillId="0" borderId="24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17" fontId="0" fillId="0" borderId="26" xfId="0" applyNumberFormat="1" applyFont="1" applyFill="1" applyBorder="1" applyAlignment="1" applyProtection="1" quotePrefix="1">
      <alignment horizontal="center" vertical="center"/>
      <protection/>
    </xf>
    <xf numFmtId="0" fontId="0" fillId="0" borderId="26" xfId="0" applyFont="1" applyFill="1" applyBorder="1" applyAlignment="1" applyProtection="1" quotePrefix="1">
      <alignment horizontal="center" vertical="center"/>
      <protection/>
    </xf>
    <xf numFmtId="16" fontId="0" fillId="0" borderId="27" xfId="0" applyNumberFormat="1" applyFont="1" applyFill="1" applyBorder="1" applyAlignment="1" applyProtection="1" quotePrefix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17" fontId="0" fillId="0" borderId="29" xfId="0" applyNumberFormat="1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vertical="center"/>
      <protection/>
    </xf>
    <xf numFmtId="0" fontId="3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17" fontId="0" fillId="0" borderId="10" xfId="0" applyNumberFormat="1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180" fontId="0" fillId="0" borderId="18" xfId="0" applyNumberFormat="1" applyFont="1" applyFill="1" applyBorder="1" applyAlignment="1" applyProtection="1" quotePrefix="1">
      <alignment vertical="center"/>
      <protection/>
    </xf>
    <xf numFmtId="180" fontId="3" fillId="0" borderId="32" xfId="0" applyNumberFormat="1" applyFont="1" applyFill="1" applyBorder="1" applyAlignment="1" applyProtection="1">
      <alignment vertical="center"/>
      <protection/>
    </xf>
    <xf numFmtId="180" fontId="3" fillId="0" borderId="33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16" fontId="0" fillId="0" borderId="26" xfId="0" applyNumberFormat="1" applyFont="1" applyFill="1" applyBorder="1" applyAlignment="1" applyProtection="1" quotePrefix="1">
      <alignment horizontal="center" vertical="center"/>
      <protection/>
    </xf>
    <xf numFmtId="16" fontId="0" fillId="0" borderId="34" xfId="0" applyNumberFormat="1" applyFont="1" applyFill="1" applyBorder="1" applyAlignment="1" applyProtection="1" quotePrefix="1">
      <alignment horizontal="center" vertical="center"/>
      <protection/>
    </xf>
    <xf numFmtId="180" fontId="3" fillId="0" borderId="35" xfId="0" applyNumberFormat="1" applyFont="1" applyFill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 locked="0"/>
    </xf>
    <xf numFmtId="0" fontId="3" fillId="0" borderId="36" xfId="0" applyFont="1" applyFill="1" applyBorder="1" applyAlignment="1" applyProtection="1">
      <alignment horizontal="center" vertical="center"/>
      <protection locked="0"/>
    </xf>
    <xf numFmtId="16" fontId="0" fillId="0" borderId="28" xfId="0" applyNumberFormat="1" applyFont="1" applyFill="1" applyBorder="1" applyAlignment="1" applyProtection="1">
      <alignment horizontal="center" vertical="center"/>
      <protection/>
    </xf>
    <xf numFmtId="180" fontId="3" fillId="0" borderId="37" xfId="0" applyNumberFormat="1" applyFont="1" applyFill="1" applyBorder="1" applyAlignment="1">
      <alignment horizontal="center" vertical="center"/>
    </xf>
    <xf numFmtId="17" fontId="0" fillId="0" borderId="24" xfId="0" applyNumberFormat="1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8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>
      <alignment vertical="center"/>
    </xf>
    <xf numFmtId="3" fontId="0" fillId="0" borderId="23" xfId="0" applyNumberFormat="1" applyFont="1" applyFill="1" applyBorder="1" applyAlignment="1" applyProtection="1">
      <alignment vertical="center"/>
      <protection/>
    </xf>
    <xf numFmtId="3" fontId="3" fillId="0" borderId="19" xfId="0" applyNumberFormat="1" applyFont="1" applyFill="1" applyBorder="1" applyAlignment="1" applyProtection="1">
      <alignment vertical="center"/>
      <protection/>
    </xf>
    <xf numFmtId="3" fontId="3" fillId="0" borderId="28" xfId="0" applyNumberFormat="1" applyFont="1" applyFill="1" applyBorder="1" applyAlignment="1" applyProtection="1">
      <alignment vertical="center"/>
      <protection/>
    </xf>
    <xf numFmtId="3" fontId="3" fillId="0" borderId="15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vertical="center"/>
      <protection/>
    </xf>
    <xf numFmtId="3" fontId="3" fillId="0" borderId="34" xfId="0" applyNumberFormat="1" applyFont="1" applyFill="1" applyBorder="1" applyAlignment="1" applyProtection="1">
      <alignment vertical="center"/>
      <protection/>
    </xf>
    <xf numFmtId="3" fontId="0" fillId="0" borderId="15" xfId="0" applyNumberFormat="1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3" fontId="0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0" fontId="0" fillId="0" borderId="38" xfId="0" applyFont="1" applyFill="1" applyBorder="1" applyAlignment="1" applyProtection="1">
      <alignment horizontal="center" vertical="center"/>
      <protection locked="0"/>
    </xf>
    <xf numFmtId="3" fontId="0" fillId="0" borderId="38" xfId="0" applyNumberFormat="1" applyFont="1" applyFill="1" applyBorder="1" applyAlignment="1" applyProtection="1">
      <alignment vertical="center"/>
      <protection locked="0"/>
    </xf>
    <xf numFmtId="3" fontId="3" fillId="0" borderId="38" xfId="0" applyNumberFormat="1" applyFont="1" applyFill="1" applyBorder="1" applyAlignment="1">
      <alignment vertical="center"/>
    </xf>
    <xf numFmtId="180" fontId="0" fillId="0" borderId="38" xfId="0" applyNumberFormat="1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horizontal="center"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3" fillId="0" borderId="19" xfId="0" applyNumberFormat="1" applyFont="1" applyFill="1" applyBorder="1" applyAlignment="1">
      <alignment vertical="center"/>
    </xf>
    <xf numFmtId="3" fontId="0" fillId="0" borderId="19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vertical="center"/>
    </xf>
    <xf numFmtId="16" fontId="0" fillId="0" borderId="26" xfId="0" applyNumberFormat="1" applyFont="1" applyFill="1" applyBorder="1" applyAlignment="1" applyProtection="1" quotePrefix="1">
      <alignment horizontal="center" vertical="center"/>
      <protection locked="0"/>
    </xf>
    <xf numFmtId="16" fontId="0" fillId="0" borderId="39" xfId="0" applyNumberFormat="1" applyFont="1" applyFill="1" applyBorder="1" applyAlignment="1" applyProtection="1" quotePrefix="1">
      <alignment horizontal="center" vertical="center"/>
      <protection locked="0"/>
    </xf>
    <xf numFmtId="16" fontId="0" fillId="0" borderId="27" xfId="0" applyNumberFormat="1" applyFont="1" applyFill="1" applyBorder="1" applyAlignment="1" applyProtection="1" quotePrefix="1">
      <alignment horizontal="center" vertical="center"/>
      <protection locked="0"/>
    </xf>
    <xf numFmtId="180" fontId="3" fillId="0" borderId="3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3" fontId="0" fillId="0" borderId="10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>
      <alignment vertical="center"/>
    </xf>
    <xf numFmtId="180" fontId="3" fillId="0" borderId="40" xfId="0" applyNumberFormat="1" applyFont="1" applyFill="1" applyBorder="1" applyAlignment="1">
      <alignment horizontal="center" vertical="center"/>
    </xf>
    <xf numFmtId="180" fontId="3" fillId="0" borderId="41" xfId="0" applyNumberFormat="1" applyFont="1" applyFill="1" applyBorder="1" applyAlignment="1">
      <alignment horizontal="center" vertical="center"/>
    </xf>
    <xf numFmtId="16" fontId="0" fillId="0" borderId="42" xfId="0" applyNumberFormat="1" applyFont="1" applyFill="1" applyBorder="1" applyAlignment="1" applyProtection="1" quotePrefix="1">
      <alignment horizontal="center" vertical="center"/>
      <protection locked="0"/>
    </xf>
    <xf numFmtId="180" fontId="3" fillId="0" borderId="35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0" borderId="44" xfId="0" applyFont="1" applyFill="1" applyBorder="1" applyAlignment="1" applyProtection="1">
      <alignment horizontal="center" vertical="center"/>
      <protection locked="0"/>
    </xf>
    <xf numFmtId="17" fontId="0" fillId="0" borderId="37" xfId="0" applyNumberFormat="1" applyFont="1" applyFill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vertical="center"/>
      <protection/>
    </xf>
    <xf numFmtId="3" fontId="0" fillId="0" borderId="38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7" fontId="0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0</xdr:row>
      <xdr:rowOff>0</xdr:rowOff>
    </xdr:from>
    <xdr:to>
      <xdr:col>5</xdr:col>
      <xdr:colOff>66675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09825" y="0"/>
          <a:ext cx="1533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257175</xdr:colOff>
      <xdr:row>0</xdr:row>
      <xdr:rowOff>0</xdr:rowOff>
    </xdr:from>
    <xdr:to>
      <xdr:col>12</xdr:col>
      <xdr:colOff>561975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33850" y="0"/>
          <a:ext cx="44958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95250</xdr:rowOff>
    </xdr:from>
    <xdr:to>
      <xdr:col>10</xdr:col>
      <xdr:colOff>504825</xdr:colOff>
      <xdr:row>8</xdr:row>
      <xdr:rowOff>28575</xdr:rowOff>
    </xdr:to>
    <xdr:pic>
      <xdr:nvPicPr>
        <xdr:cNvPr id="3" name="Picture 4" descr="P:\REKLAME\Corporate Image\Logo\Nuwe Logo Volledig.png"/>
        <xdr:cNvPicPr preferRelativeResize="1">
          <a:picLocks noChangeAspect="1"/>
        </xdr:cNvPicPr>
      </xdr:nvPicPr>
      <xdr:blipFill>
        <a:blip r:embed="rId3"/>
        <a:srcRect l="20060" t="33744" r="14198" b="48559"/>
        <a:stretch>
          <a:fillRect/>
        </a:stretch>
      </xdr:blipFill>
      <xdr:spPr>
        <a:xfrm>
          <a:off x="76200" y="95250"/>
          <a:ext cx="72961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theme="0" tint="-0.24997000396251678"/>
    <pageSetUpPr fitToPage="1"/>
  </sheetPr>
  <dimension ref="A1:AI44"/>
  <sheetViews>
    <sheetView showGridLines="0" tabSelected="1" zoomScale="90" zoomScaleNormal="90" zoomScaleSheetLayoutView="70" zoomScalePageLayoutView="0" workbookViewId="0" topLeftCell="A1">
      <pane xSplit="1" ySplit="14" topLeftCell="M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B18" sqref="AB18"/>
    </sheetView>
  </sheetViews>
  <sheetFormatPr defaultColWidth="9.140625" defaultRowHeight="12.75"/>
  <cols>
    <col min="1" max="1" width="23.7109375" style="1" customWidth="1"/>
    <col min="2" max="4" width="8.57421875" style="1" customWidth="1"/>
    <col min="5" max="5" width="8.7109375" style="1" customWidth="1"/>
    <col min="6" max="6" width="9.140625" style="1" customWidth="1"/>
    <col min="7" max="7" width="8.7109375" style="1" customWidth="1"/>
    <col min="8" max="9" width="8.8515625" style="1" customWidth="1"/>
    <col min="10" max="10" width="9.28125" style="1" customWidth="1"/>
    <col min="11" max="11" width="9.28125" style="1" bestFit="1" customWidth="1"/>
    <col min="12" max="12" width="8.7109375" style="1" bestFit="1" customWidth="1"/>
    <col min="13" max="15" width="9.28125" style="1" bestFit="1" customWidth="1"/>
    <col min="16" max="22" width="9.28125" style="1" customWidth="1"/>
    <col min="23" max="25" width="10.00390625" style="1" customWidth="1"/>
    <col min="26" max="26" width="0.9921875" style="2" customWidth="1"/>
    <col min="27" max="27" width="15.8515625" style="48" customWidth="1"/>
    <col min="28" max="28" width="8.140625" style="1" customWidth="1"/>
    <col min="29" max="30" width="7.7109375" style="1" customWidth="1"/>
    <col min="31" max="31" width="2.421875" style="1" customWidth="1"/>
    <col min="32" max="34" width="7.7109375" style="1" customWidth="1"/>
    <col min="35" max="35" width="7.7109375" style="2" customWidth="1"/>
    <col min="36" max="39" width="7.7109375" style="1" customWidth="1"/>
    <col min="40" max="40" width="0.85546875" style="1" customWidth="1"/>
    <col min="41" max="16384" width="9.140625" style="1" customWidth="1"/>
  </cols>
  <sheetData>
    <row r="1" spans="1:35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0"/>
      <c r="AH1" s="2"/>
      <c r="AI1" s="1"/>
    </row>
    <row r="2" spans="1:35" ht="12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0"/>
      <c r="AH2" s="2"/>
      <c r="AI2" s="1"/>
    </row>
    <row r="3" spans="1:35" ht="12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0"/>
      <c r="AB3" s="2"/>
      <c r="AC3" s="2"/>
      <c r="AD3" s="2"/>
      <c r="AH3" s="2"/>
      <c r="AI3" s="1"/>
    </row>
    <row r="4" spans="1:35" ht="12" customHeight="1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AA4" s="40"/>
      <c r="AB4" s="2"/>
      <c r="AC4" s="2"/>
      <c r="AD4" s="2"/>
      <c r="AH4" s="2"/>
      <c r="AI4" s="1"/>
    </row>
    <row r="5" spans="1:35" ht="12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AA5" s="40"/>
      <c r="AB5" s="2"/>
      <c r="AC5" s="2"/>
      <c r="AD5" s="2"/>
      <c r="AH5" s="2"/>
      <c r="AI5" s="1"/>
    </row>
    <row r="6" spans="1:35" ht="12" customHeigh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AA6" s="40"/>
      <c r="AB6" s="2"/>
      <c r="AC6" s="2"/>
      <c r="AD6" s="2"/>
      <c r="AH6" s="2"/>
      <c r="AI6" s="1"/>
    </row>
    <row r="7" spans="1:35" ht="12" customHeight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AA7" s="40"/>
      <c r="AB7" s="2"/>
      <c r="AC7" s="2"/>
      <c r="AD7" s="2"/>
      <c r="AH7" s="2"/>
      <c r="AI7" s="1"/>
    </row>
    <row r="8" spans="1:35" ht="12" customHeight="1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AA8" s="40"/>
      <c r="AB8" s="2"/>
      <c r="AC8" s="2"/>
      <c r="AD8" s="2"/>
      <c r="AH8" s="2"/>
      <c r="AI8" s="1"/>
    </row>
    <row r="9" spans="1:34" s="5" customFormat="1" ht="16.5" thickBot="1">
      <c r="A9" s="21" t="s">
        <v>44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3"/>
      <c r="N9" s="9"/>
      <c r="O9" s="10" t="s">
        <v>55</v>
      </c>
      <c r="P9" s="9"/>
      <c r="Q9" s="9"/>
      <c r="R9" s="9"/>
      <c r="S9" s="9"/>
      <c r="T9" s="9"/>
      <c r="U9" s="9"/>
      <c r="V9" s="9"/>
      <c r="W9" s="9"/>
      <c r="X9" s="9"/>
      <c r="Y9" s="9"/>
      <c r="Z9" s="14"/>
      <c r="AA9" s="41"/>
      <c r="AB9" s="6"/>
      <c r="AC9" s="6"/>
      <c r="AD9" s="6"/>
      <c r="AH9" s="6"/>
    </row>
    <row r="10" spans="1:31" s="5" customFormat="1" ht="12.75">
      <c r="A10" s="24"/>
      <c r="B10" s="25"/>
      <c r="C10" s="25"/>
      <c r="D10" s="25"/>
      <c r="E10" s="25"/>
      <c r="F10" s="25"/>
      <c r="G10" s="25"/>
      <c r="H10" s="25" t="s">
        <v>28</v>
      </c>
      <c r="I10" s="25"/>
      <c r="J10" s="25"/>
      <c r="K10" s="25"/>
      <c r="L10" s="25"/>
      <c r="M10" s="25"/>
      <c r="N10" s="120"/>
      <c r="O10" s="120"/>
      <c r="P10" s="11"/>
      <c r="Q10" s="11"/>
      <c r="R10" s="11"/>
      <c r="S10" s="11"/>
      <c r="T10" s="11"/>
      <c r="U10" s="11"/>
      <c r="V10" s="11"/>
      <c r="W10" s="117"/>
      <c r="X10" s="112"/>
      <c r="Y10" s="68" t="s">
        <v>29</v>
      </c>
      <c r="Z10" s="17"/>
      <c r="AA10" s="42" t="s">
        <v>38</v>
      </c>
      <c r="AE10" s="6"/>
    </row>
    <row r="11" spans="1:31" s="5" customFormat="1" ht="12.75">
      <c r="A11" s="26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13"/>
      <c r="O11" s="13"/>
      <c r="P11" s="12"/>
      <c r="Q11" s="12"/>
      <c r="R11" s="12"/>
      <c r="S11" s="12"/>
      <c r="T11" s="12"/>
      <c r="U11" s="12"/>
      <c r="V11" s="12"/>
      <c r="W11" s="118"/>
      <c r="X11" s="113"/>
      <c r="Y11" s="69" t="s">
        <v>30</v>
      </c>
      <c r="Z11" s="17"/>
      <c r="AA11" s="43" t="s">
        <v>39</v>
      </c>
      <c r="AE11" s="6"/>
    </row>
    <row r="12" spans="1:31" s="5" customFormat="1" ht="12" customHeight="1" thickBot="1">
      <c r="A12" s="56"/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115"/>
      <c r="U12" s="58"/>
      <c r="V12" s="58"/>
      <c r="W12" s="119"/>
      <c r="X12" s="114"/>
      <c r="Y12" s="72" t="s">
        <v>54</v>
      </c>
      <c r="Z12" s="18"/>
      <c r="AA12" s="44"/>
      <c r="AE12" s="6"/>
    </row>
    <row r="13" spans="1:31" s="5" customFormat="1" ht="12" customHeight="1">
      <c r="A13" s="49"/>
      <c r="B13" s="50" t="s">
        <v>5</v>
      </c>
      <c r="C13" s="51" t="s">
        <v>1</v>
      </c>
      <c r="D13" s="52" t="s">
        <v>2</v>
      </c>
      <c r="E13" s="52" t="s">
        <v>3</v>
      </c>
      <c r="F13" s="52" t="s">
        <v>4</v>
      </c>
      <c r="G13" s="52" t="s">
        <v>16</v>
      </c>
      <c r="H13" s="52" t="s">
        <v>17</v>
      </c>
      <c r="I13" s="52" t="s">
        <v>18</v>
      </c>
      <c r="J13" s="52" t="s">
        <v>19</v>
      </c>
      <c r="K13" s="52" t="s">
        <v>20</v>
      </c>
      <c r="L13" s="52" t="s">
        <v>22</v>
      </c>
      <c r="M13" s="52" t="s">
        <v>23</v>
      </c>
      <c r="N13" s="52" t="s">
        <v>24</v>
      </c>
      <c r="O13" s="65" t="s">
        <v>25</v>
      </c>
      <c r="P13" s="53" t="s">
        <v>26</v>
      </c>
      <c r="Q13" s="100" t="s">
        <v>27</v>
      </c>
      <c r="R13" s="100" t="s">
        <v>43</v>
      </c>
      <c r="S13" s="101" t="s">
        <v>45</v>
      </c>
      <c r="T13" s="102" t="s">
        <v>46</v>
      </c>
      <c r="U13" s="102" t="s">
        <v>47</v>
      </c>
      <c r="V13" s="102" t="s">
        <v>48</v>
      </c>
      <c r="W13" s="102" t="s">
        <v>49</v>
      </c>
      <c r="X13" s="19" t="s">
        <v>50</v>
      </c>
      <c r="Y13" s="109" t="s">
        <v>52</v>
      </c>
      <c r="Z13" s="15"/>
      <c r="AA13" s="55" t="s">
        <v>53</v>
      </c>
      <c r="AE13" s="6"/>
    </row>
    <row r="14" spans="1:31" s="5" customFormat="1" ht="12" customHeight="1">
      <c r="A14" s="32"/>
      <c r="B14" s="33"/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6"/>
      <c r="P14" s="70"/>
      <c r="Q14" s="85"/>
      <c r="R14" s="95"/>
      <c r="S14" s="95"/>
      <c r="T14" s="95"/>
      <c r="U14" s="104"/>
      <c r="V14" s="85"/>
      <c r="W14" s="85"/>
      <c r="X14" s="20"/>
      <c r="Y14" s="91" t="s">
        <v>42</v>
      </c>
      <c r="Z14" s="15"/>
      <c r="AA14" s="45"/>
      <c r="AE14" s="6"/>
    </row>
    <row r="15" spans="1:31" s="5" customFormat="1" ht="12" customHeight="1">
      <c r="A15" s="30"/>
      <c r="B15" s="34"/>
      <c r="C15" s="34"/>
      <c r="D15" s="34"/>
      <c r="E15" s="34"/>
      <c r="F15" s="34"/>
      <c r="G15" s="34"/>
      <c r="H15" s="34"/>
      <c r="I15" s="31"/>
      <c r="J15" s="31"/>
      <c r="K15" s="31"/>
      <c r="L15" s="31"/>
      <c r="M15" s="31"/>
      <c r="N15" s="31"/>
      <c r="O15" s="31"/>
      <c r="P15" s="54"/>
      <c r="Q15" s="85"/>
      <c r="R15" s="95"/>
      <c r="S15" s="95"/>
      <c r="T15" s="95"/>
      <c r="U15" s="104"/>
      <c r="V15" s="85"/>
      <c r="W15" s="85"/>
      <c r="X15" s="20"/>
      <c r="Y15" s="91">
        <v>9</v>
      </c>
      <c r="Z15" s="16"/>
      <c r="AA15" s="46"/>
      <c r="AE15" s="6"/>
    </row>
    <row r="16" spans="1:31" s="5" customFormat="1" ht="12" customHeight="1">
      <c r="A16" s="30" t="s">
        <v>51</v>
      </c>
      <c r="B16" s="34"/>
      <c r="C16" s="34"/>
      <c r="D16" s="34"/>
      <c r="E16" s="34"/>
      <c r="F16" s="34"/>
      <c r="G16" s="34"/>
      <c r="H16" s="34"/>
      <c r="I16" s="31"/>
      <c r="J16" s="31"/>
      <c r="K16" s="31"/>
      <c r="L16" s="31"/>
      <c r="M16" s="31"/>
      <c r="N16" s="31"/>
      <c r="O16" s="31"/>
      <c r="P16" s="54"/>
      <c r="Q16" s="85"/>
      <c r="R16" s="95"/>
      <c r="S16" s="95"/>
      <c r="T16" s="95"/>
      <c r="U16" s="104"/>
      <c r="V16" s="85"/>
      <c r="W16" s="85"/>
      <c r="X16" s="20"/>
      <c r="Y16" s="116">
        <v>57000</v>
      </c>
      <c r="Z16" s="16"/>
      <c r="AA16" s="46"/>
      <c r="AE16" s="6"/>
    </row>
    <row r="17" spans="1:31" s="5" customFormat="1" ht="12" customHeight="1">
      <c r="A17" s="30"/>
      <c r="B17" s="34"/>
      <c r="C17" s="34"/>
      <c r="D17" s="34"/>
      <c r="E17" s="34"/>
      <c r="F17" s="34"/>
      <c r="G17" s="34"/>
      <c r="H17" s="34"/>
      <c r="I17" s="31"/>
      <c r="J17" s="31"/>
      <c r="K17" s="31"/>
      <c r="L17" s="31"/>
      <c r="M17" s="31"/>
      <c r="N17" s="31"/>
      <c r="O17" s="31"/>
      <c r="P17" s="54"/>
      <c r="Q17" s="85"/>
      <c r="R17" s="95"/>
      <c r="S17" s="95"/>
      <c r="T17" s="95"/>
      <c r="U17" s="104"/>
      <c r="V17" s="85"/>
      <c r="W17" s="85"/>
      <c r="X17" s="20"/>
      <c r="Y17" s="91"/>
      <c r="Z17" s="16"/>
      <c r="AA17" s="46"/>
      <c r="AE17" s="6"/>
    </row>
    <row r="18" spans="1:31" s="5" customFormat="1" ht="12" customHeight="1">
      <c r="A18" s="35" t="s">
        <v>37</v>
      </c>
      <c r="B18" s="73">
        <v>16600</v>
      </c>
      <c r="C18" s="73">
        <v>21600</v>
      </c>
      <c r="D18" s="73">
        <v>16700</v>
      </c>
      <c r="E18" s="73">
        <v>17700</v>
      </c>
      <c r="F18" s="73">
        <v>15000</v>
      </c>
      <c r="G18" s="73">
        <v>15800</v>
      </c>
      <c r="H18" s="73">
        <v>14600</v>
      </c>
      <c r="I18" s="73">
        <v>12100</v>
      </c>
      <c r="J18" s="73">
        <v>16800</v>
      </c>
      <c r="K18" s="73">
        <v>11700</v>
      </c>
      <c r="L18" s="73">
        <v>11200</v>
      </c>
      <c r="M18" s="73">
        <v>18900</v>
      </c>
      <c r="N18" s="73">
        <v>23300</v>
      </c>
      <c r="O18" s="73">
        <v>22900</v>
      </c>
      <c r="P18" s="74">
        <v>13700</v>
      </c>
      <c r="Q18" s="86">
        <v>29179</v>
      </c>
      <c r="R18" s="96">
        <v>27892</v>
      </c>
      <c r="S18" s="96">
        <v>10698</v>
      </c>
      <c r="T18" s="96">
        <v>18288</v>
      </c>
      <c r="U18" s="105">
        <v>15346</v>
      </c>
      <c r="V18" s="86">
        <v>27613</v>
      </c>
      <c r="W18" s="86">
        <v>22740</v>
      </c>
      <c r="X18" s="75">
        <v>15313</v>
      </c>
      <c r="Y18" s="92">
        <v>24802</v>
      </c>
      <c r="Z18" s="76"/>
      <c r="AA18" s="77">
        <f>ROUND((X18+W18+V18+U18+T18+S18+R18+Q18+P18+O18)/(10),1)</f>
        <v>20366.9</v>
      </c>
      <c r="AE18" s="6"/>
    </row>
    <row r="19" spans="1:31" s="5" customFormat="1" ht="12" customHeight="1">
      <c r="A19" s="35" t="s">
        <v>6</v>
      </c>
      <c r="B19" s="73">
        <v>9200</v>
      </c>
      <c r="C19" s="73">
        <v>10800</v>
      </c>
      <c r="D19" s="73">
        <v>9500</v>
      </c>
      <c r="E19" s="73">
        <v>9900</v>
      </c>
      <c r="F19" s="73">
        <v>15900</v>
      </c>
      <c r="G19" s="73">
        <v>23400</v>
      </c>
      <c r="H19" s="73">
        <v>16400</v>
      </c>
      <c r="I19" s="73">
        <v>11600</v>
      </c>
      <c r="J19" s="73">
        <v>31100</v>
      </c>
      <c r="K19" s="73">
        <v>41000</v>
      </c>
      <c r="L19" s="73">
        <v>39100</v>
      </c>
      <c r="M19" s="73">
        <v>25900</v>
      </c>
      <c r="N19" s="73">
        <v>37400</v>
      </c>
      <c r="O19" s="73">
        <v>34000</v>
      </c>
      <c r="P19" s="74">
        <v>66900</v>
      </c>
      <c r="Q19" s="86">
        <v>56750</v>
      </c>
      <c r="R19" s="96">
        <v>28297</v>
      </c>
      <c r="S19" s="96">
        <v>23856</v>
      </c>
      <c r="T19" s="96">
        <v>38463</v>
      </c>
      <c r="U19" s="105">
        <v>55589</v>
      </c>
      <c r="V19" s="86">
        <v>22972</v>
      </c>
      <c r="W19" s="86">
        <v>33253</v>
      </c>
      <c r="X19" s="75">
        <v>15697</v>
      </c>
      <c r="Y19" s="92">
        <v>56352</v>
      </c>
      <c r="Z19" s="76"/>
      <c r="AA19" s="77">
        <f>ROUND((X19+W19+V19+U19+T19+S19+R19+Q19+P19+O19)/(10),1)</f>
        <v>37577.7</v>
      </c>
      <c r="AE19" s="6"/>
    </row>
    <row r="20" spans="1:31" s="5" customFormat="1" ht="12" customHeight="1">
      <c r="A20" s="35" t="s">
        <v>7</v>
      </c>
      <c r="B20" s="73">
        <v>25700</v>
      </c>
      <c r="C20" s="73">
        <v>24300</v>
      </c>
      <c r="D20" s="73">
        <v>30300</v>
      </c>
      <c r="E20" s="73">
        <v>24100</v>
      </c>
      <c r="F20" s="73">
        <v>24200</v>
      </c>
      <c r="G20" s="73">
        <v>19400</v>
      </c>
      <c r="H20" s="73">
        <v>31200</v>
      </c>
      <c r="I20" s="73">
        <v>42600</v>
      </c>
      <c r="J20" s="73">
        <v>17500</v>
      </c>
      <c r="K20" s="73">
        <v>13300</v>
      </c>
      <c r="L20" s="73">
        <v>17900</v>
      </c>
      <c r="M20" s="73">
        <v>32700</v>
      </c>
      <c r="N20" s="73">
        <v>21000</v>
      </c>
      <c r="O20" s="73">
        <v>15100</v>
      </c>
      <c r="P20" s="74">
        <v>10600</v>
      </c>
      <c r="Q20" s="86">
        <v>11007</v>
      </c>
      <c r="R20" s="96">
        <v>19511</v>
      </c>
      <c r="S20" s="96">
        <v>45307</v>
      </c>
      <c r="T20" s="96">
        <v>30232</v>
      </c>
      <c r="U20" s="105">
        <v>24228</v>
      </c>
      <c r="V20" s="86">
        <v>38628</v>
      </c>
      <c r="W20" s="86">
        <v>23483</v>
      </c>
      <c r="X20" s="75">
        <v>61610</v>
      </c>
      <c r="Y20" s="92">
        <v>20529</v>
      </c>
      <c r="Z20" s="76"/>
      <c r="AA20" s="77">
        <f>ROUND((X20+W20+V20+U20+T20+S20+R20+Q20+P20+O20)/(10),1)</f>
        <v>27970.6</v>
      </c>
      <c r="AE20" s="6"/>
    </row>
    <row r="21" spans="1:31" s="5" customFormat="1" ht="12" customHeight="1">
      <c r="A21" s="35" t="s">
        <v>0</v>
      </c>
      <c r="B21" s="73">
        <v>100</v>
      </c>
      <c r="C21" s="73">
        <v>1300</v>
      </c>
      <c r="D21" s="73">
        <v>200</v>
      </c>
      <c r="E21" s="73">
        <v>0</v>
      </c>
      <c r="F21" s="73">
        <v>0</v>
      </c>
      <c r="G21" s="73">
        <v>0</v>
      </c>
      <c r="H21" s="73">
        <v>100</v>
      </c>
      <c r="I21" s="73">
        <v>200</v>
      </c>
      <c r="J21" s="73">
        <v>100</v>
      </c>
      <c r="K21" s="73">
        <v>0</v>
      </c>
      <c r="L21" s="73">
        <v>800</v>
      </c>
      <c r="M21" s="73">
        <v>500</v>
      </c>
      <c r="N21" s="73">
        <v>700</v>
      </c>
      <c r="O21" s="73">
        <v>300</v>
      </c>
      <c r="P21" s="74">
        <v>600</v>
      </c>
      <c r="Q21" s="86">
        <v>742</v>
      </c>
      <c r="R21" s="96">
        <v>1204</v>
      </c>
      <c r="S21" s="96">
        <v>0</v>
      </c>
      <c r="T21" s="96">
        <v>62</v>
      </c>
      <c r="U21" s="105">
        <v>224</v>
      </c>
      <c r="V21" s="86">
        <v>268</v>
      </c>
      <c r="W21" s="86">
        <v>436</v>
      </c>
      <c r="X21" s="75">
        <v>0</v>
      </c>
      <c r="Y21" s="92">
        <v>212</v>
      </c>
      <c r="Z21" s="76"/>
      <c r="AA21" s="77">
        <f>ROUND((X21+W21+V21+U21+T21+S21+R21+Q21+P21+O21)/(10),1)</f>
        <v>383.6</v>
      </c>
      <c r="AE21" s="6"/>
    </row>
    <row r="22" spans="1:31" s="5" customFormat="1" ht="12" customHeight="1">
      <c r="A22" s="37" t="s">
        <v>34</v>
      </c>
      <c r="B22" s="78">
        <f aca="true" t="shared" si="0" ref="B22:P22">+B18+B19+B20+B21</f>
        <v>51600</v>
      </c>
      <c r="C22" s="78">
        <f t="shared" si="0"/>
        <v>58000</v>
      </c>
      <c r="D22" s="78">
        <f t="shared" si="0"/>
        <v>56700</v>
      </c>
      <c r="E22" s="78">
        <f t="shared" si="0"/>
        <v>51700</v>
      </c>
      <c r="F22" s="78">
        <f>+F18+F19+F20+F21</f>
        <v>55100</v>
      </c>
      <c r="G22" s="78">
        <f t="shared" si="0"/>
        <v>58600</v>
      </c>
      <c r="H22" s="78">
        <f t="shared" si="0"/>
        <v>62300</v>
      </c>
      <c r="I22" s="78">
        <f t="shared" si="0"/>
        <v>66500</v>
      </c>
      <c r="J22" s="78">
        <f t="shared" si="0"/>
        <v>65500</v>
      </c>
      <c r="K22" s="78">
        <f t="shared" si="0"/>
        <v>66000</v>
      </c>
      <c r="L22" s="78">
        <f t="shared" si="0"/>
        <v>69000</v>
      </c>
      <c r="M22" s="78">
        <f t="shared" si="0"/>
        <v>78000</v>
      </c>
      <c r="N22" s="78">
        <f t="shared" si="0"/>
        <v>82400</v>
      </c>
      <c r="O22" s="78">
        <f t="shared" si="0"/>
        <v>72300</v>
      </c>
      <c r="P22" s="79">
        <f t="shared" si="0"/>
        <v>91800</v>
      </c>
      <c r="Q22" s="87">
        <f>+Q18+Q19+Q20+Q21</f>
        <v>97678</v>
      </c>
      <c r="R22" s="97">
        <f>+R18+R19+R20+R21</f>
        <v>76904</v>
      </c>
      <c r="S22" s="97">
        <f>+S18+S19+S20+S21</f>
        <v>79861</v>
      </c>
      <c r="T22" s="97">
        <f>+T18+T19+T20+T21</f>
        <v>87045</v>
      </c>
      <c r="U22" s="106">
        <f>+U18+U19+U20+U21</f>
        <v>95387</v>
      </c>
      <c r="V22" s="87">
        <f>V18+V19+V20+V21</f>
        <v>89481</v>
      </c>
      <c r="W22" s="87">
        <f>W18+W19+W20+W21</f>
        <v>79912</v>
      </c>
      <c r="X22" s="80">
        <f>X18+X19+X20+X21</f>
        <v>92620</v>
      </c>
      <c r="Y22" s="93">
        <f>Y18+Y19+Y20+Y21</f>
        <v>101895</v>
      </c>
      <c r="Z22" s="76"/>
      <c r="AA22" s="77">
        <f>ROUND((X22+W22+V22+U22+T22+S22+R22+Q22+P22+O22)/(10),1)</f>
        <v>86298.8</v>
      </c>
      <c r="AE22" s="6"/>
    </row>
    <row r="23" spans="1:31" s="5" customFormat="1" ht="12" customHeight="1">
      <c r="A23" s="38"/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106"/>
      <c r="R23" s="106"/>
      <c r="S23" s="106"/>
      <c r="T23" s="106"/>
      <c r="U23" s="106"/>
      <c r="V23" s="106"/>
      <c r="W23" s="106"/>
      <c r="X23" s="93"/>
      <c r="Y23" s="93"/>
      <c r="Z23" s="76"/>
      <c r="AA23" s="77"/>
      <c r="AE23" s="6"/>
    </row>
    <row r="24" spans="1:31" s="5" customFormat="1" ht="12" customHeight="1">
      <c r="A24" s="37" t="s">
        <v>35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4"/>
      <c r="Q24" s="88"/>
      <c r="R24" s="98"/>
      <c r="S24" s="98"/>
      <c r="T24" s="98"/>
      <c r="U24" s="89"/>
      <c r="V24" s="88"/>
      <c r="W24" s="88"/>
      <c r="X24" s="83"/>
      <c r="Y24" s="84"/>
      <c r="Z24" s="76"/>
      <c r="AA24" s="77"/>
      <c r="AE24" s="6"/>
    </row>
    <row r="25" spans="1:31" s="5" customFormat="1" ht="12" customHeight="1">
      <c r="A25" s="35" t="s">
        <v>8</v>
      </c>
      <c r="B25" s="73">
        <f aca="true" t="shared" si="1" ref="B25:O25">SUM(B26:B28)</f>
        <v>27800</v>
      </c>
      <c r="C25" s="73">
        <f t="shared" si="1"/>
        <v>31400</v>
      </c>
      <c r="D25" s="73">
        <f>SUM(D26:D28)</f>
        <v>32100</v>
      </c>
      <c r="E25" s="73">
        <f t="shared" si="1"/>
        <v>29900</v>
      </c>
      <c r="F25" s="73">
        <f t="shared" si="1"/>
        <v>31800</v>
      </c>
      <c r="G25" s="73">
        <f t="shared" si="1"/>
        <v>34700</v>
      </c>
      <c r="H25" s="73">
        <f t="shared" si="1"/>
        <v>40100</v>
      </c>
      <c r="I25" s="73">
        <f t="shared" si="1"/>
        <v>41300</v>
      </c>
      <c r="J25" s="73">
        <f t="shared" si="1"/>
        <v>40500</v>
      </c>
      <c r="K25" s="73">
        <f t="shared" si="1"/>
        <v>43200</v>
      </c>
      <c r="L25" s="73">
        <f t="shared" si="1"/>
        <v>39800</v>
      </c>
      <c r="M25" s="73">
        <f t="shared" si="1"/>
        <v>43400</v>
      </c>
      <c r="N25" s="73">
        <f t="shared" si="1"/>
        <v>44400</v>
      </c>
      <c r="O25" s="73">
        <f t="shared" si="1"/>
        <v>44600</v>
      </c>
      <c r="P25" s="74">
        <f aca="true" t="shared" si="2" ref="P25:Y25">SUM(P26:P28)</f>
        <v>45200</v>
      </c>
      <c r="Q25" s="88">
        <f t="shared" si="2"/>
        <v>51739</v>
      </c>
      <c r="R25" s="98">
        <f t="shared" si="2"/>
        <v>56015</v>
      </c>
      <c r="S25" s="98">
        <f t="shared" si="2"/>
        <v>50512</v>
      </c>
      <c r="T25" s="98">
        <f t="shared" si="2"/>
        <v>61958</v>
      </c>
      <c r="U25" s="89">
        <f t="shared" si="2"/>
        <v>59379</v>
      </c>
      <c r="V25" s="88">
        <f t="shared" si="2"/>
        <v>61129</v>
      </c>
      <c r="W25" s="88">
        <f t="shared" si="2"/>
        <v>60541</v>
      </c>
      <c r="X25" s="83">
        <f>SUM(X26:X28)</f>
        <v>62645</v>
      </c>
      <c r="Y25" s="84">
        <f t="shared" si="2"/>
        <v>49246</v>
      </c>
      <c r="Z25" s="76"/>
      <c r="AA25" s="77">
        <f>ROUND((V25+W25+O25+P25+Q25+R25+S25+T25+U25+X25)/(10),1)</f>
        <v>55371.8</v>
      </c>
      <c r="AE25" s="6"/>
    </row>
    <row r="26" spans="1:31" s="5" customFormat="1" ht="12" customHeight="1">
      <c r="A26" s="35" t="s">
        <v>10</v>
      </c>
      <c r="B26" s="73">
        <v>25100</v>
      </c>
      <c r="C26" s="73">
        <v>27100</v>
      </c>
      <c r="D26" s="73">
        <v>28000</v>
      </c>
      <c r="E26" s="73">
        <v>26600</v>
      </c>
      <c r="F26" s="73">
        <v>27000</v>
      </c>
      <c r="G26" s="73">
        <v>30900</v>
      </c>
      <c r="H26" s="73">
        <v>36100</v>
      </c>
      <c r="I26" s="73">
        <v>37100</v>
      </c>
      <c r="J26" s="73">
        <v>35900</v>
      </c>
      <c r="K26" s="73">
        <v>35800</v>
      </c>
      <c r="L26" s="73">
        <v>33300</v>
      </c>
      <c r="M26" s="73">
        <v>38400</v>
      </c>
      <c r="N26" s="73">
        <v>39600</v>
      </c>
      <c r="O26" s="73">
        <v>41500</v>
      </c>
      <c r="P26" s="74">
        <v>41200</v>
      </c>
      <c r="Q26" s="86">
        <v>43814</v>
      </c>
      <c r="R26" s="96">
        <v>46790</v>
      </c>
      <c r="S26" s="96">
        <v>45794</v>
      </c>
      <c r="T26" s="96">
        <v>49292</v>
      </c>
      <c r="U26" s="105">
        <v>45619</v>
      </c>
      <c r="V26" s="86">
        <v>47671</v>
      </c>
      <c r="W26" s="86">
        <v>48282</v>
      </c>
      <c r="X26" s="75">
        <v>50475</v>
      </c>
      <c r="Y26" s="92">
        <v>40398</v>
      </c>
      <c r="Z26" s="76"/>
      <c r="AA26" s="77">
        <f aca="true" t="shared" si="3" ref="AA26:AA34">ROUND((V26+W26+O26+P26+Q26+R26+S26+T26+U26+X26)/(10),1)</f>
        <v>46043.7</v>
      </c>
      <c r="AE26" s="6"/>
    </row>
    <row r="27" spans="1:31" s="5" customFormat="1" ht="12" customHeight="1">
      <c r="A27" s="35" t="s">
        <v>9</v>
      </c>
      <c r="B27" s="73">
        <v>2700</v>
      </c>
      <c r="C27" s="73">
        <v>4300</v>
      </c>
      <c r="D27" s="73">
        <v>4100</v>
      </c>
      <c r="E27" s="73">
        <v>3300</v>
      </c>
      <c r="F27" s="73">
        <v>4800</v>
      </c>
      <c r="G27" s="73">
        <v>3800</v>
      </c>
      <c r="H27" s="73">
        <v>4000</v>
      </c>
      <c r="I27" s="73">
        <v>4200</v>
      </c>
      <c r="J27" s="73">
        <v>4600</v>
      </c>
      <c r="K27" s="73">
        <v>7400</v>
      </c>
      <c r="L27" s="73">
        <v>6500</v>
      </c>
      <c r="M27" s="73">
        <v>5000</v>
      </c>
      <c r="N27" s="73">
        <v>4800</v>
      </c>
      <c r="O27" s="73">
        <v>3100</v>
      </c>
      <c r="P27" s="74">
        <v>4000</v>
      </c>
      <c r="Q27" s="86">
        <v>7925</v>
      </c>
      <c r="R27" s="96">
        <v>9225</v>
      </c>
      <c r="S27" s="96">
        <v>4718</v>
      </c>
      <c r="T27" s="96">
        <v>12666</v>
      </c>
      <c r="U27" s="105">
        <v>13760</v>
      </c>
      <c r="V27" s="86">
        <v>13458</v>
      </c>
      <c r="W27" s="86">
        <v>12259</v>
      </c>
      <c r="X27" s="75">
        <v>12170</v>
      </c>
      <c r="Y27" s="92">
        <v>8848</v>
      </c>
      <c r="Z27" s="76"/>
      <c r="AA27" s="77">
        <f t="shared" si="3"/>
        <v>9328.1</v>
      </c>
      <c r="AE27" s="6"/>
    </row>
    <row r="28" spans="1:31" s="5" customFormat="1" ht="12" customHeight="1">
      <c r="A28" s="61" t="s">
        <v>21</v>
      </c>
      <c r="B28" s="73">
        <v>0</v>
      </c>
      <c r="C28" s="73">
        <v>0</v>
      </c>
      <c r="D28" s="73">
        <v>0</v>
      </c>
      <c r="E28" s="73"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3">
        <v>0</v>
      </c>
      <c r="M28" s="73">
        <v>0</v>
      </c>
      <c r="N28" s="73">
        <v>0</v>
      </c>
      <c r="O28" s="73">
        <v>0</v>
      </c>
      <c r="P28" s="74">
        <v>0</v>
      </c>
      <c r="Q28" s="86">
        <v>0</v>
      </c>
      <c r="R28" s="96">
        <v>0</v>
      </c>
      <c r="S28" s="96">
        <v>0</v>
      </c>
      <c r="T28" s="96">
        <v>0</v>
      </c>
      <c r="U28" s="105">
        <v>0</v>
      </c>
      <c r="V28" s="86">
        <v>0</v>
      </c>
      <c r="W28" s="86">
        <v>0</v>
      </c>
      <c r="X28" s="75">
        <v>0</v>
      </c>
      <c r="Y28" s="92">
        <v>0</v>
      </c>
      <c r="Z28" s="76"/>
      <c r="AA28" s="77">
        <f t="shared" si="3"/>
        <v>0</v>
      </c>
      <c r="AE28" s="6"/>
    </row>
    <row r="29" spans="1:31" s="5" customFormat="1" ht="12" customHeight="1">
      <c r="A29" s="35" t="s">
        <v>31</v>
      </c>
      <c r="B29" s="73">
        <v>0</v>
      </c>
      <c r="C29" s="73">
        <v>0</v>
      </c>
      <c r="D29" s="73">
        <v>0</v>
      </c>
      <c r="E29" s="73">
        <v>0</v>
      </c>
      <c r="F29" s="73">
        <v>300</v>
      </c>
      <c r="G29" s="73">
        <v>800</v>
      </c>
      <c r="H29" s="73">
        <v>600</v>
      </c>
      <c r="I29" s="73">
        <v>400</v>
      </c>
      <c r="J29" s="73">
        <v>900</v>
      </c>
      <c r="K29" s="73">
        <v>1700</v>
      </c>
      <c r="L29" s="73">
        <v>1700</v>
      </c>
      <c r="M29" s="73">
        <v>2600</v>
      </c>
      <c r="N29" s="73">
        <v>5400</v>
      </c>
      <c r="O29" s="73">
        <v>3800</v>
      </c>
      <c r="P29" s="74">
        <v>5700</v>
      </c>
      <c r="Q29" s="86">
        <v>7329</v>
      </c>
      <c r="R29" s="96">
        <v>4527</v>
      </c>
      <c r="S29" s="96">
        <v>3195</v>
      </c>
      <c r="T29" s="96">
        <v>373</v>
      </c>
      <c r="U29" s="105">
        <v>357</v>
      </c>
      <c r="V29" s="86">
        <v>0</v>
      </c>
      <c r="W29" s="86">
        <v>0</v>
      </c>
      <c r="X29" s="75">
        <v>53</v>
      </c>
      <c r="Y29" s="92">
        <v>443</v>
      </c>
      <c r="Z29" s="76"/>
      <c r="AA29" s="77">
        <f t="shared" si="3"/>
        <v>2533.4</v>
      </c>
      <c r="AE29" s="6"/>
    </row>
    <row r="30" spans="1:31" s="5" customFormat="1" ht="12" customHeight="1">
      <c r="A30" s="35" t="s">
        <v>32</v>
      </c>
      <c r="B30" s="73">
        <v>5200</v>
      </c>
      <c r="C30" s="73">
        <v>9600</v>
      </c>
      <c r="D30" s="73">
        <v>4700</v>
      </c>
      <c r="E30" s="73">
        <v>4000</v>
      </c>
      <c r="F30" s="73">
        <v>3700</v>
      </c>
      <c r="G30" s="73">
        <v>6200</v>
      </c>
      <c r="H30" s="73">
        <v>6600</v>
      </c>
      <c r="I30" s="73">
        <v>5100</v>
      </c>
      <c r="J30" s="73">
        <v>6100</v>
      </c>
      <c r="K30" s="73">
        <v>6200</v>
      </c>
      <c r="L30" s="73">
        <v>4000</v>
      </c>
      <c r="M30" s="73">
        <v>3100</v>
      </c>
      <c r="N30" s="73">
        <v>5200</v>
      </c>
      <c r="O30" s="73">
        <v>6300</v>
      </c>
      <c r="P30" s="74">
        <v>8200</v>
      </c>
      <c r="Q30" s="86">
        <v>6284</v>
      </c>
      <c r="R30" s="96">
        <v>2414</v>
      </c>
      <c r="S30" s="96">
        <v>3107</v>
      </c>
      <c r="T30" s="96">
        <v>2122</v>
      </c>
      <c r="U30" s="105">
        <v>1312</v>
      </c>
      <c r="V30" s="86">
        <v>634</v>
      </c>
      <c r="W30" s="86">
        <v>21</v>
      </c>
      <c r="X30" s="75">
        <v>30</v>
      </c>
      <c r="Y30" s="92">
        <v>639</v>
      </c>
      <c r="Z30" s="76"/>
      <c r="AA30" s="77">
        <f t="shared" si="3"/>
        <v>3042.4</v>
      </c>
      <c r="AE30" s="6"/>
    </row>
    <row r="31" spans="1:31" s="5" customFormat="1" ht="12" customHeight="1">
      <c r="A31" s="35" t="s">
        <v>33</v>
      </c>
      <c r="B31" s="73">
        <v>0</v>
      </c>
      <c r="C31" s="73">
        <v>1400</v>
      </c>
      <c r="D31" s="73">
        <v>2200</v>
      </c>
      <c r="E31" s="73">
        <v>2400</v>
      </c>
      <c r="F31" s="73">
        <v>3300</v>
      </c>
      <c r="G31" s="73">
        <v>1600</v>
      </c>
      <c r="H31" s="73">
        <v>2800</v>
      </c>
      <c r="I31" s="73">
        <v>2700</v>
      </c>
      <c r="J31" s="73">
        <v>5700</v>
      </c>
      <c r="K31" s="73">
        <v>3000</v>
      </c>
      <c r="L31" s="73">
        <v>4300</v>
      </c>
      <c r="M31" s="73">
        <v>5500</v>
      </c>
      <c r="N31" s="73">
        <v>4700</v>
      </c>
      <c r="O31" s="73">
        <v>4000</v>
      </c>
      <c r="P31" s="74">
        <v>3300</v>
      </c>
      <c r="Q31" s="86">
        <v>3567</v>
      </c>
      <c r="R31" s="96">
        <v>3144</v>
      </c>
      <c r="S31" s="96">
        <v>3567</v>
      </c>
      <c r="T31" s="96">
        <v>6405</v>
      </c>
      <c r="U31" s="105">
        <v>6596</v>
      </c>
      <c r="V31" s="86">
        <v>4573</v>
      </c>
      <c r="W31" s="86">
        <v>3441</v>
      </c>
      <c r="X31" s="75">
        <v>4601</v>
      </c>
      <c r="Y31" s="92">
        <v>5623</v>
      </c>
      <c r="Z31" s="76"/>
      <c r="AA31" s="77">
        <f t="shared" si="3"/>
        <v>4319.4</v>
      </c>
      <c r="AE31" s="6"/>
    </row>
    <row r="32" spans="1:31" s="5" customFormat="1" ht="12" customHeight="1">
      <c r="A32" s="35" t="s">
        <v>11</v>
      </c>
      <c r="B32" s="73">
        <v>0</v>
      </c>
      <c r="C32" s="73">
        <v>-1100</v>
      </c>
      <c r="D32" s="73">
        <v>0</v>
      </c>
      <c r="E32" s="73">
        <v>300</v>
      </c>
      <c r="F32" s="73">
        <v>100</v>
      </c>
      <c r="G32" s="73">
        <v>500</v>
      </c>
      <c r="H32" s="73">
        <v>100</v>
      </c>
      <c r="I32" s="73">
        <v>200</v>
      </c>
      <c r="J32" s="73">
        <v>500</v>
      </c>
      <c r="K32" s="73">
        <v>400</v>
      </c>
      <c r="L32" s="73">
        <v>0</v>
      </c>
      <c r="M32" s="73">
        <v>100</v>
      </c>
      <c r="N32" s="73">
        <v>-300</v>
      </c>
      <c r="O32" s="73">
        <v>-300</v>
      </c>
      <c r="P32" s="74">
        <v>100</v>
      </c>
      <c r="Q32" s="86">
        <v>867</v>
      </c>
      <c r="R32" s="96">
        <v>-25</v>
      </c>
      <c r="S32" s="96">
        <v>663</v>
      </c>
      <c r="T32" s="96">
        <v>706</v>
      </c>
      <c r="U32" s="105">
        <v>96</v>
      </c>
      <c r="V32" s="86">
        <v>218</v>
      </c>
      <c r="W32" s="86">
        <v>270</v>
      </c>
      <c r="X32" s="75">
        <v>87</v>
      </c>
      <c r="Y32" s="92">
        <v>157</v>
      </c>
      <c r="Z32" s="76"/>
      <c r="AA32" s="77">
        <f t="shared" si="3"/>
        <v>268.2</v>
      </c>
      <c r="AE32" s="6"/>
    </row>
    <row r="33" spans="1:31" s="5" customFormat="1" ht="12" customHeight="1">
      <c r="A33" s="35" t="s">
        <v>12</v>
      </c>
      <c r="B33" s="73">
        <v>0</v>
      </c>
      <c r="C33" s="73">
        <v>0</v>
      </c>
      <c r="D33" s="73">
        <v>0</v>
      </c>
      <c r="E33" s="73">
        <v>100</v>
      </c>
      <c r="F33" s="73">
        <v>100</v>
      </c>
      <c r="G33" s="73">
        <v>0</v>
      </c>
      <c r="H33" s="73">
        <v>0</v>
      </c>
      <c r="I33" s="73">
        <v>0</v>
      </c>
      <c r="J33" s="73">
        <v>0</v>
      </c>
      <c r="K33" s="73">
        <v>200</v>
      </c>
      <c r="L33" s="73">
        <v>0</v>
      </c>
      <c r="M33" s="73">
        <v>0</v>
      </c>
      <c r="N33" s="73">
        <v>0</v>
      </c>
      <c r="O33" s="73">
        <v>0</v>
      </c>
      <c r="P33" s="74">
        <v>0</v>
      </c>
      <c r="Q33" s="86">
        <v>0</v>
      </c>
      <c r="R33" s="96">
        <v>0</v>
      </c>
      <c r="S33" s="96">
        <v>426</v>
      </c>
      <c r="T33" s="96">
        <v>0</v>
      </c>
      <c r="U33" s="105">
        <v>0</v>
      </c>
      <c r="V33" s="86">
        <v>0</v>
      </c>
      <c r="W33" s="86">
        <v>0</v>
      </c>
      <c r="X33" s="75">
        <v>201</v>
      </c>
      <c r="Y33" s="92">
        <v>0</v>
      </c>
      <c r="Z33" s="76"/>
      <c r="AA33" s="77">
        <f t="shared" si="3"/>
        <v>62.7</v>
      </c>
      <c r="AE33" s="6"/>
    </row>
    <row r="34" spans="1:31" s="5" customFormat="1" ht="12" customHeight="1">
      <c r="A34" s="35" t="s">
        <v>13</v>
      </c>
      <c r="B34" s="73">
        <v>0</v>
      </c>
      <c r="C34" s="73">
        <v>0</v>
      </c>
      <c r="D34" s="73">
        <v>0</v>
      </c>
      <c r="E34" s="73">
        <v>0</v>
      </c>
      <c r="F34" s="73">
        <v>0</v>
      </c>
      <c r="G34" s="73">
        <v>200</v>
      </c>
      <c r="H34" s="73">
        <v>0</v>
      </c>
      <c r="I34" s="73">
        <v>0</v>
      </c>
      <c r="J34" s="73">
        <v>100</v>
      </c>
      <c r="K34" s="73">
        <v>100</v>
      </c>
      <c r="L34" s="73">
        <v>300</v>
      </c>
      <c r="M34" s="73">
        <v>0</v>
      </c>
      <c r="N34" s="73">
        <v>100</v>
      </c>
      <c r="O34" s="73">
        <v>200</v>
      </c>
      <c r="P34" s="74">
        <v>100</v>
      </c>
      <c r="Q34" s="86">
        <v>0</v>
      </c>
      <c r="R34" s="96">
        <v>131</v>
      </c>
      <c r="S34" s="96">
        <v>103</v>
      </c>
      <c r="T34" s="96">
        <v>135</v>
      </c>
      <c r="U34" s="105">
        <v>34</v>
      </c>
      <c r="V34" s="86">
        <v>187</v>
      </c>
      <c r="W34" s="86">
        <v>84</v>
      </c>
      <c r="X34" s="75">
        <v>201</v>
      </c>
      <c r="Y34" s="92">
        <v>66</v>
      </c>
      <c r="Z34" s="76"/>
      <c r="AA34" s="77">
        <f t="shared" si="3"/>
        <v>117.5</v>
      </c>
      <c r="AE34" s="6"/>
    </row>
    <row r="35" spans="1:31" s="5" customFormat="1" ht="12" customHeight="1">
      <c r="A35" s="37" t="s">
        <v>36</v>
      </c>
      <c r="B35" s="78">
        <f aca="true" t="shared" si="4" ref="B35:P35">SUM(B29:B34)+B25</f>
        <v>33000</v>
      </c>
      <c r="C35" s="78">
        <f t="shared" si="4"/>
        <v>41300</v>
      </c>
      <c r="D35" s="78">
        <f t="shared" si="4"/>
        <v>39000</v>
      </c>
      <c r="E35" s="78">
        <f t="shared" si="4"/>
        <v>36700</v>
      </c>
      <c r="F35" s="78">
        <f t="shared" si="4"/>
        <v>39300</v>
      </c>
      <c r="G35" s="78">
        <f t="shared" si="4"/>
        <v>44000</v>
      </c>
      <c r="H35" s="78">
        <f t="shared" si="4"/>
        <v>50200</v>
      </c>
      <c r="I35" s="78">
        <f t="shared" si="4"/>
        <v>49700</v>
      </c>
      <c r="J35" s="78">
        <f t="shared" si="4"/>
        <v>53800</v>
      </c>
      <c r="K35" s="78">
        <f t="shared" si="4"/>
        <v>54800</v>
      </c>
      <c r="L35" s="78">
        <f t="shared" si="4"/>
        <v>50100</v>
      </c>
      <c r="M35" s="78">
        <f t="shared" si="4"/>
        <v>54700</v>
      </c>
      <c r="N35" s="78">
        <f t="shared" si="4"/>
        <v>59500</v>
      </c>
      <c r="O35" s="78">
        <f t="shared" si="4"/>
        <v>58600</v>
      </c>
      <c r="P35" s="79">
        <f t="shared" si="4"/>
        <v>62600</v>
      </c>
      <c r="Q35" s="87">
        <f aca="true" t="shared" si="5" ref="Q35:Y35">SUM(Q29:Q34)+Q25</f>
        <v>69786</v>
      </c>
      <c r="R35" s="97">
        <f t="shared" si="5"/>
        <v>66206</v>
      </c>
      <c r="S35" s="97">
        <f t="shared" si="5"/>
        <v>61573</v>
      </c>
      <c r="T35" s="97">
        <f t="shared" si="5"/>
        <v>71699</v>
      </c>
      <c r="U35" s="106">
        <f t="shared" si="5"/>
        <v>67774</v>
      </c>
      <c r="V35" s="87">
        <f t="shared" si="5"/>
        <v>66741</v>
      </c>
      <c r="W35" s="87">
        <f t="shared" si="5"/>
        <v>64357</v>
      </c>
      <c r="X35" s="80">
        <f>SUM(X29:X34)+X25</f>
        <v>67818</v>
      </c>
      <c r="Y35" s="93">
        <f t="shared" si="5"/>
        <v>56174</v>
      </c>
      <c r="Z35" s="76"/>
      <c r="AA35" s="77">
        <f>ROUND((V35+W35+O35+P35+Q35+R35+S35+T35+U35+X35)/(10),1)</f>
        <v>65715.4</v>
      </c>
      <c r="AE35" s="6"/>
    </row>
    <row r="36" spans="1:31" s="5" customFormat="1" ht="12" customHeight="1">
      <c r="A36" s="38"/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2"/>
      <c r="P36" s="79"/>
      <c r="Q36" s="87"/>
      <c r="R36" s="97"/>
      <c r="S36" s="97"/>
      <c r="T36" s="97"/>
      <c r="U36" s="106"/>
      <c r="V36" s="87"/>
      <c r="W36" s="87"/>
      <c r="X36" s="80"/>
      <c r="Y36" s="93"/>
      <c r="Z36" s="76"/>
      <c r="AA36" s="77"/>
      <c r="AE36" s="6"/>
    </row>
    <row r="37" spans="1:31" s="5" customFormat="1" ht="12" customHeight="1">
      <c r="A37" s="37" t="s">
        <v>40</v>
      </c>
      <c r="B37" s="78">
        <f aca="true" t="shared" si="6" ref="B37:O37">+B22-B35</f>
        <v>18600</v>
      </c>
      <c r="C37" s="78">
        <f t="shared" si="6"/>
        <v>16700</v>
      </c>
      <c r="D37" s="78">
        <f t="shared" si="6"/>
        <v>17700</v>
      </c>
      <c r="E37" s="78">
        <f t="shared" si="6"/>
        <v>15000</v>
      </c>
      <c r="F37" s="78">
        <f t="shared" si="6"/>
        <v>15800</v>
      </c>
      <c r="G37" s="78">
        <f t="shared" si="6"/>
        <v>14600</v>
      </c>
      <c r="H37" s="78">
        <f t="shared" si="6"/>
        <v>12100</v>
      </c>
      <c r="I37" s="78">
        <f t="shared" si="6"/>
        <v>16800</v>
      </c>
      <c r="J37" s="78">
        <f t="shared" si="6"/>
        <v>11700</v>
      </c>
      <c r="K37" s="78">
        <f t="shared" si="6"/>
        <v>11200</v>
      </c>
      <c r="L37" s="78">
        <f t="shared" si="6"/>
        <v>18900</v>
      </c>
      <c r="M37" s="78">
        <f t="shared" si="6"/>
        <v>23300</v>
      </c>
      <c r="N37" s="78">
        <f t="shared" si="6"/>
        <v>22900</v>
      </c>
      <c r="O37" s="78">
        <f t="shared" si="6"/>
        <v>13700</v>
      </c>
      <c r="P37" s="79">
        <f aca="true" t="shared" si="7" ref="P37:U37">+P22-P35</f>
        <v>29200</v>
      </c>
      <c r="Q37" s="87">
        <f t="shared" si="7"/>
        <v>27892</v>
      </c>
      <c r="R37" s="97">
        <f t="shared" si="7"/>
        <v>10698</v>
      </c>
      <c r="S37" s="97">
        <f t="shared" si="7"/>
        <v>18288</v>
      </c>
      <c r="T37" s="97">
        <f t="shared" si="7"/>
        <v>15346</v>
      </c>
      <c r="U37" s="106">
        <f t="shared" si="7"/>
        <v>27613</v>
      </c>
      <c r="V37" s="87">
        <f>+V22-V35</f>
        <v>22740</v>
      </c>
      <c r="W37" s="87">
        <f>+W22-W35</f>
        <v>15555</v>
      </c>
      <c r="X37" s="80">
        <f>+X22-X35</f>
        <v>24802</v>
      </c>
      <c r="Y37" s="93">
        <f>+Y22-Y35</f>
        <v>45721</v>
      </c>
      <c r="Z37" s="76"/>
      <c r="AA37" s="77">
        <f>ROUND((V37+W37+O37+P37+Q37+R37+S37+T37+U37+X37)/(10),1)</f>
        <v>20583.4</v>
      </c>
      <c r="AE37" s="6"/>
    </row>
    <row r="38" spans="1:31" s="5" customFormat="1" ht="12" customHeight="1">
      <c r="A38" s="35" t="s">
        <v>14</v>
      </c>
      <c r="B38" s="73">
        <v>2300</v>
      </c>
      <c r="C38" s="73">
        <v>2600</v>
      </c>
      <c r="D38" s="73">
        <v>2700</v>
      </c>
      <c r="E38" s="73">
        <v>2500</v>
      </c>
      <c r="F38" s="73">
        <v>2700</v>
      </c>
      <c r="G38" s="73">
        <v>2900</v>
      </c>
      <c r="H38" s="73">
        <v>3300</v>
      </c>
      <c r="I38" s="73">
        <v>3400</v>
      </c>
      <c r="J38" s="73">
        <v>3400</v>
      </c>
      <c r="K38" s="73">
        <v>3600</v>
      </c>
      <c r="L38" s="73">
        <v>3300</v>
      </c>
      <c r="M38" s="73">
        <v>3600</v>
      </c>
      <c r="N38" s="73">
        <v>3700</v>
      </c>
      <c r="O38" s="73">
        <v>3700</v>
      </c>
      <c r="P38" s="73">
        <v>3800</v>
      </c>
      <c r="Q38" s="89">
        <f aca="true" t="shared" si="8" ref="Q38:V38">SUM(Q25/12)</f>
        <v>4311.583333333333</v>
      </c>
      <c r="R38" s="98">
        <f t="shared" si="8"/>
        <v>4667.916666666667</v>
      </c>
      <c r="S38" s="98">
        <f t="shared" si="8"/>
        <v>4209.333333333333</v>
      </c>
      <c r="T38" s="98">
        <f t="shared" si="8"/>
        <v>5163.166666666667</v>
      </c>
      <c r="U38" s="89">
        <f t="shared" si="8"/>
        <v>4948.25</v>
      </c>
      <c r="V38" s="98">
        <f t="shared" si="8"/>
        <v>5094.083333333333</v>
      </c>
      <c r="W38" s="88">
        <f>SUM(W25/12)</f>
        <v>5045.083333333333</v>
      </c>
      <c r="X38" s="83">
        <f>SUM(X25/12)</f>
        <v>5220.416666666667</v>
      </c>
      <c r="Y38" s="84">
        <f>SUM(Y25/Y15)</f>
        <v>5471.777777777777</v>
      </c>
      <c r="Z38" s="76"/>
      <c r="AA38" s="77">
        <f>ROUND((V38+W38+O38+P38+Q38+R38+S38+T38+U38+X38)/(10),1)</f>
        <v>4616</v>
      </c>
      <c r="AE38" s="6"/>
    </row>
    <row r="39" spans="1:31" s="5" customFormat="1" ht="12" customHeight="1">
      <c r="A39" s="35" t="s">
        <v>15</v>
      </c>
      <c r="B39" s="36">
        <f aca="true" t="shared" si="9" ref="B39:P39">SUM(B37/B38)</f>
        <v>8.08695652173913</v>
      </c>
      <c r="C39" s="36">
        <f t="shared" si="9"/>
        <v>6.423076923076923</v>
      </c>
      <c r="D39" s="36">
        <f t="shared" si="9"/>
        <v>6.555555555555555</v>
      </c>
      <c r="E39" s="36">
        <f t="shared" si="9"/>
        <v>6</v>
      </c>
      <c r="F39" s="36">
        <f t="shared" si="9"/>
        <v>5.851851851851852</v>
      </c>
      <c r="G39" s="36">
        <f t="shared" si="9"/>
        <v>5.0344827586206895</v>
      </c>
      <c r="H39" s="36">
        <f t="shared" si="9"/>
        <v>3.6666666666666665</v>
      </c>
      <c r="I39" s="36">
        <f t="shared" si="9"/>
        <v>4.9411764705882355</v>
      </c>
      <c r="J39" s="36">
        <f t="shared" si="9"/>
        <v>3.4411764705882355</v>
      </c>
      <c r="K39" s="36">
        <f t="shared" si="9"/>
        <v>3.111111111111111</v>
      </c>
      <c r="L39" s="36">
        <f t="shared" si="9"/>
        <v>5.7272727272727275</v>
      </c>
      <c r="M39" s="36">
        <f t="shared" si="9"/>
        <v>6.472222222222222</v>
      </c>
      <c r="N39" s="36">
        <f t="shared" si="9"/>
        <v>6.1891891891891895</v>
      </c>
      <c r="O39" s="36">
        <f t="shared" si="9"/>
        <v>3.7027027027027026</v>
      </c>
      <c r="P39" s="36">
        <f t="shared" si="9"/>
        <v>7.684210526315789</v>
      </c>
      <c r="Q39" s="90">
        <f aca="true" t="shared" si="10" ref="Q39:V39">SUM(Q37/Q38)</f>
        <v>6.469085216181218</v>
      </c>
      <c r="R39" s="99">
        <f t="shared" si="10"/>
        <v>2.291814692493082</v>
      </c>
      <c r="S39" s="99">
        <f t="shared" si="10"/>
        <v>4.344630978777321</v>
      </c>
      <c r="T39" s="99">
        <f t="shared" si="10"/>
        <v>2.9722069789212044</v>
      </c>
      <c r="U39" s="8">
        <f t="shared" si="10"/>
        <v>5.580356691759713</v>
      </c>
      <c r="V39" s="99">
        <f t="shared" si="10"/>
        <v>4.464002355674067</v>
      </c>
      <c r="W39" s="90">
        <f>SUM(W37/W38)</f>
        <v>3.083199815001404</v>
      </c>
      <c r="X39" s="111">
        <f>SUM(X37/X38)</f>
        <v>4.750961768696624</v>
      </c>
      <c r="Y39" s="94">
        <f>SUM(Y37/Y38)</f>
        <v>8.35578524144093</v>
      </c>
      <c r="Z39" s="8"/>
      <c r="AA39" s="77">
        <f>ROUND((V39+W39+O39+P39+Q39+R39+S39+T39+U39+X39)/(10),1)</f>
        <v>4.5</v>
      </c>
      <c r="AE39" s="6"/>
    </row>
    <row r="40" spans="1:31" s="5" customFormat="1" ht="12" customHeight="1" thickBot="1">
      <c r="A40" s="62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7"/>
      <c r="Q40" s="67"/>
      <c r="R40" s="63"/>
      <c r="S40" s="103"/>
      <c r="T40" s="103"/>
      <c r="U40" s="107"/>
      <c r="V40" s="110"/>
      <c r="W40" s="110"/>
      <c r="X40" s="108"/>
      <c r="Y40" s="71"/>
      <c r="Z40" s="6"/>
      <c r="AA40" s="47"/>
      <c r="AE40" s="6"/>
    </row>
    <row r="41" spans="1:34" s="5" customFormat="1" ht="12" customHeight="1">
      <c r="A41" s="28" t="s">
        <v>41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7"/>
      <c r="X41" s="7"/>
      <c r="Y41" s="7"/>
      <c r="Z41" s="6"/>
      <c r="AA41" s="41"/>
      <c r="AH41" s="6"/>
    </row>
    <row r="42" spans="1:35" s="5" customFormat="1" ht="12.75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Z42" s="6"/>
      <c r="AA42" s="29"/>
      <c r="AI42" s="6"/>
    </row>
    <row r="43" spans="1:22" ht="14.25">
      <c r="A43" s="64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</row>
    <row r="44" spans="1:22" ht="14.25">
      <c r="A44" s="64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</row>
  </sheetData>
  <sheetProtection selectLockedCells="1"/>
  <mergeCells count="1">
    <mergeCell ref="N10:O10"/>
  </mergeCells>
  <printOptions/>
  <pageMargins left="0.4724409448818898" right="0.15748031496062992" top="0.5905511811023623" bottom="0.31496062992125984" header="0.2755905511811024" footer="0.15748031496062992"/>
  <pageSetup fitToHeight="1" fitToWidth="1" horizontalDpi="600" verticalDpi="600" orientation="landscape" paperSize="9" scale="55" r:id="rId2"/>
  <headerFooter alignWithMargins="0">
    <oddFooter>&amp;L&amp;8&amp;D&amp;C&amp;Z&amp;F&amp;R&amp;A</oddFooter>
  </headerFooter>
  <colBreaks count="1" manualBreakCount="1">
    <brk id="3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F15" sqref="F1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annae</dc:creator>
  <cp:keywords/>
  <dc:description/>
  <cp:lastModifiedBy>Neo Masango</cp:lastModifiedBy>
  <cp:lastPrinted>2021-05-17T09:20:10Z</cp:lastPrinted>
  <dcterms:created xsi:type="dcterms:W3CDTF">2001-11-06T11:30:11Z</dcterms:created>
  <dcterms:modified xsi:type="dcterms:W3CDTF">2021-07-26T14:52:06Z</dcterms:modified>
  <cp:category/>
  <cp:version/>
  <cp:contentType/>
  <cp:contentStatus/>
</cp:coreProperties>
</file>