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7485" tabRatio="914" firstSheet="1" activeTab="1"/>
  </bookViews>
  <sheets>
    <sheet name="Sheet1" sheetId="1" state="hidden" r:id="rId1"/>
    <sheet name="Groundnuts - Grondbone" sheetId="2" r:id="rId2"/>
  </sheets>
  <definedNames/>
  <calcPr fullCalcOnLoad="1"/>
</workbook>
</file>

<file path=xl/sharedStrings.xml><?xml version="1.0" encoding="utf-8"?>
<sst xmlns="http://schemas.openxmlformats.org/spreadsheetml/2006/main" count="58" uniqueCount="58">
  <si>
    <t>Surplus</t>
  </si>
  <si>
    <t>98/99</t>
  </si>
  <si>
    <t>99/00</t>
  </si>
  <si>
    <t>00/01</t>
  </si>
  <si>
    <t>01/02</t>
  </si>
  <si>
    <t>Prod deliveries</t>
  </si>
  <si>
    <t>Imports</t>
  </si>
  <si>
    <t>Processed</t>
  </si>
  <si>
    <t>Net receipts(-)/disp(+)</t>
  </si>
  <si>
    <t>Deficit</t>
  </si>
  <si>
    <t>Exports</t>
  </si>
  <si>
    <t xml:space="preserve"> - processed p/month</t>
  </si>
  <si>
    <t xml:space="preserve"> - months' stock</t>
  </si>
  <si>
    <t xml:space="preserve"> - direct edible market</t>
  </si>
  <si>
    <t xml:space="preserve"> - Peanut butter</t>
  </si>
  <si>
    <t xml:space="preserve"> - Crushed oil &amp; cake</t>
  </si>
  <si>
    <t>02/03</t>
  </si>
  <si>
    <t xml:space="preserve"> - Pods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</si>
  <si>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</si>
  <si>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</si>
  <si>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</si>
  <si>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</si>
  <si>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</si>
  <si>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</si>
  <si>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</si>
  <si>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</si>
  <si>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</si>
  <si>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</si>
  <si>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Current</t>
  </si>
  <si>
    <t>Season</t>
  </si>
  <si>
    <t>Season (Mar - Feb)</t>
  </si>
  <si>
    <t>Withdrawn by producers</t>
  </si>
  <si>
    <t>Released to end-consumers</t>
  </si>
  <si>
    <t>Seed for planting purposes</t>
  </si>
  <si>
    <t>CEC (Crop Estimate)</t>
  </si>
  <si>
    <t>Total Supply</t>
  </si>
  <si>
    <t>SUPPLY</t>
  </si>
  <si>
    <t>DEMAND</t>
  </si>
  <si>
    <t>Total Demand</t>
  </si>
  <si>
    <t>10 Year</t>
  </si>
  <si>
    <t>average</t>
  </si>
  <si>
    <t>Ending Stock (28 Feb)</t>
  </si>
  <si>
    <r>
      <t>Note:</t>
    </r>
    <r>
      <rPr>
        <sz val="10"/>
        <rFont val="Arial"/>
        <family val="2"/>
      </rPr>
      <t xml:space="preserve"> *** Figures for current season up to date</t>
    </r>
  </si>
  <si>
    <r>
      <t xml:space="preserve">Opening stock      </t>
    </r>
    <r>
      <rPr>
        <b/>
        <sz val="10"/>
        <rFont val="Arial"/>
        <family val="2"/>
      </rPr>
      <t>(1 Mar)</t>
    </r>
  </si>
  <si>
    <t>13/14</t>
  </si>
  <si>
    <t>GROUNDNUTS: SUPPLY AND DEMAND TABLE BASED ON SAGIS' INFO (TON)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</si>
  <si>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</si>
  <si>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</si>
  <si>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</si>
  <si>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</si>
  <si>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</si>
  <si>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</si>
  <si>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</si>
  <si>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</si>
  <si>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2011/12 -2020/21</t>
  </si>
  <si>
    <t xml:space="preserve"> </t>
  </si>
  <si>
    <t>Publication date: 2021-07-27</t>
  </si>
  <si>
    <t>Mar - Jun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</si>
</sst>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 Black"/>
      <family val="2"/>
    </font>
    <font>
      <b/>
      <sz val="9"/>
      <name val="Arial Black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 quotePrefix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16" fontId="0" fillId="0" borderId="2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" fontId="0" fillId="0" borderId="21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172" fontId="0" fillId="0" borderId="1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72" fontId="0" fillId="0" borderId="26" xfId="0" applyNumberFormat="1" applyFont="1" applyFill="1" applyBorder="1" applyAlignment="1" applyProtection="1">
      <alignment vertical="center"/>
      <protection/>
    </xf>
    <xf numFmtId="172" fontId="0" fillId="0" borderId="28" xfId="0" applyNumberFormat="1" applyFont="1" applyFill="1" applyBorder="1" applyAlignment="1" applyProtection="1">
      <alignment vertical="center"/>
      <protection/>
    </xf>
    <xf numFmtId="172" fontId="0" fillId="0" borderId="27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172" fontId="0" fillId="0" borderId="14" xfId="0" applyNumberFormat="1" applyFont="1" applyFill="1" applyBorder="1" applyAlignment="1" applyProtection="1">
      <alignment vertical="center"/>
      <protection/>
    </xf>
    <xf numFmtId="172" fontId="3" fillId="0" borderId="26" xfId="0" applyNumberFormat="1" applyFont="1" applyFill="1" applyBorder="1" applyAlignment="1" applyProtection="1">
      <alignment vertical="center"/>
      <protection/>
    </xf>
    <xf numFmtId="172" fontId="3" fillId="0" borderId="28" xfId="0" applyNumberFormat="1" applyFont="1" applyFill="1" applyBorder="1" applyAlignment="1" applyProtection="1">
      <alignment vertical="center"/>
      <protection/>
    </xf>
    <xf numFmtId="172" fontId="3" fillId="0" borderId="27" xfId="0" applyNumberFormat="1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vertical="center"/>
      <protection/>
    </xf>
    <xf numFmtId="172" fontId="3" fillId="0" borderId="30" xfId="0" applyNumberFormat="1" applyFont="1" applyFill="1" applyBorder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172" fontId="0" fillId="0" borderId="15" xfId="0" applyNumberFormat="1" applyFont="1" applyFill="1" applyBorder="1" applyAlignment="1" applyProtection="1">
      <alignment vertical="center"/>
      <protection/>
    </xf>
    <xf numFmtId="172" fontId="3" fillId="0" borderId="31" xfId="0" applyNumberFormat="1" applyFont="1" applyFill="1" applyBorder="1" applyAlignment="1" applyProtection="1">
      <alignment vertical="center"/>
      <protection/>
    </xf>
    <xf numFmtId="172" fontId="4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172" fontId="0" fillId="0" borderId="13" xfId="0" applyNumberFormat="1" applyFont="1" applyFill="1" applyBorder="1" applyAlignment="1" applyProtection="1">
      <alignment vertical="center"/>
      <protection/>
    </xf>
    <xf numFmtId="172" fontId="0" fillId="0" borderId="3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 vertical="center"/>
      <protection/>
    </xf>
    <xf numFmtId="17" fontId="0" fillId="0" borderId="36" xfId="0" applyNumberFormat="1" applyFont="1" applyFill="1" applyBorder="1" applyAlignment="1" applyProtection="1" quotePrefix="1">
      <alignment horizontal="center" vertical="center"/>
      <protection/>
    </xf>
    <xf numFmtId="0" fontId="0" fillId="0" borderId="36" xfId="0" applyFont="1" applyFill="1" applyBorder="1" applyAlignment="1" applyProtection="1" quotePrefix="1">
      <alignment horizontal="center" vertical="center"/>
      <protection/>
    </xf>
    <xf numFmtId="16" fontId="0" fillId="0" borderId="37" xfId="0" applyNumberFormat="1" applyFont="1" applyFill="1" applyBorder="1" applyAlignment="1" applyProtection="1" quotePrefix="1">
      <alignment horizontal="center" vertical="center"/>
      <protection/>
    </xf>
    <xf numFmtId="17" fontId="0" fillId="0" borderId="38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16" fontId="0" fillId="0" borderId="36" xfId="0" applyNumberFormat="1" applyFont="1" applyFill="1" applyBorder="1" applyAlignment="1" applyProtection="1" quotePrefix="1">
      <alignment horizontal="center"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7" fontId="0" fillId="0" borderId="13" xfId="0" applyNumberFormat="1" applyFont="1" applyFill="1" applyBorder="1" applyAlignment="1">
      <alignment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172" fontId="3" fillId="0" borderId="15" xfId="0" applyNumberFormat="1" applyFont="1" applyFill="1" applyBorder="1" applyAlignment="1" applyProtection="1">
      <alignment vertical="center"/>
      <protection/>
    </xf>
    <xf numFmtId="1" fontId="0" fillId="0" borderId="15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/>
    </xf>
    <xf numFmtId="16" fontId="0" fillId="0" borderId="36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172" fontId="0" fillId="0" borderId="14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172" fontId="3" fillId="0" borderId="14" xfId="0" applyNumberFormat="1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2" fontId="3" fillId="0" borderId="30" xfId="0" applyNumberFormat="1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17" fontId="0" fillId="0" borderId="39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16" fontId="0" fillId="0" borderId="37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172" fontId="0" fillId="0" borderId="15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1" fontId="0" fillId="0" borderId="1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2" fontId="3" fillId="0" borderId="31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6" fontId="0" fillId="0" borderId="41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3" fontId="0" fillId="0" borderId="40" xfId="0" applyNumberFormat="1" applyFont="1" applyFill="1" applyBorder="1" applyAlignment="1" applyProtection="1">
      <alignment vertical="center"/>
      <protection locked="0"/>
    </xf>
    <xf numFmtId="172" fontId="0" fillId="0" borderId="40" xfId="0" applyNumberFormat="1" applyFont="1" applyFill="1" applyBorder="1" applyAlignment="1" applyProtection="1">
      <alignment vertical="center"/>
      <protection locked="0"/>
    </xf>
    <xf numFmtId="3" fontId="3" fillId="0" borderId="40" xfId="0" applyNumberFormat="1" applyFont="1" applyFill="1" applyBorder="1" applyAlignment="1">
      <alignment vertical="center"/>
    </xf>
    <xf numFmtId="3" fontId="0" fillId="0" borderId="40" xfId="0" applyNumberFormat="1" applyFont="1" applyFill="1" applyBorder="1" applyAlignment="1">
      <alignment vertical="center"/>
    </xf>
    <xf numFmtId="172" fontId="3" fillId="0" borderId="40" xfId="0" applyNumberFormat="1" applyFont="1" applyFill="1" applyBorder="1" applyAlignment="1">
      <alignment vertical="center"/>
    </xf>
    <xf numFmtId="1" fontId="0" fillId="0" borderId="40" xfId="0" applyNumberFormat="1" applyFont="1" applyFill="1" applyBorder="1" applyAlignment="1">
      <alignment vertical="center"/>
    </xf>
    <xf numFmtId="172" fontId="3" fillId="0" borderId="42" xfId="0" applyNumberFormat="1" applyFont="1" applyFill="1" applyBorder="1" applyAlignment="1">
      <alignment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17" fontId="0" fillId="0" borderId="39" xfId="0" applyNumberFormat="1" applyFont="1" applyFill="1" applyBorder="1" applyAlignment="1" applyProtection="1" quotePrefix="1">
      <alignment horizontal="center" vertical="center"/>
      <protection locked="0"/>
    </xf>
    <xf numFmtId="17" fontId="0" fillId="0" borderId="42" xfId="0" applyNumberFormat="1" applyFont="1" applyFill="1" applyBorder="1" applyAlignment="1" applyProtection="1" quotePrefix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10</xdr:col>
      <xdr:colOff>19050</xdr:colOff>
      <xdr:row>7</xdr:row>
      <xdr:rowOff>95250</xdr:rowOff>
    </xdr:to>
    <xdr:pic>
      <xdr:nvPicPr>
        <xdr:cNvPr id="1" name="Picture 2" descr="P:\REKLAME\Corporate Image\Logo\Nuwe Logo Volledig.png"/>
        <xdr:cNvPicPr preferRelativeResize="1">
          <a:picLocks noChangeAspect="1"/>
        </xdr:cNvPicPr>
      </xdr:nvPicPr>
      <xdr:blipFill>
        <a:blip r:embed="rId1"/>
        <a:srcRect l="20060" t="33744" r="14198" b="48559"/>
        <a:stretch>
          <a:fillRect/>
        </a:stretch>
      </xdr:blipFill>
      <xdr:spPr>
        <a:xfrm>
          <a:off x="238125" y="0"/>
          <a:ext cx="6696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showGridLines="0" tabSelected="1" zoomScale="85" zoomScaleNormal="85" zoomScalePageLayoutView="0" workbookViewId="0" topLeftCell="A1">
      <pane xSplit="1" ySplit="14" topLeftCell="L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Y17" sqref="Y17"/>
    </sheetView>
  </sheetViews>
  <sheetFormatPr defaultColWidth="9.140625" defaultRowHeight="12.75"/>
  <cols>
    <col min="1" max="1" width="23.7109375" style="1" customWidth="1"/>
    <col min="2" max="3" width="8.57421875" style="1" bestFit="1" customWidth="1"/>
    <col min="4" max="4" width="8.7109375" style="1" bestFit="1" customWidth="1"/>
    <col min="5" max="5" width="9.140625" style="1" customWidth="1"/>
    <col min="6" max="6" width="8.7109375" style="1" bestFit="1" customWidth="1"/>
    <col min="7" max="8" width="8.8515625" style="1" bestFit="1" customWidth="1"/>
    <col min="9" max="10" width="9.28125" style="1" bestFit="1" customWidth="1"/>
    <col min="11" max="11" width="8.7109375" style="1" bestFit="1" customWidth="1"/>
    <col min="12" max="15" width="9.28125" style="1" bestFit="1" customWidth="1"/>
    <col min="16" max="21" width="9.421875" style="1" bestFit="1" customWidth="1"/>
    <col min="22" max="22" width="9.421875" style="1" customWidth="1"/>
    <col min="23" max="25" width="9.421875" style="1" bestFit="1" customWidth="1"/>
    <col min="26" max="26" width="0.9921875" style="2" customWidth="1"/>
    <col min="27" max="27" width="15.28125" style="77" customWidth="1"/>
    <col min="28" max="28" width="8.140625" style="1" hidden="1" customWidth="1"/>
    <col min="29" max="30" width="7.7109375" style="1" hidden="1" customWidth="1"/>
    <col min="31" max="31" width="2.421875" style="1" customWidth="1"/>
    <col min="32" max="34" width="7.7109375" style="1" customWidth="1"/>
    <col min="35" max="35" width="7.7109375" style="2" customWidth="1"/>
    <col min="36" max="39" width="7.7109375" style="1" customWidth="1"/>
    <col min="40" max="40" width="0.85546875" style="1" customWidth="1"/>
    <col min="41" max="16384" width="9.140625" style="1" customWidth="1"/>
  </cols>
  <sheetData>
    <row r="1" spans="1:35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70"/>
      <c r="AH1" s="2"/>
      <c r="AI1" s="1"/>
    </row>
    <row r="2" spans="1:35" ht="12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A2" s="70"/>
      <c r="AH2" s="2"/>
      <c r="AI2" s="1"/>
    </row>
    <row r="3" spans="1:35" ht="12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70"/>
      <c r="AH3" s="2"/>
      <c r="AI3" s="1"/>
    </row>
    <row r="4" spans="1:35" ht="12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55</v>
      </c>
      <c r="T4" s="4"/>
      <c r="U4" s="4"/>
      <c r="V4" s="4"/>
      <c r="W4" s="4"/>
      <c r="X4" s="4"/>
      <c r="Y4" s="4"/>
      <c r="AA4" s="70"/>
      <c r="AH4" s="2"/>
      <c r="AI4" s="1"/>
    </row>
    <row r="5" spans="1:35" ht="12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AA5" s="70"/>
      <c r="AH5" s="2"/>
      <c r="AI5" s="1"/>
    </row>
    <row r="6" spans="1:35" ht="12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AA6" s="70"/>
      <c r="AH6" s="2"/>
      <c r="AI6" s="1"/>
    </row>
    <row r="7" spans="1:35" ht="12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AA7" s="70"/>
      <c r="AH7" s="2"/>
      <c r="AI7" s="1"/>
    </row>
    <row r="8" spans="1:35" ht="12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AA8" s="70"/>
      <c r="AH8" s="2"/>
      <c r="AI8" s="1"/>
    </row>
    <row r="9" spans="1:34" s="8" customFormat="1" ht="16.5" thickBot="1">
      <c r="A9" s="44" t="s">
        <v>45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  <c r="M9" s="29"/>
      <c r="N9" s="30" t="s">
        <v>56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4"/>
      <c r="AA9" s="71"/>
      <c r="AH9" s="9"/>
    </row>
    <row r="10" spans="1:34" s="8" customFormat="1" ht="12.75">
      <c r="A10" s="47"/>
      <c r="B10" s="48"/>
      <c r="C10" s="48"/>
      <c r="D10" s="48"/>
      <c r="E10" s="48"/>
      <c r="F10" s="48"/>
      <c r="G10" s="86" t="s">
        <v>30</v>
      </c>
      <c r="H10" s="86"/>
      <c r="I10" s="86"/>
      <c r="J10" s="86"/>
      <c r="K10" s="86"/>
      <c r="L10" s="86"/>
      <c r="M10" s="132"/>
      <c r="N10" s="132"/>
      <c r="O10" s="31"/>
      <c r="P10" s="94"/>
      <c r="Q10" s="94"/>
      <c r="R10" s="94"/>
      <c r="S10" s="94"/>
      <c r="T10" s="94"/>
      <c r="U10" s="94"/>
      <c r="V10" s="94"/>
      <c r="W10" s="132"/>
      <c r="X10" s="138"/>
      <c r="Y10" s="32" t="s">
        <v>28</v>
      </c>
      <c r="Z10" s="37"/>
      <c r="AA10" s="72" t="s">
        <v>39</v>
      </c>
      <c r="AB10" s="9"/>
      <c r="AC10" s="9"/>
      <c r="AH10" s="9"/>
    </row>
    <row r="11" spans="1:34" s="8" customFormat="1" ht="12.75">
      <c r="A11" s="49"/>
      <c r="B11" s="50"/>
      <c r="C11" s="50"/>
      <c r="D11" s="50"/>
      <c r="E11" s="50"/>
      <c r="F11" s="50"/>
      <c r="G11" s="87"/>
      <c r="H11" s="87"/>
      <c r="I11" s="87"/>
      <c r="J11" s="87"/>
      <c r="K11" s="87"/>
      <c r="L11" s="87"/>
      <c r="M11" s="51"/>
      <c r="N11" s="51"/>
      <c r="O11" s="51"/>
      <c r="P11" s="51"/>
      <c r="Q11" s="111"/>
      <c r="R11" s="111"/>
      <c r="S11" s="111"/>
      <c r="T11" s="111"/>
      <c r="U11" s="111"/>
      <c r="V11" s="111"/>
      <c r="W11" s="139"/>
      <c r="X11" s="140"/>
      <c r="Y11" s="33" t="s">
        <v>29</v>
      </c>
      <c r="Z11" s="40"/>
      <c r="AA11" s="73" t="s">
        <v>40</v>
      </c>
      <c r="AB11" s="9"/>
      <c r="AC11" s="9"/>
      <c r="AH11" s="9"/>
    </row>
    <row r="12" spans="1:34" s="8" customFormat="1" ht="12" customHeight="1" thickBot="1">
      <c r="A12" s="133"/>
      <c r="B12" s="134"/>
      <c r="C12" s="134"/>
      <c r="D12" s="134"/>
      <c r="E12" s="134"/>
      <c r="F12" s="134"/>
      <c r="G12" s="135"/>
      <c r="H12" s="89"/>
      <c r="I12" s="89"/>
      <c r="J12" s="89"/>
      <c r="K12" s="89"/>
      <c r="L12" s="89"/>
      <c r="M12" s="89"/>
      <c r="N12" s="89"/>
      <c r="O12" s="89"/>
      <c r="P12" s="109"/>
      <c r="Q12" s="110"/>
      <c r="R12" s="110"/>
      <c r="S12" s="110"/>
      <c r="T12" s="110"/>
      <c r="U12" s="110"/>
      <c r="V12" s="110"/>
      <c r="W12" s="141"/>
      <c r="X12" s="142"/>
      <c r="Y12" s="41" t="s">
        <v>57</v>
      </c>
      <c r="Z12" s="42"/>
      <c r="AA12" s="74"/>
      <c r="AB12" s="9"/>
      <c r="AC12" s="9"/>
      <c r="AH12" s="9"/>
    </row>
    <row r="13" spans="1:34" s="8" customFormat="1" ht="12" customHeight="1">
      <c r="A13" s="78"/>
      <c r="B13" s="79" t="s">
        <v>1</v>
      </c>
      <c r="C13" s="80" t="s">
        <v>2</v>
      </c>
      <c r="D13" s="80" t="s">
        <v>3</v>
      </c>
      <c r="E13" s="80" t="s">
        <v>4</v>
      </c>
      <c r="F13" s="80" t="s">
        <v>16</v>
      </c>
      <c r="G13" s="80" t="s">
        <v>18</v>
      </c>
      <c r="H13" s="80" t="s">
        <v>19</v>
      </c>
      <c r="I13" s="85" t="s">
        <v>20</v>
      </c>
      <c r="J13" s="85" t="s">
        <v>21</v>
      </c>
      <c r="K13" s="85" t="s">
        <v>22</v>
      </c>
      <c r="L13" s="85" t="s">
        <v>23</v>
      </c>
      <c r="M13" s="85" t="s">
        <v>24</v>
      </c>
      <c r="N13" s="85" t="s">
        <v>25</v>
      </c>
      <c r="O13" s="81" t="s">
        <v>26</v>
      </c>
      <c r="P13" s="81" t="s">
        <v>27</v>
      </c>
      <c r="Q13" s="99" t="s">
        <v>44</v>
      </c>
      <c r="R13" s="99" t="s">
        <v>46</v>
      </c>
      <c r="S13" s="99" t="s">
        <v>47</v>
      </c>
      <c r="T13" s="99" t="s">
        <v>48</v>
      </c>
      <c r="U13" s="112" t="s">
        <v>49</v>
      </c>
      <c r="V13" s="112" t="s">
        <v>50</v>
      </c>
      <c r="W13" s="99" t="s">
        <v>51</v>
      </c>
      <c r="X13" s="123" t="s">
        <v>52</v>
      </c>
      <c r="Y13" s="38" t="s">
        <v>53</v>
      </c>
      <c r="Z13" s="35"/>
      <c r="AA13" s="82" t="s">
        <v>54</v>
      </c>
      <c r="AB13" s="9"/>
      <c r="AC13" s="9"/>
      <c r="AH13" s="9"/>
    </row>
    <row r="14" spans="1:34" s="8" customFormat="1" ht="12" customHeight="1">
      <c r="A14" s="136"/>
      <c r="B14" s="137"/>
      <c r="C14" s="137"/>
      <c r="D14" s="137"/>
      <c r="E14" s="137"/>
      <c r="F14" s="137"/>
      <c r="G14" s="137"/>
      <c r="H14" s="54"/>
      <c r="I14" s="54"/>
      <c r="J14" s="54"/>
      <c r="K14" s="54"/>
      <c r="L14" s="54"/>
      <c r="M14" s="54"/>
      <c r="N14" s="54"/>
      <c r="O14" s="54"/>
      <c r="P14" s="95"/>
      <c r="Q14" s="100"/>
      <c r="R14" s="100"/>
      <c r="S14" s="100"/>
      <c r="T14" s="100"/>
      <c r="U14" s="113"/>
      <c r="V14" s="113"/>
      <c r="W14" s="100"/>
      <c r="X14" s="124"/>
      <c r="Y14" s="39"/>
      <c r="Z14" s="36"/>
      <c r="AA14" s="75"/>
      <c r="AB14" s="9"/>
      <c r="AC14" s="9"/>
      <c r="AH14" s="9"/>
    </row>
    <row r="15" spans="1:34" s="8" customFormat="1" ht="12" customHeight="1">
      <c r="A15" s="53"/>
      <c r="B15" s="55"/>
      <c r="C15" s="55"/>
      <c r="D15" s="55"/>
      <c r="E15" s="55"/>
      <c r="F15" s="55"/>
      <c r="G15" s="88"/>
      <c r="H15" s="88"/>
      <c r="I15" s="88"/>
      <c r="J15" s="88"/>
      <c r="K15" s="55"/>
      <c r="L15" s="55"/>
      <c r="M15" s="55"/>
      <c r="N15" s="55"/>
      <c r="O15" s="67"/>
      <c r="P15" s="95"/>
      <c r="Q15" s="100"/>
      <c r="R15" s="100"/>
      <c r="S15" s="100"/>
      <c r="T15" s="100"/>
      <c r="U15" s="113"/>
      <c r="V15" s="113"/>
      <c r="W15" s="100"/>
      <c r="X15" s="124"/>
      <c r="Y15" s="39">
        <v>4</v>
      </c>
      <c r="Z15" s="36"/>
      <c r="AA15" s="75"/>
      <c r="AB15" s="9"/>
      <c r="AC15" s="9"/>
      <c r="AH15" s="9"/>
    </row>
    <row r="16" spans="1:34" s="8" customFormat="1" ht="12" customHeight="1">
      <c r="A16" s="56" t="s">
        <v>34</v>
      </c>
      <c r="B16" s="24">
        <v>65200</v>
      </c>
      <c r="C16" s="24">
        <v>98300</v>
      </c>
      <c r="D16" s="24">
        <v>113600</v>
      </c>
      <c r="E16" s="24">
        <v>183800</v>
      </c>
      <c r="F16" s="24">
        <v>120200</v>
      </c>
      <c r="G16" s="24">
        <v>60000</v>
      </c>
      <c r="H16" s="24">
        <v>115000</v>
      </c>
      <c r="I16" s="24">
        <v>64000</v>
      </c>
      <c r="J16" s="24">
        <v>74000</v>
      </c>
      <c r="K16" s="24">
        <v>58000</v>
      </c>
      <c r="L16" s="24">
        <v>88800</v>
      </c>
      <c r="M16" s="24">
        <v>99500</v>
      </c>
      <c r="N16" s="24">
        <v>88000</v>
      </c>
      <c r="O16" s="26">
        <v>64300</v>
      </c>
      <c r="P16" s="26">
        <v>59000</v>
      </c>
      <c r="Q16" s="101">
        <v>41500</v>
      </c>
      <c r="R16" s="101">
        <v>74500</v>
      </c>
      <c r="S16" s="101">
        <v>62300</v>
      </c>
      <c r="T16" s="101">
        <v>17680</v>
      </c>
      <c r="U16" s="114">
        <v>92050</v>
      </c>
      <c r="V16" s="114">
        <v>57000</v>
      </c>
      <c r="W16" s="101">
        <v>19400</v>
      </c>
      <c r="X16" s="125">
        <v>50080</v>
      </c>
      <c r="Y16" s="28">
        <v>58900</v>
      </c>
      <c r="Z16" s="10"/>
      <c r="AA16" s="21">
        <f>ROUND((O16+P16+Q16+R16+S16+T16+U16+V16+W16)+W16/(10),1)</f>
        <v>489670</v>
      </c>
      <c r="AB16" s="9"/>
      <c r="AC16" s="9"/>
      <c r="AH16" s="9"/>
    </row>
    <row r="17" spans="1:34" s="8" customFormat="1" ht="12" customHeight="1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68"/>
      <c r="Q17" s="102"/>
      <c r="R17" s="102"/>
      <c r="S17" s="102"/>
      <c r="T17" s="102"/>
      <c r="U17" s="115"/>
      <c r="V17" s="115"/>
      <c r="W17" s="102"/>
      <c r="X17" s="126"/>
      <c r="Y17" s="43"/>
      <c r="Z17" s="10"/>
      <c r="AA17" s="21"/>
      <c r="AB17" s="9"/>
      <c r="AC17" s="9"/>
      <c r="AH17" s="9"/>
    </row>
    <row r="18" spans="1:34" s="8" customFormat="1" ht="12" customHeight="1">
      <c r="A18" s="59" t="s">
        <v>36</v>
      </c>
      <c r="B18" s="55"/>
      <c r="C18" s="55"/>
      <c r="D18" s="55"/>
      <c r="E18" s="55"/>
      <c r="F18" s="55"/>
      <c r="G18" s="88"/>
      <c r="H18" s="88"/>
      <c r="I18" s="88"/>
      <c r="J18" s="88"/>
      <c r="K18" s="55"/>
      <c r="L18" s="55"/>
      <c r="M18" s="55"/>
      <c r="N18" s="55"/>
      <c r="O18" s="67"/>
      <c r="P18" s="95"/>
      <c r="Q18" s="100"/>
      <c r="R18" s="100"/>
      <c r="S18" s="100"/>
      <c r="T18" s="100"/>
      <c r="U18" s="113"/>
      <c r="V18" s="113"/>
      <c r="W18" s="100"/>
      <c r="X18" s="124"/>
      <c r="Y18" s="39"/>
      <c r="Z18" s="11"/>
      <c r="AA18" s="21"/>
      <c r="AB18" s="9"/>
      <c r="AC18" s="9"/>
      <c r="AH18" s="9"/>
    </row>
    <row r="19" spans="1:34" s="8" customFormat="1" ht="12" customHeight="1">
      <c r="A19" s="56" t="s">
        <v>43</v>
      </c>
      <c r="B19" s="24">
        <v>44400</v>
      </c>
      <c r="C19" s="24">
        <v>19600</v>
      </c>
      <c r="D19" s="24">
        <v>27100</v>
      </c>
      <c r="E19" s="24">
        <v>34200</v>
      </c>
      <c r="F19" s="24">
        <v>86600</v>
      </c>
      <c r="G19" s="24">
        <v>40300</v>
      </c>
      <c r="H19" s="24">
        <v>16700</v>
      </c>
      <c r="I19" s="24">
        <v>53500</v>
      </c>
      <c r="J19" s="24">
        <v>6500</v>
      </c>
      <c r="K19" s="24">
        <v>15600</v>
      </c>
      <c r="L19" s="24">
        <v>18600</v>
      </c>
      <c r="M19" s="24">
        <v>26900</v>
      </c>
      <c r="N19" s="24">
        <v>43800</v>
      </c>
      <c r="O19" s="26">
        <v>28200</v>
      </c>
      <c r="P19" s="26">
        <v>13400</v>
      </c>
      <c r="Q19" s="101">
        <v>15094</v>
      </c>
      <c r="R19" s="101">
        <v>15658</v>
      </c>
      <c r="S19" s="101">
        <v>25056</v>
      </c>
      <c r="T19" s="101">
        <v>12174</v>
      </c>
      <c r="U19" s="114">
        <f>T39</f>
        <v>8253</v>
      </c>
      <c r="V19" s="114">
        <f>U39</f>
        <v>38694</v>
      </c>
      <c r="W19" s="101">
        <f>V39</f>
        <v>25271</v>
      </c>
      <c r="X19" s="125">
        <v>7485</v>
      </c>
      <c r="Y19" s="28">
        <f>X39</f>
        <v>7353</v>
      </c>
      <c r="Z19" s="10"/>
      <c r="AA19" s="21">
        <f>ROUND((O19+P19+Q19+R19+S19+T19+U19+V19+W19+X19)+W19/(10),1)</f>
        <v>191812.1</v>
      </c>
      <c r="AB19" s="9"/>
      <c r="AC19" s="9"/>
      <c r="AH19" s="9"/>
    </row>
    <row r="20" spans="1:34" s="8" customFormat="1" ht="12" customHeight="1">
      <c r="A20" s="56" t="s">
        <v>5</v>
      </c>
      <c r="B20" s="24">
        <v>77900</v>
      </c>
      <c r="C20" s="24">
        <v>138100</v>
      </c>
      <c r="D20" s="24">
        <v>122300</v>
      </c>
      <c r="E20" s="24">
        <v>186100</v>
      </c>
      <c r="F20" s="24">
        <v>95600</v>
      </c>
      <c r="G20" s="24">
        <v>52000</v>
      </c>
      <c r="H20" s="24">
        <v>107700</v>
      </c>
      <c r="I20" s="24">
        <v>51400</v>
      </c>
      <c r="J20" s="24">
        <v>67700</v>
      </c>
      <c r="K20" s="24">
        <v>52400</v>
      </c>
      <c r="L20" s="24">
        <v>89800</v>
      </c>
      <c r="M20" s="24">
        <v>88900</v>
      </c>
      <c r="N20" s="24">
        <v>83800</v>
      </c>
      <c r="O20" s="26">
        <v>59300</v>
      </c>
      <c r="P20" s="26">
        <v>57300</v>
      </c>
      <c r="Q20" s="101">
        <v>40346</v>
      </c>
      <c r="R20" s="101">
        <v>71565</v>
      </c>
      <c r="S20" s="101">
        <v>59992</v>
      </c>
      <c r="T20" s="101">
        <v>17212</v>
      </c>
      <c r="U20" s="114">
        <v>91574</v>
      </c>
      <c r="V20" s="114">
        <v>56751</v>
      </c>
      <c r="W20" s="101">
        <v>19517</v>
      </c>
      <c r="X20" s="125">
        <v>50594</v>
      </c>
      <c r="Y20" s="28">
        <v>49820</v>
      </c>
      <c r="Z20" s="10"/>
      <c r="AA20" s="21">
        <f>ROUND((O20+P20+Q20+R20+S20+T20+U20+V20+W20+X20)+W20/(10),1)</f>
        <v>526102.7</v>
      </c>
      <c r="AB20" s="9"/>
      <c r="AC20" s="9"/>
      <c r="AH20" s="9"/>
    </row>
    <row r="21" spans="1:34" s="8" customFormat="1" ht="12" customHeight="1">
      <c r="A21" s="56" t="s">
        <v>6</v>
      </c>
      <c r="B21" s="24">
        <v>9600</v>
      </c>
      <c r="C21" s="24">
        <v>2700</v>
      </c>
      <c r="D21" s="24">
        <v>12200</v>
      </c>
      <c r="E21" s="24">
        <v>3100</v>
      </c>
      <c r="F21" s="24">
        <v>600</v>
      </c>
      <c r="G21" s="24">
        <v>18500</v>
      </c>
      <c r="H21" s="24">
        <v>12300</v>
      </c>
      <c r="I21" s="24">
        <v>2200</v>
      </c>
      <c r="J21" s="24">
        <v>21400</v>
      </c>
      <c r="K21" s="24">
        <v>21400</v>
      </c>
      <c r="L21" s="24">
        <v>10900</v>
      </c>
      <c r="M21" s="24">
        <v>6000</v>
      </c>
      <c r="N21" s="24">
        <v>1200</v>
      </c>
      <c r="O21" s="26">
        <v>14100</v>
      </c>
      <c r="P21" s="26">
        <v>17800</v>
      </c>
      <c r="Q21" s="101">
        <v>29030</v>
      </c>
      <c r="R21" s="101">
        <v>11338</v>
      </c>
      <c r="S21" s="101">
        <v>14604</v>
      </c>
      <c r="T21" s="101">
        <v>52112</v>
      </c>
      <c r="U21" s="114">
        <v>16696</v>
      </c>
      <c r="V21" s="114">
        <v>10318</v>
      </c>
      <c r="W21" s="101">
        <v>33704</v>
      </c>
      <c r="X21" s="125">
        <v>30335</v>
      </c>
      <c r="Y21" s="28">
        <v>12531</v>
      </c>
      <c r="Z21" s="10"/>
      <c r="AA21" s="21">
        <f>ROUND((O21+P21+Q21+R21+S21+T21+U21+V21+W21+X21)+W21/(10),1)</f>
        <v>233407.4</v>
      </c>
      <c r="AB21" s="9"/>
      <c r="AC21" s="9"/>
      <c r="AH21" s="9"/>
    </row>
    <row r="22" spans="1:34" s="8" customFormat="1" ht="12" customHeight="1">
      <c r="A22" s="56" t="s">
        <v>0</v>
      </c>
      <c r="B22" s="24">
        <v>1200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600</v>
      </c>
      <c r="I22" s="24">
        <v>0</v>
      </c>
      <c r="J22" s="24">
        <v>100</v>
      </c>
      <c r="K22" s="24">
        <v>900</v>
      </c>
      <c r="L22" s="24">
        <v>0</v>
      </c>
      <c r="M22" s="24">
        <v>900</v>
      </c>
      <c r="N22" s="24">
        <v>0</v>
      </c>
      <c r="O22" s="26">
        <v>0</v>
      </c>
      <c r="P22" s="26">
        <v>0</v>
      </c>
      <c r="Q22" s="101">
        <v>0</v>
      </c>
      <c r="R22" s="101">
        <v>0</v>
      </c>
      <c r="S22" s="101">
        <v>0</v>
      </c>
      <c r="T22" s="101">
        <v>0</v>
      </c>
      <c r="U22" s="114">
        <v>587</v>
      </c>
      <c r="V22" s="114">
        <v>1838</v>
      </c>
      <c r="W22" s="101">
        <v>1389</v>
      </c>
      <c r="X22" s="125">
        <v>1060</v>
      </c>
      <c r="Y22" s="28">
        <v>202</v>
      </c>
      <c r="Z22" s="10"/>
      <c r="AA22" s="21">
        <f>ROUND((O22+P22+Q22+R22+S22+T22+U22+V22+W22+X22)+W22/(10),1)</f>
        <v>5012.9</v>
      </c>
      <c r="AB22" s="9"/>
      <c r="AC22" s="9"/>
      <c r="AH22" s="9"/>
    </row>
    <row r="23" spans="1:34" s="8" customFormat="1" ht="12" customHeight="1">
      <c r="A23" s="61" t="s">
        <v>35</v>
      </c>
      <c r="B23" s="22">
        <f aca="true" t="shared" si="0" ref="B23:P23">+B19+B20+B21+B22</f>
        <v>133100</v>
      </c>
      <c r="C23" s="22">
        <f t="shared" si="0"/>
        <v>160400</v>
      </c>
      <c r="D23" s="22">
        <f t="shared" si="0"/>
        <v>161600</v>
      </c>
      <c r="E23" s="22">
        <f t="shared" si="0"/>
        <v>223400</v>
      </c>
      <c r="F23" s="22">
        <f t="shared" si="0"/>
        <v>182800</v>
      </c>
      <c r="G23" s="22">
        <f t="shared" si="0"/>
        <v>110800</v>
      </c>
      <c r="H23" s="22">
        <f t="shared" si="0"/>
        <v>137300</v>
      </c>
      <c r="I23" s="22">
        <f t="shared" si="0"/>
        <v>107100</v>
      </c>
      <c r="J23" s="22">
        <f t="shared" si="0"/>
        <v>95700</v>
      </c>
      <c r="K23" s="22">
        <f t="shared" si="0"/>
        <v>90300</v>
      </c>
      <c r="L23" s="22">
        <f t="shared" si="0"/>
        <v>119300</v>
      </c>
      <c r="M23" s="22">
        <f t="shared" si="0"/>
        <v>122700</v>
      </c>
      <c r="N23" s="22">
        <f t="shared" si="0"/>
        <v>128800</v>
      </c>
      <c r="O23" s="23">
        <f t="shared" si="0"/>
        <v>101600</v>
      </c>
      <c r="P23" s="23">
        <f t="shared" si="0"/>
        <v>88500</v>
      </c>
      <c r="Q23" s="103">
        <f aca="true" t="shared" si="1" ref="Q23:Y23">+Q19+Q20+Q21+Q22</f>
        <v>84470</v>
      </c>
      <c r="R23" s="103">
        <f t="shared" si="1"/>
        <v>98561</v>
      </c>
      <c r="S23" s="103">
        <f t="shared" si="1"/>
        <v>99652</v>
      </c>
      <c r="T23" s="103">
        <f t="shared" si="1"/>
        <v>81498</v>
      </c>
      <c r="U23" s="116">
        <f t="shared" si="1"/>
        <v>117110</v>
      </c>
      <c r="V23" s="116">
        <f>+V19+V20+V21+V22</f>
        <v>107601</v>
      </c>
      <c r="W23" s="103">
        <f>+W19+W20+W21+W22</f>
        <v>79881</v>
      </c>
      <c r="X23" s="127">
        <f>+X19+X20+X21+X22</f>
        <v>89474</v>
      </c>
      <c r="Y23" s="19">
        <f t="shared" si="1"/>
        <v>69906</v>
      </c>
      <c r="Z23" s="13"/>
      <c r="AA23" s="27">
        <f>ROUND((O23+P23+Q23+R23+S23+T23+U23+V23+W23+X23)+W23/(10),1)</f>
        <v>956335.1</v>
      </c>
      <c r="AB23" s="9"/>
      <c r="AC23" s="9"/>
      <c r="AH23" s="9"/>
    </row>
    <row r="24" spans="1:34" s="8" customFormat="1" ht="12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96"/>
      <c r="Q24" s="103"/>
      <c r="R24" s="103"/>
      <c r="S24" s="103"/>
      <c r="T24" s="103"/>
      <c r="U24" s="116"/>
      <c r="V24" s="116"/>
      <c r="W24" s="103"/>
      <c r="X24" s="127"/>
      <c r="Y24" s="19"/>
      <c r="Z24" s="13"/>
      <c r="AA24" s="21"/>
      <c r="AB24" s="9"/>
      <c r="AC24" s="9"/>
      <c r="AH24" s="9"/>
    </row>
    <row r="25" spans="1:34" s="8" customFormat="1" ht="12" customHeight="1">
      <c r="A25" s="61" t="s">
        <v>37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8"/>
      <c r="P25" s="68"/>
      <c r="Q25" s="104"/>
      <c r="R25" s="104"/>
      <c r="S25" s="104"/>
      <c r="T25" s="104"/>
      <c r="U25" s="117"/>
      <c r="V25" s="117"/>
      <c r="W25" s="104"/>
      <c r="X25" s="128"/>
      <c r="Y25" s="18"/>
      <c r="Z25" s="10"/>
      <c r="AA25" s="21"/>
      <c r="AB25" s="9"/>
      <c r="AC25" s="9"/>
      <c r="AH25" s="9"/>
    </row>
    <row r="26" spans="1:34" s="8" customFormat="1" ht="12" customHeight="1">
      <c r="A26" s="56" t="s">
        <v>7</v>
      </c>
      <c r="B26" s="24">
        <f aca="true" t="shared" si="2" ref="B26:Y26">SUM(B27:B30)</f>
        <v>47700</v>
      </c>
      <c r="C26" s="24">
        <f t="shared" si="2"/>
        <v>61500</v>
      </c>
      <c r="D26" s="24">
        <f t="shared" si="2"/>
        <v>55300</v>
      </c>
      <c r="E26" s="24">
        <f t="shared" si="2"/>
        <v>62100</v>
      </c>
      <c r="F26" s="24">
        <f t="shared" si="2"/>
        <v>79600</v>
      </c>
      <c r="G26" s="24">
        <f t="shared" si="2"/>
        <v>58900</v>
      </c>
      <c r="H26" s="24">
        <f t="shared" si="2"/>
        <v>57300</v>
      </c>
      <c r="I26" s="24">
        <f t="shared" si="2"/>
        <v>66800</v>
      </c>
      <c r="J26" s="24">
        <f t="shared" si="2"/>
        <v>58300</v>
      </c>
      <c r="K26" s="24">
        <f t="shared" si="2"/>
        <v>58500</v>
      </c>
      <c r="L26" s="24">
        <f t="shared" si="2"/>
        <v>65300</v>
      </c>
      <c r="M26" s="24">
        <f t="shared" si="2"/>
        <v>59900</v>
      </c>
      <c r="N26" s="24">
        <f>SUM(N27:N30)</f>
        <v>69300</v>
      </c>
      <c r="O26" s="26">
        <f>SUM(O27:O30)</f>
        <v>60300</v>
      </c>
      <c r="P26" s="26">
        <f t="shared" si="2"/>
        <v>53700</v>
      </c>
      <c r="Q26" s="104">
        <f aca="true" t="shared" si="3" ref="Q26:X26">SUM(Q27:Q30)</f>
        <v>53725</v>
      </c>
      <c r="R26" s="104">
        <f t="shared" si="3"/>
        <v>53528</v>
      </c>
      <c r="S26" s="104">
        <f t="shared" si="3"/>
        <v>64682</v>
      </c>
      <c r="T26" s="104">
        <f t="shared" si="3"/>
        <v>60446</v>
      </c>
      <c r="U26" s="117">
        <f t="shared" si="3"/>
        <v>62710</v>
      </c>
      <c r="V26" s="117">
        <f t="shared" si="3"/>
        <v>69007</v>
      </c>
      <c r="W26" s="104">
        <f t="shared" si="3"/>
        <v>64627</v>
      </c>
      <c r="X26" s="128">
        <f t="shared" si="3"/>
        <v>70639</v>
      </c>
      <c r="Y26" s="18">
        <f t="shared" si="2"/>
        <v>20432</v>
      </c>
      <c r="Z26" s="10"/>
      <c r="AA26" s="21">
        <f aca="true" t="shared" si="4" ref="AA26:AA41">ROUND((O26+P26+Q26+R26+S26+T26+U26+V26+W26+X26)/(10),1)</f>
        <v>61336.4</v>
      </c>
      <c r="AB26" s="9"/>
      <c r="AC26" s="9"/>
      <c r="AH26" s="9"/>
    </row>
    <row r="27" spans="1:34" s="8" customFormat="1" ht="12" customHeight="1">
      <c r="A27" s="56" t="s">
        <v>13</v>
      </c>
      <c r="B27" s="24">
        <v>13500</v>
      </c>
      <c r="C27" s="24">
        <v>24300</v>
      </c>
      <c r="D27" s="24">
        <v>23800</v>
      </c>
      <c r="E27" s="24">
        <v>26100</v>
      </c>
      <c r="F27" s="24">
        <v>37600</v>
      </c>
      <c r="G27" s="24">
        <v>30800</v>
      </c>
      <c r="H27" s="24">
        <v>29700</v>
      </c>
      <c r="I27" s="24">
        <v>39200</v>
      </c>
      <c r="J27" s="24">
        <v>35000</v>
      </c>
      <c r="K27" s="24">
        <v>34900</v>
      </c>
      <c r="L27" s="24">
        <v>39200</v>
      </c>
      <c r="M27" s="24">
        <v>35200</v>
      </c>
      <c r="N27" s="24">
        <v>38500</v>
      </c>
      <c r="O27" s="26">
        <v>33300</v>
      </c>
      <c r="P27" s="26">
        <v>29400</v>
      </c>
      <c r="Q27" s="101">
        <v>26217</v>
      </c>
      <c r="R27" s="101">
        <v>22286</v>
      </c>
      <c r="S27" s="101">
        <v>32660</v>
      </c>
      <c r="T27" s="101">
        <v>27715</v>
      </c>
      <c r="U27" s="114">
        <v>28656</v>
      </c>
      <c r="V27" s="114">
        <v>34480</v>
      </c>
      <c r="W27" s="101">
        <v>34829</v>
      </c>
      <c r="X27" s="125">
        <v>30823</v>
      </c>
      <c r="Y27" s="28">
        <v>8057</v>
      </c>
      <c r="Z27" s="10"/>
      <c r="AA27" s="21">
        <f t="shared" si="4"/>
        <v>30036.6</v>
      </c>
      <c r="AB27" s="9"/>
      <c r="AC27" s="9"/>
      <c r="AH27" s="9"/>
    </row>
    <row r="28" spans="1:34" s="8" customFormat="1" ht="12" customHeight="1">
      <c r="A28" s="56" t="s">
        <v>14</v>
      </c>
      <c r="B28" s="24">
        <v>18400</v>
      </c>
      <c r="C28" s="24">
        <v>23700</v>
      </c>
      <c r="D28" s="24">
        <v>23700</v>
      </c>
      <c r="E28" s="24">
        <v>22000</v>
      </c>
      <c r="F28" s="24">
        <v>25800</v>
      </c>
      <c r="G28" s="24">
        <v>24100</v>
      </c>
      <c r="H28" s="24">
        <v>24100</v>
      </c>
      <c r="I28" s="24">
        <v>22500</v>
      </c>
      <c r="J28" s="24">
        <v>22900</v>
      </c>
      <c r="K28" s="24">
        <v>22600</v>
      </c>
      <c r="L28" s="24">
        <v>24600</v>
      </c>
      <c r="M28" s="24">
        <v>22500</v>
      </c>
      <c r="N28" s="24">
        <v>24500</v>
      </c>
      <c r="O28" s="26">
        <v>23800</v>
      </c>
      <c r="P28" s="26">
        <v>21300</v>
      </c>
      <c r="Q28" s="101">
        <v>25812</v>
      </c>
      <c r="R28" s="101">
        <v>27564</v>
      </c>
      <c r="S28" s="101">
        <v>28458</v>
      </c>
      <c r="T28" s="101">
        <v>31806</v>
      </c>
      <c r="U28" s="114">
        <v>31701</v>
      </c>
      <c r="V28" s="114">
        <v>30541</v>
      </c>
      <c r="W28" s="101">
        <v>28704</v>
      </c>
      <c r="X28" s="125">
        <v>38699</v>
      </c>
      <c r="Y28" s="28">
        <v>12153</v>
      </c>
      <c r="Z28" s="10"/>
      <c r="AA28" s="21">
        <f t="shared" si="4"/>
        <v>28838.5</v>
      </c>
      <c r="AB28" s="9"/>
      <c r="AC28" s="9"/>
      <c r="AH28" s="9"/>
    </row>
    <row r="29" spans="1:34" s="8" customFormat="1" ht="12" customHeight="1">
      <c r="A29" s="56" t="s">
        <v>15</v>
      </c>
      <c r="B29" s="24">
        <v>15800</v>
      </c>
      <c r="C29" s="24">
        <v>13500</v>
      </c>
      <c r="D29" s="24">
        <v>7800</v>
      </c>
      <c r="E29" s="24">
        <v>13900</v>
      </c>
      <c r="F29" s="24">
        <v>15200</v>
      </c>
      <c r="G29" s="24">
        <v>3300</v>
      </c>
      <c r="H29" s="24">
        <v>2600</v>
      </c>
      <c r="I29" s="24">
        <v>4700</v>
      </c>
      <c r="J29" s="24">
        <v>100</v>
      </c>
      <c r="K29" s="24">
        <v>700</v>
      </c>
      <c r="L29" s="24">
        <v>1000</v>
      </c>
      <c r="M29" s="24">
        <v>1900</v>
      </c>
      <c r="N29" s="24">
        <v>6100</v>
      </c>
      <c r="O29" s="26">
        <v>2500</v>
      </c>
      <c r="P29" s="26">
        <v>2400</v>
      </c>
      <c r="Q29" s="101">
        <v>1491</v>
      </c>
      <c r="R29" s="101">
        <v>2988</v>
      </c>
      <c r="S29" s="101">
        <v>2882</v>
      </c>
      <c r="T29" s="101">
        <v>803</v>
      </c>
      <c r="U29" s="114">
        <v>2243</v>
      </c>
      <c r="V29" s="114">
        <v>3221</v>
      </c>
      <c r="W29" s="101">
        <v>640</v>
      </c>
      <c r="X29" s="125">
        <v>590</v>
      </c>
      <c r="Y29" s="28">
        <v>85</v>
      </c>
      <c r="Z29" s="10"/>
      <c r="AA29" s="21">
        <f t="shared" si="4"/>
        <v>1975.8</v>
      </c>
      <c r="AB29" s="9"/>
      <c r="AC29" s="9"/>
      <c r="AG29" s="17"/>
      <c r="AH29" s="9"/>
    </row>
    <row r="30" spans="1:34" s="8" customFormat="1" ht="12" customHeight="1">
      <c r="A30" s="56" t="s">
        <v>17</v>
      </c>
      <c r="B30" s="24">
        <v>0</v>
      </c>
      <c r="C30" s="24">
        <v>0</v>
      </c>
      <c r="D30" s="24">
        <v>0</v>
      </c>
      <c r="E30" s="24">
        <v>100</v>
      </c>
      <c r="F30" s="24">
        <v>1000</v>
      </c>
      <c r="G30" s="24">
        <v>700</v>
      </c>
      <c r="H30" s="24">
        <v>900</v>
      </c>
      <c r="I30" s="24">
        <v>400</v>
      </c>
      <c r="J30" s="24">
        <v>300</v>
      </c>
      <c r="K30" s="24">
        <v>300</v>
      </c>
      <c r="L30" s="24">
        <v>500</v>
      </c>
      <c r="M30" s="24">
        <v>300</v>
      </c>
      <c r="N30" s="24">
        <v>200</v>
      </c>
      <c r="O30" s="26">
        <v>700</v>
      </c>
      <c r="P30" s="26">
        <v>600</v>
      </c>
      <c r="Q30" s="101">
        <v>205</v>
      </c>
      <c r="R30" s="101">
        <v>690</v>
      </c>
      <c r="S30" s="101">
        <v>682</v>
      </c>
      <c r="T30" s="101">
        <v>122</v>
      </c>
      <c r="U30" s="114">
        <v>110</v>
      </c>
      <c r="V30" s="114">
        <v>765</v>
      </c>
      <c r="W30" s="101">
        <v>454</v>
      </c>
      <c r="X30" s="125">
        <v>527</v>
      </c>
      <c r="Y30" s="28">
        <v>137</v>
      </c>
      <c r="Z30" s="9"/>
      <c r="AA30" s="21">
        <f t="shared" si="4"/>
        <v>485.5</v>
      </c>
      <c r="AB30" s="9"/>
      <c r="AC30" s="9"/>
      <c r="AH30" s="9"/>
    </row>
    <row r="31" spans="1:34" s="8" customFormat="1" ht="12" customHeight="1">
      <c r="A31" s="56" t="s">
        <v>31</v>
      </c>
      <c r="B31" s="24">
        <v>0</v>
      </c>
      <c r="C31" s="24">
        <v>0</v>
      </c>
      <c r="D31" s="24">
        <v>0</v>
      </c>
      <c r="E31" s="24">
        <v>0</v>
      </c>
      <c r="F31" s="24">
        <v>100</v>
      </c>
      <c r="G31" s="24">
        <v>0</v>
      </c>
      <c r="H31" s="24">
        <v>600</v>
      </c>
      <c r="I31" s="24">
        <v>100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6">
        <v>0</v>
      </c>
      <c r="P31" s="26">
        <v>0</v>
      </c>
      <c r="Q31" s="101">
        <v>0</v>
      </c>
      <c r="R31" s="101">
        <v>0</v>
      </c>
      <c r="S31" s="101">
        <v>0</v>
      </c>
      <c r="T31" s="101">
        <v>0</v>
      </c>
      <c r="U31" s="114">
        <v>54</v>
      </c>
      <c r="V31" s="114">
        <v>0</v>
      </c>
      <c r="W31" s="101">
        <v>0</v>
      </c>
      <c r="X31" s="125">
        <v>0</v>
      </c>
      <c r="Y31" s="28">
        <v>0</v>
      </c>
      <c r="Z31" s="10"/>
      <c r="AA31" s="21">
        <f t="shared" si="4"/>
        <v>5.4</v>
      </c>
      <c r="AB31" s="9"/>
      <c r="AC31" s="9"/>
      <c r="AH31" s="9"/>
    </row>
    <row r="32" spans="1:34" s="8" customFormat="1" ht="12" customHeight="1">
      <c r="A32" s="56" t="s">
        <v>32</v>
      </c>
      <c r="B32" s="24">
        <v>0</v>
      </c>
      <c r="C32" s="24">
        <v>0</v>
      </c>
      <c r="D32" s="24">
        <v>8400</v>
      </c>
      <c r="E32" s="24">
        <v>4600</v>
      </c>
      <c r="F32" s="24">
        <v>6700</v>
      </c>
      <c r="G32" s="24">
        <v>1400</v>
      </c>
      <c r="H32" s="24">
        <v>600</v>
      </c>
      <c r="I32" s="24">
        <v>700</v>
      </c>
      <c r="J32" s="24">
        <v>600</v>
      </c>
      <c r="K32" s="24">
        <v>500</v>
      </c>
      <c r="L32" s="24">
        <v>700</v>
      </c>
      <c r="M32" s="24">
        <v>700</v>
      </c>
      <c r="N32" s="24">
        <v>900</v>
      </c>
      <c r="O32" s="26">
        <v>1200</v>
      </c>
      <c r="P32" s="26">
        <v>1300</v>
      </c>
      <c r="Q32" s="101">
        <v>1230</v>
      </c>
      <c r="R32" s="101">
        <v>1822</v>
      </c>
      <c r="S32" s="101">
        <v>2032</v>
      </c>
      <c r="T32" s="101">
        <v>1145</v>
      </c>
      <c r="U32" s="114">
        <v>663</v>
      </c>
      <c r="V32" s="114">
        <v>457</v>
      </c>
      <c r="W32" s="101">
        <v>789</v>
      </c>
      <c r="X32" s="125">
        <v>615</v>
      </c>
      <c r="Y32" s="28">
        <v>762</v>
      </c>
      <c r="Z32" s="10"/>
      <c r="AA32" s="21">
        <f t="shared" si="4"/>
        <v>1125.3</v>
      </c>
      <c r="AB32" s="9"/>
      <c r="AC32" s="9"/>
      <c r="AH32" s="9"/>
    </row>
    <row r="33" spans="1:34" s="8" customFormat="1" ht="12" customHeight="1">
      <c r="A33" s="56" t="s">
        <v>33</v>
      </c>
      <c r="B33" s="24">
        <v>3200</v>
      </c>
      <c r="C33" s="24">
        <v>3300</v>
      </c>
      <c r="D33" s="24">
        <v>9700</v>
      </c>
      <c r="E33" s="24">
        <v>3800</v>
      </c>
      <c r="F33" s="24">
        <v>2600</v>
      </c>
      <c r="G33" s="24">
        <v>4900</v>
      </c>
      <c r="H33" s="24">
        <v>1800</v>
      </c>
      <c r="I33" s="24">
        <v>2900</v>
      </c>
      <c r="J33" s="24">
        <v>3800</v>
      </c>
      <c r="K33" s="24">
        <v>3500</v>
      </c>
      <c r="L33" s="24">
        <v>3400</v>
      </c>
      <c r="M33" s="24">
        <v>2300</v>
      </c>
      <c r="N33" s="24">
        <v>2000</v>
      </c>
      <c r="O33" s="26">
        <v>2200</v>
      </c>
      <c r="P33" s="26">
        <v>2300</v>
      </c>
      <c r="Q33" s="101">
        <v>3384</v>
      </c>
      <c r="R33" s="101">
        <v>3159</v>
      </c>
      <c r="S33" s="101">
        <v>1533</v>
      </c>
      <c r="T33" s="101">
        <v>2848</v>
      </c>
      <c r="U33" s="114">
        <v>3634</v>
      </c>
      <c r="V33" s="114">
        <v>1936</v>
      </c>
      <c r="W33" s="101">
        <v>1982</v>
      </c>
      <c r="X33" s="125">
        <v>3004</v>
      </c>
      <c r="Y33" s="28">
        <v>0</v>
      </c>
      <c r="Z33" s="10"/>
      <c r="AA33" s="21">
        <f t="shared" si="4"/>
        <v>2598</v>
      </c>
      <c r="AB33" s="9"/>
      <c r="AC33" s="9"/>
      <c r="AH33" s="9"/>
    </row>
    <row r="34" spans="1:34" s="8" customFormat="1" ht="12" customHeight="1">
      <c r="A34" s="56" t="s">
        <v>8</v>
      </c>
      <c r="B34" s="24">
        <v>37900</v>
      </c>
      <c r="C34" s="24">
        <v>31900</v>
      </c>
      <c r="D34" s="24">
        <v>3800</v>
      </c>
      <c r="E34" s="24">
        <v>11400</v>
      </c>
      <c r="F34" s="24">
        <v>3200</v>
      </c>
      <c r="G34" s="24">
        <v>2300</v>
      </c>
      <c r="H34" s="24">
        <v>2400</v>
      </c>
      <c r="I34" s="24">
        <v>800</v>
      </c>
      <c r="J34" s="24">
        <v>-400</v>
      </c>
      <c r="K34" s="24">
        <v>-2100</v>
      </c>
      <c r="L34" s="24">
        <v>200</v>
      </c>
      <c r="M34" s="24">
        <v>400</v>
      </c>
      <c r="N34" s="24">
        <v>-2300</v>
      </c>
      <c r="O34" s="26">
        <v>-2300</v>
      </c>
      <c r="P34" s="26">
        <v>100</v>
      </c>
      <c r="Q34" s="101">
        <v>6</v>
      </c>
      <c r="R34" s="101">
        <v>710</v>
      </c>
      <c r="S34" s="101">
        <v>1426</v>
      </c>
      <c r="T34" s="101">
        <v>245</v>
      </c>
      <c r="U34" s="114">
        <v>-150</v>
      </c>
      <c r="V34" s="114">
        <v>558</v>
      </c>
      <c r="W34" s="101">
        <v>85</v>
      </c>
      <c r="X34" s="125">
        <v>166</v>
      </c>
      <c r="Y34" s="28">
        <v>62</v>
      </c>
      <c r="Z34" s="10"/>
      <c r="AA34" s="21">
        <f t="shared" si="4"/>
        <v>84.6</v>
      </c>
      <c r="AB34" s="9"/>
      <c r="AC34" s="9"/>
      <c r="AH34" s="9"/>
    </row>
    <row r="35" spans="1:34" s="8" customFormat="1" ht="12" customHeight="1">
      <c r="A35" s="56" t="s">
        <v>9</v>
      </c>
      <c r="B35" s="24">
        <v>0</v>
      </c>
      <c r="C35" s="24">
        <v>1600</v>
      </c>
      <c r="D35" s="24">
        <v>5300</v>
      </c>
      <c r="E35" s="24">
        <v>4400</v>
      </c>
      <c r="F35" s="24">
        <v>1400</v>
      </c>
      <c r="G35" s="24">
        <v>6200</v>
      </c>
      <c r="H35" s="24">
        <v>0</v>
      </c>
      <c r="I35" s="24">
        <v>7100</v>
      </c>
      <c r="J35" s="24">
        <v>0</v>
      </c>
      <c r="K35" s="24">
        <v>0</v>
      </c>
      <c r="L35" s="24">
        <v>200</v>
      </c>
      <c r="M35" s="24">
        <v>0</v>
      </c>
      <c r="N35" s="24">
        <v>2000</v>
      </c>
      <c r="O35" s="26">
        <v>6700</v>
      </c>
      <c r="P35" s="26">
        <v>700</v>
      </c>
      <c r="Q35" s="101">
        <v>24</v>
      </c>
      <c r="R35" s="101">
        <v>2150</v>
      </c>
      <c r="S35" s="101">
        <v>2379</v>
      </c>
      <c r="T35" s="101">
        <v>153</v>
      </c>
      <c r="U35" s="114">
        <v>0</v>
      </c>
      <c r="V35" s="114">
        <v>0</v>
      </c>
      <c r="W35" s="101">
        <v>0</v>
      </c>
      <c r="X35" s="125">
        <v>0</v>
      </c>
      <c r="Y35" s="28">
        <v>0</v>
      </c>
      <c r="Z35" s="10"/>
      <c r="AA35" s="21">
        <f t="shared" si="4"/>
        <v>1210.6</v>
      </c>
      <c r="AB35" s="9"/>
      <c r="AC35" s="9"/>
      <c r="AH35" s="9"/>
    </row>
    <row r="36" spans="1:34" s="8" customFormat="1" ht="12" customHeight="1">
      <c r="A36" s="56" t="s">
        <v>10</v>
      </c>
      <c r="B36" s="24">
        <v>22900</v>
      </c>
      <c r="C36" s="24">
        <v>33900</v>
      </c>
      <c r="D36" s="24">
        <v>44900</v>
      </c>
      <c r="E36" s="24">
        <v>50500</v>
      </c>
      <c r="F36" s="24">
        <v>48900</v>
      </c>
      <c r="G36" s="24">
        <v>20400</v>
      </c>
      <c r="H36" s="24">
        <v>21100</v>
      </c>
      <c r="I36" s="24">
        <v>22200</v>
      </c>
      <c r="J36" s="24">
        <v>17800</v>
      </c>
      <c r="K36" s="24">
        <v>11300</v>
      </c>
      <c r="L36" s="24">
        <v>22600</v>
      </c>
      <c r="M36" s="24">
        <v>15600</v>
      </c>
      <c r="N36" s="24">
        <v>28700</v>
      </c>
      <c r="O36" s="26">
        <v>20100</v>
      </c>
      <c r="P36" s="26">
        <v>15300</v>
      </c>
      <c r="Q36" s="101">
        <v>10443</v>
      </c>
      <c r="R36" s="101">
        <v>12136</v>
      </c>
      <c r="S36" s="101">
        <v>15426</v>
      </c>
      <c r="T36" s="101">
        <v>8408</v>
      </c>
      <c r="U36" s="114">
        <v>11505</v>
      </c>
      <c r="V36" s="114">
        <v>10372</v>
      </c>
      <c r="W36" s="101">
        <v>4913</v>
      </c>
      <c r="X36" s="125">
        <v>7697</v>
      </c>
      <c r="Y36" s="28">
        <v>942</v>
      </c>
      <c r="Z36" s="10"/>
      <c r="AA36" s="21">
        <f t="shared" si="4"/>
        <v>11630</v>
      </c>
      <c r="AB36" s="9"/>
      <c r="AC36" s="9"/>
      <c r="AH36" s="9"/>
    </row>
    <row r="37" spans="1:34" s="8" customFormat="1" ht="12" customHeight="1">
      <c r="A37" s="61" t="s">
        <v>38</v>
      </c>
      <c r="B37" s="22">
        <f aca="true" t="shared" si="5" ref="B37:O37">SUM(B31:B36)+B26</f>
        <v>111700</v>
      </c>
      <c r="C37" s="22">
        <f t="shared" si="5"/>
        <v>132200</v>
      </c>
      <c r="D37" s="22">
        <f t="shared" si="5"/>
        <v>127400</v>
      </c>
      <c r="E37" s="22">
        <f t="shared" si="5"/>
        <v>136800</v>
      </c>
      <c r="F37" s="22">
        <f t="shared" si="5"/>
        <v>142500</v>
      </c>
      <c r="G37" s="22">
        <f t="shared" si="5"/>
        <v>94100</v>
      </c>
      <c r="H37" s="22">
        <f t="shared" si="5"/>
        <v>83800</v>
      </c>
      <c r="I37" s="22">
        <f t="shared" si="5"/>
        <v>100600</v>
      </c>
      <c r="J37" s="22">
        <f t="shared" si="5"/>
        <v>80100</v>
      </c>
      <c r="K37" s="22">
        <f t="shared" si="5"/>
        <v>71700</v>
      </c>
      <c r="L37" s="22">
        <f t="shared" si="5"/>
        <v>92400</v>
      </c>
      <c r="M37" s="22">
        <f t="shared" si="5"/>
        <v>78900</v>
      </c>
      <c r="N37" s="22">
        <f t="shared" si="5"/>
        <v>100600</v>
      </c>
      <c r="O37" s="23">
        <f t="shared" si="5"/>
        <v>88200</v>
      </c>
      <c r="P37" s="23">
        <f aca="true" t="shared" si="6" ref="P37:Y37">SUM(P31:P36)+P26</f>
        <v>73400</v>
      </c>
      <c r="Q37" s="103">
        <f t="shared" si="6"/>
        <v>68812</v>
      </c>
      <c r="R37" s="103">
        <f t="shared" si="6"/>
        <v>73505</v>
      </c>
      <c r="S37" s="103">
        <f t="shared" si="6"/>
        <v>87478</v>
      </c>
      <c r="T37" s="103">
        <f t="shared" si="6"/>
        <v>73245</v>
      </c>
      <c r="U37" s="116">
        <f>SUM(U31:U36)+U26</f>
        <v>78416</v>
      </c>
      <c r="V37" s="116">
        <f>SUM(V31:V36)+V26</f>
        <v>82330</v>
      </c>
      <c r="W37" s="103">
        <f>SUM(W31:W36)+W26</f>
        <v>72396</v>
      </c>
      <c r="X37" s="127">
        <f>SUM(X31:X36)+X26</f>
        <v>82121</v>
      </c>
      <c r="Y37" s="19">
        <f t="shared" si="6"/>
        <v>22198</v>
      </c>
      <c r="Z37" s="10"/>
      <c r="AA37" s="27">
        <f t="shared" si="4"/>
        <v>77990.3</v>
      </c>
      <c r="AB37" s="9"/>
      <c r="AC37" s="9"/>
      <c r="AH37" s="9"/>
    </row>
    <row r="38" spans="1:34" s="8" customFormat="1" ht="12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96"/>
      <c r="Q38" s="105"/>
      <c r="R38" s="105"/>
      <c r="S38" s="105"/>
      <c r="T38" s="105"/>
      <c r="U38" s="118"/>
      <c r="V38" s="118"/>
      <c r="W38" s="105"/>
      <c r="X38" s="129"/>
      <c r="Y38" s="16"/>
      <c r="Z38" s="13"/>
      <c r="AA38" s="27">
        <f t="shared" si="4"/>
        <v>0</v>
      </c>
      <c r="AB38" s="9"/>
      <c r="AC38" s="9"/>
      <c r="AH38" s="9"/>
    </row>
    <row r="39" spans="1:34" s="8" customFormat="1" ht="12" customHeight="1">
      <c r="A39" s="61" t="s">
        <v>41</v>
      </c>
      <c r="B39" s="22">
        <f aca="true" t="shared" si="7" ref="B39:P39">+B23-B37</f>
        <v>21400</v>
      </c>
      <c r="C39" s="22">
        <f t="shared" si="7"/>
        <v>28200</v>
      </c>
      <c r="D39" s="22">
        <f t="shared" si="7"/>
        <v>34200</v>
      </c>
      <c r="E39" s="22">
        <f t="shared" si="7"/>
        <v>86600</v>
      </c>
      <c r="F39" s="22">
        <f t="shared" si="7"/>
        <v>40300</v>
      </c>
      <c r="G39" s="22">
        <f t="shared" si="7"/>
        <v>16700</v>
      </c>
      <c r="H39" s="22">
        <f t="shared" si="7"/>
        <v>53500</v>
      </c>
      <c r="I39" s="22">
        <f t="shared" si="7"/>
        <v>6500</v>
      </c>
      <c r="J39" s="22">
        <f t="shared" si="7"/>
        <v>15600</v>
      </c>
      <c r="K39" s="22">
        <f t="shared" si="7"/>
        <v>18600</v>
      </c>
      <c r="L39" s="22">
        <f t="shared" si="7"/>
        <v>26900</v>
      </c>
      <c r="M39" s="22">
        <f t="shared" si="7"/>
        <v>43800</v>
      </c>
      <c r="N39" s="22">
        <f t="shared" si="7"/>
        <v>28200</v>
      </c>
      <c r="O39" s="23">
        <f t="shared" si="7"/>
        <v>13400</v>
      </c>
      <c r="P39" s="23">
        <f t="shared" si="7"/>
        <v>15100</v>
      </c>
      <c r="Q39" s="103">
        <f aca="true" t="shared" si="8" ref="Q39:Y39">+Q23-Q37</f>
        <v>15658</v>
      </c>
      <c r="R39" s="103">
        <f t="shared" si="8"/>
        <v>25056</v>
      </c>
      <c r="S39" s="103">
        <f t="shared" si="8"/>
        <v>12174</v>
      </c>
      <c r="T39" s="103">
        <f t="shared" si="8"/>
        <v>8253</v>
      </c>
      <c r="U39" s="116">
        <f t="shared" si="8"/>
        <v>38694</v>
      </c>
      <c r="V39" s="116">
        <f>+V23-V37</f>
        <v>25271</v>
      </c>
      <c r="W39" s="103">
        <f>+W23-W37</f>
        <v>7485</v>
      </c>
      <c r="X39" s="127">
        <f>+X23-X37</f>
        <v>7353</v>
      </c>
      <c r="Y39" s="19">
        <f t="shared" si="8"/>
        <v>47708</v>
      </c>
      <c r="Z39" s="14"/>
      <c r="AA39" s="27">
        <f t="shared" si="4"/>
        <v>16844.4</v>
      </c>
      <c r="AB39" s="9"/>
      <c r="AC39" s="9"/>
      <c r="AH39" s="9"/>
    </row>
    <row r="40" spans="1:34" s="8" customFormat="1" ht="12" customHeight="1">
      <c r="A40" s="56" t="s">
        <v>11</v>
      </c>
      <c r="B40" s="83">
        <v>4000</v>
      </c>
      <c r="C40" s="83">
        <v>5100</v>
      </c>
      <c r="D40" s="83">
        <v>4600</v>
      </c>
      <c r="E40" s="83">
        <v>5200</v>
      </c>
      <c r="F40" s="83">
        <v>6600</v>
      </c>
      <c r="G40" s="83">
        <v>4900</v>
      </c>
      <c r="H40" s="83">
        <v>4800</v>
      </c>
      <c r="I40" s="83">
        <v>5600</v>
      </c>
      <c r="J40" s="83">
        <v>4900</v>
      </c>
      <c r="K40" s="83">
        <v>4900</v>
      </c>
      <c r="L40" s="83">
        <v>5400</v>
      </c>
      <c r="M40" s="83">
        <v>5000</v>
      </c>
      <c r="N40" s="83">
        <v>5800</v>
      </c>
      <c r="O40" s="83">
        <v>5000</v>
      </c>
      <c r="P40" s="97">
        <v>4500</v>
      </c>
      <c r="Q40" s="106">
        <v>4477</v>
      </c>
      <c r="R40" s="106">
        <v>4461</v>
      </c>
      <c r="S40" s="106">
        <v>5390</v>
      </c>
      <c r="T40" s="106">
        <v>5037</v>
      </c>
      <c r="U40" s="119">
        <v>5226</v>
      </c>
      <c r="V40" s="119">
        <v>5751</v>
      </c>
      <c r="W40" s="106">
        <v>5386</v>
      </c>
      <c r="X40" s="130">
        <v>5887</v>
      </c>
      <c r="Y40" s="20">
        <f>SUM(Y26/Y15)</f>
        <v>5108</v>
      </c>
      <c r="Z40" s="10"/>
      <c r="AA40" s="21">
        <f t="shared" si="4"/>
        <v>5111.5</v>
      </c>
      <c r="AB40" s="9"/>
      <c r="AC40" s="9"/>
      <c r="AH40" s="9"/>
    </row>
    <row r="41" spans="1:34" s="8" customFormat="1" ht="12" customHeight="1">
      <c r="A41" s="56" t="s">
        <v>12</v>
      </c>
      <c r="B41" s="25">
        <f>SUM(B39/B40)</f>
        <v>5.35</v>
      </c>
      <c r="C41" s="25">
        <f aca="true" t="shared" si="9" ref="C41:R41">SUM(C39/C40)</f>
        <v>5.529411764705882</v>
      </c>
      <c r="D41" s="25">
        <f t="shared" si="9"/>
        <v>7.434782608695652</v>
      </c>
      <c r="E41" s="25">
        <f t="shared" si="9"/>
        <v>16.653846153846153</v>
      </c>
      <c r="F41" s="25">
        <f t="shared" si="9"/>
        <v>6.106060606060606</v>
      </c>
      <c r="G41" s="25">
        <f t="shared" si="9"/>
        <v>3.4081632653061225</v>
      </c>
      <c r="H41" s="25">
        <f t="shared" si="9"/>
        <v>11.145833333333334</v>
      </c>
      <c r="I41" s="25">
        <f t="shared" si="9"/>
        <v>1.1607142857142858</v>
      </c>
      <c r="J41" s="25">
        <f t="shared" si="9"/>
        <v>3.183673469387755</v>
      </c>
      <c r="K41" s="25">
        <f t="shared" si="9"/>
        <v>3.795918367346939</v>
      </c>
      <c r="L41" s="25">
        <f t="shared" si="9"/>
        <v>4.981481481481482</v>
      </c>
      <c r="M41" s="25">
        <f t="shared" si="9"/>
        <v>8.76</v>
      </c>
      <c r="N41" s="25">
        <f t="shared" si="9"/>
        <v>4.862068965517241</v>
      </c>
      <c r="O41" s="25">
        <f t="shared" si="9"/>
        <v>2.68</v>
      </c>
      <c r="P41" s="98">
        <f t="shared" si="9"/>
        <v>3.3555555555555556</v>
      </c>
      <c r="Q41" s="25">
        <f t="shared" si="9"/>
        <v>3.4974313156131336</v>
      </c>
      <c r="R41" s="25">
        <f t="shared" si="9"/>
        <v>5.616677874915938</v>
      </c>
      <c r="S41" s="107">
        <f>SUM(S39/S40)</f>
        <v>2.2586270871985157</v>
      </c>
      <c r="T41" s="107">
        <f>SUM(T39/T40)</f>
        <v>1.638475282906492</v>
      </c>
      <c r="U41" s="120">
        <f>SUM(U39/U40)</f>
        <v>7.404133180252583</v>
      </c>
      <c r="V41" s="120">
        <f>SUM(V39/V40)</f>
        <v>4.394192314380108</v>
      </c>
      <c r="W41" s="107">
        <v>1.4</v>
      </c>
      <c r="X41" s="122">
        <f>SUM(X39/X40)</f>
        <v>1.249023271615424</v>
      </c>
      <c r="Y41" s="93">
        <f>SUM(Y39/Y40)</f>
        <v>9.339859044635865</v>
      </c>
      <c r="Z41" s="10"/>
      <c r="AA41" s="21">
        <f t="shared" si="4"/>
        <v>3.3</v>
      </c>
      <c r="AB41" s="9"/>
      <c r="AC41" s="9"/>
      <c r="AH41" s="9"/>
    </row>
    <row r="42" spans="1:29" s="5" customFormat="1" ht="12" customHeight="1" thickBot="1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9"/>
      <c r="P42" s="69"/>
      <c r="Q42" s="108"/>
      <c r="R42" s="108"/>
      <c r="S42" s="108"/>
      <c r="T42" s="108"/>
      <c r="U42" s="121"/>
      <c r="V42" s="121"/>
      <c r="W42" s="108"/>
      <c r="X42" s="131"/>
      <c r="Y42" s="15"/>
      <c r="Z42" s="13"/>
      <c r="AA42" s="76"/>
      <c r="AB42" s="12"/>
      <c r="AC42" s="12"/>
    </row>
    <row r="43" spans="1:29" s="5" customFormat="1" ht="12" customHeight="1">
      <c r="A43" s="52" t="s">
        <v>42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71"/>
      <c r="AB43" s="12"/>
      <c r="AC43" s="12"/>
    </row>
    <row r="44" spans="1:35" s="6" customFormat="1" ht="12.75">
      <c r="A44" s="90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Z44" s="7"/>
      <c r="AA44" s="92"/>
      <c r="AI44" s="7"/>
    </row>
    <row r="45" spans="1:16" ht="14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1:16" ht="14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</row>
    <row r="47" spans="1:16" ht="14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1:16" ht="14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</row>
    <row r="49" spans="1:16" ht="14.2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</row>
    <row r="50" spans="1:16" ht="14.2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</row>
    <row r="51" spans="1:12" ht="14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</row>
    <row r="52" spans="1:12" ht="14.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</row>
  </sheetData>
  <sheetProtection/>
  <mergeCells count="5">
    <mergeCell ref="M10:N10"/>
    <mergeCell ref="A12:G12"/>
    <mergeCell ref="A14:G14"/>
    <mergeCell ref="W10:X11"/>
    <mergeCell ref="W12:X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Neo Masango</cp:lastModifiedBy>
  <cp:lastPrinted>2021-07-23T12:48:20Z</cp:lastPrinted>
  <dcterms:created xsi:type="dcterms:W3CDTF">2001-11-06T11:30:11Z</dcterms:created>
  <dcterms:modified xsi:type="dcterms:W3CDTF">2021-07-26T14:51:36Z</dcterms:modified>
  <cp:category/>
  <cp:version/>
  <cp:contentType/>
  <cp:contentStatus/>
</cp:coreProperties>
</file>