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435" windowWidth="20730" windowHeight="10785" tabRatio="836" activeTab="0"/>
  </bookViews>
  <sheets>
    <sheet name="Barley - Gars" sheetId="1" r:id="rId1"/>
    <sheet name="Sheet1" sheetId="2" state="hidden" r:id="rId2"/>
  </sheets>
  <definedNames>
    <definedName name="_xlnm.Print_Area" localSheetId="0">'Barley - Gars'!$A$1:$AD$42</definedName>
    <definedName name="Z_08A58373_3E62_4785_B4F4_740CB86BDCF3_.wvu.Cols" localSheetId="0" hidden="1">'Barley - Gars'!$AE:$AG</definedName>
    <definedName name="Z_08A58373_3E62_4785_B4F4_740CB86BDCF3_.wvu.PrintArea" localSheetId="0" hidden="1">'Barley - Gars'!$A$1:$AD$42</definedName>
    <definedName name="Z_69604B25_4693_4FEE_95EF_E266A99F8C25_.wvu.Cols" localSheetId="0" hidden="1">'Barley - Gars'!$AE:$AG</definedName>
    <definedName name="Z_69604B25_4693_4FEE_95EF_E266A99F8C25_.wvu.PrintArea" localSheetId="0" hidden="1">'Barley - Gars'!$A$1:$AD$42</definedName>
    <definedName name="Z_D02F6AC9_F92F_40B9_BB3D_8166ADC743AE_.wvu.Cols" localSheetId="0" hidden="1">'Barley - Gars'!$AE:$AG</definedName>
    <definedName name="Z_D02F6AC9_F92F_40B9_BB3D_8166ADC743AE_.wvu.PrintArea" localSheetId="0" hidden="1">'Barley - Gars'!$A$1:$AD$42</definedName>
    <definedName name="Z_E009EB0D_3578_4CB4_9DE8_90E33027B23A_.wvu.Cols" localSheetId="0" hidden="1">'Barley - Gars'!$AE:$AG</definedName>
    <definedName name="Z_E009EB0D_3578_4CB4_9DE8_90E33027B23A_.wvu.PrintArea" localSheetId="0" hidden="1">'Barley - Gars'!$A$1:$AD$42</definedName>
    <definedName name="Z_E17AECA6_3D6E_443C_9417_C372E74FBCC5_.wvu.Cols" localSheetId="0" hidden="1">'Barley - Gars'!$AE:$AG</definedName>
    <definedName name="Z_E17AECA6_3D6E_443C_9417_C372E74FBCC5_.wvu.PrintArea" localSheetId="0" hidden="1">'Barley - Gars'!$A$1:$AD$42</definedName>
    <definedName name="Z_F7A6BB86_F1CA_4BFC_AE35_08554018CFE4_.wvu.Cols" localSheetId="0" hidden="1">'Barley - Gars'!$AE:$AG</definedName>
    <definedName name="Z_F7A6BB86_F1CA_4BFC_AE35_08554018CFE4_.wvu.PrintArea" localSheetId="0" hidden="1">'Barley - Gars'!$A$1:$AD$42</definedName>
  </definedNames>
  <calcPr fullCalcOnLoad="1"/>
</workbook>
</file>

<file path=xl/sharedStrings.xml><?xml version="1.0" encoding="utf-8"?>
<sst xmlns="http://schemas.openxmlformats.org/spreadsheetml/2006/main" count="60" uniqueCount="60">
  <si>
    <t>Surplus</t>
  </si>
  <si>
    <t>98/99</t>
  </si>
  <si>
    <t>99/00</t>
  </si>
  <si>
    <t>00/01</t>
  </si>
  <si>
    <t>01/02</t>
  </si>
  <si>
    <t>97/98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</si>
  <si>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</si>
  <si>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</si>
  <si>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</si>
  <si>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</si>
  <si>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</si>
  <si>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</si>
  <si>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</si>
  <si>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</si>
  <si>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</si>
  <si>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</si>
  <si>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>02/03</t>
  </si>
  <si>
    <t>03/04</t>
  </si>
  <si>
    <t>04/05</t>
  </si>
  <si>
    <t>05/06</t>
  </si>
  <si>
    <t>06/07</t>
  </si>
  <si>
    <t xml:space="preserve"> -bio-fuel</t>
  </si>
  <si>
    <t>07/08</t>
  </si>
  <si>
    <t>08/09</t>
  </si>
  <si>
    <t>09/10</t>
  </si>
  <si>
    <t>10/11</t>
  </si>
  <si>
    <t>11/12</t>
  </si>
  <si>
    <t>12/13</t>
  </si>
  <si>
    <t>Season (Oct - Sep)</t>
  </si>
  <si>
    <t>Current</t>
  </si>
  <si>
    <t>Season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</si>
  <si>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</si>
  <si>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</si>
  <si>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</si>
  <si>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</si>
  <si>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</si>
  <si>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</si>
  <si>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</si>
  <si>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</si>
  <si>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r>
      <t xml:space="preserve">Opening stock     </t>
    </r>
    <r>
      <rPr>
        <b/>
        <sz val="10"/>
        <rFont val="Arial"/>
        <family val="2"/>
      </rPr>
      <t>(1 Oct)</t>
    </r>
  </si>
  <si>
    <t>10 Year</t>
  </si>
  <si>
    <t>average</t>
  </si>
  <si>
    <t>Ending Stock (30 Sep)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</si>
  <si>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</si>
  <si>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</si>
  <si>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</si>
  <si>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>BARLEY: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</si>
  <si>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</si>
  <si>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</si>
  <si>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</si>
  <si>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</si>
  <si>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</si>
  <si>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</si>
  <si>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</si>
  <si>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</si>
  <si>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</si>
  <si>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2013/14-2022/23</t>
  </si>
  <si>
    <t>23/24</t>
  </si>
  <si>
    <t>Publication date: 2024-03-26</t>
  </si>
  <si>
    <t>Oct - Feb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</si>
</sst>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3" fillId="0" borderId="16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16" fontId="0" fillId="0" borderId="22" xfId="0" applyNumberFormat="1" applyFont="1" applyFill="1" applyBorder="1" applyAlignment="1" applyProtection="1" quotePrefix="1">
      <alignment horizontal="center" vertical="center"/>
      <protection locked="0"/>
    </xf>
    <xf numFmtId="17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7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72" fontId="0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172" fontId="3" fillId="0" borderId="15" xfId="0" applyNumberFormat="1" applyFont="1" applyFill="1" applyBorder="1" applyAlignment="1" applyProtection="1">
      <alignment vertical="center"/>
      <protection/>
    </xf>
    <xf numFmtId="172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7" fontId="0" fillId="0" borderId="30" xfId="0" applyNumberFormat="1" applyFont="1" applyFill="1" applyBorder="1" applyAlignment="1" applyProtection="1" quotePrefix="1">
      <alignment horizontal="center" vertical="center"/>
      <protection/>
    </xf>
    <xf numFmtId="0" fontId="0" fillId="0" borderId="30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vertical="center"/>
      <protection/>
    </xf>
    <xf numFmtId="3" fontId="3" fillId="0" borderId="31" xfId="0" applyNumberFormat="1" applyFont="1" applyFill="1" applyBorder="1" applyAlignment="1" applyProtection="1">
      <alignment vertical="center"/>
      <protection/>
    </xf>
    <xf numFmtId="16" fontId="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" fontId="3" fillId="0" borderId="33" xfId="0" applyNumberFormat="1" applyFont="1" applyFill="1" applyBorder="1" applyAlignment="1" applyProtection="1">
      <alignment vertical="center"/>
      <protection/>
    </xf>
    <xf numFmtId="17" fontId="0" fillId="0" borderId="22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3" fillId="0" borderId="34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horizontal="right"/>
    </xf>
    <xf numFmtId="16" fontId="0" fillId="0" borderId="32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6" fontId="0" fillId="0" borderId="30" xfId="0" applyNumberFormat="1" applyFont="1" applyFill="1" applyBorder="1" applyAlignment="1" applyProtection="1" quotePrefix="1">
      <alignment horizontal="center" vertical="center"/>
      <protection locked="0"/>
    </xf>
    <xf numFmtId="3" fontId="3" fillId="0" borderId="31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vertical="center"/>
      <protection/>
    </xf>
    <xf numFmtId="17" fontId="0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33" xfId="0" applyNumberFormat="1" applyFont="1" applyFill="1" applyBorder="1" applyAlignment="1">
      <alignment vertical="center"/>
    </xf>
    <xf numFmtId="17" fontId="0" fillId="0" borderId="34" xfId="0" applyNumberFormat="1" applyFont="1" applyFill="1" applyBorder="1" applyAlignment="1" applyProtection="1">
      <alignment horizontal="center" vertical="center"/>
      <protection locked="0"/>
    </xf>
    <xf numFmtId="177" fontId="0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" fontId="0" fillId="0" borderId="37" xfId="0" applyNumberFormat="1" applyFont="1" applyFill="1" applyBorder="1" applyAlignment="1" applyProtection="1">
      <alignment horizontal="center" vertical="center"/>
      <protection locked="0"/>
    </xf>
    <xf numFmtId="16" fontId="0" fillId="0" borderId="38" xfId="0" applyNumberFormat="1" applyFont="1" applyFill="1" applyBorder="1" applyAlignment="1" applyProtection="1" quotePrefix="1">
      <alignment horizontal="center" vertical="center"/>
      <protection locked="0"/>
    </xf>
    <xf numFmtId="17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0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6" fontId="0" fillId="0" borderId="39" xfId="0" applyNumberFormat="1" applyFont="1" applyFill="1" applyBorder="1" applyAlignment="1" applyProtection="1" quotePrefix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485775</xdr:colOff>
      <xdr:row>7</xdr:row>
      <xdr:rowOff>57150</xdr:rowOff>
    </xdr:to>
    <xdr:pic>
      <xdr:nvPicPr>
        <xdr:cNvPr id="5" name="Picture 6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0" y="0"/>
          <a:ext cx="70294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theme="0" tint="-0.24997000396251678"/>
    <pageSetUpPr fitToPage="1"/>
  </sheetPr>
  <dimension ref="A6:AL45"/>
  <sheetViews>
    <sheetView showGridLines="0" tabSelected="1" zoomScaleSheetLayoutView="7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B12" sqref="AB12"/>
    </sheetView>
  </sheetViews>
  <sheetFormatPr defaultColWidth="9.140625" defaultRowHeight="12.75"/>
  <cols>
    <col min="1" max="1" width="23.7109375" style="109" customWidth="1"/>
    <col min="2" max="2" width="8.7109375" style="109" hidden="1" customWidth="1"/>
    <col min="3" max="9" width="9.28125" style="109" bestFit="1" customWidth="1"/>
    <col min="10" max="11" width="9.421875" style="109" bestFit="1" customWidth="1"/>
    <col min="12" max="12" width="9.28125" style="109" bestFit="1" customWidth="1"/>
    <col min="13" max="15" width="9.421875" style="109" bestFit="1" customWidth="1"/>
    <col min="16" max="20" width="10.140625" style="109" customWidth="1"/>
    <col min="21" max="21" width="10.57421875" style="109" customWidth="1"/>
    <col min="22" max="22" width="10.7109375" style="109" customWidth="1"/>
    <col min="23" max="23" width="11.00390625" style="109" customWidth="1"/>
    <col min="24" max="24" width="10.8515625" style="109" customWidth="1"/>
    <col min="25" max="25" width="10.00390625" style="109" customWidth="1"/>
    <col min="26" max="27" width="10.57421875" style="109" customWidth="1"/>
    <col min="28" max="28" width="10.140625" style="109" customWidth="1"/>
    <col min="29" max="29" width="0.9921875" style="110" customWidth="1"/>
    <col min="30" max="30" width="14.8515625" style="111" customWidth="1"/>
    <col min="31" max="31" width="8.140625" style="109" hidden="1" customWidth="1"/>
    <col min="32" max="33" width="7.7109375" style="109" hidden="1" customWidth="1"/>
    <col min="34" max="34" width="2.421875" style="109" customWidth="1"/>
    <col min="35" max="37" width="7.7109375" style="109" customWidth="1"/>
    <col min="38" max="38" width="7.7109375" style="110" customWidth="1"/>
    <col min="39" max="42" width="7.7109375" style="109" customWidth="1"/>
    <col min="43" max="43" width="0.85546875" style="109" customWidth="1"/>
    <col min="44" max="16384" width="9.140625" style="109" customWidth="1"/>
  </cols>
  <sheetData>
    <row r="1" ht="12.75"/>
    <row r="2" ht="12.75"/>
    <row r="3" ht="12.75"/>
    <row r="4" ht="12.75"/>
    <row r="5" ht="12.75"/>
    <row r="6" spans="21:28" ht="12.75">
      <c r="U6" s="81"/>
      <c r="V6" s="81"/>
      <c r="W6" s="81"/>
      <c r="X6" s="81"/>
      <c r="Y6" s="81"/>
      <c r="Z6" s="81"/>
      <c r="AA6" s="81"/>
      <c r="AB6" s="81"/>
    </row>
    <row r="7" ht="12.75"/>
    <row r="8" ht="12.75"/>
    <row r="9" spans="1:38" s="2" customFormat="1" ht="13.5" thickBot="1">
      <c r="A9" s="47" t="s">
        <v>46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8" t="s">
        <v>58</v>
      </c>
      <c r="AC9" s="32"/>
      <c r="AD9" s="53"/>
      <c r="AL9" s="3"/>
    </row>
    <row r="10" spans="1:37" s="2" customFormat="1" ht="12.75">
      <c r="A10" s="48"/>
      <c r="B10" s="49"/>
      <c r="C10" s="49"/>
      <c r="D10" s="49"/>
      <c r="E10" s="49"/>
      <c r="F10" s="49"/>
      <c r="G10" s="49"/>
      <c r="H10" s="49" t="s">
        <v>28</v>
      </c>
      <c r="I10" s="49"/>
      <c r="J10" s="49"/>
      <c r="K10" s="49"/>
      <c r="L10" s="49"/>
      <c r="M10" s="49"/>
      <c r="N10" s="3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29" t="s">
        <v>29</v>
      </c>
      <c r="AC10" s="107"/>
      <c r="AD10" s="64" t="s">
        <v>40</v>
      </c>
      <c r="AI10" s="1"/>
      <c r="AK10" s="3"/>
    </row>
    <row r="11" spans="1:37" s="2" customFormat="1" ht="12.7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36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103"/>
      <c r="Z11" s="103"/>
      <c r="AA11" s="103"/>
      <c r="AB11" s="31" t="s">
        <v>30</v>
      </c>
      <c r="AC11" s="35"/>
      <c r="AD11" s="65" t="s">
        <v>41</v>
      </c>
      <c r="AI11" s="1"/>
      <c r="AK11" s="3"/>
    </row>
    <row r="12" spans="1:37" s="2" customFormat="1" ht="13.5" thickBot="1">
      <c r="A12" s="114"/>
      <c r="B12" s="115"/>
      <c r="C12" s="116"/>
      <c r="D12" s="116"/>
      <c r="E12" s="116"/>
      <c r="F12" s="116"/>
      <c r="G12" s="116"/>
      <c r="H12" s="116"/>
      <c r="I12" s="68"/>
      <c r="J12" s="68"/>
      <c r="K12" s="68"/>
      <c r="L12" s="46"/>
      <c r="M12" s="46"/>
      <c r="N12" s="46"/>
      <c r="O12" s="53"/>
      <c r="P12" s="53"/>
      <c r="Q12" s="53"/>
      <c r="R12" s="53"/>
      <c r="S12" s="53"/>
      <c r="T12" s="98"/>
      <c r="U12" s="99"/>
      <c r="V12" s="101"/>
      <c r="W12" s="99"/>
      <c r="X12" s="99"/>
      <c r="Y12" s="106"/>
      <c r="Z12" s="106"/>
      <c r="AA12" s="106"/>
      <c r="AB12" s="104" t="s">
        <v>59</v>
      </c>
      <c r="AC12" s="37"/>
      <c r="AD12" s="66"/>
      <c r="AI12" s="1"/>
      <c r="AK12" s="3"/>
    </row>
    <row r="13" spans="1:37" s="2" customFormat="1" ht="12" customHeight="1">
      <c r="A13" s="69"/>
      <c r="B13" s="70" t="s">
        <v>5</v>
      </c>
      <c r="C13" s="71" t="s">
        <v>1</v>
      </c>
      <c r="D13" s="72" t="s">
        <v>2</v>
      </c>
      <c r="E13" s="72" t="s">
        <v>3</v>
      </c>
      <c r="F13" s="72" t="s">
        <v>4</v>
      </c>
      <c r="G13" s="72" t="s">
        <v>16</v>
      </c>
      <c r="H13" s="72" t="s">
        <v>17</v>
      </c>
      <c r="I13" s="72" t="s">
        <v>18</v>
      </c>
      <c r="J13" s="72" t="s">
        <v>19</v>
      </c>
      <c r="K13" s="72" t="s">
        <v>20</v>
      </c>
      <c r="L13" s="72" t="s">
        <v>22</v>
      </c>
      <c r="M13" s="72" t="s">
        <v>23</v>
      </c>
      <c r="N13" s="72" t="s">
        <v>24</v>
      </c>
      <c r="O13" s="75" t="s">
        <v>25</v>
      </c>
      <c r="P13" s="75" t="s">
        <v>26</v>
      </c>
      <c r="Q13" s="82" t="s">
        <v>27</v>
      </c>
      <c r="R13" s="95" t="s">
        <v>45</v>
      </c>
      <c r="S13" s="95" t="s">
        <v>47</v>
      </c>
      <c r="T13" s="95" t="s">
        <v>48</v>
      </c>
      <c r="U13" s="82" t="s">
        <v>49</v>
      </c>
      <c r="V13" s="82" t="s">
        <v>50</v>
      </c>
      <c r="W13" s="82" t="s">
        <v>51</v>
      </c>
      <c r="X13" s="82" t="s">
        <v>52</v>
      </c>
      <c r="Y13" s="105" t="s">
        <v>53</v>
      </c>
      <c r="Z13" s="105" t="s">
        <v>54</v>
      </c>
      <c r="AA13" s="112" t="s">
        <v>55</v>
      </c>
      <c r="AB13" s="38" t="s">
        <v>57</v>
      </c>
      <c r="AC13" s="39"/>
      <c r="AD13" s="78" t="s">
        <v>56</v>
      </c>
      <c r="AI13" s="1"/>
      <c r="AK13" s="3"/>
    </row>
    <row r="14" spans="1:37" s="2" customFormat="1" ht="12" customHeight="1">
      <c r="A14" s="117"/>
      <c r="B14" s="118"/>
      <c r="C14" s="118"/>
      <c r="D14" s="118"/>
      <c r="E14" s="118"/>
      <c r="F14" s="118"/>
      <c r="G14" s="118"/>
      <c r="H14" s="118"/>
      <c r="I14" s="56"/>
      <c r="J14" s="56"/>
      <c r="K14" s="56"/>
      <c r="L14" s="55"/>
      <c r="M14" s="55"/>
      <c r="N14" s="55"/>
      <c r="O14" s="55"/>
      <c r="P14" s="76"/>
      <c r="Q14" s="83"/>
      <c r="R14" s="89"/>
      <c r="S14" s="89"/>
      <c r="T14" s="89"/>
      <c r="U14" s="83"/>
      <c r="V14" s="83"/>
      <c r="W14" s="83"/>
      <c r="X14" s="83"/>
      <c r="Y14" s="83"/>
      <c r="Z14" s="83"/>
      <c r="AA14" s="44"/>
      <c r="AB14" s="40" t="s">
        <v>44</v>
      </c>
      <c r="AC14" s="41"/>
      <c r="AD14" s="67"/>
      <c r="AK14" s="3"/>
    </row>
    <row r="15" spans="1:37" s="2" customFormat="1" ht="12" customHeight="1">
      <c r="A15" s="54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2"/>
      <c r="P15" s="24"/>
      <c r="Q15" s="84"/>
      <c r="R15" s="90"/>
      <c r="S15" s="90"/>
      <c r="T15" s="90"/>
      <c r="U15" s="84"/>
      <c r="V15" s="84"/>
      <c r="W15" s="84"/>
      <c r="X15" s="84"/>
      <c r="Y15" s="84"/>
      <c r="Z15" s="84"/>
      <c r="AA15" s="25"/>
      <c r="AB15" s="42">
        <v>5</v>
      </c>
      <c r="AC15" s="41"/>
      <c r="AD15" s="67"/>
      <c r="AK15" s="3"/>
    </row>
    <row r="16" spans="1:37" s="2" customFormat="1" ht="12" customHeight="1">
      <c r="A16" s="57" t="s">
        <v>34</v>
      </c>
      <c r="B16" s="19">
        <v>182000</v>
      </c>
      <c r="C16" s="19">
        <v>215100</v>
      </c>
      <c r="D16" s="19">
        <v>90800</v>
      </c>
      <c r="E16" s="19">
        <v>124100</v>
      </c>
      <c r="F16" s="19">
        <v>156800</v>
      </c>
      <c r="G16" s="19">
        <v>183300</v>
      </c>
      <c r="H16" s="19">
        <v>240000</v>
      </c>
      <c r="I16" s="19">
        <v>185000</v>
      </c>
      <c r="J16" s="19">
        <v>225000</v>
      </c>
      <c r="K16" s="19">
        <v>236000</v>
      </c>
      <c r="L16" s="19">
        <v>222500</v>
      </c>
      <c r="M16" s="19">
        <v>192000</v>
      </c>
      <c r="N16" s="19">
        <v>216000</v>
      </c>
      <c r="O16" s="22">
        <v>194000</v>
      </c>
      <c r="P16" s="22">
        <v>312000</v>
      </c>
      <c r="Q16" s="85">
        <v>298000</v>
      </c>
      <c r="R16" s="91">
        <v>267500</v>
      </c>
      <c r="S16" s="91">
        <v>302000</v>
      </c>
      <c r="T16" s="91">
        <v>332000</v>
      </c>
      <c r="U16" s="85">
        <v>355000</v>
      </c>
      <c r="V16" s="85">
        <v>307000</v>
      </c>
      <c r="W16" s="85">
        <v>421500</v>
      </c>
      <c r="X16" s="85">
        <v>345000</v>
      </c>
      <c r="Y16" s="85">
        <v>588000</v>
      </c>
      <c r="Z16" s="85">
        <v>334000</v>
      </c>
      <c r="AA16" s="26">
        <v>302000</v>
      </c>
      <c r="AB16" s="43">
        <v>376195</v>
      </c>
      <c r="AC16" s="12"/>
      <c r="AD16" s="16">
        <f>ROUND((V16+W16+Y16+R16+S16+T16+U16+X16+Z16+AA16)/(10),1)</f>
        <v>355400</v>
      </c>
      <c r="AK16" s="3"/>
    </row>
    <row r="17" spans="1:37" s="2" customFormat="1" ht="12" customHeight="1">
      <c r="A17" s="5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2"/>
      <c r="P17" s="22"/>
      <c r="Q17" s="85"/>
      <c r="R17" s="91"/>
      <c r="S17" s="91"/>
      <c r="T17" s="91"/>
      <c r="U17" s="85"/>
      <c r="V17" s="85"/>
      <c r="W17" s="85"/>
      <c r="X17" s="85"/>
      <c r="Y17" s="85"/>
      <c r="Z17" s="85"/>
      <c r="AA17" s="26"/>
      <c r="AB17" s="43"/>
      <c r="AC17" s="12"/>
      <c r="AD17" s="16"/>
      <c r="AK17" s="3"/>
    </row>
    <row r="18" spans="1:37" s="2" customFormat="1" ht="12" customHeight="1">
      <c r="A18" s="58" t="s">
        <v>36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2"/>
      <c r="P18" s="24"/>
      <c r="Q18" s="84"/>
      <c r="R18" s="90"/>
      <c r="S18" s="90"/>
      <c r="T18" s="90"/>
      <c r="U18" s="84"/>
      <c r="V18" s="84"/>
      <c r="W18" s="84"/>
      <c r="X18" s="84"/>
      <c r="Y18" s="84"/>
      <c r="Z18" s="84"/>
      <c r="AA18" s="25"/>
      <c r="AB18" s="42"/>
      <c r="AC18" s="13"/>
      <c r="AD18" s="16"/>
      <c r="AK18" s="3"/>
    </row>
    <row r="19" spans="1:37" s="2" customFormat="1" ht="12" customHeight="1">
      <c r="A19" s="57" t="s">
        <v>39</v>
      </c>
      <c r="B19" s="19">
        <v>51000</v>
      </c>
      <c r="C19" s="19">
        <v>99000</v>
      </c>
      <c r="D19" s="19">
        <v>102700</v>
      </c>
      <c r="E19" s="19">
        <v>66500</v>
      </c>
      <c r="F19" s="19">
        <v>51200</v>
      </c>
      <c r="G19" s="19">
        <v>46400</v>
      </c>
      <c r="H19" s="19">
        <v>78200</v>
      </c>
      <c r="I19" s="19">
        <v>101500</v>
      </c>
      <c r="J19" s="19">
        <v>99500</v>
      </c>
      <c r="K19" s="19">
        <v>105000</v>
      </c>
      <c r="L19" s="19">
        <v>81800</v>
      </c>
      <c r="M19" s="19">
        <v>105900</v>
      </c>
      <c r="N19" s="19">
        <v>99600</v>
      </c>
      <c r="O19" s="22">
        <v>108500</v>
      </c>
      <c r="P19" s="22">
        <v>88900</v>
      </c>
      <c r="Q19" s="85">
        <v>142913</v>
      </c>
      <c r="R19" s="91">
        <v>133462</v>
      </c>
      <c r="S19" s="91">
        <v>143781</v>
      </c>
      <c r="T19" s="91">
        <v>210704</v>
      </c>
      <c r="U19" s="85">
        <v>169892</v>
      </c>
      <c r="V19" s="85">
        <v>199221</v>
      </c>
      <c r="W19" s="85">
        <v>186115</v>
      </c>
      <c r="X19" s="85">
        <v>268405</v>
      </c>
      <c r="Y19" s="85">
        <v>260958</v>
      </c>
      <c r="Z19" s="85">
        <v>335634</v>
      </c>
      <c r="AA19" s="26">
        <v>201904</v>
      </c>
      <c r="AB19" s="43">
        <v>149928</v>
      </c>
      <c r="AC19" s="12"/>
      <c r="AD19" s="16">
        <f>ROUND((V19+W19+Y19+R19+S19+T19+U19+X19+Z19+AA19)/(10),1)</f>
        <v>211007.6</v>
      </c>
      <c r="AE19" s="4"/>
      <c r="AK19" s="3"/>
    </row>
    <row r="20" spans="1:37" s="2" customFormat="1" ht="12" customHeight="1">
      <c r="A20" s="57" t="s">
        <v>6</v>
      </c>
      <c r="B20" s="19">
        <v>277000</v>
      </c>
      <c r="C20" s="19">
        <v>203800</v>
      </c>
      <c r="D20" s="19">
        <v>92400</v>
      </c>
      <c r="E20" s="19">
        <v>116200</v>
      </c>
      <c r="F20" s="19">
        <v>131400</v>
      </c>
      <c r="G20" s="19">
        <v>179900</v>
      </c>
      <c r="H20" s="19">
        <v>238400</v>
      </c>
      <c r="I20" s="19">
        <v>181400</v>
      </c>
      <c r="J20" s="19">
        <v>222800</v>
      </c>
      <c r="K20" s="19">
        <v>232600</v>
      </c>
      <c r="L20" s="19">
        <v>216900</v>
      </c>
      <c r="M20" s="19">
        <v>189800</v>
      </c>
      <c r="N20" s="19">
        <v>214100</v>
      </c>
      <c r="O20" s="22">
        <v>192100</v>
      </c>
      <c r="P20" s="22">
        <v>311600</v>
      </c>
      <c r="Q20" s="85">
        <v>297528</v>
      </c>
      <c r="R20" s="91">
        <v>275182</v>
      </c>
      <c r="S20" s="91">
        <v>291017</v>
      </c>
      <c r="T20" s="91">
        <v>329845</v>
      </c>
      <c r="U20" s="85">
        <v>352643</v>
      </c>
      <c r="V20" s="85">
        <v>304549</v>
      </c>
      <c r="W20" s="85">
        <v>455721</v>
      </c>
      <c r="X20" s="85">
        <v>313978</v>
      </c>
      <c r="Y20" s="85">
        <v>590267</v>
      </c>
      <c r="Z20" s="85">
        <v>333515</v>
      </c>
      <c r="AA20" s="26">
        <v>299000</v>
      </c>
      <c r="AB20" s="43">
        <v>371919</v>
      </c>
      <c r="AC20" s="12"/>
      <c r="AD20" s="16">
        <f>ROUND((V20+W20+Y20+R20+S20+T20+U20+X20+Z20+AA20)/(10),1)</f>
        <v>354571.7</v>
      </c>
      <c r="AE20" s="4"/>
      <c r="AK20" s="3"/>
    </row>
    <row r="21" spans="1:37" s="2" customFormat="1" ht="12" customHeight="1">
      <c r="A21" s="57" t="s">
        <v>7</v>
      </c>
      <c r="B21" s="19">
        <v>138000</v>
      </c>
      <c r="C21" s="19">
        <v>71200</v>
      </c>
      <c r="D21" s="19">
        <v>157300</v>
      </c>
      <c r="E21" s="19">
        <v>134800</v>
      </c>
      <c r="F21" s="19">
        <v>166900</v>
      </c>
      <c r="G21" s="19">
        <v>132700</v>
      </c>
      <c r="H21" s="19">
        <v>69500</v>
      </c>
      <c r="I21" s="19">
        <v>101600</v>
      </c>
      <c r="J21" s="19">
        <v>79500</v>
      </c>
      <c r="K21" s="19">
        <v>51100</v>
      </c>
      <c r="L21" s="19">
        <v>96600</v>
      </c>
      <c r="M21" s="19">
        <v>98700</v>
      </c>
      <c r="N21" s="19">
        <v>53500</v>
      </c>
      <c r="O21" s="22">
        <v>70300</v>
      </c>
      <c r="P21" s="22">
        <v>59900</v>
      </c>
      <c r="Q21" s="85">
        <v>36655</v>
      </c>
      <c r="R21" s="91">
        <v>74537</v>
      </c>
      <c r="S21" s="91">
        <v>91410</v>
      </c>
      <c r="T21" s="91">
        <v>18238</v>
      </c>
      <c r="U21" s="85">
        <v>78705</v>
      </c>
      <c r="V21" s="85">
        <v>12953</v>
      </c>
      <c r="W21" s="85">
        <v>0</v>
      </c>
      <c r="X21" s="85">
        <v>44837</v>
      </c>
      <c r="Y21" s="85">
        <v>0</v>
      </c>
      <c r="Z21" s="85">
        <v>0</v>
      </c>
      <c r="AA21" s="26">
        <v>74666</v>
      </c>
      <c r="AB21" s="43">
        <v>94239</v>
      </c>
      <c r="AC21" s="12"/>
      <c r="AD21" s="16">
        <f>ROUND((V21+W21+Y21+R21+S21+T21+U21+X21+Z21+AA21)/(10),1)</f>
        <v>39534.6</v>
      </c>
      <c r="AE21" s="4"/>
      <c r="AK21" s="3"/>
    </row>
    <row r="22" spans="1:37" s="2" customFormat="1" ht="12" customHeight="1">
      <c r="A22" s="57" t="s">
        <v>0</v>
      </c>
      <c r="B22" s="19">
        <v>0</v>
      </c>
      <c r="C22" s="19">
        <v>0</v>
      </c>
      <c r="D22" s="19">
        <v>0</v>
      </c>
      <c r="E22" s="19">
        <v>1800</v>
      </c>
      <c r="F22" s="19">
        <v>2300</v>
      </c>
      <c r="G22" s="19">
        <v>3700</v>
      </c>
      <c r="H22" s="19">
        <v>0</v>
      </c>
      <c r="I22" s="19">
        <v>4000</v>
      </c>
      <c r="J22" s="19">
        <v>3300</v>
      </c>
      <c r="K22" s="19">
        <v>3400</v>
      </c>
      <c r="L22" s="19">
        <v>2600</v>
      </c>
      <c r="M22" s="19">
        <v>2300</v>
      </c>
      <c r="N22" s="19">
        <v>1600</v>
      </c>
      <c r="O22" s="22">
        <v>2000</v>
      </c>
      <c r="P22" s="22">
        <v>3700</v>
      </c>
      <c r="Q22" s="85">
        <v>4467</v>
      </c>
      <c r="R22" s="91">
        <v>6063</v>
      </c>
      <c r="S22" s="91">
        <v>4137</v>
      </c>
      <c r="T22" s="91">
        <v>3995</v>
      </c>
      <c r="U22" s="85">
        <v>8791</v>
      </c>
      <c r="V22" s="85">
        <v>3915</v>
      </c>
      <c r="W22" s="85">
        <v>1935</v>
      </c>
      <c r="X22" s="85">
        <v>1361</v>
      </c>
      <c r="Y22" s="85">
        <v>9334</v>
      </c>
      <c r="Z22" s="85">
        <v>2667</v>
      </c>
      <c r="AA22" s="26">
        <v>0</v>
      </c>
      <c r="AB22" s="43">
        <v>0</v>
      </c>
      <c r="AC22" s="12"/>
      <c r="AD22" s="16">
        <f>ROUND((V22+W22+Y22+R22+S22+T22+U22+X22+Z22+AA22)/(10),1)</f>
        <v>4219.8</v>
      </c>
      <c r="AK22" s="3"/>
    </row>
    <row r="23" spans="1:37" s="2" customFormat="1" ht="12" customHeight="1">
      <c r="A23" s="59" t="s">
        <v>35</v>
      </c>
      <c r="B23" s="17">
        <f aca="true" t="shared" si="0" ref="B23:U23">+B19+B20+B21+B22</f>
        <v>466000</v>
      </c>
      <c r="C23" s="17">
        <f t="shared" si="0"/>
        <v>374000</v>
      </c>
      <c r="D23" s="17">
        <f t="shared" si="0"/>
        <v>352400</v>
      </c>
      <c r="E23" s="17">
        <f t="shared" si="0"/>
        <v>319300</v>
      </c>
      <c r="F23" s="17">
        <f t="shared" si="0"/>
        <v>351800</v>
      </c>
      <c r="G23" s="17">
        <f t="shared" si="0"/>
        <v>362700</v>
      </c>
      <c r="H23" s="17">
        <f t="shared" si="0"/>
        <v>386100</v>
      </c>
      <c r="I23" s="17">
        <f t="shared" si="0"/>
        <v>388500</v>
      </c>
      <c r="J23" s="17">
        <f t="shared" si="0"/>
        <v>405100</v>
      </c>
      <c r="K23" s="17">
        <f t="shared" si="0"/>
        <v>392100</v>
      </c>
      <c r="L23" s="17">
        <f t="shared" si="0"/>
        <v>397900</v>
      </c>
      <c r="M23" s="17">
        <f t="shared" si="0"/>
        <v>396700</v>
      </c>
      <c r="N23" s="17">
        <f t="shared" si="0"/>
        <v>368800</v>
      </c>
      <c r="O23" s="18">
        <f t="shared" si="0"/>
        <v>372900</v>
      </c>
      <c r="P23" s="18">
        <f t="shared" si="0"/>
        <v>464100</v>
      </c>
      <c r="Q23" s="86">
        <f>+Q19+Q20+Q21+Q22</f>
        <v>481563</v>
      </c>
      <c r="R23" s="92">
        <f>+R19+R20+R21+R22</f>
        <v>489244</v>
      </c>
      <c r="S23" s="92">
        <f>+S19+S20+S21+S22</f>
        <v>530345</v>
      </c>
      <c r="T23" s="92">
        <f>+T19+T20+T21+T22</f>
        <v>562782</v>
      </c>
      <c r="U23" s="86">
        <f t="shared" si="0"/>
        <v>610031</v>
      </c>
      <c r="V23" s="86">
        <f aca="true" t="shared" si="1" ref="V23:AB23">+V19+V20+V21+V22</f>
        <v>520638</v>
      </c>
      <c r="W23" s="86">
        <f t="shared" si="1"/>
        <v>643771</v>
      </c>
      <c r="X23" s="86">
        <f t="shared" si="1"/>
        <v>628581</v>
      </c>
      <c r="Y23" s="86">
        <f t="shared" si="1"/>
        <v>860559</v>
      </c>
      <c r="Z23" s="86">
        <f t="shared" si="1"/>
        <v>671816</v>
      </c>
      <c r="AA23" s="11">
        <f t="shared" si="1"/>
        <v>575570</v>
      </c>
      <c r="AB23" s="14">
        <f t="shared" si="1"/>
        <v>616086</v>
      </c>
      <c r="AC23" s="12"/>
      <c r="AD23" s="113">
        <f>ROUND((V23+W23+Y23+R23+S23+T23+U23+X23+Z23+AA23)/(10),1)</f>
        <v>609333.7</v>
      </c>
      <c r="AK23" s="3"/>
    </row>
    <row r="24" spans="1:37" s="2" customFormat="1" ht="12" customHeight="1">
      <c r="A24" s="6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8"/>
      <c r="Q24" s="86"/>
      <c r="R24" s="92"/>
      <c r="S24" s="92"/>
      <c r="T24" s="92"/>
      <c r="U24" s="86"/>
      <c r="V24" s="86"/>
      <c r="W24" s="86"/>
      <c r="X24" s="86"/>
      <c r="Y24" s="86"/>
      <c r="Z24" s="86"/>
      <c r="AA24" s="11"/>
      <c r="AB24" s="14"/>
      <c r="AC24" s="12"/>
      <c r="AD24" s="16"/>
      <c r="AK24" s="3"/>
    </row>
    <row r="25" spans="1:37" s="2" customFormat="1" ht="12" customHeight="1">
      <c r="A25" s="59" t="s">
        <v>37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2"/>
      <c r="P25" s="22"/>
      <c r="Q25" s="87"/>
      <c r="R25" s="93"/>
      <c r="S25" s="93"/>
      <c r="T25" s="93"/>
      <c r="U25" s="87"/>
      <c r="V25" s="87"/>
      <c r="W25" s="87"/>
      <c r="X25" s="87"/>
      <c r="Y25" s="87"/>
      <c r="Z25" s="87"/>
      <c r="AA25" s="10"/>
      <c r="AB25" s="9"/>
      <c r="AC25" s="12"/>
      <c r="AD25" s="16"/>
      <c r="AK25" s="3"/>
    </row>
    <row r="26" spans="1:37" s="2" customFormat="1" ht="12" customHeight="1">
      <c r="A26" s="57" t="s">
        <v>8</v>
      </c>
      <c r="B26" s="19">
        <f aca="true" t="shared" si="2" ref="B26:O26">SUM(B27:B29)</f>
        <v>258000</v>
      </c>
      <c r="C26" s="19">
        <f t="shared" si="2"/>
        <v>252800</v>
      </c>
      <c r="D26" s="19">
        <f t="shared" si="2"/>
        <v>262400</v>
      </c>
      <c r="E26" s="19">
        <f t="shared" si="2"/>
        <v>257200</v>
      </c>
      <c r="F26" s="19">
        <f t="shared" si="2"/>
        <v>286800</v>
      </c>
      <c r="G26" s="19">
        <f t="shared" si="2"/>
        <v>274700</v>
      </c>
      <c r="H26" s="19">
        <f t="shared" si="2"/>
        <v>269600</v>
      </c>
      <c r="I26" s="19">
        <f t="shared" si="2"/>
        <v>266500</v>
      </c>
      <c r="J26" s="19">
        <f t="shared" si="2"/>
        <v>264900</v>
      </c>
      <c r="K26" s="19">
        <f t="shared" si="2"/>
        <v>280300</v>
      </c>
      <c r="L26" s="19">
        <f t="shared" si="2"/>
        <v>270800</v>
      </c>
      <c r="M26" s="19">
        <f t="shared" si="2"/>
        <v>272100</v>
      </c>
      <c r="N26" s="19">
        <f t="shared" si="2"/>
        <v>238600</v>
      </c>
      <c r="O26" s="22">
        <f t="shared" si="2"/>
        <v>270700</v>
      </c>
      <c r="P26" s="22">
        <f aca="true" t="shared" si="3" ref="P26:U26">SUM(P27:P29)</f>
        <v>289000</v>
      </c>
      <c r="Q26" s="87">
        <f t="shared" si="3"/>
        <v>319443</v>
      </c>
      <c r="R26" s="93">
        <f t="shared" si="3"/>
        <v>315589</v>
      </c>
      <c r="S26" s="93">
        <f t="shared" si="3"/>
        <v>297027</v>
      </c>
      <c r="T26" s="93">
        <f t="shared" si="3"/>
        <v>370791</v>
      </c>
      <c r="U26" s="87">
        <f t="shared" si="3"/>
        <v>353843</v>
      </c>
      <c r="V26" s="87">
        <f aca="true" t="shared" si="4" ref="V26:AB26">SUM(V27:V29)</f>
        <v>301108</v>
      </c>
      <c r="W26" s="87">
        <f t="shared" si="4"/>
        <v>326828</v>
      </c>
      <c r="X26" s="87">
        <f t="shared" si="4"/>
        <v>310733</v>
      </c>
      <c r="Y26" s="87">
        <f t="shared" si="4"/>
        <v>480712</v>
      </c>
      <c r="Z26" s="87">
        <f t="shared" si="4"/>
        <v>427459</v>
      </c>
      <c r="AA26" s="10">
        <f t="shared" si="4"/>
        <v>368284</v>
      </c>
      <c r="AB26" s="9">
        <f t="shared" si="4"/>
        <v>169511</v>
      </c>
      <c r="AC26" s="12"/>
      <c r="AD26" s="16">
        <f aca="true" t="shared" si="5" ref="AD26:AD36">ROUND((V26+W26+Y26+R26+S26+T26+U26+X26+Z26+AA26)/(10),1)</f>
        <v>355237.4</v>
      </c>
      <c r="AE26" s="16">
        <f>ROUND((U26+M26+X26+N26+O26+P26+Q26+R26+S26+T26)/(10),1)</f>
        <v>303782.6</v>
      </c>
      <c r="AF26" s="16">
        <f>ROUND((X26+N26+AC26+O26+P26+Q26+R26+S26+T26+U26)/(10),1)</f>
        <v>276572.6</v>
      </c>
      <c r="AG26" s="16">
        <f>ROUND((AC26+O26+AD26+P26+Q26+R26+S26+T26+U26+X26)/(10),1)</f>
        <v>288236.3</v>
      </c>
      <c r="AK26" s="3"/>
    </row>
    <row r="27" spans="1:37" s="2" customFormat="1" ht="12" customHeight="1">
      <c r="A27" s="57" t="s">
        <v>10</v>
      </c>
      <c r="B27" s="19">
        <v>223000</v>
      </c>
      <c r="C27" s="19">
        <v>229600</v>
      </c>
      <c r="D27" s="19">
        <v>243200</v>
      </c>
      <c r="E27" s="19">
        <v>243500</v>
      </c>
      <c r="F27" s="19">
        <v>257200</v>
      </c>
      <c r="G27" s="19">
        <v>266400</v>
      </c>
      <c r="H27" s="19">
        <v>266100</v>
      </c>
      <c r="I27" s="19">
        <v>261500</v>
      </c>
      <c r="J27" s="19">
        <v>258100</v>
      </c>
      <c r="K27" s="19">
        <v>265100</v>
      </c>
      <c r="L27" s="19">
        <v>260500</v>
      </c>
      <c r="M27" s="19">
        <v>264200</v>
      </c>
      <c r="N27" s="19">
        <v>234000</v>
      </c>
      <c r="O27" s="22">
        <v>266300</v>
      </c>
      <c r="P27" s="22">
        <v>273800</v>
      </c>
      <c r="Q27" s="85">
        <v>268037</v>
      </c>
      <c r="R27" s="91">
        <v>272038</v>
      </c>
      <c r="S27" s="91">
        <v>273616</v>
      </c>
      <c r="T27" s="91">
        <v>361356</v>
      </c>
      <c r="U27" s="85">
        <v>338181</v>
      </c>
      <c r="V27" s="85">
        <v>294533</v>
      </c>
      <c r="W27" s="85">
        <v>319727</v>
      </c>
      <c r="X27" s="85">
        <v>257953</v>
      </c>
      <c r="Y27" s="85">
        <v>305708</v>
      </c>
      <c r="Z27" s="85">
        <v>318152</v>
      </c>
      <c r="AA27" s="26">
        <v>299020</v>
      </c>
      <c r="AB27" s="43">
        <v>126835</v>
      </c>
      <c r="AC27" s="12"/>
      <c r="AD27" s="16">
        <f t="shared" si="5"/>
        <v>304028.4</v>
      </c>
      <c r="AK27" s="3"/>
    </row>
    <row r="28" spans="1:37" s="2" customFormat="1" ht="12" customHeight="1">
      <c r="A28" s="57" t="s">
        <v>9</v>
      </c>
      <c r="B28" s="19">
        <v>35000</v>
      </c>
      <c r="C28" s="19">
        <v>23200</v>
      </c>
      <c r="D28" s="19">
        <v>19200</v>
      </c>
      <c r="E28" s="19">
        <v>13700</v>
      </c>
      <c r="F28" s="19">
        <v>29600</v>
      </c>
      <c r="G28" s="19">
        <v>8300</v>
      </c>
      <c r="H28" s="19">
        <v>3500</v>
      </c>
      <c r="I28" s="19">
        <v>5000</v>
      </c>
      <c r="J28" s="19">
        <v>6800</v>
      </c>
      <c r="K28" s="19">
        <v>15200</v>
      </c>
      <c r="L28" s="19">
        <v>10300</v>
      </c>
      <c r="M28" s="19">
        <v>7900</v>
      </c>
      <c r="N28" s="19">
        <v>4600</v>
      </c>
      <c r="O28" s="22">
        <v>4400</v>
      </c>
      <c r="P28" s="22">
        <v>15200</v>
      </c>
      <c r="Q28" s="85">
        <v>51406</v>
      </c>
      <c r="R28" s="91">
        <v>43551</v>
      </c>
      <c r="S28" s="91">
        <v>23411</v>
      </c>
      <c r="T28" s="91">
        <v>9435</v>
      </c>
      <c r="U28" s="85">
        <v>15662</v>
      </c>
      <c r="V28" s="85">
        <v>6575</v>
      </c>
      <c r="W28" s="85">
        <v>7101</v>
      </c>
      <c r="X28" s="85">
        <v>52780</v>
      </c>
      <c r="Y28" s="85">
        <v>175004</v>
      </c>
      <c r="Z28" s="85">
        <v>109307</v>
      </c>
      <c r="AA28" s="26">
        <v>69264</v>
      </c>
      <c r="AB28" s="43">
        <v>42676</v>
      </c>
      <c r="AC28" s="12"/>
      <c r="AD28" s="16">
        <f t="shared" si="5"/>
        <v>51209</v>
      </c>
      <c r="AK28" s="3"/>
    </row>
    <row r="29" spans="1:37" s="2" customFormat="1" ht="12" customHeight="1">
      <c r="A29" s="73" t="s">
        <v>21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22">
        <v>0</v>
      </c>
      <c r="P29" s="22">
        <v>0</v>
      </c>
      <c r="Q29" s="85">
        <v>0</v>
      </c>
      <c r="R29" s="91">
        <v>0</v>
      </c>
      <c r="S29" s="91">
        <v>0</v>
      </c>
      <c r="T29" s="91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26">
        <v>0</v>
      </c>
      <c r="AB29" s="43">
        <v>0</v>
      </c>
      <c r="AC29" s="12"/>
      <c r="AD29" s="16">
        <f t="shared" si="5"/>
        <v>0</v>
      </c>
      <c r="AK29" s="3"/>
    </row>
    <row r="30" spans="1:37" s="2" customFormat="1" ht="12" customHeight="1">
      <c r="A30" s="57" t="s">
        <v>31</v>
      </c>
      <c r="B30" s="19">
        <v>0</v>
      </c>
      <c r="C30" s="19">
        <v>0</v>
      </c>
      <c r="D30" s="19">
        <v>9800</v>
      </c>
      <c r="E30" s="19">
        <v>4400</v>
      </c>
      <c r="F30" s="19">
        <v>10400</v>
      </c>
      <c r="G30" s="19">
        <v>7000</v>
      </c>
      <c r="H30" s="19">
        <v>4900</v>
      </c>
      <c r="I30" s="19">
        <v>4900</v>
      </c>
      <c r="J30" s="19">
        <v>3700</v>
      </c>
      <c r="K30" s="19">
        <v>3200</v>
      </c>
      <c r="L30" s="19">
        <v>2700</v>
      </c>
      <c r="M30" s="19">
        <v>11000</v>
      </c>
      <c r="N30" s="19">
        <v>12300</v>
      </c>
      <c r="O30" s="22">
        <v>4900</v>
      </c>
      <c r="P30" s="22">
        <v>20100</v>
      </c>
      <c r="Q30" s="85">
        <v>18279</v>
      </c>
      <c r="R30" s="91">
        <v>19884</v>
      </c>
      <c r="S30" s="91">
        <v>9277</v>
      </c>
      <c r="T30" s="91">
        <v>5518</v>
      </c>
      <c r="U30" s="85">
        <v>12566</v>
      </c>
      <c r="V30" s="85">
        <v>2919</v>
      </c>
      <c r="W30" s="85">
        <v>3212</v>
      </c>
      <c r="X30" s="85">
        <v>3985</v>
      </c>
      <c r="Y30" s="85">
        <v>2494</v>
      </c>
      <c r="Z30" s="85">
        <v>1605</v>
      </c>
      <c r="AA30" s="26">
        <v>286</v>
      </c>
      <c r="AB30" s="43">
        <v>91</v>
      </c>
      <c r="AC30" s="12"/>
      <c r="AD30" s="16">
        <f t="shared" si="5"/>
        <v>6174.6</v>
      </c>
      <c r="AK30" s="3"/>
    </row>
    <row r="31" spans="1:37" s="2" customFormat="1" ht="12" customHeight="1">
      <c r="A31" s="57" t="s">
        <v>32</v>
      </c>
      <c r="B31" s="19">
        <v>18000</v>
      </c>
      <c r="C31" s="19">
        <v>9100</v>
      </c>
      <c r="D31" s="19">
        <v>6900</v>
      </c>
      <c r="E31" s="19">
        <v>1900</v>
      </c>
      <c r="F31" s="19">
        <v>3900</v>
      </c>
      <c r="G31" s="19">
        <v>1700</v>
      </c>
      <c r="H31" s="19">
        <v>5400</v>
      </c>
      <c r="I31" s="19">
        <v>7500</v>
      </c>
      <c r="J31" s="19">
        <v>17800</v>
      </c>
      <c r="K31" s="19">
        <v>13100</v>
      </c>
      <c r="L31" s="19">
        <v>6100</v>
      </c>
      <c r="M31" s="19">
        <v>4200</v>
      </c>
      <c r="N31" s="19">
        <v>1500</v>
      </c>
      <c r="O31" s="22">
        <v>1100</v>
      </c>
      <c r="P31" s="22">
        <v>3500</v>
      </c>
      <c r="Q31" s="85">
        <v>4567</v>
      </c>
      <c r="R31" s="91">
        <v>2925</v>
      </c>
      <c r="S31" s="91">
        <v>3052</v>
      </c>
      <c r="T31" s="91">
        <v>2568</v>
      </c>
      <c r="U31" s="85">
        <v>1490</v>
      </c>
      <c r="V31" s="85">
        <v>1506</v>
      </c>
      <c r="W31" s="85">
        <v>2701</v>
      </c>
      <c r="X31" s="85">
        <v>8822</v>
      </c>
      <c r="Y31" s="85">
        <v>11115</v>
      </c>
      <c r="Z31" s="85">
        <v>3103</v>
      </c>
      <c r="AA31" s="26">
        <v>4</v>
      </c>
      <c r="AB31" s="43">
        <v>34</v>
      </c>
      <c r="AC31" s="12"/>
      <c r="AD31" s="16">
        <f t="shared" si="5"/>
        <v>3728.6</v>
      </c>
      <c r="AK31" s="3"/>
    </row>
    <row r="32" spans="1:37" s="2" customFormat="1" ht="12" customHeight="1">
      <c r="A32" s="57" t="s">
        <v>33</v>
      </c>
      <c r="B32" s="19">
        <v>12000</v>
      </c>
      <c r="C32" s="19">
        <v>5500</v>
      </c>
      <c r="D32" s="19">
        <v>2800</v>
      </c>
      <c r="E32" s="19">
        <v>4600</v>
      </c>
      <c r="F32" s="19">
        <v>3400</v>
      </c>
      <c r="G32" s="19">
        <v>1800</v>
      </c>
      <c r="H32" s="19">
        <v>3600</v>
      </c>
      <c r="I32" s="19">
        <v>4600</v>
      </c>
      <c r="J32" s="19">
        <v>6600</v>
      </c>
      <c r="K32" s="19">
        <v>5100</v>
      </c>
      <c r="L32" s="19">
        <v>6000</v>
      </c>
      <c r="M32" s="19">
        <v>4600</v>
      </c>
      <c r="N32" s="19">
        <v>5200</v>
      </c>
      <c r="O32" s="22">
        <v>6100</v>
      </c>
      <c r="P32" s="22">
        <v>6000</v>
      </c>
      <c r="Q32" s="85">
        <v>4393</v>
      </c>
      <c r="R32" s="91">
        <v>5950</v>
      </c>
      <c r="S32" s="91">
        <v>6442</v>
      </c>
      <c r="T32" s="91">
        <v>6883</v>
      </c>
      <c r="U32" s="85">
        <v>9700</v>
      </c>
      <c r="V32" s="85">
        <v>8251</v>
      </c>
      <c r="W32" s="85">
        <v>12903</v>
      </c>
      <c r="X32" s="85">
        <v>10697</v>
      </c>
      <c r="Y32" s="85">
        <v>9559</v>
      </c>
      <c r="Z32" s="85">
        <v>7332</v>
      </c>
      <c r="AA32" s="26">
        <v>9638</v>
      </c>
      <c r="AB32" s="43">
        <v>6186</v>
      </c>
      <c r="AC32" s="12"/>
      <c r="AD32" s="16">
        <f t="shared" si="5"/>
        <v>8735.5</v>
      </c>
      <c r="AK32" s="3"/>
    </row>
    <row r="33" spans="1:37" s="2" customFormat="1" ht="12" customHeight="1">
      <c r="A33" s="57" t="s">
        <v>11</v>
      </c>
      <c r="B33" s="19">
        <v>0</v>
      </c>
      <c r="C33" s="19">
        <v>1000</v>
      </c>
      <c r="D33" s="19">
        <v>1200</v>
      </c>
      <c r="E33" s="19">
        <v>0</v>
      </c>
      <c r="F33" s="19">
        <v>700</v>
      </c>
      <c r="G33" s="19">
        <v>-700</v>
      </c>
      <c r="H33" s="19">
        <v>100</v>
      </c>
      <c r="I33" s="19">
        <v>500</v>
      </c>
      <c r="J33" s="19">
        <v>700</v>
      </c>
      <c r="K33" s="19">
        <v>-200</v>
      </c>
      <c r="L33" s="19">
        <v>2700</v>
      </c>
      <c r="M33" s="19">
        <v>3100</v>
      </c>
      <c r="N33" s="19">
        <v>200</v>
      </c>
      <c r="O33" s="22">
        <v>-600</v>
      </c>
      <c r="P33" s="22">
        <v>400</v>
      </c>
      <c r="Q33" s="85">
        <v>1363</v>
      </c>
      <c r="R33" s="91">
        <v>334</v>
      </c>
      <c r="S33" s="91">
        <v>1038</v>
      </c>
      <c r="T33" s="91">
        <v>356</v>
      </c>
      <c r="U33" s="85">
        <v>41</v>
      </c>
      <c r="V33" s="85">
        <v>217</v>
      </c>
      <c r="W33" s="85">
        <v>365</v>
      </c>
      <c r="X33" s="85">
        <v>1838</v>
      </c>
      <c r="Y33" s="85">
        <v>944</v>
      </c>
      <c r="Z33" s="85">
        <v>436</v>
      </c>
      <c r="AA33" s="26">
        <v>632</v>
      </c>
      <c r="AB33" s="43">
        <v>136</v>
      </c>
      <c r="AC33" s="12"/>
      <c r="AD33" s="16">
        <f t="shared" si="5"/>
        <v>620.1</v>
      </c>
      <c r="AK33" s="3"/>
    </row>
    <row r="34" spans="1:37" s="2" customFormat="1" ht="12" customHeight="1">
      <c r="A34" s="57" t="s">
        <v>12</v>
      </c>
      <c r="B34" s="19">
        <v>0</v>
      </c>
      <c r="C34" s="19">
        <v>4200</v>
      </c>
      <c r="D34" s="19">
        <v>2800</v>
      </c>
      <c r="E34" s="19">
        <v>0</v>
      </c>
      <c r="F34" s="19">
        <v>0</v>
      </c>
      <c r="G34" s="19">
        <v>0</v>
      </c>
      <c r="H34" s="19">
        <v>1000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22">
        <v>0</v>
      </c>
      <c r="P34" s="22">
        <v>0</v>
      </c>
      <c r="Q34" s="85">
        <v>0</v>
      </c>
      <c r="R34" s="91">
        <v>0</v>
      </c>
      <c r="S34" s="91">
        <v>0</v>
      </c>
      <c r="T34" s="91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26">
        <v>16390</v>
      </c>
      <c r="AB34" s="43">
        <v>569</v>
      </c>
      <c r="AC34" s="12"/>
      <c r="AD34" s="16">
        <f t="shared" si="5"/>
        <v>1639</v>
      </c>
      <c r="AK34" s="3"/>
    </row>
    <row r="35" spans="1:37" s="2" customFormat="1" ht="12" customHeight="1">
      <c r="A35" s="57" t="s">
        <v>13</v>
      </c>
      <c r="B35" s="19">
        <v>0</v>
      </c>
      <c r="C35" s="19">
        <v>0.001</v>
      </c>
      <c r="D35" s="19">
        <v>0</v>
      </c>
      <c r="E35" s="19">
        <v>0</v>
      </c>
      <c r="F35" s="19">
        <v>200</v>
      </c>
      <c r="G35" s="19">
        <v>0</v>
      </c>
      <c r="H35" s="19">
        <v>0</v>
      </c>
      <c r="I35" s="19">
        <v>5000</v>
      </c>
      <c r="J35" s="19">
        <v>6400</v>
      </c>
      <c r="K35" s="19">
        <v>8800</v>
      </c>
      <c r="L35" s="19">
        <v>3700</v>
      </c>
      <c r="M35" s="19">
        <v>2100</v>
      </c>
      <c r="N35" s="19">
        <v>2500</v>
      </c>
      <c r="O35" s="22">
        <v>1800</v>
      </c>
      <c r="P35" s="22">
        <v>2200</v>
      </c>
      <c r="Q35" s="85">
        <v>56</v>
      </c>
      <c r="R35" s="91">
        <v>781</v>
      </c>
      <c r="S35" s="91">
        <v>2805</v>
      </c>
      <c r="T35" s="91">
        <v>6774</v>
      </c>
      <c r="U35" s="85">
        <v>33170</v>
      </c>
      <c r="V35" s="85">
        <v>20522</v>
      </c>
      <c r="W35" s="85">
        <v>29357</v>
      </c>
      <c r="X35" s="85">
        <v>31548</v>
      </c>
      <c r="Y35" s="85">
        <v>20101</v>
      </c>
      <c r="Z35" s="85">
        <v>29977</v>
      </c>
      <c r="AA35" s="26">
        <v>30408</v>
      </c>
      <c r="AB35" s="43">
        <v>17999</v>
      </c>
      <c r="AC35" s="12"/>
      <c r="AD35" s="16">
        <f t="shared" si="5"/>
        <v>20544.3</v>
      </c>
      <c r="AE35" s="4"/>
      <c r="AK35" s="3"/>
    </row>
    <row r="36" spans="1:37" s="2" customFormat="1" ht="12" customHeight="1">
      <c r="A36" s="59" t="s">
        <v>38</v>
      </c>
      <c r="B36" s="17">
        <f aca="true" t="shared" si="6" ref="B36:P36">SUM(B30:B35)+B26</f>
        <v>288000</v>
      </c>
      <c r="C36" s="17">
        <f t="shared" si="6"/>
        <v>272600.001</v>
      </c>
      <c r="D36" s="17">
        <f t="shared" si="6"/>
        <v>285900</v>
      </c>
      <c r="E36" s="17">
        <f t="shared" si="6"/>
        <v>268100</v>
      </c>
      <c r="F36" s="17">
        <f t="shared" si="6"/>
        <v>305400</v>
      </c>
      <c r="G36" s="17">
        <f t="shared" si="6"/>
        <v>284500</v>
      </c>
      <c r="H36" s="17">
        <f t="shared" si="6"/>
        <v>284600</v>
      </c>
      <c r="I36" s="17">
        <f t="shared" si="6"/>
        <v>289000</v>
      </c>
      <c r="J36" s="17">
        <f t="shared" si="6"/>
        <v>300100</v>
      </c>
      <c r="K36" s="17">
        <f t="shared" si="6"/>
        <v>310300</v>
      </c>
      <c r="L36" s="17">
        <f t="shared" si="6"/>
        <v>292000</v>
      </c>
      <c r="M36" s="17">
        <f t="shared" si="6"/>
        <v>297100</v>
      </c>
      <c r="N36" s="17">
        <f t="shared" si="6"/>
        <v>260300</v>
      </c>
      <c r="O36" s="18">
        <f t="shared" si="6"/>
        <v>284000</v>
      </c>
      <c r="P36" s="18">
        <f t="shared" si="6"/>
        <v>321200</v>
      </c>
      <c r="Q36" s="86">
        <f aca="true" t="shared" si="7" ref="Q36:Z36">SUM(Q30:Q35)+Q26</f>
        <v>348101</v>
      </c>
      <c r="R36" s="92">
        <f t="shared" si="7"/>
        <v>345463</v>
      </c>
      <c r="S36" s="92">
        <f t="shared" si="7"/>
        <v>319641</v>
      </c>
      <c r="T36" s="92">
        <f t="shared" si="7"/>
        <v>392890</v>
      </c>
      <c r="U36" s="86">
        <f t="shared" si="7"/>
        <v>410810</v>
      </c>
      <c r="V36" s="86">
        <f t="shared" si="7"/>
        <v>334523</v>
      </c>
      <c r="W36" s="86">
        <f t="shared" si="7"/>
        <v>375366</v>
      </c>
      <c r="X36" s="86">
        <f t="shared" si="7"/>
        <v>367623</v>
      </c>
      <c r="Y36" s="86">
        <f>SUM(Y30:Y35)+Y26</f>
        <v>524925</v>
      </c>
      <c r="Z36" s="86">
        <f t="shared" si="7"/>
        <v>469912</v>
      </c>
      <c r="AA36" s="11">
        <f>SUM(AA30:AA35)+AA26</f>
        <v>425642</v>
      </c>
      <c r="AB36" s="14">
        <f>SUM(AB30:AB35)+AB26</f>
        <v>194526</v>
      </c>
      <c r="AC36" s="12"/>
      <c r="AD36" s="113">
        <f t="shared" si="5"/>
        <v>396679.5</v>
      </c>
      <c r="AK36" s="3"/>
    </row>
    <row r="37" spans="1:37" s="2" customFormat="1" ht="12" customHeight="1">
      <c r="A37" s="6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8"/>
      <c r="Q37" s="86"/>
      <c r="R37" s="92"/>
      <c r="S37" s="92"/>
      <c r="T37" s="92"/>
      <c r="U37" s="86"/>
      <c r="V37" s="86"/>
      <c r="W37" s="86"/>
      <c r="X37" s="86"/>
      <c r="Y37" s="86"/>
      <c r="Z37" s="86"/>
      <c r="AA37" s="11"/>
      <c r="AB37" s="14"/>
      <c r="AC37" s="12"/>
      <c r="AD37" s="16"/>
      <c r="AK37" s="3"/>
    </row>
    <row r="38" spans="1:37" s="2" customFormat="1" ht="12" customHeight="1">
      <c r="A38" s="59" t="s">
        <v>42</v>
      </c>
      <c r="B38" s="17">
        <f aca="true" t="shared" si="8" ref="B38:O38">+B23-B36</f>
        <v>178000</v>
      </c>
      <c r="C38" s="17">
        <f t="shared" si="8"/>
        <v>101399.99900000001</v>
      </c>
      <c r="D38" s="17">
        <f t="shared" si="8"/>
        <v>66500</v>
      </c>
      <c r="E38" s="17">
        <f t="shared" si="8"/>
        <v>51200</v>
      </c>
      <c r="F38" s="17">
        <f t="shared" si="8"/>
        <v>46400</v>
      </c>
      <c r="G38" s="17">
        <f t="shared" si="8"/>
        <v>78200</v>
      </c>
      <c r="H38" s="17">
        <f t="shared" si="8"/>
        <v>101500</v>
      </c>
      <c r="I38" s="17">
        <f t="shared" si="8"/>
        <v>99500</v>
      </c>
      <c r="J38" s="17">
        <f t="shared" si="8"/>
        <v>105000</v>
      </c>
      <c r="K38" s="17">
        <f t="shared" si="8"/>
        <v>81800</v>
      </c>
      <c r="L38" s="17">
        <f t="shared" si="8"/>
        <v>105900</v>
      </c>
      <c r="M38" s="17">
        <f t="shared" si="8"/>
        <v>99600</v>
      </c>
      <c r="N38" s="17">
        <f t="shared" si="8"/>
        <v>108500</v>
      </c>
      <c r="O38" s="18">
        <f t="shared" si="8"/>
        <v>88900</v>
      </c>
      <c r="P38" s="18">
        <f aca="true" t="shared" si="9" ref="P38:U38">+P23-P36</f>
        <v>142900</v>
      </c>
      <c r="Q38" s="86">
        <f t="shared" si="9"/>
        <v>133462</v>
      </c>
      <c r="R38" s="92">
        <f t="shared" si="9"/>
        <v>143781</v>
      </c>
      <c r="S38" s="92">
        <f t="shared" si="9"/>
        <v>210704</v>
      </c>
      <c r="T38" s="92">
        <f t="shared" si="9"/>
        <v>169892</v>
      </c>
      <c r="U38" s="86">
        <f t="shared" si="9"/>
        <v>199221</v>
      </c>
      <c r="V38" s="86">
        <f aca="true" t="shared" si="10" ref="V38:AB38">+V23-V36</f>
        <v>186115</v>
      </c>
      <c r="W38" s="86">
        <f t="shared" si="10"/>
        <v>268405</v>
      </c>
      <c r="X38" s="86">
        <f t="shared" si="10"/>
        <v>260958</v>
      </c>
      <c r="Y38" s="86">
        <f t="shared" si="10"/>
        <v>335634</v>
      </c>
      <c r="Z38" s="86">
        <f t="shared" si="10"/>
        <v>201904</v>
      </c>
      <c r="AA38" s="11">
        <f t="shared" si="10"/>
        <v>149928</v>
      </c>
      <c r="AB38" s="14">
        <f t="shared" si="10"/>
        <v>421560</v>
      </c>
      <c r="AC38" s="108"/>
      <c r="AD38" s="113">
        <f>ROUND((V38+W38+Y38+R38+S38+T38+U38+X38+Z38+AA38)/(10),1)</f>
        <v>212654.2</v>
      </c>
      <c r="AK38" s="3"/>
    </row>
    <row r="39" spans="1:37" s="6" customFormat="1" ht="12" customHeight="1">
      <c r="A39" s="21" t="s">
        <v>14</v>
      </c>
      <c r="B39" s="19">
        <v>21500</v>
      </c>
      <c r="C39" s="19">
        <v>21100</v>
      </c>
      <c r="D39" s="19">
        <v>21900</v>
      </c>
      <c r="E39" s="19">
        <v>21400</v>
      </c>
      <c r="F39" s="19">
        <v>23900</v>
      </c>
      <c r="G39" s="19">
        <v>22900</v>
      </c>
      <c r="H39" s="19">
        <v>22500</v>
      </c>
      <c r="I39" s="19">
        <v>22200</v>
      </c>
      <c r="J39" s="19">
        <v>22100</v>
      </c>
      <c r="K39" s="19">
        <v>23400</v>
      </c>
      <c r="L39" s="19">
        <v>22600</v>
      </c>
      <c r="M39" s="19">
        <v>22700</v>
      </c>
      <c r="N39" s="19">
        <v>19900</v>
      </c>
      <c r="O39" s="19">
        <v>22600</v>
      </c>
      <c r="P39" s="22">
        <v>24100</v>
      </c>
      <c r="Q39" s="87">
        <f aca="true" t="shared" si="11" ref="Q39:V39">SUM(Q26/12)</f>
        <v>26620.25</v>
      </c>
      <c r="R39" s="93">
        <f t="shared" si="11"/>
        <v>26299.083333333332</v>
      </c>
      <c r="S39" s="93">
        <f t="shared" si="11"/>
        <v>24752.25</v>
      </c>
      <c r="T39" s="93">
        <f t="shared" si="11"/>
        <v>30899.25</v>
      </c>
      <c r="U39" s="87">
        <f t="shared" si="11"/>
        <v>29486.916666666668</v>
      </c>
      <c r="V39" s="87">
        <f t="shared" si="11"/>
        <v>25092.333333333332</v>
      </c>
      <c r="W39" s="87">
        <f>SUM(W26/12)</f>
        <v>27235.666666666668</v>
      </c>
      <c r="X39" s="87">
        <f>SUM(X26/12)</f>
        <v>25894.416666666668</v>
      </c>
      <c r="Y39" s="87">
        <f>SUM(Y26/12)</f>
        <v>40059.333333333336</v>
      </c>
      <c r="Z39" s="87">
        <f>SUM(Z26/12)</f>
        <v>35621.583333333336</v>
      </c>
      <c r="AA39" s="10">
        <f>SUM(AA26/12)</f>
        <v>30690.333333333332</v>
      </c>
      <c r="AB39" s="9">
        <f>SUM(AB26/AB15)</f>
        <v>33902.2</v>
      </c>
      <c r="AC39" s="7"/>
      <c r="AD39" s="16">
        <f>ROUND((V39+W39+Y39+R39+S39+T39+U39+X39+Z39+AA39)/(10),1)</f>
        <v>29603.1</v>
      </c>
      <c r="AK39" s="7"/>
    </row>
    <row r="40" spans="1:37" s="6" customFormat="1" ht="12" customHeight="1">
      <c r="A40" s="21" t="s">
        <v>15</v>
      </c>
      <c r="B40" s="20">
        <f>SUM(B38/B39)</f>
        <v>8.279069767441861</v>
      </c>
      <c r="C40" s="20">
        <f aca="true" t="shared" si="12" ref="C40:P40">SUM(C38/C39)</f>
        <v>4.805687156398105</v>
      </c>
      <c r="D40" s="20">
        <f t="shared" si="12"/>
        <v>3.036529680365297</v>
      </c>
      <c r="E40" s="20">
        <f t="shared" si="12"/>
        <v>2.392523364485981</v>
      </c>
      <c r="F40" s="20">
        <f t="shared" si="12"/>
        <v>1.9414225941422594</v>
      </c>
      <c r="G40" s="20">
        <f t="shared" si="12"/>
        <v>3.4148471615720526</v>
      </c>
      <c r="H40" s="20">
        <f t="shared" si="12"/>
        <v>4.511111111111111</v>
      </c>
      <c r="I40" s="20">
        <f t="shared" si="12"/>
        <v>4.481981981981982</v>
      </c>
      <c r="J40" s="20">
        <f t="shared" si="12"/>
        <v>4.751131221719457</v>
      </c>
      <c r="K40" s="20">
        <f t="shared" si="12"/>
        <v>3.4957264957264957</v>
      </c>
      <c r="L40" s="20">
        <f t="shared" si="12"/>
        <v>4.685840707964601</v>
      </c>
      <c r="M40" s="20">
        <f t="shared" si="12"/>
        <v>4.387665198237886</v>
      </c>
      <c r="N40" s="20">
        <f t="shared" si="12"/>
        <v>5.452261306532663</v>
      </c>
      <c r="O40" s="20">
        <f t="shared" si="12"/>
        <v>3.933628318584071</v>
      </c>
      <c r="P40" s="45">
        <f t="shared" si="12"/>
        <v>5.929460580912863</v>
      </c>
      <c r="Q40" s="88">
        <f aca="true" t="shared" si="13" ref="Q40:V40">SUM(Q38/Q39)</f>
        <v>5.013551713451226</v>
      </c>
      <c r="R40" s="94">
        <f t="shared" si="13"/>
        <v>5.467148728250985</v>
      </c>
      <c r="S40" s="94">
        <f t="shared" si="13"/>
        <v>8.512519063923481</v>
      </c>
      <c r="T40" s="94">
        <f t="shared" si="13"/>
        <v>5.498256430172253</v>
      </c>
      <c r="U40" s="88">
        <f t="shared" si="13"/>
        <v>6.756250653538434</v>
      </c>
      <c r="V40" s="88">
        <f t="shared" si="13"/>
        <v>7.417205786628054</v>
      </c>
      <c r="W40" s="88">
        <f aca="true" t="shared" si="14" ref="W40:AB40">SUM(W38/W39)</f>
        <v>9.85490839218182</v>
      </c>
      <c r="X40" s="88">
        <f t="shared" si="14"/>
        <v>10.077770948048645</v>
      </c>
      <c r="Y40" s="88">
        <f t="shared" si="14"/>
        <v>8.378422007355756</v>
      </c>
      <c r="Z40" s="88">
        <f t="shared" si="14"/>
        <v>5.668024301745898</v>
      </c>
      <c r="AA40" s="102">
        <f t="shared" si="14"/>
        <v>4.885186432209925</v>
      </c>
      <c r="AB40" s="8">
        <f t="shared" si="14"/>
        <v>12.434591265463599</v>
      </c>
      <c r="AC40" s="7"/>
      <c r="AD40" s="16">
        <f>ROUND((V40+W40+Y40+R40+S40+T40+U40+X40+Z40+AA40)/(10),1)</f>
        <v>7.3</v>
      </c>
      <c r="AK40" s="7"/>
    </row>
    <row r="41" spans="1:37" s="2" customFormat="1" ht="12" customHeight="1" thickBot="1">
      <c r="A41" s="61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7"/>
      <c r="P41" s="77"/>
      <c r="Q41" s="80"/>
      <c r="R41" s="96"/>
      <c r="S41" s="96"/>
      <c r="T41" s="96"/>
      <c r="U41" s="100"/>
      <c r="V41" s="100"/>
      <c r="W41" s="100"/>
      <c r="X41" s="100"/>
      <c r="Y41" s="100"/>
      <c r="Z41" s="100"/>
      <c r="AA41" s="97"/>
      <c r="AB41" s="15"/>
      <c r="AC41" s="12"/>
      <c r="AD41" s="79"/>
      <c r="AK41" s="3"/>
    </row>
    <row r="42" spans="1:37" s="2" customFormat="1" ht="12" customHeight="1">
      <c r="A42" s="52" t="s">
        <v>43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5"/>
      <c r="V42" s="5"/>
      <c r="W42" s="5"/>
      <c r="X42" s="5"/>
      <c r="Y42" s="5"/>
      <c r="Z42" s="5"/>
      <c r="AA42" s="5"/>
      <c r="AB42" s="5"/>
      <c r="AC42" s="3"/>
      <c r="AD42" s="63"/>
      <c r="AK42" s="3"/>
    </row>
    <row r="43" spans="1:38" s="2" customFormat="1" ht="12" customHeight="1">
      <c r="A43" s="47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AC43" s="3"/>
      <c r="AD43" s="53"/>
      <c r="AL43" s="3"/>
    </row>
    <row r="44" spans="1:38" s="2" customFormat="1" ht="12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AC44" s="3"/>
      <c r="AD44" s="53"/>
      <c r="AL44" s="3"/>
    </row>
    <row r="45" spans="14:38" s="2" customFormat="1" ht="12" customHeight="1">
      <c r="N45" s="46"/>
      <c r="O45" s="46"/>
      <c r="P45" s="46"/>
      <c r="Q45" s="46"/>
      <c r="R45" s="46"/>
      <c r="S45" s="46"/>
      <c r="T45" s="46"/>
      <c r="AC45" s="3"/>
      <c r="AD45" s="53"/>
      <c r="AL45" s="3"/>
    </row>
  </sheetData>
  <sheetProtection selectLockedCells="1"/>
  <mergeCells count="2">
    <mergeCell ref="A12:H12"/>
    <mergeCell ref="A14:H14"/>
  </mergeCells>
  <printOptions/>
  <pageMargins left="0.4724409448818898" right="0.15748031496062992" top="0.4330708661417323" bottom="0.31496062992125984" header="0.2755905511811024" footer="0.15748031496062992"/>
  <pageSetup fitToHeight="1" fitToWidth="1" horizontalDpi="600" verticalDpi="600" orientation="landscape" paperSize="9" scale="48" r:id="rId2"/>
  <headerFooter alignWithMargins="0">
    <oddFooter>&amp;L&amp;8&amp;D&amp;C&amp;Z&amp;F&amp;R&amp;A</oddFooter>
  </headerFooter>
  <colBreaks count="1" manualBreakCount="1">
    <brk id="3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Ben Willemse</cp:lastModifiedBy>
  <cp:lastPrinted>2024-03-20T06:48:44Z</cp:lastPrinted>
  <dcterms:created xsi:type="dcterms:W3CDTF">2001-11-06T11:30:11Z</dcterms:created>
  <dcterms:modified xsi:type="dcterms:W3CDTF">2024-03-20T06:49:59Z</dcterms:modified>
  <cp:category/>
  <cp:version/>
  <cp:contentType/>
  <cp:contentStatus/>
</cp:coreProperties>
</file>