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81E2017B-23C5-49D6-A67B-837AC0D3A5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mber of Audits" sheetId="1" r:id="rId1"/>
    <sheet name="Receipts incorrect" sheetId="3" r:id="rId2"/>
    <sheet name="Number incorrect" sheetId="2" r:id="rId3"/>
    <sheet name="Stocks incorrec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1" l="1"/>
  <c r="B48" i="1" l="1"/>
  <c r="G47" i="1" l="1"/>
  <c r="D47" i="1"/>
  <c r="H59" i="1" l="1"/>
  <c r="F59" i="1"/>
  <c r="E59" i="1"/>
  <c r="C59" i="1"/>
  <c r="L58" i="1"/>
  <c r="K58" i="1"/>
  <c r="J58" i="1"/>
  <c r="G58" i="1"/>
  <c r="D58" i="1"/>
  <c r="L57" i="1"/>
  <c r="K57" i="1"/>
  <c r="J57" i="1"/>
  <c r="G57" i="1"/>
  <c r="D57" i="1"/>
  <c r="L56" i="1"/>
  <c r="K56" i="1"/>
  <c r="J56" i="1"/>
  <c r="G56" i="1"/>
  <c r="D56" i="1"/>
  <c r="L55" i="1"/>
  <c r="K55" i="1"/>
  <c r="J55" i="1"/>
  <c r="G55" i="1"/>
  <c r="D55" i="1"/>
  <c r="L54" i="1"/>
  <c r="K54" i="1"/>
  <c r="J54" i="1"/>
  <c r="G54" i="1"/>
  <c r="D54" i="1"/>
  <c r="L53" i="1"/>
  <c r="K53" i="1"/>
  <c r="J53" i="1"/>
  <c r="G53" i="1"/>
  <c r="B59" i="1"/>
  <c r="L52" i="1"/>
  <c r="K52" i="1"/>
  <c r="J52" i="1"/>
  <c r="G52" i="1"/>
  <c r="D52" i="1"/>
  <c r="K51" i="1"/>
  <c r="J51" i="1"/>
  <c r="G51" i="1"/>
  <c r="D51" i="1"/>
  <c r="L50" i="1"/>
  <c r="K50" i="1"/>
  <c r="J50" i="1"/>
  <c r="G50" i="1"/>
  <c r="D50" i="1"/>
  <c r="L49" i="1"/>
  <c r="K49" i="1"/>
  <c r="J49" i="1"/>
  <c r="G49" i="1"/>
  <c r="D49" i="1"/>
  <c r="L48" i="1"/>
  <c r="K48" i="1"/>
  <c r="J48" i="1"/>
  <c r="G48" i="1"/>
  <c r="D48" i="1"/>
  <c r="L47" i="1"/>
  <c r="K47" i="1"/>
  <c r="J47" i="1"/>
  <c r="M49" i="1" l="1"/>
  <c r="M54" i="1"/>
  <c r="M58" i="1"/>
  <c r="M48" i="1"/>
  <c r="M57" i="1"/>
  <c r="G59" i="1"/>
  <c r="M50" i="1"/>
  <c r="M55" i="1"/>
  <c r="M56" i="1"/>
  <c r="M52" i="1"/>
  <c r="M51" i="1"/>
  <c r="K59" i="1"/>
  <c r="J59" i="1"/>
  <c r="L51" i="1"/>
  <c r="L59" i="1" s="1"/>
  <c r="M47" i="1"/>
  <c r="D53" i="1"/>
  <c r="M53" i="1" s="1"/>
  <c r="I59" i="1"/>
  <c r="L45" i="1"/>
  <c r="K45" i="1"/>
  <c r="D59" i="1" l="1"/>
  <c r="M59" i="1"/>
  <c r="J45" i="1"/>
  <c r="G45" i="1"/>
  <c r="D45" i="1"/>
  <c r="M45" i="1" l="1"/>
  <c r="J44" i="1"/>
  <c r="L44" i="1"/>
  <c r="K44" i="1"/>
  <c r="G44" i="1"/>
  <c r="D44" i="1"/>
  <c r="M44" i="1" l="1"/>
  <c r="F9" i="4"/>
  <c r="H9" i="4" s="1"/>
  <c r="J9" i="4" s="1"/>
  <c r="E9" i="4"/>
  <c r="G9" i="4" s="1"/>
  <c r="I9" i="4" s="1"/>
  <c r="F8" i="2"/>
  <c r="H8" i="2" s="1"/>
  <c r="J8" i="2" s="1"/>
  <c r="L8" i="2" s="1"/>
  <c r="E8" i="2"/>
  <c r="G8" i="2" s="1"/>
  <c r="I8" i="2" s="1"/>
  <c r="K8" i="2" s="1"/>
  <c r="L43" i="1" l="1"/>
  <c r="K43" i="1"/>
  <c r="J43" i="1"/>
  <c r="G43" i="1"/>
  <c r="D43" i="1"/>
  <c r="M43" i="1" l="1"/>
  <c r="J42" i="1"/>
  <c r="L42" i="1"/>
  <c r="K42" i="1"/>
  <c r="G42" i="1"/>
  <c r="D42" i="1"/>
  <c r="M42" i="1" l="1"/>
  <c r="L41" i="1"/>
  <c r="K41" i="1"/>
  <c r="J41" i="1"/>
  <c r="G41" i="1"/>
  <c r="D41" i="1"/>
  <c r="M41" i="1" l="1"/>
  <c r="B6" i="2"/>
  <c r="L40" i="1"/>
  <c r="J40" i="1"/>
  <c r="G40" i="1"/>
  <c r="B40" i="1"/>
  <c r="K40" i="1" s="1"/>
  <c r="D40" i="1" l="1"/>
  <c r="M40" i="1" s="1"/>
  <c r="L39" i="1"/>
  <c r="E39" i="1"/>
  <c r="K39" i="1" s="1"/>
  <c r="B6" i="4" l="1"/>
  <c r="J39" i="1"/>
  <c r="G39" i="1"/>
  <c r="D39" i="1"/>
  <c r="M39" i="1" l="1"/>
  <c r="I38" i="1"/>
  <c r="L38" i="1" s="1"/>
  <c r="K38" i="1"/>
  <c r="J38" i="1" l="1"/>
  <c r="G38" i="1"/>
  <c r="D38" i="1"/>
  <c r="M38" i="1" l="1"/>
  <c r="L37" i="1"/>
  <c r="K37" i="1"/>
  <c r="J37" i="1"/>
  <c r="G37" i="1"/>
  <c r="D37" i="1"/>
  <c r="M37" i="1" l="1"/>
  <c r="J25" i="1"/>
  <c r="G25" i="1"/>
  <c r="D25" i="1"/>
  <c r="J24" i="1" l="1"/>
  <c r="G24" i="1"/>
  <c r="D24" i="1"/>
  <c r="J36" i="1" l="1"/>
  <c r="J35" i="1"/>
  <c r="J34" i="1"/>
  <c r="L36" i="1"/>
  <c r="K36" i="1"/>
  <c r="G36" i="1"/>
  <c r="D36" i="1"/>
  <c r="M36" i="1" l="1"/>
  <c r="L35" i="1"/>
  <c r="K35" i="1"/>
  <c r="G35" i="1"/>
  <c r="D35" i="1"/>
  <c r="M35" i="1" l="1"/>
  <c r="M34" i="1"/>
  <c r="L34" i="1"/>
  <c r="K34" i="1"/>
  <c r="J46" i="1" l="1"/>
  <c r="I46" i="1"/>
  <c r="H46" i="1"/>
  <c r="G46" i="1"/>
  <c r="F46" i="1"/>
  <c r="E46" i="1"/>
  <c r="D46" i="1"/>
  <c r="C46" i="1"/>
  <c r="B46" i="1"/>
  <c r="M46" i="1"/>
  <c r="L46" i="1"/>
  <c r="K46" i="1"/>
  <c r="F10" i="3" l="1"/>
  <c r="H10" i="3" s="1"/>
  <c r="J10" i="3" s="1"/>
  <c r="L10" i="3" s="1"/>
  <c r="N10" i="3" s="1"/>
  <c r="E10" i="3"/>
  <c r="G10" i="3" s="1"/>
  <c r="I10" i="3" s="1"/>
  <c r="K10" i="3" s="1"/>
  <c r="M10" i="3" s="1"/>
  <c r="L19" i="2" l="1"/>
  <c r="K19" i="2"/>
  <c r="J19" i="2"/>
  <c r="I19" i="2"/>
  <c r="H19" i="2"/>
  <c r="G19" i="2"/>
  <c r="F19" i="2"/>
  <c r="E19" i="2"/>
  <c r="D19" i="2"/>
  <c r="C19" i="2"/>
  <c r="J33" i="1"/>
  <c r="I33" i="1"/>
  <c r="H33" i="1"/>
  <c r="G33" i="1"/>
  <c r="F33" i="1"/>
  <c r="E33" i="1"/>
  <c r="D33" i="1"/>
  <c r="C33" i="1"/>
  <c r="B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J20" i="1"/>
  <c r="I20" i="1"/>
  <c r="H20" i="1"/>
  <c r="G20" i="1"/>
  <c r="F20" i="1"/>
  <c r="E20" i="1"/>
  <c r="D20" i="1"/>
  <c r="C20" i="1"/>
  <c r="B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L20" i="1" l="1"/>
  <c r="K20" i="1"/>
  <c r="M20" i="1"/>
  <c r="K33" i="1"/>
  <c r="M33" i="1"/>
  <c r="L33" i="1"/>
</calcChain>
</file>

<file path=xl/sharedStrings.xml><?xml version="1.0" encoding="utf-8"?>
<sst xmlns="http://schemas.openxmlformats.org/spreadsheetml/2006/main" count="94" uniqueCount="60">
  <si>
    <t>Whole Grain only</t>
  </si>
  <si>
    <t>Whole Grain and products</t>
  </si>
  <si>
    <t>Products Only</t>
  </si>
  <si>
    <t>Total</t>
  </si>
  <si>
    <t>Month</t>
  </si>
  <si>
    <t xml:space="preserve">Physical </t>
  </si>
  <si>
    <t xml:space="preserve">Electronic </t>
  </si>
  <si>
    <t xml:space="preserve">Total </t>
  </si>
  <si>
    <t xml:space="preserve"> 2019/2020</t>
  </si>
  <si>
    <t>2020/21</t>
  </si>
  <si>
    <t>Opening stock quantity incorrect</t>
  </si>
  <si>
    <t>Receipts quantity incorrect</t>
  </si>
  <si>
    <t>Utilization quantity incorrect</t>
  </si>
  <si>
    <t>Closing stock quantity incorrect</t>
  </si>
  <si>
    <t>Stock variance    &gt; 5%</t>
  </si>
  <si>
    <t>Barley</t>
  </si>
  <si>
    <t>Canola</t>
  </si>
  <si>
    <t>Groundnuts</t>
  </si>
  <si>
    <t>Maize (White)</t>
  </si>
  <si>
    <t>Maize (yellow)</t>
  </si>
  <si>
    <t>Oats</t>
  </si>
  <si>
    <t>Sorghum</t>
  </si>
  <si>
    <t>Soybeans</t>
  </si>
  <si>
    <t>Sunflower</t>
  </si>
  <si>
    <t>Wheat</t>
  </si>
  <si>
    <t>Mass over declared</t>
  </si>
  <si>
    <t>Mass under declared</t>
  </si>
  <si>
    <t>Total received audited</t>
  </si>
  <si>
    <t>Net effect of (under) / over declared</t>
  </si>
  <si>
    <t>Ton</t>
  </si>
  <si>
    <t>%</t>
  </si>
  <si>
    <t>a</t>
  </si>
  <si>
    <t>b</t>
  </si>
  <si>
    <t>c</t>
  </si>
  <si>
    <t>d</t>
  </si>
  <si>
    <t>e</t>
  </si>
  <si>
    <t>f</t>
  </si>
  <si>
    <t>g</t>
  </si>
  <si>
    <t>h</t>
  </si>
  <si>
    <t>e : g</t>
  </si>
  <si>
    <t>f : h</t>
  </si>
  <si>
    <t>a - c</t>
  </si>
  <si>
    <t>b - d</t>
  </si>
  <si>
    <t xml:space="preserve">Groundnuts </t>
  </si>
  <si>
    <t>Maize (white)</t>
  </si>
  <si>
    <t xml:space="preserve">Difference between stock counted and declared on returns </t>
  </si>
  <si>
    <t>Receipts declared incorrect</t>
  </si>
  <si>
    <t>2021/22</t>
  </si>
  <si>
    <t>Total mass declared incorrect</t>
  </si>
  <si>
    <t>Mass declared  incorrect as % of total received</t>
  </si>
  <si>
    <t>Physical stock declared incorrect</t>
  </si>
  <si>
    <t>Under declared (t)</t>
  </si>
  <si>
    <t>Over declared (t)</t>
  </si>
  <si>
    <t>Under declared (%)</t>
  </si>
  <si>
    <t>Over declared (%)</t>
  </si>
  <si>
    <t>* Progressive figures for the same period each year.</t>
  </si>
  <si>
    <t>Number of audits done by the inspectors of SAGIS</t>
  </si>
  <si>
    <t>Number of audits where stock was declared incorrect</t>
  </si>
  <si>
    <t>2022/23</t>
  </si>
  <si>
    <t xml:space="preserve"> March  -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</si>
</sst>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_ ;_ * \-#,##0_ ;_ * &quot;-&quot;_ ;_ @_ "/>
    <numFmt numFmtId="165" formatCode="_ * #,##0.0_ ;_ * \-#,##0.0_ ;_ * &quot;-&quot;?_ ;_ @_ "/>
    <numFmt numFmtId="166" formatCode="_(* #,##0_);_(* \(#,##0\);_(* &quot;-&quot;_);_(@_)"/>
    <numFmt numFmtId="167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14"/>
      <name val="Arial Narrow"/>
      <family val="2"/>
    </font>
    <font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164" fontId="2" fillId="0" borderId="15" xfId="0" applyNumberFormat="1" applyFont="1" applyBorder="1"/>
    <xf numFmtId="164" fontId="2" fillId="0" borderId="9" xfId="0" applyNumberFormat="1" applyFont="1" applyBorder="1"/>
    <xf numFmtId="0" fontId="2" fillId="0" borderId="15" xfId="0" applyFont="1" applyBorder="1"/>
    <xf numFmtId="0" fontId="2" fillId="0" borderId="33" xfId="0" applyFont="1" applyBorder="1"/>
    <xf numFmtId="0" fontId="2" fillId="0" borderId="25" xfId="0" applyFont="1" applyBorder="1"/>
    <xf numFmtId="0" fontId="2" fillId="0" borderId="10" xfId="0" applyFont="1" applyBorder="1"/>
    <xf numFmtId="0" fontId="4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1" xfId="0" applyFont="1" applyBorder="1"/>
    <xf numFmtId="0" fontId="2" fillId="0" borderId="11" xfId="0" applyFont="1" applyBorder="1"/>
    <xf numFmtId="0" fontId="3" fillId="0" borderId="8" xfId="0" applyFont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17" fontId="2" fillId="0" borderId="11" xfId="0" applyNumberFormat="1" applyFont="1" applyBorder="1" applyAlignment="1">
      <alignment horizontal="center"/>
    </xf>
    <xf numFmtId="17" fontId="3" fillId="3" borderId="8" xfId="0" applyNumberFormat="1" applyFont="1" applyFill="1" applyBorder="1" applyAlignment="1">
      <alignment horizontal="center"/>
    </xf>
    <xf numFmtId="0" fontId="3" fillId="3" borderId="36" xfId="0" applyFont="1" applyFill="1" applyBorder="1"/>
    <xf numFmtId="0" fontId="3" fillId="3" borderId="37" xfId="0" applyFont="1" applyFill="1" applyBorder="1"/>
    <xf numFmtId="0" fontId="3" fillId="3" borderId="7" xfId="0" applyFont="1" applyFill="1" applyBorder="1"/>
    <xf numFmtId="0" fontId="3" fillId="3" borderId="38" xfId="0" applyFont="1" applyFill="1" applyBorder="1"/>
    <xf numFmtId="0" fontId="3" fillId="3" borderId="8" xfId="0" applyFont="1" applyFill="1" applyBorder="1" applyAlignment="1">
      <alignment horizontal="center"/>
    </xf>
    <xf numFmtId="0" fontId="2" fillId="2" borderId="0" xfId="0" applyFont="1" applyFill="1"/>
    <xf numFmtId="0" fontId="6" fillId="0" borderId="0" xfId="0" applyFont="1"/>
    <xf numFmtId="0" fontId="5" fillId="0" borderId="0" xfId="0" applyFont="1" applyAlignment="1">
      <alignment horizontal="left" wrapText="1"/>
    </xf>
    <xf numFmtId="0" fontId="2" fillId="0" borderId="2" xfId="0" applyFont="1" applyBorder="1"/>
    <xf numFmtId="0" fontId="2" fillId="0" borderId="9" xfId="0" applyFont="1" applyBorder="1"/>
    <xf numFmtId="166" fontId="2" fillId="0" borderId="0" xfId="0" applyNumberFormat="1" applyFont="1"/>
    <xf numFmtId="0" fontId="2" fillId="0" borderId="19" xfId="0" applyFont="1" applyBorder="1"/>
    <xf numFmtId="0" fontId="3" fillId="0" borderId="41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2" fillId="0" borderId="28" xfId="0" applyFont="1" applyBorder="1"/>
    <xf numFmtId="164" fontId="2" fillId="0" borderId="15" xfId="0" applyNumberFormat="1" applyFont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horizontal="center"/>
    </xf>
    <xf numFmtId="164" fontId="2" fillId="0" borderId="43" xfId="0" applyNumberFormat="1" applyFont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164" fontId="3" fillId="3" borderId="36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3" borderId="22" xfId="0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center" wrapText="1"/>
    </xf>
    <xf numFmtId="165" fontId="2" fillId="0" borderId="15" xfId="0" applyNumberFormat="1" applyFont="1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0" fontId="2" fillId="0" borderId="27" xfId="0" applyFont="1" applyBorder="1"/>
    <xf numFmtId="0" fontId="2" fillId="3" borderId="18" xfId="0" applyFont="1" applyFill="1" applyBorder="1"/>
    <xf numFmtId="0" fontId="2" fillId="3" borderId="17" xfId="0" applyFont="1" applyFill="1" applyBorder="1"/>
    <xf numFmtId="164" fontId="2" fillId="0" borderId="27" xfId="0" applyNumberFormat="1" applyFont="1" applyBorder="1"/>
    <xf numFmtId="0" fontId="2" fillId="3" borderId="29" xfId="0" applyFont="1" applyFill="1" applyBorder="1"/>
    <xf numFmtId="0" fontId="2" fillId="0" borderId="27" xfId="0" applyFont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66" fontId="2" fillId="0" borderId="32" xfId="1" quotePrefix="1" applyNumberFormat="1" applyFont="1" applyFill="1" applyBorder="1" applyAlignment="1">
      <alignment horizontal="right" vertical="center"/>
    </xf>
    <xf numFmtId="166" fontId="2" fillId="0" borderId="15" xfId="1" quotePrefix="1" applyNumberFormat="1" applyFont="1" applyFill="1" applyBorder="1" applyAlignment="1">
      <alignment horizontal="right" vertical="center"/>
    </xf>
    <xf numFmtId="167" fontId="2" fillId="0" borderId="15" xfId="0" applyNumberFormat="1" applyFont="1" applyBorder="1" applyAlignment="1">
      <alignment horizontal="right"/>
    </xf>
    <xf numFmtId="166" fontId="2" fillId="0" borderId="33" xfId="1" quotePrefix="1" applyNumberFormat="1" applyFont="1" applyFill="1" applyBorder="1" applyAlignment="1">
      <alignment horizontal="right" vertical="center"/>
    </xf>
    <xf numFmtId="166" fontId="2" fillId="0" borderId="34" xfId="1" quotePrefix="1" applyNumberFormat="1" applyFont="1" applyFill="1" applyBorder="1" applyAlignment="1">
      <alignment horizontal="right" vertical="center"/>
    </xf>
    <xf numFmtId="166" fontId="2" fillId="0" borderId="27" xfId="1" quotePrefix="1" applyNumberFormat="1" applyFont="1" applyFill="1" applyBorder="1" applyAlignment="1">
      <alignment horizontal="right" vertical="center"/>
    </xf>
    <xf numFmtId="167" fontId="2" fillId="0" borderId="27" xfId="0" applyNumberFormat="1" applyFont="1" applyBorder="1" applyAlignment="1">
      <alignment horizontal="right"/>
    </xf>
    <xf numFmtId="166" fontId="3" fillId="0" borderId="34" xfId="0" applyNumberFormat="1" applyFont="1" applyBorder="1" applyAlignment="1">
      <alignment vertical="center"/>
    </xf>
    <xf numFmtId="167" fontId="3" fillId="0" borderId="36" xfId="0" applyNumberFormat="1" applyFont="1" applyBorder="1" applyAlignment="1">
      <alignment horizontal="right"/>
    </xf>
    <xf numFmtId="167" fontId="3" fillId="3" borderId="38" xfId="0" applyNumberFormat="1" applyFont="1" applyFill="1" applyBorder="1" applyAlignment="1">
      <alignment horizontal="right"/>
    </xf>
    <xf numFmtId="167" fontId="3" fillId="3" borderId="7" xfId="0" applyNumberFormat="1" applyFont="1" applyFill="1" applyBorder="1" applyAlignment="1">
      <alignment horizontal="right"/>
    </xf>
    <xf numFmtId="164" fontId="2" fillId="3" borderId="10" xfId="0" applyNumberFormat="1" applyFont="1" applyFill="1" applyBorder="1"/>
    <xf numFmtId="164" fontId="2" fillId="3" borderId="0" xfId="0" applyNumberFormat="1" applyFont="1" applyFill="1"/>
    <xf numFmtId="164" fontId="2" fillId="3" borderId="25" xfId="0" applyNumberFormat="1" applyFont="1" applyFill="1" applyBorder="1"/>
    <xf numFmtId="166" fontId="2" fillId="3" borderId="10" xfId="1" quotePrefix="1" applyNumberFormat="1" applyFont="1" applyFill="1" applyBorder="1" applyAlignment="1">
      <alignment horizontal="right" vertical="center"/>
    </xf>
    <xf numFmtId="166" fontId="2" fillId="3" borderId="25" xfId="1" quotePrefix="1" applyNumberFormat="1" applyFont="1" applyFill="1" applyBorder="1" applyAlignment="1">
      <alignment horizontal="right" vertical="center"/>
    </xf>
    <xf numFmtId="167" fontId="2" fillId="3" borderId="25" xfId="0" applyNumberFormat="1" applyFont="1" applyFill="1" applyBorder="1" applyAlignment="1">
      <alignment horizontal="right"/>
    </xf>
    <xf numFmtId="167" fontId="2" fillId="3" borderId="10" xfId="0" applyNumberFormat="1" applyFont="1" applyFill="1" applyBorder="1" applyAlignment="1">
      <alignment horizontal="right"/>
    </xf>
    <xf numFmtId="166" fontId="2" fillId="3" borderId="18" xfId="1" quotePrefix="1" applyNumberFormat="1" applyFont="1" applyFill="1" applyBorder="1" applyAlignment="1">
      <alignment horizontal="right" vertical="center"/>
    </xf>
    <xf numFmtId="166" fontId="2" fillId="3" borderId="31" xfId="1" quotePrefix="1" applyNumberFormat="1" applyFont="1" applyFill="1" applyBorder="1" applyAlignment="1">
      <alignment horizontal="right" vertical="center"/>
    </xf>
    <xf numFmtId="167" fontId="2" fillId="3" borderId="31" xfId="0" applyNumberFormat="1" applyFont="1" applyFill="1" applyBorder="1" applyAlignment="1">
      <alignment horizontal="right"/>
    </xf>
    <xf numFmtId="167" fontId="2" fillId="3" borderId="18" xfId="0" applyNumberFormat="1" applyFont="1" applyFill="1" applyBorder="1" applyAlignment="1">
      <alignment horizontal="right"/>
    </xf>
    <xf numFmtId="166" fontId="3" fillId="3" borderId="34" xfId="0" applyNumberFormat="1" applyFont="1" applyFill="1" applyBorder="1" applyAlignment="1">
      <alignment vertical="center"/>
    </xf>
    <xf numFmtId="164" fontId="2" fillId="3" borderId="26" xfId="0" applyNumberFormat="1" applyFont="1" applyFill="1" applyBorder="1"/>
    <xf numFmtId="165" fontId="2" fillId="3" borderId="25" xfId="0" applyNumberFormat="1" applyFont="1" applyFill="1" applyBorder="1" applyAlignment="1">
      <alignment horizontal="center"/>
    </xf>
    <xf numFmtId="166" fontId="2" fillId="3" borderId="1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0" borderId="0" xfId="0" applyFont="1"/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472712</xdr:colOff>
      <xdr:row>2</xdr:row>
      <xdr:rowOff>172263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39712" cy="591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367937</xdr:colOff>
      <xdr:row>2</xdr:row>
      <xdr:rowOff>115113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39712" cy="5913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386987</xdr:colOff>
      <xdr:row>2</xdr:row>
      <xdr:rowOff>115113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39712" cy="5913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44087</xdr:colOff>
      <xdr:row>2</xdr:row>
      <xdr:rowOff>115113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0"/>
          <a:ext cx="3139712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workbookViewId="0">
      <pane ySplit="7" topLeftCell="A35" activePane="bottomLeft" state="frozen"/>
      <selection pane="bottomLeft" activeCell="M59" sqref="M59"/>
    </sheetView>
  </sheetViews>
  <sheetFormatPr defaultColWidth="9.140625" defaultRowHeight="16.5" x14ac:dyDescent="0.3"/>
  <cols>
    <col min="1" max="1" width="11.7109375" style="17" customWidth="1"/>
    <col min="2" max="2" width="9.140625" style="8"/>
    <col min="3" max="3" width="10" style="8" customWidth="1"/>
    <col min="4" max="5" width="9.140625" style="8"/>
    <col min="6" max="6" width="10.140625" style="8" customWidth="1"/>
    <col min="7" max="8" width="9.140625" style="8"/>
    <col min="9" max="9" width="10.7109375" style="8" customWidth="1"/>
    <col min="10" max="11" width="9.140625" style="8"/>
    <col min="12" max="12" width="10.28515625" style="8" customWidth="1"/>
    <col min="13" max="16384" width="9.140625" style="8"/>
  </cols>
  <sheetData>
    <row r="1" spans="1:13" x14ac:dyDescent="0.3">
      <c r="A1" s="7"/>
    </row>
    <row r="2" spans="1:13" x14ac:dyDescent="0.3">
      <c r="A2" s="8"/>
      <c r="B2" s="9"/>
      <c r="C2" s="9"/>
      <c r="D2" s="9"/>
      <c r="E2" s="9"/>
    </row>
    <row r="3" spans="1:13" ht="18.75" x14ac:dyDescent="0.3">
      <c r="A3" s="16"/>
      <c r="B3" s="9"/>
      <c r="C3" s="9"/>
      <c r="D3" s="9"/>
      <c r="E3" s="9"/>
    </row>
    <row r="4" spans="1:13" ht="18.75" x14ac:dyDescent="0.3">
      <c r="A4" s="16" t="s">
        <v>56</v>
      </c>
      <c r="B4" s="9"/>
      <c r="C4" s="9"/>
      <c r="D4" s="9"/>
      <c r="E4" s="9"/>
    </row>
    <row r="5" spans="1:13" ht="17.25" thickBot="1" x14ac:dyDescent="0.35"/>
    <row r="6" spans="1:13" s="17" customFormat="1" ht="17.25" thickBot="1" x14ac:dyDescent="0.35">
      <c r="A6" s="18"/>
      <c r="B6" s="19"/>
      <c r="C6" s="20" t="s">
        <v>0</v>
      </c>
      <c r="D6" s="21"/>
      <c r="E6" s="100" t="s">
        <v>1</v>
      </c>
      <c r="F6" s="101"/>
      <c r="G6" s="102"/>
      <c r="H6" s="103" t="s">
        <v>2</v>
      </c>
      <c r="I6" s="104"/>
      <c r="J6" s="105"/>
      <c r="K6" s="106" t="s">
        <v>3</v>
      </c>
      <c r="L6" s="107"/>
      <c r="M6" s="108"/>
    </row>
    <row r="7" spans="1:13" s="17" customFormat="1" ht="17.25" thickBot="1" x14ac:dyDescent="0.35">
      <c r="A7" s="22" t="s">
        <v>4</v>
      </c>
      <c r="B7" s="23" t="s">
        <v>5</v>
      </c>
      <c r="C7" s="24" t="s">
        <v>6</v>
      </c>
      <c r="D7" s="25" t="s">
        <v>7</v>
      </c>
      <c r="E7" s="23" t="s">
        <v>5</v>
      </c>
      <c r="F7" s="24" t="s">
        <v>6</v>
      </c>
      <c r="G7" s="25" t="s">
        <v>7</v>
      </c>
      <c r="H7" s="23" t="s">
        <v>5</v>
      </c>
      <c r="I7" s="26" t="s">
        <v>6</v>
      </c>
      <c r="J7" s="25" t="s">
        <v>7</v>
      </c>
      <c r="K7" s="23" t="s">
        <v>5</v>
      </c>
      <c r="L7" s="24" t="s">
        <v>6</v>
      </c>
      <c r="M7" s="25" t="s">
        <v>7</v>
      </c>
    </row>
    <row r="8" spans="1:13" x14ac:dyDescent="0.3">
      <c r="A8" s="27">
        <v>43525</v>
      </c>
      <c r="B8" s="3">
        <v>25</v>
      </c>
      <c r="C8" s="4">
        <v>0</v>
      </c>
      <c r="D8" s="6">
        <v>25</v>
      </c>
      <c r="E8" s="3">
        <v>36</v>
      </c>
      <c r="F8" s="28">
        <v>0</v>
      </c>
      <c r="G8" s="6">
        <v>36</v>
      </c>
      <c r="H8" s="29">
        <v>17</v>
      </c>
      <c r="I8" s="5">
        <v>0</v>
      </c>
      <c r="J8" s="6">
        <v>17</v>
      </c>
      <c r="K8" s="3">
        <f>B8+E8+H8</f>
        <v>78</v>
      </c>
      <c r="L8" s="4">
        <f t="shared" ref="L8:M23" si="0">C8+F8+I8</f>
        <v>0</v>
      </c>
      <c r="M8" s="6">
        <f t="shared" si="0"/>
        <v>78</v>
      </c>
    </row>
    <row r="9" spans="1:13" x14ac:dyDescent="0.3">
      <c r="A9" s="30">
        <v>43556</v>
      </c>
      <c r="B9" s="3">
        <v>28</v>
      </c>
      <c r="C9" s="4">
        <v>0</v>
      </c>
      <c r="D9" s="6">
        <v>28</v>
      </c>
      <c r="E9" s="3">
        <v>22</v>
      </c>
      <c r="F9" s="4">
        <v>0</v>
      </c>
      <c r="G9" s="6">
        <v>22</v>
      </c>
      <c r="H9" s="3">
        <v>38</v>
      </c>
      <c r="I9" s="5">
        <v>0</v>
      </c>
      <c r="J9" s="6">
        <v>38</v>
      </c>
      <c r="K9" s="3">
        <f t="shared" ref="K9:M32" si="1">B9+E9+H9</f>
        <v>88</v>
      </c>
      <c r="L9" s="4">
        <f t="shared" si="0"/>
        <v>0</v>
      </c>
      <c r="M9" s="6">
        <f t="shared" si="0"/>
        <v>88</v>
      </c>
    </row>
    <row r="10" spans="1:13" x14ac:dyDescent="0.3">
      <c r="A10" s="30">
        <v>43586</v>
      </c>
      <c r="B10" s="3">
        <v>26</v>
      </c>
      <c r="C10" s="4">
        <v>0</v>
      </c>
      <c r="D10" s="6">
        <v>26</v>
      </c>
      <c r="E10" s="3">
        <v>10</v>
      </c>
      <c r="F10" s="4">
        <v>0</v>
      </c>
      <c r="G10" s="6">
        <v>10</v>
      </c>
      <c r="H10" s="3">
        <v>37</v>
      </c>
      <c r="I10" s="5">
        <v>0</v>
      </c>
      <c r="J10" s="6">
        <v>37</v>
      </c>
      <c r="K10" s="3">
        <f t="shared" si="1"/>
        <v>73</v>
      </c>
      <c r="L10" s="4">
        <f t="shared" si="0"/>
        <v>0</v>
      </c>
      <c r="M10" s="6">
        <f t="shared" si="0"/>
        <v>73</v>
      </c>
    </row>
    <row r="11" spans="1:13" x14ac:dyDescent="0.3">
      <c r="A11" s="30">
        <v>43617</v>
      </c>
      <c r="B11" s="3">
        <v>32</v>
      </c>
      <c r="C11" s="4">
        <v>0</v>
      </c>
      <c r="D11" s="6">
        <v>32</v>
      </c>
      <c r="E11" s="3">
        <v>33</v>
      </c>
      <c r="F11" s="4">
        <v>0</v>
      </c>
      <c r="G11" s="6">
        <v>33</v>
      </c>
      <c r="H11" s="3">
        <v>56</v>
      </c>
      <c r="I11" s="5">
        <v>0</v>
      </c>
      <c r="J11" s="6">
        <v>56</v>
      </c>
      <c r="K11" s="3">
        <f t="shared" si="1"/>
        <v>121</v>
      </c>
      <c r="L11" s="4">
        <f t="shared" si="0"/>
        <v>0</v>
      </c>
      <c r="M11" s="6">
        <f t="shared" si="0"/>
        <v>121</v>
      </c>
    </row>
    <row r="12" spans="1:13" x14ac:dyDescent="0.3">
      <c r="A12" s="30">
        <v>43647</v>
      </c>
      <c r="B12" s="3">
        <v>29</v>
      </c>
      <c r="C12" s="4">
        <v>0</v>
      </c>
      <c r="D12" s="6">
        <v>29</v>
      </c>
      <c r="E12" s="3">
        <v>29</v>
      </c>
      <c r="F12" s="4">
        <v>0</v>
      </c>
      <c r="G12" s="6">
        <v>29</v>
      </c>
      <c r="H12" s="3">
        <v>56</v>
      </c>
      <c r="I12" s="5">
        <v>0</v>
      </c>
      <c r="J12" s="6">
        <v>56</v>
      </c>
      <c r="K12" s="3">
        <f t="shared" si="1"/>
        <v>114</v>
      </c>
      <c r="L12" s="4">
        <f t="shared" si="0"/>
        <v>0</v>
      </c>
      <c r="M12" s="6">
        <f t="shared" si="0"/>
        <v>114</v>
      </c>
    </row>
    <row r="13" spans="1:13" x14ac:dyDescent="0.3">
      <c r="A13" s="30">
        <v>43678</v>
      </c>
      <c r="B13" s="3">
        <v>37</v>
      </c>
      <c r="C13" s="4">
        <v>0</v>
      </c>
      <c r="D13" s="6">
        <v>37</v>
      </c>
      <c r="E13" s="3">
        <v>27</v>
      </c>
      <c r="F13" s="4">
        <v>0</v>
      </c>
      <c r="G13" s="6">
        <v>27</v>
      </c>
      <c r="H13" s="3">
        <v>8</v>
      </c>
      <c r="I13" s="5">
        <v>0</v>
      </c>
      <c r="J13" s="6">
        <v>8</v>
      </c>
      <c r="K13" s="3">
        <f t="shared" si="1"/>
        <v>72</v>
      </c>
      <c r="L13" s="4">
        <f t="shared" si="0"/>
        <v>0</v>
      </c>
      <c r="M13" s="6">
        <f t="shared" si="0"/>
        <v>72</v>
      </c>
    </row>
    <row r="14" spans="1:13" x14ac:dyDescent="0.3">
      <c r="A14" s="30">
        <v>43709</v>
      </c>
      <c r="B14" s="3">
        <v>24</v>
      </c>
      <c r="C14" s="4">
        <v>0</v>
      </c>
      <c r="D14" s="6">
        <v>24</v>
      </c>
      <c r="E14" s="3">
        <v>13</v>
      </c>
      <c r="F14" s="4">
        <v>0</v>
      </c>
      <c r="G14" s="6">
        <v>13</v>
      </c>
      <c r="H14" s="3">
        <v>26</v>
      </c>
      <c r="I14" s="5">
        <v>0</v>
      </c>
      <c r="J14" s="6">
        <v>26</v>
      </c>
      <c r="K14" s="3">
        <f t="shared" si="1"/>
        <v>63</v>
      </c>
      <c r="L14" s="4">
        <f t="shared" si="0"/>
        <v>0</v>
      </c>
      <c r="M14" s="6">
        <f t="shared" si="0"/>
        <v>63</v>
      </c>
    </row>
    <row r="15" spans="1:13" x14ac:dyDescent="0.3">
      <c r="A15" s="30">
        <v>43739</v>
      </c>
      <c r="B15" s="3">
        <v>14</v>
      </c>
      <c r="C15" s="4">
        <v>0</v>
      </c>
      <c r="D15" s="6">
        <v>14</v>
      </c>
      <c r="E15" s="3">
        <v>6</v>
      </c>
      <c r="F15" s="4">
        <v>0</v>
      </c>
      <c r="G15" s="6">
        <v>6</v>
      </c>
      <c r="H15" s="3">
        <v>10</v>
      </c>
      <c r="I15" s="5">
        <v>0</v>
      </c>
      <c r="J15" s="6">
        <v>10</v>
      </c>
      <c r="K15" s="3">
        <f t="shared" si="1"/>
        <v>30</v>
      </c>
      <c r="L15" s="4">
        <f t="shared" si="0"/>
        <v>0</v>
      </c>
      <c r="M15" s="6">
        <f t="shared" si="0"/>
        <v>30</v>
      </c>
    </row>
    <row r="16" spans="1:13" x14ac:dyDescent="0.3">
      <c r="A16" s="30">
        <v>43770</v>
      </c>
      <c r="B16" s="3">
        <v>43</v>
      </c>
      <c r="C16" s="4">
        <v>0</v>
      </c>
      <c r="D16" s="6">
        <v>43</v>
      </c>
      <c r="E16" s="3">
        <v>34</v>
      </c>
      <c r="F16" s="4">
        <v>0</v>
      </c>
      <c r="G16" s="6">
        <v>34</v>
      </c>
      <c r="H16" s="3">
        <v>18</v>
      </c>
      <c r="I16" s="5">
        <v>0</v>
      </c>
      <c r="J16" s="6">
        <v>18</v>
      </c>
      <c r="K16" s="3">
        <f t="shared" si="1"/>
        <v>95</v>
      </c>
      <c r="L16" s="4">
        <f t="shared" si="0"/>
        <v>0</v>
      </c>
      <c r="M16" s="6">
        <f t="shared" si="0"/>
        <v>95</v>
      </c>
    </row>
    <row r="17" spans="1:13" x14ac:dyDescent="0.3">
      <c r="A17" s="30">
        <v>43800</v>
      </c>
      <c r="B17" s="3">
        <v>14</v>
      </c>
      <c r="C17" s="4">
        <v>0</v>
      </c>
      <c r="D17" s="6">
        <v>14</v>
      </c>
      <c r="E17" s="3">
        <v>6</v>
      </c>
      <c r="F17" s="4">
        <v>0</v>
      </c>
      <c r="G17" s="6">
        <v>6</v>
      </c>
      <c r="H17" s="3">
        <v>34</v>
      </c>
      <c r="I17" s="5">
        <v>0</v>
      </c>
      <c r="J17" s="6">
        <v>34</v>
      </c>
      <c r="K17" s="3">
        <f t="shared" si="1"/>
        <v>54</v>
      </c>
      <c r="L17" s="4">
        <f t="shared" si="0"/>
        <v>0</v>
      </c>
      <c r="M17" s="6">
        <f t="shared" si="0"/>
        <v>54</v>
      </c>
    </row>
    <row r="18" spans="1:13" x14ac:dyDescent="0.3">
      <c r="A18" s="30">
        <v>43831</v>
      </c>
      <c r="B18" s="3">
        <v>16</v>
      </c>
      <c r="C18" s="4">
        <v>0</v>
      </c>
      <c r="D18" s="6">
        <v>16</v>
      </c>
      <c r="E18" s="3">
        <v>9</v>
      </c>
      <c r="F18" s="4">
        <v>0</v>
      </c>
      <c r="G18" s="6">
        <v>9</v>
      </c>
      <c r="H18" s="3">
        <v>27</v>
      </c>
      <c r="I18" s="5">
        <v>0</v>
      </c>
      <c r="J18" s="6">
        <v>27</v>
      </c>
      <c r="K18" s="3">
        <f t="shared" si="1"/>
        <v>52</v>
      </c>
      <c r="L18" s="4">
        <f t="shared" si="0"/>
        <v>0</v>
      </c>
      <c r="M18" s="6">
        <f t="shared" si="0"/>
        <v>52</v>
      </c>
    </row>
    <row r="19" spans="1:13" ht="17.25" thickBot="1" x14ac:dyDescent="0.35">
      <c r="A19" s="30">
        <v>43862</v>
      </c>
      <c r="B19" s="3">
        <v>17</v>
      </c>
      <c r="C19" s="4">
        <v>0</v>
      </c>
      <c r="D19" s="6">
        <v>17</v>
      </c>
      <c r="E19" s="3">
        <v>19</v>
      </c>
      <c r="F19" s="4">
        <v>0</v>
      </c>
      <c r="G19" s="6">
        <v>19</v>
      </c>
      <c r="H19" s="3">
        <v>23</v>
      </c>
      <c r="I19" s="5">
        <v>0</v>
      </c>
      <c r="J19" s="6">
        <v>23</v>
      </c>
      <c r="K19" s="3">
        <f t="shared" si="1"/>
        <v>59</v>
      </c>
      <c r="L19" s="4">
        <f t="shared" si="0"/>
        <v>0</v>
      </c>
      <c r="M19" s="6">
        <f t="shared" si="0"/>
        <v>59</v>
      </c>
    </row>
    <row r="20" spans="1:13" ht="17.25" thickBot="1" x14ac:dyDescent="0.35">
      <c r="A20" s="31" t="s">
        <v>8</v>
      </c>
      <c r="B20" s="32">
        <f t="shared" ref="B20:M20" si="2">SUM(B8:B19)</f>
        <v>305</v>
      </c>
      <c r="C20" s="33">
        <f t="shared" si="2"/>
        <v>0</v>
      </c>
      <c r="D20" s="34">
        <f t="shared" si="2"/>
        <v>305</v>
      </c>
      <c r="E20" s="32">
        <f t="shared" si="2"/>
        <v>244</v>
      </c>
      <c r="F20" s="33">
        <f t="shared" si="2"/>
        <v>0</v>
      </c>
      <c r="G20" s="34">
        <f t="shared" si="2"/>
        <v>244</v>
      </c>
      <c r="H20" s="32">
        <f t="shared" si="2"/>
        <v>350</v>
      </c>
      <c r="I20" s="35">
        <f t="shared" si="2"/>
        <v>0</v>
      </c>
      <c r="J20" s="34">
        <f t="shared" si="2"/>
        <v>350</v>
      </c>
      <c r="K20" s="32">
        <f t="shared" si="2"/>
        <v>899</v>
      </c>
      <c r="L20" s="33">
        <f t="shared" si="2"/>
        <v>0</v>
      </c>
      <c r="M20" s="34">
        <f t="shared" si="2"/>
        <v>899</v>
      </c>
    </row>
    <row r="21" spans="1:13" x14ac:dyDescent="0.3">
      <c r="A21" s="30">
        <v>43891</v>
      </c>
      <c r="B21" s="3">
        <v>23</v>
      </c>
      <c r="C21" s="4">
        <v>0</v>
      </c>
      <c r="D21" s="6">
        <v>23</v>
      </c>
      <c r="E21" s="3">
        <v>23</v>
      </c>
      <c r="F21" s="4">
        <v>0</v>
      </c>
      <c r="G21" s="6">
        <v>23</v>
      </c>
      <c r="H21" s="3">
        <v>38</v>
      </c>
      <c r="I21" s="5">
        <v>0</v>
      </c>
      <c r="J21" s="6">
        <v>38</v>
      </c>
      <c r="K21" s="3">
        <f t="shared" si="1"/>
        <v>84</v>
      </c>
      <c r="L21" s="4">
        <f t="shared" si="0"/>
        <v>0</v>
      </c>
      <c r="M21" s="6">
        <f t="shared" si="0"/>
        <v>84</v>
      </c>
    </row>
    <row r="22" spans="1:13" x14ac:dyDescent="0.3">
      <c r="A22" s="30">
        <v>43922</v>
      </c>
      <c r="B22" s="3">
        <v>0</v>
      </c>
      <c r="C22" s="4">
        <v>0</v>
      </c>
      <c r="D22" s="6">
        <v>0</v>
      </c>
      <c r="E22" s="3">
        <v>0</v>
      </c>
      <c r="F22" s="4">
        <v>0</v>
      </c>
      <c r="G22" s="6">
        <v>0</v>
      </c>
      <c r="H22" s="3">
        <v>0</v>
      </c>
      <c r="I22" s="5">
        <v>0</v>
      </c>
      <c r="J22" s="6">
        <v>0</v>
      </c>
      <c r="K22" s="3">
        <f t="shared" si="1"/>
        <v>0</v>
      </c>
      <c r="L22" s="4">
        <f t="shared" si="0"/>
        <v>0</v>
      </c>
      <c r="M22" s="6">
        <f t="shared" si="0"/>
        <v>0</v>
      </c>
    </row>
    <row r="23" spans="1:13" x14ac:dyDescent="0.3">
      <c r="A23" s="30">
        <v>43952</v>
      </c>
      <c r="B23" s="3">
        <v>0</v>
      </c>
      <c r="C23" s="4">
        <v>24</v>
      </c>
      <c r="D23" s="6">
        <v>24</v>
      </c>
      <c r="E23" s="3">
        <v>0</v>
      </c>
      <c r="F23" s="4">
        <v>4</v>
      </c>
      <c r="G23" s="6">
        <v>4</v>
      </c>
      <c r="H23" s="3">
        <v>0</v>
      </c>
      <c r="I23" s="5">
        <v>28</v>
      </c>
      <c r="J23" s="6">
        <v>28</v>
      </c>
      <c r="K23" s="3">
        <f t="shared" si="1"/>
        <v>0</v>
      </c>
      <c r="L23" s="4">
        <f t="shared" si="0"/>
        <v>56</v>
      </c>
      <c r="M23" s="6">
        <f t="shared" si="0"/>
        <v>56</v>
      </c>
    </row>
    <row r="24" spans="1:13" x14ac:dyDescent="0.3">
      <c r="A24" s="30">
        <v>43983</v>
      </c>
      <c r="B24" s="3">
        <v>8</v>
      </c>
      <c r="C24" s="4">
        <v>19</v>
      </c>
      <c r="D24" s="6">
        <f>B24+C24</f>
        <v>27</v>
      </c>
      <c r="E24" s="3">
        <v>6</v>
      </c>
      <c r="F24" s="4">
        <v>10</v>
      </c>
      <c r="G24" s="6">
        <f>+E24+F24</f>
        <v>16</v>
      </c>
      <c r="H24" s="3">
        <v>27</v>
      </c>
      <c r="I24" s="5">
        <v>14</v>
      </c>
      <c r="J24" s="6">
        <f>H24+I24</f>
        <v>41</v>
      </c>
      <c r="K24" s="3">
        <f t="shared" si="1"/>
        <v>41</v>
      </c>
      <c r="L24" s="4">
        <f t="shared" si="1"/>
        <v>43</v>
      </c>
      <c r="M24" s="6">
        <f t="shared" si="1"/>
        <v>84</v>
      </c>
    </row>
    <row r="25" spans="1:13" x14ac:dyDescent="0.3">
      <c r="A25" s="30">
        <v>44013</v>
      </c>
      <c r="B25" s="3">
        <v>31</v>
      </c>
      <c r="C25" s="4">
        <v>0</v>
      </c>
      <c r="D25" s="6">
        <f>B25+C25</f>
        <v>31</v>
      </c>
      <c r="E25" s="3">
        <v>23</v>
      </c>
      <c r="F25" s="4">
        <v>0</v>
      </c>
      <c r="G25" s="6">
        <f>+E25+F25</f>
        <v>23</v>
      </c>
      <c r="H25" s="3">
        <v>14</v>
      </c>
      <c r="I25" s="5">
        <v>0</v>
      </c>
      <c r="J25" s="6">
        <f>H25+I25</f>
        <v>14</v>
      </c>
      <c r="K25" s="3">
        <f t="shared" si="1"/>
        <v>68</v>
      </c>
      <c r="L25" s="4">
        <f t="shared" si="1"/>
        <v>0</v>
      </c>
      <c r="M25" s="6">
        <f t="shared" si="1"/>
        <v>68</v>
      </c>
    </row>
    <row r="26" spans="1:13" x14ac:dyDescent="0.3">
      <c r="A26" s="30">
        <v>44044</v>
      </c>
      <c r="B26" s="3">
        <v>40</v>
      </c>
      <c r="C26" s="4">
        <v>0</v>
      </c>
      <c r="D26" s="6">
        <v>40</v>
      </c>
      <c r="E26" s="3">
        <v>27</v>
      </c>
      <c r="F26" s="4">
        <v>0</v>
      </c>
      <c r="G26" s="6">
        <v>27</v>
      </c>
      <c r="H26" s="3">
        <v>31</v>
      </c>
      <c r="I26" s="5">
        <v>0</v>
      </c>
      <c r="J26" s="6">
        <v>31</v>
      </c>
      <c r="K26" s="3">
        <f t="shared" si="1"/>
        <v>98</v>
      </c>
      <c r="L26" s="4">
        <f t="shared" si="1"/>
        <v>0</v>
      </c>
      <c r="M26" s="6">
        <f t="shared" si="1"/>
        <v>98</v>
      </c>
    </row>
    <row r="27" spans="1:13" x14ac:dyDescent="0.3">
      <c r="A27" s="30">
        <v>44075</v>
      </c>
      <c r="B27" s="3">
        <v>33</v>
      </c>
      <c r="C27" s="4">
        <v>0</v>
      </c>
      <c r="D27" s="6">
        <v>33</v>
      </c>
      <c r="E27" s="3">
        <v>17</v>
      </c>
      <c r="F27" s="4">
        <v>0</v>
      </c>
      <c r="G27" s="6">
        <v>17</v>
      </c>
      <c r="H27" s="3">
        <v>14</v>
      </c>
      <c r="I27" s="5">
        <v>0</v>
      </c>
      <c r="J27" s="6">
        <v>14</v>
      </c>
      <c r="K27" s="3">
        <f t="shared" si="1"/>
        <v>64</v>
      </c>
      <c r="L27" s="4">
        <f t="shared" si="1"/>
        <v>0</v>
      </c>
      <c r="M27" s="6">
        <f t="shared" si="1"/>
        <v>64</v>
      </c>
    </row>
    <row r="28" spans="1:13" x14ac:dyDescent="0.3">
      <c r="A28" s="30">
        <v>44105</v>
      </c>
      <c r="B28" s="3">
        <v>14</v>
      </c>
      <c r="C28" s="4">
        <v>0</v>
      </c>
      <c r="D28" s="6">
        <v>14</v>
      </c>
      <c r="E28" s="3">
        <v>11</v>
      </c>
      <c r="F28" s="4">
        <v>0</v>
      </c>
      <c r="G28" s="6">
        <v>11</v>
      </c>
      <c r="H28" s="3">
        <v>7</v>
      </c>
      <c r="I28" s="5">
        <v>0</v>
      </c>
      <c r="J28" s="6">
        <v>7</v>
      </c>
      <c r="K28" s="3">
        <f t="shared" si="1"/>
        <v>32</v>
      </c>
      <c r="L28" s="4">
        <f t="shared" si="1"/>
        <v>0</v>
      </c>
      <c r="M28" s="6">
        <f t="shared" si="1"/>
        <v>32</v>
      </c>
    </row>
    <row r="29" spans="1:13" x14ac:dyDescent="0.3">
      <c r="A29" s="30">
        <v>44136</v>
      </c>
      <c r="B29" s="3">
        <v>17</v>
      </c>
      <c r="C29" s="4">
        <v>0</v>
      </c>
      <c r="D29" s="6">
        <v>17</v>
      </c>
      <c r="E29" s="3">
        <v>32</v>
      </c>
      <c r="F29" s="4">
        <v>0</v>
      </c>
      <c r="G29" s="6">
        <v>32</v>
      </c>
      <c r="H29" s="3">
        <v>28</v>
      </c>
      <c r="I29" s="5">
        <v>0</v>
      </c>
      <c r="J29" s="6">
        <v>28</v>
      </c>
      <c r="K29" s="3">
        <f t="shared" si="1"/>
        <v>77</v>
      </c>
      <c r="L29" s="4">
        <f t="shared" si="1"/>
        <v>0</v>
      </c>
      <c r="M29" s="6">
        <f t="shared" si="1"/>
        <v>77</v>
      </c>
    </row>
    <row r="30" spans="1:13" x14ac:dyDescent="0.3">
      <c r="A30" s="30">
        <v>44166</v>
      </c>
      <c r="B30" s="3">
        <v>38</v>
      </c>
      <c r="C30" s="4">
        <v>0</v>
      </c>
      <c r="D30" s="6">
        <v>38</v>
      </c>
      <c r="E30" s="3">
        <v>17</v>
      </c>
      <c r="F30" s="4">
        <v>0</v>
      </c>
      <c r="G30" s="6">
        <v>17</v>
      </c>
      <c r="H30" s="3">
        <v>6</v>
      </c>
      <c r="I30" s="5">
        <v>0</v>
      </c>
      <c r="J30" s="6">
        <v>6</v>
      </c>
      <c r="K30" s="3">
        <f t="shared" si="1"/>
        <v>61</v>
      </c>
      <c r="L30" s="4">
        <f t="shared" si="1"/>
        <v>0</v>
      </c>
      <c r="M30" s="6">
        <f t="shared" si="1"/>
        <v>61</v>
      </c>
    </row>
    <row r="31" spans="1:13" x14ac:dyDescent="0.3">
      <c r="A31" s="30">
        <v>44197</v>
      </c>
      <c r="B31" s="3">
        <v>7</v>
      </c>
      <c r="C31" s="4">
        <v>0</v>
      </c>
      <c r="D31" s="6">
        <v>7</v>
      </c>
      <c r="E31" s="3">
        <v>7</v>
      </c>
      <c r="F31" s="4">
        <v>0</v>
      </c>
      <c r="G31" s="6">
        <v>7</v>
      </c>
      <c r="H31" s="3">
        <v>13</v>
      </c>
      <c r="I31" s="5">
        <v>0</v>
      </c>
      <c r="J31" s="6">
        <v>13</v>
      </c>
      <c r="K31" s="3">
        <f t="shared" si="1"/>
        <v>27</v>
      </c>
      <c r="L31" s="4">
        <f t="shared" si="1"/>
        <v>0</v>
      </c>
      <c r="M31" s="6">
        <f t="shared" si="1"/>
        <v>27</v>
      </c>
    </row>
    <row r="32" spans="1:13" ht="17.25" thickBot="1" x14ac:dyDescent="0.35">
      <c r="A32" s="30">
        <v>44228</v>
      </c>
      <c r="B32" s="3">
        <v>8</v>
      </c>
      <c r="C32" s="4">
        <v>0</v>
      </c>
      <c r="D32" s="6">
        <v>8</v>
      </c>
      <c r="E32" s="3">
        <v>18</v>
      </c>
      <c r="F32" s="4">
        <v>0</v>
      </c>
      <c r="G32" s="6">
        <v>18</v>
      </c>
      <c r="H32" s="3">
        <v>32</v>
      </c>
      <c r="I32" s="5">
        <v>0</v>
      </c>
      <c r="J32" s="6">
        <v>32</v>
      </c>
      <c r="K32" s="3">
        <f t="shared" si="1"/>
        <v>58</v>
      </c>
      <c r="L32" s="4">
        <f t="shared" si="1"/>
        <v>0</v>
      </c>
      <c r="M32" s="6">
        <f t="shared" si="1"/>
        <v>58</v>
      </c>
    </row>
    <row r="33" spans="1:13" ht="17.25" thickBot="1" x14ac:dyDescent="0.35">
      <c r="A33" s="36" t="s">
        <v>9</v>
      </c>
      <c r="B33" s="32">
        <f t="shared" ref="B33:M33" si="3">SUM(B21:B32)</f>
        <v>219</v>
      </c>
      <c r="C33" s="33">
        <f t="shared" si="3"/>
        <v>43</v>
      </c>
      <c r="D33" s="34">
        <f t="shared" si="3"/>
        <v>262</v>
      </c>
      <c r="E33" s="32">
        <f t="shared" si="3"/>
        <v>181</v>
      </c>
      <c r="F33" s="33">
        <f t="shared" si="3"/>
        <v>14</v>
      </c>
      <c r="G33" s="34">
        <f t="shared" si="3"/>
        <v>195</v>
      </c>
      <c r="H33" s="32">
        <f t="shared" si="3"/>
        <v>210</v>
      </c>
      <c r="I33" s="35">
        <f t="shared" si="3"/>
        <v>42</v>
      </c>
      <c r="J33" s="34">
        <f t="shared" si="3"/>
        <v>252</v>
      </c>
      <c r="K33" s="32">
        <f t="shared" si="3"/>
        <v>610</v>
      </c>
      <c r="L33" s="33">
        <f t="shared" si="3"/>
        <v>99</v>
      </c>
      <c r="M33" s="34">
        <f t="shared" si="3"/>
        <v>709</v>
      </c>
    </row>
    <row r="34" spans="1:13" x14ac:dyDescent="0.3">
      <c r="A34" s="30">
        <v>44256</v>
      </c>
      <c r="B34" s="3">
        <v>21</v>
      </c>
      <c r="C34" s="4">
        <v>12</v>
      </c>
      <c r="D34" s="6">
        <v>33</v>
      </c>
      <c r="E34" s="3">
        <v>23</v>
      </c>
      <c r="F34" s="4">
        <v>3</v>
      </c>
      <c r="G34" s="6">
        <v>26</v>
      </c>
      <c r="H34" s="3">
        <v>36</v>
      </c>
      <c r="I34" s="5">
        <v>2</v>
      </c>
      <c r="J34" s="6">
        <f>+H34+I34</f>
        <v>38</v>
      </c>
      <c r="K34" s="3">
        <f t="shared" ref="K34:K38" si="4">B34+E34+H34</f>
        <v>80</v>
      </c>
      <c r="L34" s="4">
        <f t="shared" ref="L34:L38" si="5">C34+F34+I34</f>
        <v>17</v>
      </c>
      <c r="M34" s="6">
        <f t="shared" ref="M34:M38" si="6">D34+G34+J34</f>
        <v>97</v>
      </c>
    </row>
    <row r="35" spans="1:13" x14ac:dyDescent="0.3">
      <c r="A35" s="30">
        <v>44287</v>
      </c>
      <c r="B35" s="3">
        <v>21</v>
      </c>
      <c r="C35" s="4">
        <v>10</v>
      </c>
      <c r="D35" s="6">
        <f t="shared" ref="D35:D47" si="7">+B35+C35</f>
        <v>31</v>
      </c>
      <c r="E35" s="3">
        <v>16</v>
      </c>
      <c r="F35" s="4">
        <v>3</v>
      </c>
      <c r="G35" s="6">
        <f t="shared" ref="G35:G47" si="8">+E35+F35</f>
        <v>19</v>
      </c>
      <c r="H35" s="3">
        <v>24</v>
      </c>
      <c r="I35" s="5">
        <v>15</v>
      </c>
      <c r="J35" s="6">
        <f t="shared" ref="J35:J45" si="9">+H35+I35</f>
        <v>39</v>
      </c>
      <c r="K35" s="3">
        <f t="shared" si="4"/>
        <v>61</v>
      </c>
      <c r="L35" s="4">
        <f t="shared" si="5"/>
        <v>28</v>
      </c>
      <c r="M35" s="6">
        <f t="shared" si="6"/>
        <v>89</v>
      </c>
    </row>
    <row r="36" spans="1:13" x14ac:dyDescent="0.3">
      <c r="A36" s="30">
        <v>44317</v>
      </c>
      <c r="B36" s="3">
        <v>12</v>
      </c>
      <c r="C36" s="4">
        <v>0</v>
      </c>
      <c r="D36" s="6">
        <f t="shared" si="7"/>
        <v>12</v>
      </c>
      <c r="E36" s="3">
        <v>14</v>
      </c>
      <c r="F36" s="4">
        <v>0</v>
      </c>
      <c r="G36" s="6">
        <f t="shared" si="8"/>
        <v>14</v>
      </c>
      <c r="H36" s="3">
        <v>34</v>
      </c>
      <c r="I36" s="5">
        <v>0</v>
      </c>
      <c r="J36" s="6">
        <f t="shared" si="9"/>
        <v>34</v>
      </c>
      <c r="K36" s="3">
        <f t="shared" si="4"/>
        <v>60</v>
      </c>
      <c r="L36" s="4">
        <f t="shared" si="5"/>
        <v>0</v>
      </c>
      <c r="M36" s="6">
        <f t="shared" si="6"/>
        <v>60</v>
      </c>
    </row>
    <row r="37" spans="1:13" x14ac:dyDescent="0.3">
      <c r="A37" s="30">
        <v>44348</v>
      </c>
      <c r="B37" s="3">
        <v>20</v>
      </c>
      <c r="C37" s="4">
        <v>15</v>
      </c>
      <c r="D37" s="6">
        <f t="shared" si="7"/>
        <v>35</v>
      </c>
      <c r="E37" s="3">
        <v>24</v>
      </c>
      <c r="F37" s="4">
        <v>4</v>
      </c>
      <c r="G37" s="6">
        <f t="shared" si="8"/>
        <v>28</v>
      </c>
      <c r="H37" s="3">
        <v>27</v>
      </c>
      <c r="I37" s="5">
        <v>8</v>
      </c>
      <c r="J37" s="6">
        <f t="shared" si="9"/>
        <v>35</v>
      </c>
      <c r="K37" s="3">
        <f t="shared" si="4"/>
        <v>71</v>
      </c>
      <c r="L37" s="4">
        <f t="shared" si="5"/>
        <v>27</v>
      </c>
      <c r="M37" s="6">
        <f t="shared" si="6"/>
        <v>98</v>
      </c>
    </row>
    <row r="38" spans="1:13" x14ac:dyDescent="0.3">
      <c r="A38" s="30">
        <v>44378</v>
      </c>
      <c r="B38" s="3">
        <v>7</v>
      </c>
      <c r="C38" s="4">
        <v>6</v>
      </c>
      <c r="D38" s="6">
        <f t="shared" si="7"/>
        <v>13</v>
      </c>
      <c r="E38" s="3">
        <v>5</v>
      </c>
      <c r="F38" s="4">
        <v>1</v>
      </c>
      <c r="G38" s="6">
        <f t="shared" si="8"/>
        <v>6</v>
      </c>
      <c r="H38" s="3">
        <v>2</v>
      </c>
      <c r="I38" s="5">
        <f>62-25</f>
        <v>37</v>
      </c>
      <c r="J38" s="6">
        <f t="shared" si="9"/>
        <v>39</v>
      </c>
      <c r="K38" s="3">
        <f t="shared" si="4"/>
        <v>14</v>
      </c>
      <c r="L38" s="4">
        <f t="shared" si="5"/>
        <v>44</v>
      </c>
      <c r="M38" s="6">
        <f t="shared" si="6"/>
        <v>58</v>
      </c>
    </row>
    <row r="39" spans="1:13" x14ac:dyDescent="0.3">
      <c r="A39" s="30">
        <v>44409</v>
      </c>
      <c r="B39" s="3">
        <v>15</v>
      </c>
      <c r="C39" s="4">
        <v>14</v>
      </c>
      <c r="D39" s="6">
        <f t="shared" si="7"/>
        <v>29</v>
      </c>
      <c r="E39" s="3">
        <f>113-82</f>
        <v>31</v>
      </c>
      <c r="F39" s="4">
        <v>5</v>
      </c>
      <c r="G39" s="6">
        <f t="shared" si="8"/>
        <v>36</v>
      </c>
      <c r="H39" s="3">
        <v>11</v>
      </c>
      <c r="I39" s="5">
        <v>15</v>
      </c>
      <c r="J39" s="6">
        <f t="shared" si="9"/>
        <v>26</v>
      </c>
      <c r="K39" s="3">
        <f t="shared" ref="K39" si="10">B39+E39+H39</f>
        <v>57</v>
      </c>
      <c r="L39" s="4">
        <f t="shared" ref="L39" si="11">C39+F39+I39</f>
        <v>34</v>
      </c>
      <c r="M39" s="6">
        <f t="shared" ref="M39" si="12">D39+G39+J39</f>
        <v>91</v>
      </c>
    </row>
    <row r="40" spans="1:13" x14ac:dyDescent="0.3">
      <c r="A40" s="30">
        <v>44440</v>
      </c>
      <c r="B40" s="3">
        <f>118-96</f>
        <v>22</v>
      </c>
      <c r="C40" s="4">
        <v>0</v>
      </c>
      <c r="D40" s="6">
        <f t="shared" si="7"/>
        <v>22</v>
      </c>
      <c r="E40" s="3">
        <v>10</v>
      </c>
      <c r="F40" s="4">
        <v>1</v>
      </c>
      <c r="G40" s="6">
        <f t="shared" si="8"/>
        <v>11</v>
      </c>
      <c r="H40" s="3">
        <v>25</v>
      </c>
      <c r="I40" s="5">
        <v>1</v>
      </c>
      <c r="J40" s="6">
        <f t="shared" si="9"/>
        <v>26</v>
      </c>
      <c r="K40" s="3">
        <f t="shared" ref="K40" si="13">B40+E40+H40</f>
        <v>57</v>
      </c>
      <c r="L40" s="4">
        <f t="shared" ref="L40" si="14">C40+F40+I40</f>
        <v>2</v>
      </c>
      <c r="M40" s="6">
        <f t="shared" ref="M40" si="15">D40+G40+J40</f>
        <v>59</v>
      </c>
    </row>
    <row r="41" spans="1:13" x14ac:dyDescent="0.3">
      <c r="A41" s="30">
        <v>44470</v>
      </c>
      <c r="B41" s="3">
        <v>20</v>
      </c>
      <c r="C41" s="4">
        <v>0</v>
      </c>
      <c r="D41" s="6">
        <f t="shared" si="7"/>
        <v>20</v>
      </c>
      <c r="E41" s="3">
        <v>6</v>
      </c>
      <c r="F41" s="4">
        <v>0</v>
      </c>
      <c r="G41" s="6">
        <f t="shared" si="8"/>
        <v>6</v>
      </c>
      <c r="H41" s="3">
        <v>12</v>
      </c>
      <c r="I41" s="5">
        <v>0</v>
      </c>
      <c r="J41" s="6">
        <f t="shared" si="9"/>
        <v>12</v>
      </c>
      <c r="K41" s="3">
        <f t="shared" ref="K41:K42" si="16">B41+E41+H41</f>
        <v>38</v>
      </c>
      <c r="L41" s="4">
        <f t="shared" ref="L41:L42" si="17">C41+F41+I41</f>
        <v>0</v>
      </c>
      <c r="M41" s="6">
        <f t="shared" ref="M41:M44" si="18">D41+G41+J41</f>
        <v>38</v>
      </c>
    </row>
    <row r="42" spans="1:13" x14ac:dyDescent="0.3">
      <c r="A42" s="30">
        <v>44501</v>
      </c>
      <c r="B42" s="3">
        <v>26</v>
      </c>
      <c r="C42" s="4">
        <v>1</v>
      </c>
      <c r="D42" s="6">
        <f t="shared" si="7"/>
        <v>27</v>
      </c>
      <c r="E42" s="3">
        <v>22</v>
      </c>
      <c r="F42" s="4">
        <v>0</v>
      </c>
      <c r="G42" s="6">
        <f t="shared" si="8"/>
        <v>22</v>
      </c>
      <c r="H42" s="3">
        <v>17</v>
      </c>
      <c r="I42" s="5">
        <v>0</v>
      </c>
      <c r="J42" s="6">
        <f t="shared" si="9"/>
        <v>17</v>
      </c>
      <c r="K42" s="3">
        <f t="shared" si="16"/>
        <v>65</v>
      </c>
      <c r="L42" s="4">
        <f t="shared" si="17"/>
        <v>1</v>
      </c>
      <c r="M42" s="6">
        <f t="shared" si="18"/>
        <v>66</v>
      </c>
    </row>
    <row r="43" spans="1:13" x14ac:dyDescent="0.3">
      <c r="A43" s="30">
        <v>44531</v>
      </c>
      <c r="B43" s="3">
        <v>16</v>
      </c>
      <c r="C43" s="4">
        <v>0</v>
      </c>
      <c r="D43" s="6">
        <f t="shared" si="7"/>
        <v>16</v>
      </c>
      <c r="E43" s="3">
        <v>18</v>
      </c>
      <c r="F43" s="4">
        <v>0</v>
      </c>
      <c r="G43" s="6">
        <f t="shared" si="8"/>
        <v>18</v>
      </c>
      <c r="H43" s="3">
        <v>13</v>
      </c>
      <c r="I43" s="5">
        <v>0</v>
      </c>
      <c r="J43" s="6">
        <f t="shared" si="9"/>
        <v>13</v>
      </c>
      <c r="K43" s="3">
        <f t="shared" ref="K43:K44" si="19">B43+E43+H43</f>
        <v>47</v>
      </c>
      <c r="L43" s="4">
        <f t="shared" ref="L43:L44" si="20">C43+F43+I43</f>
        <v>0</v>
      </c>
      <c r="M43" s="6">
        <f t="shared" si="18"/>
        <v>47</v>
      </c>
    </row>
    <row r="44" spans="1:13" x14ac:dyDescent="0.3">
      <c r="A44" s="30">
        <v>44562</v>
      </c>
      <c r="B44" s="3">
        <v>18</v>
      </c>
      <c r="C44" s="4">
        <v>0</v>
      </c>
      <c r="D44" s="6">
        <f t="shared" si="7"/>
        <v>18</v>
      </c>
      <c r="E44" s="3">
        <v>7</v>
      </c>
      <c r="F44" s="4">
        <v>0</v>
      </c>
      <c r="G44" s="6">
        <f t="shared" si="8"/>
        <v>7</v>
      </c>
      <c r="H44" s="3">
        <v>28</v>
      </c>
      <c r="I44" s="5">
        <v>0</v>
      </c>
      <c r="J44" s="6">
        <f t="shared" si="9"/>
        <v>28</v>
      </c>
      <c r="K44" s="3">
        <f t="shared" si="19"/>
        <v>53</v>
      </c>
      <c r="L44" s="4">
        <f t="shared" si="20"/>
        <v>0</v>
      </c>
      <c r="M44" s="6">
        <f t="shared" si="18"/>
        <v>53</v>
      </c>
    </row>
    <row r="45" spans="1:13" ht="17.25" thickBot="1" x14ac:dyDescent="0.35">
      <c r="A45" s="30">
        <v>44593</v>
      </c>
      <c r="B45" s="3">
        <v>20</v>
      </c>
      <c r="C45" s="4">
        <v>0</v>
      </c>
      <c r="D45" s="6">
        <f t="shared" si="7"/>
        <v>20</v>
      </c>
      <c r="E45" s="3">
        <v>8</v>
      </c>
      <c r="F45" s="4">
        <v>0</v>
      </c>
      <c r="G45" s="6">
        <f t="shared" si="8"/>
        <v>8</v>
      </c>
      <c r="H45" s="3">
        <v>33</v>
      </c>
      <c r="I45" s="5">
        <v>0</v>
      </c>
      <c r="J45" s="6">
        <f t="shared" si="9"/>
        <v>33</v>
      </c>
      <c r="K45" s="3">
        <f t="shared" ref="K45" si="21">B45+E45+H45</f>
        <v>61</v>
      </c>
      <c r="L45" s="4">
        <f t="shared" ref="L45" si="22">C45+F45+I45</f>
        <v>0</v>
      </c>
      <c r="M45" s="6">
        <f t="shared" ref="M45" si="23">D45+G45+J45</f>
        <v>61</v>
      </c>
    </row>
    <row r="46" spans="1:13" ht="17.25" thickBot="1" x14ac:dyDescent="0.35">
      <c r="A46" s="36" t="s">
        <v>47</v>
      </c>
      <c r="B46" s="32">
        <f t="shared" ref="B46:M46" si="24">SUM(B34:B45)</f>
        <v>218</v>
      </c>
      <c r="C46" s="33">
        <f t="shared" si="24"/>
        <v>58</v>
      </c>
      <c r="D46" s="34">
        <f t="shared" si="24"/>
        <v>276</v>
      </c>
      <c r="E46" s="32">
        <f t="shared" si="24"/>
        <v>184</v>
      </c>
      <c r="F46" s="33">
        <f t="shared" si="24"/>
        <v>17</v>
      </c>
      <c r="G46" s="34">
        <f t="shared" si="24"/>
        <v>201</v>
      </c>
      <c r="H46" s="32">
        <f t="shared" si="24"/>
        <v>262</v>
      </c>
      <c r="I46" s="35">
        <f t="shared" si="24"/>
        <v>78</v>
      </c>
      <c r="J46" s="34">
        <f t="shared" si="24"/>
        <v>340</v>
      </c>
      <c r="K46" s="32">
        <f t="shared" si="24"/>
        <v>664</v>
      </c>
      <c r="L46" s="33">
        <f t="shared" si="24"/>
        <v>153</v>
      </c>
      <c r="M46" s="34">
        <f t="shared" si="24"/>
        <v>817</v>
      </c>
    </row>
    <row r="47" spans="1:13" x14ac:dyDescent="0.3">
      <c r="A47" s="30">
        <v>44621</v>
      </c>
      <c r="B47" s="3">
        <v>25</v>
      </c>
      <c r="C47" s="4">
        <v>1</v>
      </c>
      <c r="D47" s="6">
        <f t="shared" si="7"/>
        <v>26</v>
      </c>
      <c r="E47" s="3">
        <v>25</v>
      </c>
      <c r="F47" s="4">
        <v>1</v>
      </c>
      <c r="G47" s="6">
        <f t="shared" si="8"/>
        <v>26</v>
      </c>
      <c r="H47" s="3">
        <v>16</v>
      </c>
      <c r="I47" s="5">
        <v>0</v>
      </c>
      <c r="J47" s="6">
        <f>+H47+I47</f>
        <v>16</v>
      </c>
      <c r="K47" s="3">
        <f t="shared" ref="K47:K58" si="25">B47+E47+H47</f>
        <v>66</v>
      </c>
      <c r="L47" s="4">
        <f t="shared" ref="L47:L58" si="26">C47+F47+I47</f>
        <v>2</v>
      </c>
      <c r="M47" s="6">
        <f t="shared" ref="M47:M58" si="27">D47+G47+J47</f>
        <v>68</v>
      </c>
    </row>
    <row r="48" spans="1:13" x14ac:dyDescent="0.3">
      <c r="A48" s="30">
        <v>44652</v>
      </c>
      <c r="B48" s="3">
        <f>43-25</f>
        <v>18</v>
      </c>
      <c r="C48" s="4">
        <v>0</v>
      </c>
      <c r="D48" s="6">
        <f t="shared" ref="D48:D58" si="28">+B48+C48</f>
        <v>18</v>
      </c>
      <c r="E48" s="3">
        <v>17</v>
      </c>
      <c r="F48" s="4">
        <v>0</v>
      </c>
      <c r="G48" s="6">
        <f t="shared" ref="G48:G58" si="29">+E48+F48</f>
        <v>17</v>
      </c>
      <c r="H48" s="3">
        <v>9</v>
      </c>
      <c r="I48" s="5">
        <v>0</v>
      </c>
      <c r="J48" s="6">
        <f t="shared" ref="J48:J58" si="30">+H48+I48</f>
        <v>9</v>
      </c>
      <c r="K48" s="3">
        <f t="shared" si="25"/>
        <v>44</v>
      </c>
      <c r="L48" s="4">
        <f t="shared" si="26"/>
        <v>0</v>
      </c>
      <c r="M48" s="6">
        <f t="shared" si="27"/>
        <v>44</v>
      </c>
    </row>
    <row r="49" spans="1:13" x14ac:dyDescent="0.3">
      <c r="A49" s="30">
        <v>44682</v>
      </c>
      <c r="B49" s="3">
        <v>20</v>
      </c>
      <c r="C49" s="4">
        <v>0</v>
      </c>
      <c r="D49" s="6">
        <f t="shared" si="28"/>
        <v>20</v>
      </c>
      <c r="E49" s="3">
        <v>17</v>
      </c>
      <c r="F49" s="4">
        <v>0</v>
      </c>
      <c r="G49" s="6">
        <f t="shared" si="29"/>
        <v>17</v>
      </c>
      <c r="H49" s="3">
        <v>12</v>
      </c>
      <c r="I49" s="5">
        <v>0</v>
      </c>
      <c r="J49" s="6">
        <f t="shared" si="30"/>
        <v>12</v>
      </c>
      <c r="K49" s="3">
        <f t="shared" si="25"/>
        <v>49</v>
      </c>
      <c r="L49" s="4">
        <f t="shared" si="26"/>
        <v>0</v>
      </c>
      <c r="M49" s="6">
        <f t="shared" si="27"/>
        <v>49</v>
      </c>
    </row>
    <row r="50" spans="1:13" x14ac:dyDescent="0.3">
      <c r="A50" s="30">
        <v>44713</v>
      </c>
      <c r="B50" s="3">
        <v>34</v>
      </c>
      <c r="C50" s="4">
        <v>1</v>
      </c>
      <c r="D50" s="6">
        <f t="shared" si="28"/>
        <v>35</v>
      </c>
      <c r="E50" s="3">
        <f>92-59</f>
        <v>33</v>
      </c>
      <c r="F50" s="4">
        <v>0</v>
      </c>
      <c r="G50" s="6">
        <f t="shared" si="29"/>
        <v>33</v>
      </c>
      <c r="H50" s="3">
        <v>13</v>
      </c>
      <c r="I50" s="5">
        <v>1</v>
      </c>
      <c r="J50" s="6">
        <f t="shared" si="30"/>
        <v>14</v>
      </c>
      <c r="K50" s="3">
        <f t="shared" si="25"/>
        <v>80</v>
      </c>
      <c r="L50" s="4">
        <f t="shared" si="26"/>
        <v>2</v>
      </c>
      <c r="M50" s="6">
        <f t="shared" si="27"/>
        <v>82</v>
      </c>
    </row>
    <row r="51" spans="1:13" x14ac:dyDescent="0.3">
      <c r="A51" s="30">
        <v>44743</v>
      </c>
      <c r="B51" s="3">
        <v>16</v>
      </c>
      <c r="C51" s="4">
        <v>0</v>
      </c>
      <c r="D51" s="6">
        <f t="shared" si="28"/>
        <v>16</v>
      </c>
      <c r="E51" s="3">
        <v>17</v>
      </c>
      <c r="F51" s="4">
        <v>0</v>
      </c>
      <c r="G51" s="6">
        <f t="shared" si="29"/>
        <v>17</v>
      </c>
      <c r="H51" s="3">
        <v>16</v>
      </c>
      <c r="I51" s="5">
        <v>0</v>
      </c>
      <c r="J51" s="6">
        <f t="shared" si="30"/>
        <v>16</v>
      </c>
      <c r="K51" s="3">
        <f t="shared" si="25"/>
        <v>49</v>
      </c>
      <c r="L51" s="4">
        <f t="shared" si="26"/>
        <v>0</v>
      </c>
      <c r="M51" s="6">
        <f t="shared" si="27"/>
        <v>49</v>
      </c>
    </row>
    <row r="52" spans="1:13" ht="17.25" thickBot="1" x14ac:dyDescent="0.35">
      <c r="A52" s="30">
        <v>44774</v>
      </c>
      <c r="B52" s="3">
        <v>32</v>
      </c>
      <c r="C52" s="4">
        <v>0</v>
      </c>
      <c r="D52" s="6">
        <f t="shared" si="28"/>
        <v>32</v>
      </c>
      <c r="E52" s="3">
        <v>18</v>
      </c>
      <c r="F52" s="4">
        <v>0</v>
      </c>
      <c r="G52" s="6">
        <f t="shared" si="29"/>
        <v>18</v>
      </c>
      <c r="H52" s="3">
        <v>24</v>
      </c>
      <c r="I52" s="5">
        <v>0</v>
      </c>
      <c r="J52" s="6">
        <f t="shared" si="30"/>
        <v>24</v>
      </c>
      <c r="K52" s="3">
        <f t="shared" si="25"/>
        <v>74</v>
      </c>
      <c r="L52" s="4">
        <f t="shared" si="26"/>
        <v>0</v>
      </c>
      <c r="M52" s="6">
        <f t="shared" si="27"/>
        <v>74</v>
      </c>
    </row>
    <row r="53" spans="1:13" hidden="1" x14ac:dyDescent="0.3">
      <c r="A53" s="30">
        <v>44805</v>
      </c>
      <c r="B53" s="3"/>
      <c r="C53" s="4"/>
      <c r="D53" s="6">
        <f t="shared" si="28"/>
        <v>0</v>
      </c>
      <c r="E53" s="3"/>
      <c r="F53" s="4"/>
      <c r="G53" s="6">
        <f t="shared" si="29"/>
        <v>0</v>
      </c>
      <c r="H53" s="3"/>
      <c r="I53" s="5"/>
      <c r="J53" s="6">
        <f t="shared" si="30"/>
        <v>0</v>
      </c>
      <c r="K53" s="3">
        <f t="shared" si="25"/>
        <v>0</v>
      </c>
      <c r="L53" s="4">
        <f t="shared" si="26"/>
        <v>0</v>
      </c>
      <c r="M53" s="6">
        <f t="shared" si="27"/>
        <v>0</v>
      </c>
    </row>
    <row r="54" spans="1:13" hidden="1" x14ac:dyDescent="0.3">
      <c r="A54" s="30">
        <v>44835</v>
      </c>
      <c r="B54" s="3"/>
      <c r="C54" s="4"/>
      <c r="D54" s="6">
        <f t="shared" si="28"/>
        <v>0</v>
      </c>
      <c r="E54" s="3"/>
      <c r="F54" s="4"/>
      <c r="G54" s="6">
        <f t="shared" si="29"/>
        <v>0</v>
      </c>
      <c r="H54" s="3"/>
      <c r="I54" s="5"/>
      <c r="J54" s="6">
        <f t="shared" si="30"/>
        <v>0</v>
      </c>
      <c r="K54" s="3">
        <f t="shared" si="25"/>
        <v>0</v>
      </c>
      <c r="L54" s="4">
        <f t="shared" si="26"/>
        <v>0</v>
      </c>
      <c r="M54" s="6">
        <f t="shared" si="27"/>
        <v>0</v>
      </c>
    </row>
    <row r="55" spans="1:13" hidden="1" x14ac:dyDescent="0.3">
      <c r="A55" s="30">
        <v>44866</v>
      </c>
      <c r="B55" s="3"/>
      <c r="C55" s="4"/>
      <c r="D55" s="6">
        <f t="shared" si="28"/>
        <v>0</v>
      </c>
      <c r="E55" s="3"/>
      <c r="F55" s="4"/>
      <c r="G55" s="6">
        <f t="shared" si="29"/>
        <v>0</v>
      </c>
      <c r="H55" s="3"/>
      <c r="I55" s="5"/>
      <c r="J55" s="6">
        <f t="shared" si="30"/>
        <v>0</v>
      </c>
      <c r="K55" s="3">
        <f t="shared" si="25"/>
        <v>0</v>
      </c>
      <c r="L55" s="4">
        <f t="shared" si="26"/>
        <v>0</v>
      </c>
      <c r="M55" s="6">
        <f t="shared" si="27"/>
        <v>0</v>
      </c>
    </row>
    <row r="56" spans="1:13" hidden="1" x14ac:dyDescent="0.3">
      <c r="A56" s="30">
        <v>44896</v>
      </c>
      <c r="B56" s="3"/>
      <c r="C56" s="4"/>
      <c r="D56" s="6">
        <f t="shared" si="28"/>
        <v>0</v>
      </c>
      <c r="E56" s="3"/>
      <c r="F56" s="4"/>
      <c r="G56" s="6">
        <f t="shared" si="29"/>
        <v>0</v>
      </c>
      <c r="H56" s="3"/>
      <c r="I56" s="5"/>
      <c r="J56" s="6">
        <f t="shared" si="30"/>
        <v>0</v>
      </c>
      <c r="K56" s="3">
        <f t="shared" si="25"/>
        <v>0</v>
      </c>
      <c r="L56" s="4">
        <f t="shared" si="26"/>
        <v>0</v>
      </c>
      <c r="M56" s="6">
        <f t="shared" si="27"/>
        <v>0</v>
      </c>
    </row>
    <row r="57" spans="1:13" hidden="1" x14ac:dyDescent="0.3">
      <c r="A57" s="30">
        <v>44927</v>
      </c>
      <c r="B57" s="3"/>
      <c r="C57" s="4"/>
      <c r="D57" s="6">
        <f t="shared" si="28"/>
        <v>0</v>
      </c>
      <c r="E57" s="3"/>
      <c r="F57" s="4"/>
      <c r="G57" s="6">
        <f t="shared" si="29"/>
        <v>0</v>
      </c>
      <c r="H57" s="3"/>
      <c r="I57" s="5"/>
      <c r="J57" s="6">
        <f t="shared" si="30"/>
        <v>0</v>
      </c>
      <c r="K57" s="3">
        <f t="shared" si="25"/>
        <v>0</v>
      </c>
      <c r="L57" s="4">
        <f t="shared" si="26"/>
        <v>0</v>
      </c>
      <c r="M57" s="6">
        <f t="shared" si="27"/>
        <v>0</v>
      </c>
    </row>
    <row r="58" spans="1:13" ht="17.25" hidden="1" thickBot="1" x14ac:dyDescent="0.35">
      <c r="A58" s="30">
        <v>44958</v>
      </c>
      <c r="B58" s="3"/>
      <c r="C58" s="4"/>
      <c r="D58" s="6">
        <f t="shared" si="28"/>
        <v>0</v>
      </c>
      <c r="E58" s="3"/>
      <c r="F58" s="4"/>
      <c r="G58" s="6">
        <f t="shared" si="29"/>
        <v>0</v>
      </c>
      <c r="H58" s="3"/>
      <c r="I58" s="5"/>
      <c r="J58" s="6">
        <f t="shared" si="30"/>
        <v>0</v>
      </c>
      <c r="K58" s="3">
        <f t="shared" si="25"/>
        <v>0</v>
      </c>
      <c r="L58" s="4">
        <f t="shared" si="26"/>
        <v>0</v>
      </c>
      <c r="M58" s="6">
        <f t="shared" si="27"/>
        <v>0</v>
      </c>
    </row>
    <row r="59" spans="1:13" ht="17.25" thickBot="1" x14ac:dyDescent="0.35">
      <c r="A59" s="36" t="s">
        <v>58</v>
      </c>
      <c r="B59" s="32">
        <f t="shared" ref="B59:M59" si="31">SUM(B47:B58)</f>
        <v>145</v>
      </c>
      <c r="C59" s="33">
        <f t="shared" si="31"/>
        <v>2</v>
      </c>
      <c r="D59" s="34">
        <f t="shared" si="31"/>
        <v>147</v>
      </c>
      <c r="E59" s="32">
        <f t="shared" si="31"/>
        <v>127</v>
      </c>
      <c r="F59" s="33">
        <f t="shared" si="31"/>
        <v>1</v>
      </c>
      <c r="G59" s="34">
        <f t="shared" si="31"/>
        <v>128</v>
      </c>
      <c r="H59" s="32">
        <f t="shared" si="31"/>
        <v>90</v>
      </c>
      <c r="I59" s="35">
        <f t="shared" si="31"/>
        <v>1</v>
      </c>
      <c r="J59" s="34">
        <f t="shared" si="31"/>
        <v>91</v>
      </c>
      <c r="K59" s="32">
        <f t="shared" si="31"/>
        <v>362</v>
      </c>
      <c r="L59" s="33">
        <f t="shared" si="31"/>
        <v>4</v>
      </c>
      <c r="M59" s="34">
        <f t="shared" si="31"/>
        <v>366</v>
      </c>
    </row>
  </sheetData>
  <mergeCells count="3">
    <mergeCell ref="E6:G6"/>
    <mergeCell ref="H6:J6"/>
    <mergeCell ref="K6:M6"/>
  </mergeCells>
  <pageMargins left="0.70866141732283472" right="0" top="0.74803149606299213" bottom="0.74803149606299213" header="0.31496062992125984" footer="0.31496062992125984"/>
  <pageSetup paperSize="9" scale="80" orientation="landscape" r:id="rId1"/>
  <ignoredErrors>
    <ignoredError sqref="K33:M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2"/>
  <sheetViews>
    <sheetView workbookViewId="0">
      <selection activeCell="I23" sqref="I23:I24"/>
    </sheetView>
  </sheetViews>
  <sheetFormatPr defaultColWidth="8.85546875" defaultRowHeight="16.5" x14ac:dyDescent="0.3"/>
  <cols>
    <col min="1" max="1" width="0.85546875" style="8" customWidth="1"/>
    <col min="2" max="2" width="12.85546875" style="8" customWidth="1"/>
    <col min="3" max="8" width="9.28515625" style="8" customWidth="1"/>
    <col min="9" max="9" width="10.28515625" style="8" customWidth="1"/>
    <col min="10" max="10" width="9.7109375" style="8" customWidth="1"/>
    <col min="11" max="14" width="9.28515625" style="8" customWidth="1"/>
    <col min="15" max="15" width="22.7109375" style="8" customWidth="1"/>
    <col min="16" max="16384" width="8.85546875" style="8"/>
  </cols>
  <sheetData>
    <row r="1" spans="2:14" ht="18.75" customHeight="1" x14ac:dyDescent="0.3"/>
    <row r="2" spans="2:14" ht="18.75" customHeight="1" x14ac:dyDescent="0.3"/>
    <row r="3" spans="2:14" ht="18.75" customHeight="1" x14ac:dyDescent="0.3"/>
    <row r="4" spans="2:14" s="38" customFormat="1" ht="18" x14ac:dyDescent="0.25">
      <c r="B4" s="113" t="s">
        <v>46</v>
      </c>
      <c r="C4" s="113"/>
      <c r="D4" s="113"/>
    </row>
    <row r="5" spans="2:14" ht="17.25" thickBot="1" x14ac:dyDescent="0.35"/>
    <row r="6" spans="2:14" ht="17.25" thickBot="1" x14ac:dyDescent="0.35">
      <c r="B6" s="103" t="s">
        <v>59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</row>
    <row r="7" spans="2:14" ht="59.25" customHeight="1" x14ac:dyDescent="0.3">
      <c r="B7" s="114"/>
      <c r="C7" s="115" t="s">
        <v>25</v>
      </c>
      <c r="D7" s="116"/>
      <c r="E7" s="117" t="s">
        <v>26</v>
      </c>
      <c r="F7" s="118"/>
      <c r="G7" s="119" t="s">
        <v>48</v>
      </c>
      <c r="H7" s="120"/>
      <c r="I7" s="115" t="s">
        <v>27</v>
      </c>
      <c r="J7" s="116"/>
      <c r="K7" s="119" t="s">
        <v>49</v>
      </c>
      <c r="L7" s="120"/>
      <c r="M7" s="115" t="s">
        <v>28</v>
      </c>
      <c r="N7" s="116"/>
    </row>
    <row r="8" spans="2:14" x14ac:dyDescent="0.3">
      <c r="B8" s="114"/>
      <c r="C8" s="109" t="s">
        <v>29</v>
      </c>
      <c r="D8" s="110"/>
      <c r="E8" s="109" t="s">
        <v>29</v>
      </c>
      <c r="F8" s="110"/>
      <c r="G8" s="109" t="s">
        <v>29</v>
      </c>
      <c r="H8" s="110"/>
      <c r="I8" s="109" t="s">
        <v>29</v>
      </c>
      <c r="J8" s="110"/>
      <c r="K8" s="111" t="s">
        <v>30</v>
      </c>
      <c r="L8" s="112"/>
      <c r="M8" s="109" t="s">
        <v>29</v>
      </c>
      <c r="N8" s="112"/>
    </row>
    <row r="9" spans="2:14" x14ac:dyDescent="0.3">
      <c r="B9" s="114"/>
      <c r="C9" s="57" t="s">
        <v>31</v>
      </c>
      <c r="D9" s="58" t="s">
        <v>32</v>
      </c>
      <c r="E9" s="57" t="s">
        <v>33</v>
      </c>
      <c r="F9" s="59" t="s">
        <v>34</v>
      </c>
      <c r="G9" s="57" t="s">
        <v>35</v>
      </c>
      <c r="H9" s="58" t="s">
        <v>36</v>
      </c>
      <c r="I9" s="60" t="s">
        <v>37</v>
      </c>
      <c r="J9" s="61" t="s">
        <v>38</v>
      </c>
      <c r="K9" s="46" t="s">
        <v>39</v>
      </c>
      <c r="L9" s="62" t="s">
        <v>40</v>
      </c>
      <c r="M9" s="46" t="s">
        <v>41</v>
      </c>
      <c r="N9" s="62" t="s">
        <v>42</v>
      </c>
    </row>
    <row r="10" spans="2:14" x14ac:dyDescent="0.3">
      <c r="B10" s="114"/>
      <c r="C10" s="57">
        <v>2021</v>
      </c>
      <c r="D10" s="63">
        <v>2022</v>
      </c>
      <c r="E10" s="57">
        <f>C10</f>
        <v>2021</v>
      </c>
      <c r="F10" s="63">
        <f>D10</f>
        <v>2022</v>
      </c>
      <c r="G10" s="57">
        <f t="shared" ref="G10:N10" si="0">E10</f>
        <v>2021</v>
      </c>
      <c r="H10" s="63">
        <f t="shared" si="0"/>
        <v>2022</v>
      </c>
      <c r="I10" s="57">
        <f t="shared" si="0"/>
        <v>2021</v>
      </c>
      <c r="J10" s="63">
        <f t="shared" si="0"/>
        <v>2022</v>
      </c>
      <c r="K10" s="57">
        <f t="shared" si="0"/>
        <v>2021</v>
      </c>
      <c r="L10" s="63">
        <f t="shared" si="0"/>
        <v>2022</v>
      </c>
      <c r="M10" s="57">
        <f t="shared" si="0"/>
        <v>2021</v>
      </c>
      <c r="N10" s="64">
        <f t="shared" si="0"/>
        <v>2022</v>
      </c>
    </row>
    <row r="11" spans="2:14" x14ac:dyDescent="0.3">
      <c r="B11" s="41" t="s">
        <v>15</v>
      </c>
      <c r="C11" s="1">
        <v>0</v>
      </c>
      <c r="D11" s="85">
        <v>316</v>
      </c>
      <c r="E11" s="1">
        <v>0</v>
      </c>
      <c r="F11" s="86">
        <v>0</v>
      </c>
      <c r="G11" s="1">
        <v>0</v>
      </c>
      <c r="H11" s="87">
        <v>316</v>
      </c>
      <c r="I11" s="2">
        <v>171556</v>
      </c>
      <c r="J11" s="97">
        <v>241158</v>
      </c>
      <c r="K11" s="65">
        <v>0</v>
      </c>
      <c r="L11" s="98">
        <v>0.1</v>
      </c>
      <c r="M11" s="66">
        <v>0</v>
      </c>
      <c r="N11" s="99">
        <v>316</v>
      </c>
    </row>
    <row r="12" spans="2:14" x14ac:dyDescent="0.3">
      <c r="B12" s="41" t="s">
        <v>16</v>
      </c>
      <c r="C12" s="1">
        <v>0</v>
      </c>
      <c r="D12" s="85">
        <v>0</v>
      </c>
      <c r="E12" s="1">
        <v>0</v>
      </c>
      <c r="F12" s="86">
        <v>0</v>
      </c>
      <c r="G12" s="1">
        <v>0</v>
      </c>
      <c r="H12" s="87">
        <v>0</v>
      </c>
      <c r="I12" s="2">
        <v>159259</v>
      </c>
      <c r="J12" s="97">
        <v>126703</v>
      </c>
      <c r="K12" s="65">
        <v>0</v>
      </c>
      <c r="L12" s="98">
        <v>0</v>
      </c>
      <c r="M12" s="66">
        <v>0</v>
      </c>
      <c r="N12" s="99">
        <v>0</v>
      </c>
    </row>
    <row r="13" spans="2:14" x14ac:dyDescent="0.3">
      <c r="B13" s="41" t="s">
        <v>43</v>
      </c>
      <c r="C13" s="1">
        <v>0</v>
      </c>
      <c r="D13" s="85">
        <v>4</v>
      </c>
      <c r="E13" s="1">
        <v>0</v>
      </c>
      <c r="F13" s="86">
        <v>0</v>
      </c>
      <c r="G13" s="1">
        <v>0</v>
      </c>
      <c r="H13" s="87">
        <v>4</v>
      </c>
      <c r="I13" s="2">
        <v>5724</v>
      </c>
      <c r="J13" s="97">
        <v>19854</v>
      </c>
      <c r="K13" s="65">
        <v>0</v>
      </c>
      <c r="L13" s="98">
        <v>0</v>
      </c>
      <c r="M13" s="66">
        <v>0</v>
      </c>
      <c r="N13" s="99">
        <v>4</v>
      </c>
    </row>
    <row r="14" spans="2:14" x14ac:dyDescent="0.3">
      <c r="B14" s="41" t="s">
        <v>44</v>
      </c>
      <c r="C14" s="1">
        <v>2145</v>
      </c>
      <c r="D14" s="85">
        <v>4634</v>
      </c>
      <c r="E14" s="1">
        <v>3220</v>
      </c>
      <c r="F14" s="86">
        <v>5737</v>
      </c>
      <c r="G14" s="1">
        <v>5365</v>
      </c>
      <c r="H14" s="87">
        <v>10371</v>
      </c>
      <c r="I14" s="2">
        <v>1846853</v>
      </c>
      <c r="J14" s="97">
        <v>2608562</v>
      </c>
      <c r="K14" s="65">
        <v>0.3</v>
      </c>
      <c r="L14" s="98">
        <v>0.4</v>
      </c>
      <c r="M14" s="66">
        <v>-1075</v>
      </c>
      <c r="N14" s="99">
        <v>-1103</v>
      </c>
    </row>
    <row r="15" spans="2:14" x14ac:dyDescent="0.3">
      <c r="B15" s="41" t="s">
        <v>19</v>
      </c>
      <c r="C15" s="1">
        <v>6451</v>
      </c>
      <c r="D15" s="85">
        <v>1041</v>
      </c>
      <c r="E15" s="1">
        <v>6735</v>
      </c>
      <c r="F15" s="86">
        <v>2771</v>
      </c>
      <c r="G15" s="1">
        <v>13186</v>
      </c>
      <c r="H15" s="87">
        <v>3812</v>
      </c>
      <c r="I15" s="2">
        <v>1268964</v>
      </c>
      <c r="J15" s="97">
        <v>1494145</v>
      </c>
      <c r="K15" s="65">
        <v>1</v>
      </c>
      <c r="L15" s="98">
        <v>0.3</v>
      </c>
      <c r="M15" s="66">
        <v>-284</v>
      </c>
      <c r="N15" s="99">
        <v>-1730</v>
      </c>
    </row>
    <row r="16" spans="2:14" x14ac:dyDescent="0.3">
      <c r="B16" s="41" t="s">
        <v>20</v>
      </c>
      <c r="C16" s="1">
        <v>0</v>
      </c>
      <c r="D16" s="85">
        <v>0</v>
      </c>
      <c r="E16" s="1">
        <v>0</v>
      </c>
      <c r="F16" s="86">
        <v>0</v>
      </c>
      <c r="G16" s="1">
        <v>0</v>
      </c>
      <c r="H16" s="87">
        <v>0</v>
      </c>
      <c r="I16" s="2">
        <v>29588</v>
      </c>
      <c r="J16" s="97">
        <v>9092</v>
      </c>
      <c r="K16" s="65">
        <v>0</v>
      </c>
      <c r="L16" s="98">
        <v>0</v>
      </c>
      <c r="M16" s="66">
        <v>0</v>
      </c>
      <c r="N16" s="99">
        <v>0</v>
      </c>
    </row>
    <row r="17" spans="2:14" x14ac:dyDescent="0.3">
      <c r="B17" s="41" t="s">
        <v>21</v>
      </c>
      <c r="C17" s="1">
        <v>34</v>
      </c>
      <c r="D17" s="85">
        <v>18</v>
      </c>
      <c r="E17" s="1">
        <v>34</v>
      </c>
      <c r="F17" s="86">
        <v>18</v>
      </c>
      <c r="G17" s="1">
        <v>68</v>
      </c>
      <c r="H17" s="87">
        <v>36</v>
      </c>
      <c r="I17" s="2">
        <v>13823</v>
      </c>
      <c r="J17" s="97">
        <v>44965</v>
      </c>
      <c r="K17" s="65">
        <v>0.5</v>
      </c>
      <c r="L17" s="98">
        <v>0.1</v>
      </c>
      <c r="M17" s="66">
        <v>0</v>
      </c>
      <c r="N17" s="99">
        <v>0</v>
      </c>
    </row>
    <row r="18" spans="2:14" x14ac:dyDescent="0.3">
      <c r="B18" s="41" t="s">
        <v>22</v>
      </c>
      <c r="C18" s="1">
        <v>0</v>
      </c>
      <c r="D18" s="85">
        <v>0</v>
      </c>
      <c r="E18" s="1">
        <v>0</v>
      </c>
      <c r="F18" s="86">
        <v>321</v>
      </c>
      <c r="G18" s="1">
        <v>0</v>
      </c>
      <c r="H18" s="87">
        <v>321</v>
      </c>
      <c r="I18" s="2">
        <v>306374</v>
      </c>
      <c r="J18" s="97">
        <v>827880</v>
      </c>
      <c r="K18" s="65">
        <v>0</v>
      </c>
      <c r="L18" s="98">
        <v>0</v>
      </c>
      <c r="M18" s="66">
        <v>0</v>
      </c>
      <c r="N18" s="99">
        <v>-321</v>
      </c>
    </row>
    <row r="19" spans="2:14" x14ac:dyDescent="0.3">
      <c r="B19" s="41" t="s">
        <v>23</v>
      </c>
      <c r="C19" s="1">
        <v>89</v>
      </c>
      <c r="D19" s="85">
        <v>0</v>
      </c>
      <c r="E19" s="1">
        <v>95</v>
      </c>
      <c r="F19" s="86">
        <v>0</v>
      </c>
      <c r="G19" s="1">
        <v>184</v>
      </c>
      <c r="H19" s="87">
        <v>0</v>
      </c>
      <c r="I19" s="2">
        <v>193638</v>
      </c>
      <c r="J19" s="97">
        <v>496613</v>
      </c>
      <c r="K19" s="65">
        <v>0.1</v>
      </c>
      <c r="L19" s="98">
        <v>0</v>
      </c>
      <c r="M19" s="66">
        <v>-6</v>
      </c>
      <c r="N19" s="99">
        <v>0</v>
      </c>
    </row>
    <row r="20" spans="2:14" x14ac:dyDescent="0.3">
      <c r="B20" s="41" t="s">
        <v>24</v>
      </c>
      <c r="C20" s="1">
        <v>1047</v>
      </c>
      <c r="D20" s="85">
        <v>28</v>
      </c>
      <c r="E20" s="1">
        <v>1047</v>
      </c>
      <c r="F20" s="86">
        <v>83</v>
      </c>
      <c r="G20" s="1">
        <v>2094</v>
      </c>
      <c r="H20" s="87">
        <v>111</v>
      </c>
      <c r="I20" s="2">
        <v>1805901</v>
      </c>
      <c r="J20" s="97">
        <v>1351573</v>
      </c>
      <c r="K20" s="65">
        <v>0.1</v>
      </c>
      <c r="L20" s="98">
        <v>0</v>
      </c>
      <c r="M20" s="66">
        <v>0</v>
      </c>
      <c r="N20" s="99">
        <v>-55</v>
      </c>
    </row>
    <row r="21" spans="2:14" ht="7.5" customHeight="1" thickBot="1" x14ac:dyDescent="0.35">
      <c r="B21" s="49"/>
      <c r="C21" s="67"/>
      <c r="D21" s="68"/>
      <c r="E21" s="67"/>
      <c r="F21" s="69"/>
      <c r="G21" s="70"/>
      <c r="H21" s="68"/>
      <c r="I21" s="49"/>
      <c r="J21" s="71"/>
      <c r="K21" s="72"/>
      <c r="L21" s="73"/>
      <c r="M21" s="72"/>
      <c r="N21" s="73"/>
    </row>
    <row r="22" spans="2:14" x14ac:dyDescent="0.3">
      <c r="B22" s="8" t="s">
        <v>55</v>
      </c>
      <c r="K22" s="17"/>
      <c r="L22" s="17"/>
      <c r="M22" s="17"/>
      <c r="N22" s="17"/>
    </row>
  </sheetData>
  <mergeCells count="15">
    <mergeCell ref="G8:H8"/>
    <mergeCell ref="I8:J8"/>
    <mergeCell ref="K8:L8"/>
    <mergeCell ref="M8:N8"/>
    <mergeCell ref="B4:D4"/>
    <mergeCell ref="B6:N6"/>
    <mergeCell ref="B7:B10"/>
    <mergeCell ref="C7:D7"/>
    <mergeCell ref="E7:F7"/>
    <mergeCell ref="G7:H7"/>
    <mergeCell ref="I7:J7"/>
    <mergeCell ref="K7:L7"/>
    <mergeCell ref="M7:N7"/>
    <mergeCell ref="C8:D8"/>
    <mergeCell ref="E8:F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1"/>
  <sheetViews>
    <sheetView workbookViewId="0">
      <selection activeCell="J19" sqref="J19"/>
    </sheetView>
  </sheetViews>
  <sheetFormatPr defaultColWidth="8.85546875" defaultRowHeight="15" x14ac:dyDescent="0.25"/>
  <cols>
    <col min="1" max="1" width="1.42578125" style="7" customWidth="1"/>
    <col min="2" max="2" width="13" style="7" customWidth="1"/>
    <col min="3" max="12" width="6.7109375" style="7" customWidth="1"/>
    <col min="13" max="13" width="5.7109375" style="7" customWidth="1"/>
    <col min="14" max="16384" width="8.85546875" style="7"/>
  </cols>
  <sheetData>
    <row r="1" spans="2:12" ht="18.75" customHeight="1" x14ac:dyDescent="0.25"/>
    <row r="2" spans="2:12" ht="18.75" customHeight="1" x14ac:dyDescent="0.25"/>
    <row r="3" spans="2:12" ht="18.75" customHeight="1" x14ac:dyDescent="0.25"/>
    <row r="4" spans="2:12" s="8" customFormat="1" ht="18.75" x14ac:dyDescent="0.3">
      <c r="B4" s="113" t="s">
        <v>57</v>
      </c>
      <c r="C4" s="113"/>
      <c r="D4" s="113"/>
      <c r="E4" s="113"/>
      <c r="F4" s="113"/>
      <c r="G4" s="113"/>
      <c r="H4" s="121"/>
      <c r="I4" s="121"/>
      <c r="J4" s="121"/>
      <c r="K4" s="121"/>
      <c r="L4" s="121"/>
    </row>
    <row r="5" spans="2:12" s="8" customFormat="1" ht="19.5" thickBot="1" x14ac:dyDescent="0.35">
      <c r="B5" s="16"/>
      <c r="C5" s="16"/>
      <c r="D5" s="16"/>
      <c r="E5" s="16"/>
      <c r="F5" s="16"/>
      <c r="G5" s="16"/>
      <c r="H5" s="9"/>
      <c r="I5" s="9"/>
      <c r="J5" s="9"/>
      <c r="K5" s="9"/>
      <c r="L5" s="9"/>
    </row>
    <row r="6" spans="2:12" ht="17.25" thickBot="1" x14ac:dyDescent="0.35">
      <c r="B6" s="103" t="str">
        <f>'Receipts incorrect'!B6:N6</f>
        <v xml:space="preserve"> March  - August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12" ht="54" customHeight="1" thickBot="1" x14ac:dyDescent="0.35">
      <c r="B7" s="10"/>
      <c r="C7" s="122" t="s">
        <v>10</v>
      </c>
      <c r="D7" s="123"/>
      <c r="E7" s="122" t="s">
        <v>11</v>
      </c>
      <c r="F7" s="123"/>
      <c r="G7" s="122" t="s">
        <v>12</v>
      </c>
      <c r="H7" s="123"/>
      <c r="I7" s="122" t="s">
        <v>13</v>
      </c>
      <c r="J7" s="123"/>
      <c r="K7" s="122" t="s">
        <v>14</v>
      </c>
      <c r="L7" s="123"/>
    </row>
    <row r="8" spans="2:12" s="9" customFormat="1" ht="16.5" x14ac:dyDescent="0.3">
      <c r="B8" s="11"/>
      <c r="C8" s="14">
        <v>2021</v>
      </c>
      <c r="D8" s="15">
        <v>2022</v>
      </c>
      <c r="E8" s="14">
        <f t="shared" ref="E8:L8" si="0">C8</f>
        <v>2021</v>
      </c>
      <c r="F8" s="15">
        <f t="shared" si="0"/>
        <v>2022</v>
      </c>
      <c r="G8" s="14">
        <f t="shared" si="0"/>
        <v>2021</v>
      </c>
      <c r="H8" s="15">
        <f t="shared" si="0"/>
        <v>2022</v>
      </c>
      <c r="I8" s="14">
        <f t="shared" si="0"/>
        <v>2021</v>
      </c>
      <c r="J8" s="15">
        <f t="shared" si="0"/>
        <v>2022</v>
      </c>
      <c r="K8" s="14">
        <f t="shared" si="0"/>
        <v>2021</v>
      </c>
      <c r="L8" s="15">
        <f t="shared" si="0"/>
        <v>2022</v>
      </c>
    </row>
    <row r="9" spans="2:12" ht="16.5" x14ac:dyDescent="0.3">
      <c r="B9" s="12" t="s">
        <v>15</v>
      </c>
      <c r="C9" s="50">
        <v>0</v>
      </c>
      <c r="D9" s="51">
        <v>0</v>
      </c>
      <c r="E9" s="50">
        <v>0</v>
      </c>
      <c r="F9" s="51">
        <v>1</v>
      </c>
      <c r="G9" s="50">
        <v>0</v>
      </c>
      <c r="H9" s="51">
        <v>1</v>
      </c>
      <c r="I9" s="50">
        <v>0</v>
      </c>
      <c r="J9" s="51">
        <v>0</v>
      </c>
      <c r="K9" s="50">
        <v>0</v>
      </c>
      <c r="L9" s="51">
        <v>0</v>
      </c>
    </row>
    <row r="10" spans="2:12" ht="16.5" x14ac:dyDescent="0.3">
      <c r="B10" s="12" t="s">
        <v>16</v>
      </c>
      <c r="C10" s="50">
        <v>0</v>
      </c>
      <c r="D10" s="51">
        <v>0</v>
      </c>
      <c r="E10" s="50">
        <v>0</v>
      </c>
      <c r="F10" s="51">
        <v>0</v>
      </c>
      <c r="G10" s="50">
        <v>0</v>
      </c>
      <c r="H10" s="51">
        <v>0</v>
      </c>
      <c r="I10" s="50">
        <v>0</v>
      </c>
      <c r="J10" s="51">
        <v>0</v>
      </c>
      <c r="K10" s="50">
        <v>0</v>
      </c>
      <c r="L10" s="51">
        <v>0</v>
      </c>
    </row>
    <row r="11" spans="2:12" ht="16.5" x14ac:dyDescent="0.3">
      <c r="B11" s="12" t="s">
        <v>17</v>
      </c>
      <c r="C11" s="50">
        <v>0</v>
      </c>
      <c r="D11" s="51">
        <v>0</v>
      </c>
      <c r="E11" s="50">
        <v>0</v>
      </c>
      <c r="F11" s="51">
        <v>1</v>
      </c>
      <c r="G11" s="50">
        <v>1</v>
      </c>
      <c r="H11" s="51">
        <v>1</v>
      </c>
      <c r="I11" s="50">
        <v>0</v>
      </c>
      <c r="J11" s="51">
        <v>0</v>
      </c>
      <c r="K11" s="50">
        <v>0</v>
      </c>
      <c r="L11" s="51">
        <v>0</v>
      </c>
    </row>
    <row r="12" spans="2:12" ht="16.5" x14ac:dyDescent="0.3">
      <c r="B12" s="12" t="s">
        <v>18</v>
      </c>
      <c r="C12" s="50">
        <v>0</v>
      </c>
      <c r="D12" s="51">
        <v>0</v>
      </c>
      <c r="E12" s="50">
        <v>9</v>
      </c>
      <c r="F12" s="51">
        <v>13</v>
      </c>
      <c r="G12" s="50">
        <v>9</v>
      </c>
      <c r="H12" s="51">
        <v>12</v>
      </c>
      <c r="I12" s="50">
        <v>5</v>
      </c>
      <c r="J12" s="51">
        <v>3</v>
      </c>
      <c r="K12" s="50">
        <v>0</v>
      </c>
      <c r="L12" s="51">
        <v>1</v>
      </c>
    </row>
    <row r="13" spans="2:12" ht="16.5" x14ac:dyDescent="0.3">
      <c r="B13" s="12" t="s">
        <v>19</v>
      </c>
      <c r="C13" s="50">
        <v>0</v>
      </c>
      <c r="D13" s="51">
        <v>1</v>
      </c>
      <c r="E13" s="50">
        <v>7</v>
      </c>
      <c r="F13" s="51">
        <v>13</v>
      </c>
      <c r="G13" s="50">
        <v>10</v>
      </c>
      <c r="H13" s="51">
        <v>11</v>
      </c>
      <c r="I13" s="50">
        <v>3</v>
      </c>
      <c r="J13" s="51">
        <v>3</v>
      </c>
      <c r="K13" s="50">
        <v>0</v>
      </c>
      <c r="L13" s="51">
        <v>1</v>
      </c>
    </row>
    <row r="14" spans="2:12" ht="16.5" x14ac:dyDescent="0.3">
      <c r="B14" s="12" t="s">
        <v>20</v>
      </c>
      <c r="C14" s="50">
        <v>0</v>
      </c>
      <c r="D14" s="51">
        <v>0</v>
      </c>
      <c r="E14" s="50">
        <v>0</v>
      </c>
      <c r="F14" s="51">
        <v>1</v>
      </c>
      <c r="G14" s="50">
        <v>0</v>
      </c>
      <c r="H14" s="51">
        <v>0</v>
      </c>
      <c r="I14" s="50">
        <v>0</v>
      </c>
      <c r="J14" s="51">
        <v>0</v>
      </c>
      <c r="K14" s="50">
        <v>0</v>
      </c>
      <c r="L14" s="51">
        <v>0</v>
      </c>
    </row>
    <row r="15" spans="2:12" ht="16.5" x14ac:dyDescent="0.3">
      <c r="B15" s="12" t="s">
        <v>21</v>
      </c>
      <c r="C15" s="50">
        <v>0</v>
      </c>
      <c r="D15" s="51">
        <v>0</v>
      </c>
      <c r="E15" s="50">
        <v>0</v>
      </c>
      <c r="F15" s="51">
        <v>1</v>
      </c>
      <c r="G15" s="50">
        <v>1</v>
      </c>
      <c r="H15" s="51">
        <v>0</v>
      </c>
      <c r="I15" s="50">
        <v>1</v>
      </c>
      <c r="J15" s="51">
        <v>0</v>
      </c>
      <c r="K15" s="50">
        <v>0</v>
      </c>
      <c r="L15" s="51">
        <v>0</v>
      </c>
    </row>
    <row r="16" spans="2:12" ht="16.5" x14ac:dyDescent="0.3">
      <c r="B16" s="12" t="s">
        <v>22</v>
      </c>
      <c r="C16" s="50">
        <v>0</v>
      </c>
      <c r="D16" s="51">
        <v>0</v>
      </c>
      <c r="E16" s="50">
        <v>0</v>
      </c>
      <c r="F16" s="51">
        <v>2</v>
      </c>
      <c r="G16" s="50">
        <v>0</v>
      </c>
      <c r="H16" s="51">
        <v>1</v>
      </c>
      <c r="I16" s="50">
        <v>1</v>
      </c>
      <c r="J16" s="51">
        <v>1</v>
      </c>
      <c r="K16" s="50">
        <v>0</v>
      </c>
      <c r="L16" s="51">
        <v>0</v>
      </c>
    </row>
    <row r="17" spans="2:12" ht="16.5" x14ac:dyDescent="0.3">
      <c r="B17" s="12" t="s">
        <v>23</v>
      </c>
      <c r="C17" s="50">
        <v>0</v>
      </c>
      <c r="D17" s="51">
        <v>0</v>
      </c>
      <c r="E17" s="50">
        <v>4</v>
      </c>
      <c r="F17" s="51">
        <v>0</v>
      </c>
      <c r="G17" s="50">
        <v>2</v>
      </c>
      <c r="H17" s="51">
        <v>1</v>
      </c>
      <c r="I17" s="50">
        <v>1</v>
      </c>
      <c r="J17" s="51">
        <v>1</v>
      </c>
      <c r="K17" s="50">
        <v>1</v>
      </c>
      <c r="L17" s="51">
        <v>1</v>
      </c>
    </row>
    <row r="18" spans="2:12" ht="17.25" thickBot="1" x14ac:dyDescent="0.35">
      <c r="B18" s="12" t="s">
        <v>24</v>
      </c>
      <c r="C18" s="50">
        <v>0</v>
      </c>
      <c r="D18" s="52">
        <v>0</v>
      </c>
      <c r="E18" s="53">
        <v>0</v>
      </c>
      <c r="F18" s="51">
        <v>1</v>
      </c>
      <c r="G18" s="50">
        <v>3</v>
      </c>
      <c r="H18" s="51">
        <v>4</v>
      </c>
      <c r="I18" s="50">
        <v>0</v>
      </c>
      <c r="J18" s="51">
        <v>0</v>
      </c>
      <c r="K18" s="50">
        <v>0</v>
      </c>
      <c r="L18" s="51">
        <v>0</v>
      </c>
    </row>
    <row r="19" spans="2:12" ht="17.25" thickBot="1" x14ac:dyDescent="0.35">
      <c r="B19" s="13" t="s">
        <v>3</v>
      </c>
      <c r="C19" s="54">
        <f t="shared" ref="C19:L19" si="1">SUM(C9:C18)</f>
        <v>0</v>
      </c>
      <c r="D19" s="55">
        <f t="shared" si="1"/>
        <v>1</v>
      </c>
      <c r="E19" s="54">
        <f t="shared" si="1"/>
        <v>20</v>
      </c>
      <c r="F19" s="55">
        <f t="shared" si="1"/>
        <v>33</v>
      </c>
      <c r="G19" s="54">
        <f t="shared" si="1"/>
        <v>26</v>
      </c>
      <c r="H19" s="55">
        <f t="shared" si="1"/>
        <v>31</v>
      </c>
      <c r="I19" s="54">
        <f t="shared" si="1"/>
        <v>11</v>
      </c>
      <c r="J19" s="55">
        <f t="shared" si="1"/>
        <v>8</v>
      </c>
      <c r="K19" s="54">
        <f t="shared" si="1"/>
        <v>1</v>
      </c>
      <c r="L19" s="56">
        <f t="shared" si="1"/>
        <v>3</v>
      </c>
    </row>
    <row r="20" spans="2:12" ht="16.5" x14ac:dyDescent="0.3">
      <c r="B20" s="8" t="s">
        <v>55</v>
      </c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2:12" ht="16.5" x14ac:dyDescent="0.3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</sheetData>
  <mergeCells count="7">
    <mergeCell ref="B6:L6"/>
    <mergeCell ref="B4:L4"/>
    <mergeCell ref="K7:L7"/>
    <mergeCell ref="C7:D7"/>
    <mergeCell ref="E7:F7"/>
    <mergeCell ref="G7:H7"/>
    <mergeCell ref="I7:J7"/>
  </mergeCells>
  <pageMargins left="0.7" right="0.7" top="0.75" bottom="0.75" header="0.3" footer="0.3"/>
  <pageSetup paperSize="9" orientation="landscape" r:id="rId1"/>
  <ignoredErrors>
    <ignoredError sqref="C19:L1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1"/>
  <sheetViews>
    <sheetView workbookViewId="0">
      <selection activeCell="J19" sqref="J19"/>
    </sheetView>
  </sheetViews>
  <sheetFormatPr defaultColWidth="8.85546875" defaultRowHeight="16.5" x14ac:dyDescent="0.3"/>
  <cols>
    <col min="1" max="1" width="1.42578125" style="8" customWidth="1"/>
    <col min="2" max="2" width="12" style="8" customWidth="1"/>
    <col min="3" max="3" width="13.42578125" style="8" customWidth="1"/>
    <col min="4" max="4" width="9.7109375" style="8" customWidth="1"/>
    <col min="5" max="5" width="11.28515625" style="8" customWidth="1"/>
    <col min="6" max="6" width="10.28515625" style="8" customWidth="1"/>
    <col min="7" max="7" width="10" style="8" bestFit="1" customWidth="1"/>
    <col min="8" max="11" width="8.85546875" style="8"/>
    <col min="12" max="12" width="9.85546875" style="8" customWidth="1"/>
    <col min="13" max="17" width="8.85546875" style="8"/>
    <col min="18" max="18" width="7" style="8" customWidth="1"/>
    <col min="19" max="16384" width="8.85546875" style="8"/>
  </cols>
  <sheetData>
    <row r="1" spans="1:13" ht="18.75" customHeight="1" x14ac:dyDescent="0.3">
      <c r="A1" s="37"/>
      <c r="B1" s="37"/>
      <c r="C1" s="37"/>
      <c r="D1" s="37"/>
      <c r="E1" s="37"/>
    </row>
    <row r="2" spans="1:13" ht="18.75" customHeight="1" x14ac:dyDescent="0.3">
      <c r="A2" s="37"/>
      <c r="B2" s="37"/>
      <c r="C2" s="37"/>
      <c r="D2" s="37"/>
      <c r="E2" s="37"/>
    </row>
    <row r="3" spans="1:13" ht="18.75" customHeight="1" x14ac:dyDescent="0.3">
      <c r="A3" s="37"/>
      <c r="B3" s="37"/>
      <c r="C3" s="37"/>
      <c r="D3" s="37"/>
      <c r="E3" s="37"/>
    </row>
    <row r="4" spans="1:13" s="38" customFormat="1" ht="19.5" customHeight="1" x14ac:dyDescent="0.25">
      <c r="B4" s="124" t="s">
        <v>50</v>
      </c>
      <c r="C4" s="124"/>
      <c r="D4" s="124"/>
      <c r="E4" s="124"/>
      <c r="F4" s="124"/>
    </row>
    <row r="5" spans="1:13" s="38" customFormat="1" ht="19.5" customHeight="1" thickBot="1" x14ac:dyDescent="0.3">
      <c r="B5" s="39"/>
      <c r="C5" s="39"/>
      <c r="D5" s="39"/>
      <c r="E5" s="39"/>
      <c r="F5" s="39"/>
    </row>
    <row r="6" spans="1:13" ht="17.25" thickBot="1" x14ac:dyDescent="0.35">
      <c r="B6" s="103" t="str">
        <f>'Receipts incorrect'!B6:N6</f>
        <v xml:space="preserve"> March  - August</v>
      </c>
      <c r="C6" s="104"/>
      <c r="D6" s="104"/>
      <c r="E6" s="104"/>
      <c r="F6" s="104"/>
      <c r="G6" s="104"/>
      <c r="H6" s="104"/>
      <c r="I6" s="104"/>
      <c r="J6" s="105"/>
    </row>
    <row r="7" spans="1:13" ht="14.45" customHeight="1" x14ac:dyDescent="0.3">
      <c r="B7" s="40"/>
      <c r="C7" s="125" t="s">
        <v>45</v>
      </c>
      <c r="D7" s="126"/>
      <c r="E7" s="126"/>
      <c r="F7" s="126"/>
      <c r="G7" s="126"/>
      <c r="H7" s="126"/>
      <c r="I7" s="126"/>
      <c r="J7" s="127"/>
    </row>
    <row r="8" spans="1:13" x14ac:dyDescent="0.3">
      <c r="B8" s="41"/>
      <c r="C8" s="128" t="s">
        <v>51</v>
      </c>
      <c r="D8" s="112"/>
      <c r="E8" s="129" t="s">
        <v>52</v>
      </c>
      <c r="F8" s="130"/>
      <c r="G8" s="131" t="s">
        <v>53</v>
      </c>
      <c r="H8" s="130"/>
      <c r="I8" s="131" t="s">
        <v>54</v>
      </c>
      <c r="J8" s="130"/>
      <c r="L8" s="42"/>
      <c r="M8" s="42"/>
    </row>
    <row r="9" spans="1:13" x14ac:dyDescent="0.3">
      <c r="B9" s="43"/>
      <c r="C9" s="44">
        <v>2021</v>
      </c>
      <c r="D9" s="45">
        <v>2022</v>
      </c>
      <c r="E9" s="46">
        <f t="shared" ref="E9:J9" si="0">C9</f>
        <v>2021</v>
      </c>
      <c r="F9" s="45">
        <f t="shared" si="0"/>
        <v>2022</v>
      </c>
      <c r="G9" s="47">
        <f t="shared" si="0"/>
        <v>2021</v>
      </c>
      <c r="H9" s="48">
        <f t="shared" si="0"/>
        <v>2022</v>
      </c>
      <c r="I9" s="47">
        <f t="shared" si="0"/>
        <v>2021</v>
      </c>
      <c r="J9" s="48">
        <f t="shared" si="0"/>
        <v>2022</v>
      </c>
    </row>
    <row r="10" spans="1:13" x14ac:dyDescent="0.3">
      <c r="B10" s="41" t="s">
        <v>15</v>
      </c>
      <c r="C10" s="74">
        <v>0</v>
      </c>
      <c r="D10" s="88">
        <v>0</v>
      </c>
      <c r="E10" s="75">
        <v>15</v>
      </c>
      <c r="F10" s="89">
        <v>480</v>
      </c>
      <c r="G10" s="76">
        <v>0</v>
      </c>
      <c r="H10" s="90">
        <v>0</v>
      </c>
      <c r="I10" s="76">
        <v>0.98489822718319098</v>
      </c>
      <c r="J10" s="91">
        <v>2.9822926374650511</v>
      </c>
    </row>
    <row r="11" spans="1:13" x14ac:dyDescent="0.3">
      <c r="B11" s="41" t="s">
        <v>16</v>
      </c>
      <c r="C11" s="77">
        <v>0</v>
      </c>
      <c r="D11" s="88">
        <v>0</v>
      </c>
      <c r="E11" s="75">
        <v>0</v>
      </c>
      <c r="F11" s="89">
        <v>0</v>
      </c>
      <c r="G11" s="76">
        <v>0</v>
      </c>
      <c r="H11" s="90">
        <v>0</v>
      </c>
      <c r="I11" s="76">
        <v>0</v>
      </c>
      <c r="J11" s="91">
        <v>0</v>
      </c>
    </row>
    <row r="12" spans="1:13" x14ac:dyDescent="0.3">
      <c r="B12" s="41" t="s">
        <v>43</v>
      </c>
      <c r="C12" s="77">
        <v>0</v>
      </c>
      <c r="D12" s="88">
        <v>0</v>
      </c>
      <c r="E12" s="75">
        <v>0</v>
      </c>
      <c r="F12" s="89">
        <v>24</v>
      </c>
      <c r="G12" s="76">
        <v>0</v>
      </c>
      <c r="H12" s="90">
        <v>0</v>
      </c>
      <c r="I12" s="76">
        <v>0</v>
      </c>
      <c r="J12" s="91">
        <v>0.82542302930251754</v>
      </c>
    </row>
    <row r="13" spans="1:13" x14ac:dyDescent="0.3">
      <c r="B13" s="41" t="s">
        <v>44</v>
      </c>
      <c r="C13" s="77">
        <v>448</v>
      </c>
      <c r="D13" s="88">
        <v>2018</v>
      </c>
      <c r="E13" s="75">
        <v>0</v>
      </c>
      <c r="F13" s="89">
        <v>0</v>
      </c>
      <c r="G13" s="76">
        <v>0.28000000000000003</v>
      </c>
      <c r="H13" s="90">
        <v>0.56686348646325502</v>
      </c>
      <c r="I13" s="76">
        <v>0</v>
      </c>
      <c r="J13" s="91">
        <v>0</v>
      </c>
    </row>
    <row r="14" spans="1:13" x14ac:dyDescent="0.3">
      <c r="B14" s="41" t="s">
        <v>19</v>
      </c>
      <c r="C14" s="77">
        <v>0</v>
      </c>
      <c r="D14" s="88">
        <v>5894</v>
      </c>
      <c r="E14" s="75">
        <v>510</v>
      </c>
      <c r="F14" s="89">
        <v>0</v>
      </c>
      <c r="G14" s="76">
        <v>0</v>
      </c>
      <c r="H14" s="90">
        <v>1.8320221558431062</v>
      </c>
      <c r="I14" s="76">
        <v>0.46</v>
      </c>
      <c r="J14" s="91">
        <v>0</v>
      </c>
    </row>
    <row r="15" spans="1:13" x14ac:dyDescent="0.3">
      <c r="B15" s="41" t="s">
        <v>20</v>
      </c>
      <c r="C15" s="77">
        <v>0</v>
      </c>
      <c r="D15" s="88">
        <v>0</v>
      </c>
      <c r="E15" s="75">
        <v>0</v>
      </c>
      <c r="F15" s="89">
        <v>0</v>
      </c>
      <c r="G15" s="76">
        <v>0</v>
      </c>
      <c r="H15" s="90">
        <v>0</v>
      </c>
      <c r="I15" s="76">
        <v>0</v>
      </c>
      <c r="J15" s="91">
        <v>0</v>
      </c>
    </row>
    <row r="16" spans="1:13" x14ac:dyDescent="0.3">
      <c r="B16" s="41" t="s">
        <v>21</v>
      </c>
      <c r="C16" s="77">
        <v>4</v>
      </c>
      <c r="D16" s="88">
        <v>370</v>
      </c>
      <c r="E16" s="75">
        <v>0</v>
      </c>
      <c r="F16" s="89">
        <v>0</v>
      </c>
      <c r="G16" s="76">
        <v>5.3727333781061121E-2</v>
      </c>
      <c r="H16" s="90">
        <v>1.8861191823418464</v>
      </c>
      <c r="I16" s="76">
        <v>0</v>
      </c>
      <c r="J16" s="91">
        <v>0</v>
      </c>
    </row>
    <row r="17" spans="2:10" x14ac:dyDescent="0.3">
      <c r="B17" s="41" t="s">
        <v>22</v>
      </c>
      <c r="C17" s="77">
        <v>177</v>
      </c>
      <c r="D17" s="88">
        <v>3489</v>
      </c>
      <c r="E17" s="75">
        <v>0</v>
      </c>
      <c r="F17" s="89">
        <v>0</v>
      </c>
      <c r="G17" s="76">
        <v>0.28000000000000003</v>
      </c>
      <c r="H17" s="90">
        <v>0.90019195838837507</v>
      </c>
      <c r="I17" s="76">
        <v>0</v>
      </c>
      <c r="J17" s="91">
        <v>0</v>
      </c>
    </row>
    <row r="18" spans="2:10" x14ac:dyDescent="0.3">
      <c r="B18" s="41" t="s">
        <v>23</v>
      </c>
      <c r="C18" s="77">
        <v>92</v>
      </c>
      <c r="D18" s="88">
        <v>220</v>
      </c>
      <c r="E18" s="75">
        <v>0</v>
      </c>
      <c r="F18" s="89">
        <v>0</v>
      </c>
      <c r="G18" s="76">
        <v>0.59</v>
      </c>
      <c r="H18" s="90">
        <v>0.25356722989327124</v>
      </c>
      <c r="I18" s="76">
        <v>0</v>
      </c>
      <c r="J18" s="91">
        <v>0</v>
      </c>
    </row>
    <row r="19" spans="2:10" ht="17.25" thickBot="1" x14ac:dyDescent="0.35">
      <c r="B19" s="49" t="s">
        <v>24</v>
      </c>
      <c r="C19" s="78">
        <v>580</v>
      </c>
      <c r="D19" s="92">
        <v>0</v>
      </c>
      <c r="E19" s="79">
        <v>0</v>
      </c>
      <c r="F19" s="93">
        <v>62</v>
      </c>
      <c r="G19" s="80">
        <v>0.57999999999999996</v>
      </c>
      <c r="H19" s="94">
        <v>0</v>
      </c>
      <c r="I19" s="80">
        <v>0</v>
      </c>
      <c r="J19" s="95">
        <v>3.3392937932223109E-2</v>
      </c>
    </row>
    <row r="20" spans="2:10" ht="17.25" thickBot="1" x14ac:dyDescent="0.35">
      <c r="B20" s="49"/>
      <c r="C20" s="81">
        <v>1301</v>
      </c>
      <c r="D20" s="96">
        <v>11991</v>
      </c>
      <c r="E20" s="81">
        <v>525</v>
      </c>
      <c r="F20" s="96">
        <v>566</v>
      </c>
      <c r="G20" s="82">
        <v>0.28000000000000003</v>
      </c>
      <c r="H20" s="83">
        <v>0.91700672364532931</v>
      </c>
      <c r="I20" s="82">
        <v>0.11</v>
      </c>
      <c r="J20" s="84">
        <v>4.297871559408515E-2</v>
      </c>
    </row>
    <row r="21" spans="2:10" x14ac:dyDescent="0.3">
      <c r="B21" s="8" t="s">
        <v>55</v>
      </c>
    </row>
  </sheetData>
  <mergeCells count="7">
    <mergeCell ref="B4:F4"/>
    <mergeCell ref="C7:J7"/>
    <mergeCell ref="C8:D8"/>
    <mergeCell ref="E8:F8"/>
    <mergeCell ref="G8:H8"/>
    <mergeCell ref="I8:J8"/>
    <mergeCell ref="B6:J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 of Audits</vt:lpstr>
      <vt:lpstr>Receipts incorrect</vt:lpstr>
      <vt:lpstr>Number incorrect</vt:lpstr>
      <vt:lpstr>Stocks incorrect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2022-08-31T13:16:27Z</dcterms:modified>
</cp:coreProperties>
</file>