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8B8AD445-569C-487C-8BB5-0514C98BDD0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umber of Audits" sheetId="1" r:id="rId1"/>
    <sheet name="Receipts incorrect" sheetId="3" r:id="rId2"/>
    <sheet name="Number incorrect" sheetId="2" r:id="rId3"/>
    <sheet name="Stocks incorrec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3" i="1" l="1"/>
  <c r="H73" i="1"/>
  <c r="F73" i="1"/>
  <c r="E73" i="1"/>
  <c r="C73" i="1"/>
  <c r="B73" i="1"/>
  <c r="H20" i="3"/>
  <c r="H19" i="3"/>
  <c r="H18" i="3"/>
  <c r="H17" i="3"/>
  <c r="H16" i="3"/>
  <c r="H15" i="3"/>
  <c r="H14" i="3"/>
  <c r="H13" i="3"/>
  <c r="H12" i="3"/>
  <c r="H11" i="3"/>
  <c r="L71" i="1"/>
  <c r="J71" i="1"/>
  <c r="G71" i="1"/>
  <c r="D71" i="1"/>
  <c r="L70" i="1"/>
  <c r="K70" i="1"/>
  <c r="J70" i="1"/>
  <c r="G70" i="1"/>
  <c r="D70" i="1"/>
  <c r="L69" i="1"/>
  <c r="K69" i="1"/>
  <c r="J69" i="1"/>
  <c r="G69" i="1"/>
  <c r="D69" i="1"/>
  <c r="L68" i="1"/>
  <c r="J68" i="1"/>
  <c r="G68" i="1"/>
  <c r="K68" i="1"/>
  <c r="L67" i="1"/>
  <c r="K67" i="1"/>
  <c r="J67" i="1"/>
  <c r="G67" i="1"/>
  <c r="D67" i="1"/>
  <c r="L66" i="1"/>
  <c r="K66" i="1"/>
  <c r="J66" i="1"/>
  <c r="G66" i="1"/>
  <c r="D66" i="1"/>
  <c r="L65" i="1"/>
  <c r="K65" i="1"/>
  <c r="J65" i="1"/>
  <c r="G65" i="1"/>
  <c r="D65" i="1"/>
  <c r="L64" i="1"/>
  <c r="K64" i="1"/>
  <c r="J64" i="1"/>
  <c r="G64" i="1"/>
  <c r="D64" i="1"/>
  <c r="L63" i="1"/>
  <c r="K63" i="1"/>
  <c r="J63" i="1"/>
  <c r="D63" i="1"/>
  <c r="L62" i="1"/>
  <c r="K62" i="1"/>
  <c r="J62" i="1"/>
  <c r="G62" i="1"/>
  <c r="D62" i="1"/>
  <c r="L61" i="1"/>
  <c r="J61" i="1"/>
  <c r="G61" i="1"/>
  <c r="D61" i="1"/>
  <c r="L60" i="1"/>
  <c r="K60" i="1"/>
  <c r="J60" i="1"/>
  <c r="G60" i="1"/>
  <c r="D60" i="1"/>
  <c r="B58" i="1"/>
  <c r="E20" i="4"/>
  <c r="M65" i="1" l="1"/>
  <c r="J73" i="1"/>
  <c r="L73" i="1"/>
  <c r="M60" i="1"/>
  <c r="M61" i="1"/>
  <c r="M66" i="1"/>
  <c r="M71" i="1"/>
  <c r="M67" i="1"/>
  <c r="M64" i="1"/>
  <c r="M69" i="1"/>
  <c r="M70" i="1"/>
  <c r="K61" i="1"/>
  <c r="M62" i="1"/>
  <c r="D68" i="1"/>
  <c r="M68" i="1" s="1"/>
  <c r="K71" i="1"/>
  <c r="K73" i="1" s="1"/>
  <c r="G63" i="1"/>
  <c r="M63" i="1" s="1"/>
  <c r="H55" i="1"/>
  <c r="E55" i="1"/>
  <c r="B55" i="1"/>
  <c r="I19" i="2"/>
  <c r="F20" i="4"/>
  <c r="D20" i="4"/>
  <c r="C20" i="4"/>
  <c r="E50" i="1"/>
  <c r="M73" i="1" l="1"/>
  <c r="G73" i="1"/>
  <c r="D73" i="1"/>
  <c r="B48" i="1"/>
  <c r="G47" i="1" l="1"/>
  <c r="D47" i="1"/>
  <c r="H59" i="1" l="1"/>
  <c r="F59" i="1"/>
  <c r="E59" i="1"/>
  <c r="C59" i="1"/>
  <c r="L58" i="1"/>
  <c r="K58" i="1"/>
  <c r="J58" i="1"/>
  <c r="G58" i="1"/>
  <c r="D58" i="1"/>
  <c r="L57" i="1"/>
  <c r="K57" i="1"/>
  <c r="J57" i="1"/>
  <c r="G57" i="1"/>
  <c r="D57" i="1"/>
  <c r="L56" i="1"/>
  <c r="K56" i="1"/>
  <c r="J56" i="1"/>
  <c r="G56" i="1"/>
  <c r="D56" i="1"/>
  <c r="L55" i="1"/>
  <c r="K55" i="1"/>
  <c r="J55" i="1"/>
  <c r="G55" i="1"/>
  <c r="D55" i="1"/>
  <c r="L54" i="1"/>
  <c r="K54" i="1"/>
  <c r="J54" i="1"/>
  <c r="G54" i="1"/>
  <c r="D54" i="1"/>
  <c r="L53" i="1"/>
  <c r="K53" i="1"/>
  <c r="J53" i="1"/>
  <c r="G53" i="1"/>
  <c r="B59" i="1"/>
  <c r="L52" i="1"/>
  <c r="K52" i="1"/>
  <c r="J52" i="1"/>
  <c r="G52" i="1"/>
  <c r="D52" i="1"/>
  <c r="K51" i="1"/>
  <c r="J51" i="1"/>
  <c r="G51" i="1"/>
  <c r="D51" i="1"/>
  <c r="L50" i="1"/>
  <c r="K50" i="1"/>
  <c r="J50" i="1"/>
  <c r="G50" i="1"/>
  <c r="D50" i="1"/>
  <c r="L49" i="1"/>
  <c r="K49" i="1"/>
  <c r="J49" i="1"/>
  <c r="G49" i="1"/>
  <c r="D49" i="1"/>
  <c r="L48" i="1"/>
  <c r="K48" i="1"/>
  <c r="J48" i="1"/>
  <c r="G48" i="1"/>
  <c r="D48" i="1"/>
  <c r="L47" i="1"/>
  <c r="K47" i="1"/>
  <c r="J47" i="1"/>
  <c r="M49" i="1" l="1"/>
  <c r="M54" i="1"/>
  <c r="M58" i="1"/>
  <c r="M48" i="1"/>
  <c r="M57" i="1"/>
  <c r="G59" i="1"/>
  <c r="M50" i="1"/>
  <c r="M55" i="1"/>
  <c r="M56" i="1"/>
  <c r="M52" i="1"/>
  <c r="M51" i="1"/>
  <c r="K59" i="1"/>
  <c r="J59" i="1"/>
  <c r="L51" i="1"/>
  <c r="L59" i="1" s="1"/>
  <c r="M47" i="1"/>
  <c r="D53" i="1"/>
  <c r="M53" i="1" s="1"/>
  <c r="I59" i="1"/>
  <c r="L45" i="1"/>
  <c r="K45" i="1"/>
  <c r="D59" i="1" l="1"/>
  <c r="M59" i="1"/>
  <c r="J45" i="1"/>
  <c r="G45" i="1"/>
  <c r="D45" i="1"/>
  <c r="M45" i="1" l="1"/>
  <c r="J44" i="1"/>
  <c r="L44" i="1"/>
  <c r="K44" i="1"/>
  <c r="G44" i="1"/>
  <c r="D44" i="1"/>
  <c r="M44" i="1" l="1"/>
  <c r="F9" i="4"/>
  <c r="H9" i="4" s="1"/>
  <c r="J9" i="4" s="1"/>
  <c r="E9" i="4"/>
  <c r="G9" i="4" s="1"/>
  <c r="I9" i="4" s="1"/>
  <c r="F8" i="2"/>
  <c r="H8" i="2" s="1"/>
  <c r="J8" i="2" s="1"/>
  <c r="L8" i="2" s="1"/>
  <c r="E8" i="2"/>
  <c r="G8" i="2" s="1"/>
  <c r="I8" i="2" s="1"/>
  <c r="K8" i="2" s="1"/>
  <c r="L43" i="1" l="1"/>
  <c r="K43" i="1"/>
  <c r="J43" i="1"/>
  <c r="G43" i="1"/>
  <c r="D43" i="1"/>
  <c r="M43" i="1" l="1"/>
  <c r="J42" i="1"/>
  <c r="L42" i="1"/>
  <c r="K42" i="1"/>
  <c r="G42" i="1"/>
  <c r="D42" i="1"/>
  <c r="M42" i="1" l="1"/>
  <c r="L41" i="1"/>
  <c r="K41" i="1"/>
  <c r="J41" i="1"/>
  <c r="G41" i="1"/>
  <c r="D41" i="1"/>
  <c r="M41" i="1" l="1"/>
  <c r="L40" i="1"/>
  <c r="J40" i="1"/>
  <c r="G40" i="1"/>
  <c r="B40" i="1"/>
  <c r="K40" i="1" s="1"/>
  <c r="D40" i="1" l="1"/>
  <c r="M40" i="1" s="1"/>
  <c r="L39" i="1"/>
  <c r="E39" i="1"/>
  <c r="K39" i="1" s="1"/>
  <c r="J39" i="1" l="1"/>
  <c r="G39" i="1"/>
  <c r="D39" i="1"/>
  <c r="M39" i="1" l="1"/>
  <c r="I38" i="1"/>
  <c r="L38" i="1" s="1"/>
  <c r="K38" i="1"/>
  <c r="J38" i="1" l="1"/>
  <c r="G38" i="1"/>
  <c r="D38" i="1"/>
  <c r="M38" i="1" l="1"/>
  <c r="L37" i="1"/>
  <c r="K37" i="1"/>
  <c r="J37" i="1"/>
  <c r="G37" i="1"/>
  <c r="D37" i="1"/>
  <c r="M37" i="1" l="1"/>
  <c r="J25" i="1"/>
  <c r="G25" i="1"/>
  <c r="D25" i="1"/>
  <c r="J24" i="1" l="1"/>
  <c r="G24" i="1"/>
  <c r="D24" i="1"/>
  <c r="J36" i="1" l="1"/>
  <c r="J35" i="1"/>
  <c r="J34" i="1"/>
  <c r="L36" i="1"/>
  <c r="K36" i="1"/>
  <c r="G36" i="1"/>
  <c r="D36" i="1"/>
  <c r="M36" i="1" l="1"/>
  <c r="L35" i="1"/>
  <c r="K35" i="1"/>
  <c r="G35" i="1"/>
  <c r="D35" i="1"/>
  <c r="M35" i="1" l="1"/>
  <c r="M34" i="1"/>
  <c r="L34" i="1"/>
  <c r="K34" i="1"/>
  <c r="J46" i="1" l="1"/>
  <c r="I46" i="1"/>
  <c r="H46" i="1"/>
  <c r="G46" i="1"/>
  <c r="F46" i="1"/>
  <c r="E46" i="1"/>
  <c r="D46" i="1"/>
  <c r="C46" i="1"/>
  <c r="B46" i="1"/>
  <c r="M46" i="1"/>
  <c r="L46" i="1"/>
  <c r="K46" i="1"/>
  <c r="F10" i="3" l="1"/>
  <c r="H10" i="3" s="1"/>
  <c r="J10" i="3" s="1"/>
  <c r="L10" i="3" s="1"/>
  <c r="N10" i="3" s="1"/>
  <c r="E10" i="3"/>
  <c r="G10" i="3" s="1"/>
  <c r="I10" i="3" s="1"/>
  <c r="K10" i="3" s="1"/>
  <c r="M10" i="3" s="1"/>
  <c r="L19" i="2" l="1"/>
  <c r="K19" i="2"/>
  <c r="J19" i="2"/>
  <c r="H19" i="2"/>
  <c r="G19" i="2"/>
  <c r="F19" i="2"/>
  <c r="E19" i="2"/>
  <c r="D19" i="2"/>
  <c r="C19" i="2"/>
  <c r="J33" i="1"/>
  <c r="I33" i="1"/>
  <c r="H33" i="1"/>
  <c r="G33" i="1"/>
  <c r="F33" i="1"/>
  <c r="E33" i="1"/>
  <c r="D33" i="1"/>
  <c r="C33" i="1"/>
  <c r="B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J20" i="1"/>
  <c r="I20" i="1"/>
  <c r="H20" i="1"/>
  <c r="G20" i="1"/>
  <c r="F20" i="1"/>
  <c r="E20" i="1"/>
  <c r="D20" i="1"/>
  <c r="C20" i="1"/>
  <c r="B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L20" i="1" l="1"/>
  <c r="K20" i="1"/>
  <c r="M20" i="1"/>
  <c r="K33" i="1"/>
  <c r="M33" i="1"/>
  <c r="L33" i="1"/>
</calcChain>
</file>

<file path=xl/sharedStrings.xml><?xml version="1.0" encoding="utf-8"?>
<sst xmlns="http://schemas.openxmlformats.org/spreadsheetml/2006/main" count="98" uniqueCount="64">
  <si>
    <t>Whole Grain only</t>
  </si>
  <si>
    <t>Whole Grain and products</t>
  </si>
  <si>
    <t>Products Only</t>
  </si>
  <si>
    <t>Total</t>
  </si>
  <si>
    <t>Month</t>
  </si>
  <si>
    <t xml:space="preserve">Physical </t>
  </si>
  <si>
    <t xml:space="preserve">Electronic </t>
  </si>
  <si>
    <t xml:space="preserve">Total </t>
  </si>
  <si>
    <t xml:space="preserve"> 2019/2020</t>
  </si>
  <si>
    <t>2020/21</t>
  </si>
  <si>
    <t>Opening stock quantity incorrect</t>
  </si>
  <si>
    <t>Receipts quantity incorrect</t>
  </si>
  <si>
    <t>Utilization quantity incorrect</t>
  </si>
  <si>
    <t>Closing stock quantity incorrect</t>
  </si>
  <si>
    <t>Stock variance    &gt; 5%</t>
  </si>
  <si>
    <t>Barley</t>
  </si>
  <si>
    <t>Canola</t>
  </si>
  <si>
    <t>Groundnuts</t>
  </si>
  <si>
    <t>Maize (White)</t>
  </si>
  <si>
    <t>Maize (yellow)</t>
  </si>
  <si>
    <t>Oats</t>
  </si>
  <si>
    <t>Sorghum</t>
  </si>
  <si>
    <t>Soybeans</t>
  </si>
  <si>
    <t>Sunflower</t>
  </si>
  <si>
    <t>Wheat</t>
  </si>
  <si>
    <t>Mass over declared</t>
  </si>
  <si>
    <t>Mass under declared</t>
  </si>
  <si>
    <t>Total received audited</t>
  </si>
  <si>
    <t>Net effect of (under) / over declared</t>
  </si>
  <si>
    <t>Ton</t>
  </si>
  <si>
    <t>%</t>
  </si>
  <si>
    <t>a</t>
  </si>
  <si>
    <t>b</t>
  </si>
  <si>
    <t>c</t>
  </si>
  <si>
    <t>d</t>
  </si>
  <si>
    <t>e</t>
  </si>
  <si>
    <t>f</t>
  </si>
  <si>
    <t>g</t>
  </si>
  <si>
    <t>h</t>
  </si>
  <si>
    <t>e : g</t>
  </si>
  <si>
    <t>f : h</t>
  </si>
  <si>
    <t>a - c</t>
  </si>
  <si>
    <t>b - d</t>
  </si>
  <si>
    <t xml:space="preserve">Groundnuts </t>
  </si>
  <si>
    <t>Maize (white)</t>
  </si>
  <si>
    <t xml:space="preserve">Difference between stock counted and declared on returns </t>
  </si>
  <si>
    <t>Receipts declared incorrect</t>
  </si>
  <si>
    <t>2021/22</t>
  </si>
  <si>
    <t>Total mass declared incorrect</t>
  </si>
  <si>
    <t>Mass declared  incorrect as % of total received</t>
  </si>
  <si>
    <t>Physical stock declared incorrect</t>
  </si>
  <si>
    <t>Under declared (t)</t>
  </si>
  <si>
    <t>Over declared (t)</t>
  </si>
  <si>
    <t>Under declared (%)</t>
  </si>
  <si>
    <t>Over declared (%)</t>
  </si>
  <si>
    <t>* Progressive figures for the same period each year.</t>
  </si>
  <si>
    <t>Number of audits done by the inspectors of SAGIS</t>
  </si>
  <si>
    <t>Number of audits where stock was declared incorrect</t>
  </si>
  <si>
    <t>2022/23</t>
  </si>
  <si>
    <t>2023/24</t>
  </si>
  <si>
    <t xml:space="preserve"> </t>
  </si>
  <si>
    <t xml:space="preserve"> March   - October</t>
  </si>
  <si>
    <t>March  - October</t>
  </si>
  <si>
    <t>March - 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</si>
</sst>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* #,##0_ ;_ * \-#,##0_ ;_ * &quot;-&quot;_ ;_ @_ "/>
    <numFmt numFmtId="165" formatCode="_ * #,##0.0_ ;_ * \-#,##0.0_ ;_ * &quot;-&quot;?_ ;_ @_ "/>
    <numFmt numFmtId="166" formatCode="_(* #,##0_);_(* \(#,##0\);_(* &quot;-&quot;_);_(@_)"/>
    <numFmt numFmtId="167" formatCode="#,##0.00_ ;\-#,##0.00\ "/>
    <numFmt numFmtId="168" formatCode="_ * #,##0.00_ ;_ * \-#,##0.00_ ;_ * &quot;-&quot;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1"/>
      <name val="Arial Narrow"/>
      <family val="2"/>
    </font>
    <font>
      <sz val="11"/>
      <name val="Calibri"/>
      <family val="2"/>
      <scheme val="minor"/>
    </font>
    <font>
      <b/>
      <sz val="14"/>
      <name val="Arial Narrow"/>
      <family val="2"/>
    </font>
    <font>
      <sz val="14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164" fontId="2" fillId="0" borderId="15" xfId="0" applyNumberFormat="1" applyFont="1" applyBorder="1"/>
    <xf numFmtId="0" fontId="2" fillId="0" borderId="15" xfId="0" applyFont="1" applyBorder="1"/>
    <xf numFmtId="0" fontId="2" fillId="0" borderId="31" xfId="0" applyFont="1" applyBorder="1"/>
    <xf numFmtId="0" fontId="2" fillId="0" borderId="25" xfId="0" applyFont="1" applyBorder="1"/>
    <xf numFmtId="0" fontId="2" fillId="0" borderId="10" xfId="0" applyFont="1" applyBorder="1"/>
    <xf numFmtId="0" fontId="4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3" fillId="0" borderId="11" xfId="0" applyFont="1" applyBorder="1"/>
    <xf numFmtId="0" fontId="2" fillId="0" borderId="11" xfId="0" applyFont="1" applyBorder="1"/>
    <xf numFmtId="0" fontId="3" fillId="0" borderId="8" xfId="0" applyFont="1" applyBorder="1" applyAlignment="1">
      <alignment wrapText="1"/>
    </xf>
    <xf numFmtId="0" fontId="3" fillId="0" borderId="12" xfId="0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7" fontId="2" fillId="0" borderId="1" xfId="0" applyNumberFormat="1" applyFont="1" applyBorder="1" applyAlignment="1">
      <alignment horizontal="center"/>
    </xf>
    <xf numFmtId="0" fontId="2" fillId="0" borderId="37" xfId="0" applyFont="1" applyBorder="1"/>
    <xf numFmtId="0" fontId="2" fillId="0" borderId="38" xfId="0" applyFont="1" applyBorder="1"/>
    <xf numFmtId="17" fontId="2" fillId="0" borderId="11" xfId="0" applyNumberFormat="1" applyFont="1" applyBorder="1" applyAlignment="1">
      <alignment horizontal="center"/>
    </xf>
    <xf numFmtId="17" fontId="3" fillId="3" borderId="8" xfId="0" applyNumberFormat="1" applyFont="1" applyFill="1" applyBorder="1" applyAlignment="1">
      <alignment horizontal="center"/>
    </xf>
    <xf numFmtId="0" fontId="3" fillId="3" borderId="34" xfId="0" applyFont="1" applyFill="1" applyBorder="1"/>
    <xf numFmtId="0" fontId="3" fillId="3" borderId="35" xfId="0" applyFont="1" applyFill="1" applyBorder="1"/>
    <xf numFmtId="0" fontId="3" fillId="3" borderId="7" xfId="0" applyFont="1" applyFill="1" applyBorder="1"/>
    <xf numFmtId="0" fontId="3" fillId="3" borderId="36" xfId="0" applyFont="1" applyFill="1" applyBorder="1"/>
    <xf numFmtId="0" fontId="3" fillId="3" borderId="8" xfId="0" applyFont="1" applyFill="1" applyBorder="1" applyAlignment="1">
      <alignment horizontal="center"/>
    </xf>
    <xf numFmtId="0" fontId="2" fillId="2" borderId="0" xfId="0" applyFont="1" applyFill="1"/>
    <xf numFmtId="0" fontId="6" fillId="0" borderId="0" xfId="0" applyFont="1"/>
    <xf numFmtId="0" fontId="5" fillId="0" borderId="0" xfId="0" applyFont="1" applyAlignment="1">
      <alignment horizontal="left" wrapText="1"/>
    </xf>
    <xf numFmtId="0" fontId="2" fillId="0" borderId="2" xfId="0" applyFont="1" applyBorder="1"/>
    <xf numFmtId="0" fontId="2" fillId="0" borderId="9" xfId="0" applyFont="1" applyBorder="1"/>
    <xf numFmtId="166" fontId="2" fillId="0" borderId="0" xfId="0" applyNumberFormat="1" applyFont="1"/>
    <xf numFmtId="0" fontId="2" fillId="0" borderId="19" xfId="0" applyFont="1" applyBorder="1"/>
    <xf numFmtId="0" fontId="3" fillId="0" borderId="39" xfId="0" applyFont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0" borderId="27" xfId="0" applyFont="1" applyBorder="1"/>
    <xf numFmtId="164" fontId="2" fillId="0" borderId="15" xfId="0" applyNumberFormat="1" applyFont="1" applyBorder="1" applyAlignment="1">
      <alignment horizontal="center"/>
    </xf>
    <xf numFmtId="164" fontId="2" fillId="3" borderId="10" xfId="0" applyNumberFormat="1" applyFont="1" applyFill="1" applyBorder="1" applyAlignment="1">
      <alignment horizontal="center"/>
    </xf>
    <xf numFmtId="164" fontId="2" fillId="3" borderId="16" xfId="0" applyNumberFormat="1" applyFont="1" applyFill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3" fillId="0" borderId="34" xfId="0" applyNumberFormat="1" applyFont="1" applyBorder="1" applyAlignment="1">
      <alignment horizontal="center"/>
    </xf>
    <xf numFmtId="164" fontId="3" fillId="3" borderId="34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3" fillId="3" borderId="22" xfId="0" applyFont="1" applyFill="1" applyBorder="1" applyAlignment="1">
      <alignment horizontal="center" wrapText="1"/>
    </xf>
    <xf numFmtId="0" fontId="3" fillId="3" borderId="29" xfId="0" applyFont="1" applyFill="1" applyBorder="1" applyAlignment="1">
      <alignment horizontal="center" wrapText="1"/>
    </xf>
    <xf numFmtId="165" fontId="2" fillId="0" borderId="15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0" fontId="2" fillId="0" borderId="26" xfId="0" applyFont="1" applyBorder="1"/>
    <xf numFmtId="0" fontId="2" fillId="3" borderId="18" xfId="0" applyFont="1" applyFill="1" applyBorder="1"/>
    <xf numFmtId="0" fontId="2" fillId="3" borderId="17" xfId="0" applyFont="1" applyFill="1" applyBorder="1"/>
    <xf numFmtId="164" fontId="2" fillId="0" borderId="26" xfId="0" applyNumberFormat="1" applyFont="1" applyBorder="1"/>
    <xf numFmtId="0" fontId="2" fillId="3" borderId="28" xfId="0" applyFont="1" applyFill="1" applyBorder="1"/>
    <xf numFmtId="0" fontId="2" fillId="0" borderId="26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66" fontId="2" fillId="0" borderId="30" xfId="1" quotePrefix="1" applyNumberFormat="1" applyFont="1" applyFill="1" applyBorder="1" applyAlignment="1">
      <alignment horizontal="right" vertical="center"/>
    </xf>
    <xf numFmtId="166" fontId="2" fillId="0" borderId="31" xfId="1" quotePrefix="1" applyNumberFormat="1" applyFont="1" applyFill="1" applyBorder="1" applyAlignment="1">
      <alignment horizontal="right" vertical="center"/>
    </xf>
    <xf numFmtId="166" fontId="2" fillId="0" borderId="32" xfId="1" quotePrefix="1" applyNumberFormat="1" applyFont="1" applyFill="1" applyBorder="1" applyAlignment="1">
      <alignment horizontal="right" vertical="center"/>
    </xf>
    <xf numFmtId="166" fontId="3" fillId="0" borderId="32" xfId="0" applyNumberFormat="1" applyFont="1" applyBorder="1" applyAlignment="1">
      <alignment vertical="center"/>
    </xf>
    <xf numFmtId="43" fontId="2" fillId="0" borderId="30" xfId="1" quotePrefix="1" applyFont="1" applyFill="1" applyBorder="1" applyAlignment="1">
      <alignment horizontal="right" vertical="center"/>
    </xf>
    <xf numFmtId="43" fontId="2" fillId="0" borderId="31" xfId="1" quotePrefix="1" applyFont="1" applyFill="1" applyBorder="1" applyAlignment="1">
      <alignment horizontal="right" vertical="center"/>
    </xf>
    <xf numFmtId="43" fontId="2" fillId="0" borderId="32" xfId="1" quotePrefix="1" applyFont="1" applyFill="1" applyBorder="1" applyAlignment="1">
      <alignment horizontal="right" vertical="center"/>
    </xf>
    <xf numFmtId="43" fontId="3" fillId="0" borderId="34" xfId="0" applyNumberFormat="1" applyFont="1" applyBorder="1" applyAlignment="1">
      <alignment horizontal="right"/>
    </xf>
    <xf numFmtId="167" fontId="3" fillId="0" borderId="34" xfId="0" applyNumberFormat="1" applyFont="1" applyBorder="1" applyAlignment="1">
      <alignment horizontal="right"/>
    </xf>
    <xf numFmtId="166" fontId="2" fillId="3" borderId="10" xfId="1" quotePrefix="1" applyNumberFormat="1" applyFont="1" applyFill="1" applyBorder="1" applyAlignment="1">
      <alignment horizontal="right" vertical="center"/>
    </xf>
    <xf numFmtId="166" fontId="2" fillId="3" borderId="18" xfId="1" quotePrefix="1" applyNumberFormat="1" applyFont="1" applyFill="1" applyBorder="1" applyAlignment="1">
      <alignment horizontal="right" vertical="center"/>
    </xf>
    <xf numFmtId="166" fontId="3" fillId="3" borderId="32" xfId="0" applyNumberFormat="1" applyFont="1" applyFill="1" applyBorder="1" applyAlignment="1">
      <alignment vertical="center"/>
    </xf>
    <xf numFmtId="164" fontId="3" fillId="3" borderId="8" xfId="0" applyNumberFormat="1" applyFont="1" applyFill="1" applyBorder="1" applyAlignment="1">
      <alignment horizontal="center"/>
    </xf>
    <xf numFmtId="164" fontId="2" fillId="3" borderId="10" xfId="0" applyNumberFormat="1" applyFont="1" applyFill="1" applyBorder="1"/>
    <xf numFmtId="164" fontId="2" fillId="3" borderId="25" xfId="0" applyNumberFormat="1" applyFont="1" applyFill="1" applyBorder="1"/>
    <xf numFmtId="43" fontId="2" fillId="3" borderId="10" xfId="1" quotePrefix="1" applyFont="1" applyFill="1" applyBorder="1" applyAlignment="1">
      <alignment horizontal="right" vertical="center"/>
    </xf>
    <xf numFmtId="43" fontId="2" fillId="3" borderId="18" xfId="1" quotePrefix="1" applyFont="1" applyFill="1" applyBorder="1" applyAlignment="1">
      <alignment horizontal="right" vertical="center"/>
    </xf>
    <xf numFmtId="43" fontId="3" fillId="3" borderId="7" xfId="1" applyFont="1" applyFill="1" applyBorder="1" applyAlignment="1">
      <alignment horizontal="right"/>
    </xf>
    <xf numFmtId="165" fontId="2" fillId="3" borderId="10" xfId="0" applyNumberFormat="1" applyFont="1" applyFill="1" applyBorder="1"/>
    <xf numFmtId="166" fontId="2" fillId="3" borderId="10" xfId="0" applyNumberFormat="1" applyFont="1" applyFill="1" applyBorder="1"/>
    <xf numFmtId="168" fontId="3" fillId="3" borderId="36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4" fillId="0" borderId="0" xfId="0" applyFont="1"/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3" fillId="0" borderId="3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7" fontId="2" fillId="3" borderId="10" xfId="1" quotePrefix="1" applyNumberFormat="1" applyFont="1" applyFill="1" applyBorder="1" applyAlignment="1">
      <alignment horizontal="right" vertical="center"/>
    </xf>
    <xf numFmtId="43" fontId="2" fillId="3" borderId="31" xfId="1" quotePrefix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476522</xdr:colOff>
      <xdr:row>2</xdr:row>
      <xdr:rowOff>168453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360317</xdr:colOff>
      <xdr:row>2</xdr:row>
      <xdr:rowOff>115113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400322</xdr:colOff>
      <xdr:row>2</xdr:row>
      <xdr:rowOff>115113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39712" cy="5913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188867</xdr:colOff>
      <xdr:row>2</xdr:row>
      <xdr:rowOff>115113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3139712" cy="591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workbookViewId="0">
      <pane ySplit="7" topLeftCell="A52" activePane="bottomLeft" state="frozen"/>
      <selection activeCell="L8" sqref="L8"/>
      <selection pane="bottomLeft" activeCell="K67" sqref="K67"/>
    </sheetView>
  </sheetViews>
  <sheetFormatPr defaultColWidth="9.109375" defaultRowHeight="13.8" x14ac:dyDescent="0.25"/>
  <cols>
    <col min="1" max="1" width="11.6640625" style="16" customWidth="1"/>
    <col min="2" max="2" width="9.109375" style="7"/>
    <col min="3" max="3" width="10" style="7" customWidth="1"/>
    <col min="4" max="5" width="9.109375" style="7"/>
    <col min="6" max="6" width="10.109375" style="7" customWidth="1"/>
    <col min="7" max="8" width="9.109375" style="7"/>
    <col min="9" max="9" width="10.6640625" style="7" customWidth="1"/>
    <col min="10" max="11" width="9.109375" style="7"/>
    <col min="12" max="12" width="10.33203125" style="7" customWidth="1"/>
    <col min="13" max="16384" width="9.109375" style="7"/>
  </cols>
  <sheetData>
    <row r="1" spans="1:13" ht="14.4" x14ac:dyDescent="0.3">
      <c r="A1" s="6"/>
    </row>
    <row r="2" spans="1:13" x14ac:dyDescent="0.25">
      <c r="A2" s="7"/>
      <c r="B2" s="8"/>
      <c r="C2" s="8"/>
      <c r="D2" s="8"/>
      <c r="E2" s="8"/>
    </row>
    <row r="3" spans="1:13" ht="18" x14ac:dyDescent="0.35">
      <c r="A3" s="15"/>
      <c r="B3" s="8"/>
      <c r="C3" s="8"/>
      <c r="D3" s="8"/>
      <c r="E3" s="8"/>
    </row>
    <row r="4" spans="1:13" ht="18" x14ac:dyDescent="0.35">
      <c r="A4" s="15" t="s">
        <v>56</v>
      </c>
      <c r="B4" s="8"/>
      <c r="C4" s="8"/>
      <c r="D4" s="8"/>
      <c r="E4" s="8"/>
    </row>
    <row r="5" spans="1:13" ht="14.4" thickBot="1" x14ac:dyDescent="0.3"/>
    <row r="6" spans="1:13" s="16" customFormat="1" ht="14.4" thickBot="1" x14ac:dyDescent="0.3">
      <c r="A6" s="17"/>
      <c r="B6" s="18"/>
      <c r="C6" s="19" t="s">
        <v>0</v>
      </c>
      <c r="D6" s="20"/>
      <c r="E6" s="91" t="s">
        <v>1</v>
      </c>
      <c r="F6" s="92"/>
      <c r="G6" s="93"/>
      <c r="H6" s="94" t="s">
        <v>2</v>
      </c>
      <c r="I6" s="95"/>
      <c r="J6" s="96"/>
      <c r="K6" s="97" t="s">
        <v>3</v>
      </c>
      <c r="L6" s="98"/>
      <c r="M6" s="99"/>
    </row>
    <row r="7" spans="1:13" s="16" customFormat="1" ht="14.4" thickBot="1" x14ac:dyDescent="0.3">
      <c r="A7" s="21" t="s">
        <v>4</v>
      </c>
      <c r="B7" s="22" t="s">
        <v>5</v>
      </c>
      <c r="C7" s="23" t="s">
        <v>6</v>
      </c>
      <c r="D7" s="24" t="s">
        <v>7</v>
      </c>
      <c r="E7" s="22" t="s">
        <v>5</v>
      </c>
      <c r="F7" s="23" t="s">
        <v>6</v>
      </c>
      <c r="G7" s="24" t="s">
        <v>7</v>
      </c>
      <c r="H7" s="22" t="s">
        <v>5</v>
      </c>
      <c r="I7" s="25" t="s">
        <v>6</v>
      </c>
      <c r="J7" s="24" t="s">
        <v>7</v>
      </c>
      <c r="K7" s="22" t="s">
        <v>5</v>
      </c>
      <c r="L7" s="23" t="s">
        <v>6</v>
      </c>
      <c r="M7" s="24" t="s">
        <v>7</v>
      </c>
    </row>
    <row r="8" spans="1:13" x14ac:dyDescent="0.25">
      <c r="A8" s="26">
        <v>43525</v>
      </c>
      <c r="B8" s="2">
        <v>25</v>
      </c>
      <c r="C8" s="3">
        <v>0</v>
      </c>
      <c r="D8" s="5">
        <v>25</v>
      </c>
      <c r="E8" s="2">
        <v>36</v>
      </c>
      <c r="F8" s="27">
        <v>0</v>
      </c>
      <c r="G8" s="5">
        <v>36</v>
      </c>
      <c r="H8" s="28">
        <v>17</v>
      </c>
      <c r="I8" s="4">
        <v>0</v>
      </c>
      <c r="J8" s="5">
        <v>17</v>
      </c>
      <c r="K8" s="2">
        <f>B8+E8+H8</f>
        <v>78</v>
      </c>
      <c r="L8" s="3">
        <f t="shared" ref="L8:M23" si="0">C8+F8+I8</f>
        <v>0</v>
      </c>
      <c r="M8" s="5">
        <f t="shared" si="0"/>
        <v>78</v>
      </c>
    </row>
    <row r="9" spans="1:13" x14ac:dyDescent="0.25">
      <c r="A9" s="29">
        <v>43556</v>
      </c>
      <c r="B9" s="2">
        <v>28</v>
      </c>
      <c r="C9" s="3">
        <v>0</v>
      </c>
      <c r="D9" s="5">
        <v>28</v>
      </c>
      <c r="E9" s="2">
        <v>22</v>
      </c>
      <c r="F9" s="3">
        <v>0</v>
      </c>
      <c r="G9" s="5">
        <v>22</v>
      </c>
      <c r="H9" s="2">
        <v>38</v>
      </c>
      <c r="I9" s="4">
        <v>0</v>
      </c>
      <c r="J9" s="5">
        <v>38</v>
      </c>
      <c r="K9" s="2">
        <f t="shared" ref="K9:M32" si="1">B9+E9+H9</f>
        <v>88</v>
      </c>
      <c r="L9" s="3">
        <f t="shared" si="0"/>
        <v>0</v>
      </c>
      <c r="M9" s="5">
        <f t="shared" si="0"/>
        <v>88</v>
      </c>
    </row>
    <row r="10" spans="1:13" x14ac:dyDescent="0.25">
      <c r="A10" s="29">
        <v>43586</v>
      </c>
      <c r="B10" s="2">
        <v>26</v>
      </c>
      <c r="C10" s="3">
        <v>0</v>
      </c>
      <c r="D10" s="5">
        <v>26</v>
      </c>
      <c r="E10" s="2">
        <v>10</v>
      </c>
      <c r="F10" s="3">
        <v>0</v>
      </c>
      <c r="G10" s="5">
        <v>10</v>
      </c>
      <c r="H10" s="2">
        <v>37</v>
      </c>
      <c r="I10" s="4">
        <v>0</v>
      </c>
      <c r="J10" s="5">
        <v>37</v>
      </c>
      <c r="K10" s="2">
        <f t="shared" si="1"/>
        <v>73</v>
      </c>
      <c r="L10" s="3">
        <f t="shared" si="0"/>
        <v>0</v>
      </c>
      <c r="M10" s="5">
        <f t="shared" si="0"/>
        <v>73</v>
      </c>
    </row>
    <row r="11" spans="1:13" x14ac:dyDescent="0.25">
      <c r="A11" s="29">
        <v>43617</v>
      </c>
      <c r="B11" s="2">
        <v>32</v>
      </c>
      <c r="C11" s="3">
        <v>0</v>
      </c>
      <c r="D11" s="5">
        <v>32</v>
      </c>
      <c r="E11" s="2">
        <v>33</v>
      </c>
      <c r="F11" s="3">
        <v>0</v>
      </c>
      <c r="G11" s="5">
        <v>33</v>
      </c>
      <c r="H11" s="2">
        <v>56</v>
      </c>
      <c r="I11" s="4">
        <v>0</v>
      </c>
      <c r="J11" s="5">
        <v>56</v>
      </c>
      <c r="K11" s="2">
        <f t="shared" si="1"/>
        <v>121</v>
      </c>
      <c r="L11" s="3">
        <f t="shared" si="0"/>
        <v>0</v>
      </c>
      <c r="M11" s="5">
        <f t="shared" si="0"/>
        <v>121</v>
      </c>
    </row>
    <row r="12" spans="1:13" x14ac:dyDescent="0.25">
      <c r="A12" s="29">
        <v>43647</v>
      </c>
      <c r="B12" s="2">
        <v>29</v>
      </c>
      <c r="C12" s="3">
        <v>0</v>
      </c>
      <c r="D12" s="5">
        <v>29</v>
      </c>
      <c r="E12" s="2">
        <v>29</v>
      </c>
      <c r="F12" s="3">
        <v>0</v>
      </c>
      <c r="G12" s="5">
        <v>29</v>
      </c>
      <c r="H12" s="2">
        <v>56</v>
      </c>
      <c r="I12" s="4">
        <v>0</v>
      </c>
      <c r="J12" s="5">
        <v>56</v>
      </c>
      <c r="K12" s="2">
        <f t="shared" si="1"/>
        <v>114</v>
      </c>
      <c r="L12" s="3">
        <f t="shared" si="0"/>
        <v>0</v>
      </c>
      <c r="M12" s="5">
        <f t="shared" si="0"/>
        <v>114</v>
      </c>
    </row>
    <row r="13" spans="1:13" x14ac:dyDescent="0.25">
      <c r="A13" s="29">
        <v>43678</v>
      </c>
      <c r="B13" s="2">
        <v>37</v>
      </c>
      <c r="C13" s="3">
        <v>0</v>
      </c>
      <c r="D13" s="5">
        <v>37</v>
      </c>
      <c r="E13" s="2">
        <v>27</v>
      </c>
      <c r="F13" s="3">
        <v>0</v>
      </c>
      <c r="G13" s="5">
        <v>27</v>
      </c>
      <c r="H13" s="2">
        <v>8</v>
      </c>
      <c r="I13" s="4">
        <v>0</v>
      </c>
      <c r="J13" s="5">
        <v>8</v>
      </c>
      <c r="K13" s="2">
        <f t="shared" si="1"/>
        <v>72</v>
      </c>
      <c r="L13" s="3">
        <f t="shared" si="0"/>
        <v>0</v>
      </c>
      <c r="M13" s="5">
        <f t="shared" si="0"/>
        <v>72</v>
      </c>
    </row>
    <row r="14" spans="1:13" x14ac:dyDescent="0.25">
      <c r="A14" s="29">
        <v>43709</v>
      </c>
      <c r="B14" s="2">
        <v>24</v>
      </c>
      <c r="C14" s="3">
        <v>0</v>
      </c>
      <c r="D14" s="5">
        <v>24</v>
      </c>
      <c r="E14" s="2">
        <v>13</v>
      </c>
      <c r="F14" s="3">
        <v>0</v>
      </c>
      <c r="G14" s="5">
        <v>13</v>
      </c>
      <c r="H14" s="2">
        <v>26</v>
      </c>
      <c r="I14" s="4">
        <v>0</v>
      </c>
      <c r="J14" s="5">
        <v>26</v>
      </c>
      <c r="K14" s="2">
        <f t="shared" si="1"/>
        <v>63</v>
      </c>
      <c r="L14" s="3">
        <f t="shared" si="0"/>
        <v>0</v>
      </c>
      <c r="M14" s="5">
        <f t="shared" si="0"/>
        <v>63</v>
      </c>
    </row>
    <row r="15" spans="1:13" x14ac:dyDescent="0.25">
      <c r="A15" s="29">
        <v>43739</v>
      </c>
      <c r="B15" s="2">
        <v>14</v>
      </c>
      <c r="C15" s="3">
        <v>0</v>
      </c>
      <c r="D15" s="5">
        <v>14</v>
      </c>
      <c r="E15" s="2">
        <v>6</v>
      </c>
      <c r="F15" s="3">
        <v>0</v>
      </c>
      <c r="G15" s="5">
        <v>6</v>
      </c>
      <c r="H15" s="2">
        <v>10</v>
      </c>
      <c r="I15" s="4">
        <v>0</v>
      </c>
      <c r="J15" s="5">
        <v>10</v>
      </c>
      <c r="K15" s="2">
        <f t="shared" si="1"/>
        <v>30</v>
      </c>
      <c r="L15" s="3">
        <f t="shared" si="0"/>
        <v>0</v>
      </c>
      <c r="M15" s="5">
        <f t="shared" si="0"/>
        <v>30</v>
      </c>
    </row>
    <row r="16" spans="1:13" x14ac:dyDescent="0.25">
      <c r="A16" s="29">
        <v>43770</v>
      </c>
      <c r="B16" s="2">
        <v>43</v>
      </c>
      <c r="C16" s="3">
        <v>0</v>
      </c>
      <c r="D16" s="5">
        <v>43</v>
      </c>
      <c r="E16" s="2">
        <v>34</v>
      </c>
      <c r="F16" s="3">
        <v>0</v>
      </c>
      <c r="G16" s="5">
        <v>34</v>
      </c>
      <c r="H16" s="2">
        <v>18</v>
      </c>
      <c r="I16" s="4">
        <v>0</v>
      </c>
      <c r="J16" s="5">
        <v>18</v>
      </c>
      <c r="K16" s="2">
        <f t="shared" si="1"/>
        <v>95</v>
      </c>
      <c r="L16" s="3">
        <f t="shared" si="0"/>
        <v>0</v>
      </c>
      <c r="M16" s="5">
        <f t="shared" si="0"/>
        <v>95</v>
      </c>
    </row>
    <row r="17" spans="1:13" x14ac:dyDescent="0.25">
      <c r="A17" s="29">
        <v>43800</v>
      </c>
      <c r="B17" s="2">
        <v>14</v>
      </c>
      <c r="C17" s="3">
        <v>0</v>
      </c>
      <c r="D17" s="5">
        <v>14</v>
      </c>
      <c r="E17" s="2">
        <v>6</v>
      </c>
      <c r="F17" s="3">
        <v>0</v>
      </c>
      <c r="G17" s="5">
        <v>6</v>
      </c>
      <c r="H17" s="2">
        <v>34</v>
      </c>
      <c r="I17" s="4">
        <v>0</v>
      </c>
      <c r="J17" s="5">
        <v>34</v>
      </c>
      <c r="K17" s="2">
        <f t="shared" si="1"/>
        <v>54</v>
      </c>
      <c r="L17" s="3">
        <f t="shared" si="0"/>
        <v>0</v>
      </c>
      <c r="M17" s="5">
        <f t="shared" si="0"/>
        <v>54</v>
      </c>
    </row>
    <row r="18" spans="1:13" x14ac:dyDescent="0.25">
      <c r="A18" s="29">
        <v>43831</v>
      </c>
      <c r="B18" s="2">
        <v>16</v>
      </c>
      <c r="C18" s="3">
        <v>0</v>
      </c>
      <c r="D18" s="5">
        <v>16</v>
      </c>
      <c r="E18" s="2">
        <v>9</v>
      </c>
      <c r="F18" s="3">
        <v>0</v>
      </c>
      <c r="G18" s="5">
        <v>9</v>
      </c>
      <c r="H18" s="2">
        <v>27</v>
      </c>
      <c r="I18" s="4">
        <v>0</v>
      </c>
      <c r="J18" s="5">
        <v>27</v>
      </c>
      <c r="K18" s="2">
        <f t="shared" si="1"/>
        <v>52</v>
      </c>
      <c r="L18" s="3">
        <f t="shared" si="0"/>
        <v>0</v>
      </c>
      <c r="M18" s="5">
        <f t="shared" si="0"/>
        <v>52</v>
      </c>
    </row>
    <row r="19" spans="1:13" ht="14.4" thickBot="1" x14ac:dyDescent="0.3">
      <c r="A19" s="29">
        <v>43862</v>
      </c>
      <c r="B19" s="2">
        <v>17</v>
      </c>
      <c r="C19" s="3">
        <v>0</v>
      </c>
      <c r="D19" s="5">
        <v>17</v>
      </c>
      <c r="E19" s="2">
        <v>19</v>
      </c>
      <c r="F19" s="3">
        <v>0</v>
      </c>
      <c r="G19" s="5">
        <v>19</v>
      </c>
      <c r="H19" s="2">
        <v>23</v>
      </c>
      <c r="I19" s="4">
        <v>0</v>
      </c>
      <c r="J19" s="5">
        <v>23</v>
      </c>
      <c r="K19" s="2">
        <f t="shared" si="1"/>
        <v>59</v>
      </c>
      <c r="L19" s="3">
        <f t="shared" si="0"/>
        <v>0</v>
      </c>
      <c r="M19" s="5">
        <f t="shared" si="0"/>
        <v>59</v>
      </c>
    </row>
    <row r="20" spans="1:13" ht="14.4" thickBot="1" x14ac:dyDescent="0.3">
      <c r="A20" s="30" t="s">
        <v>8</v>
      </c>
      <c r="B20" s="31">
        <f t="shared" ref="B20:M20" si="2">SUM(B8:B19)</f>
        <v>305</v>
      </c>
      <c r="C20" s="32">
        <f t="shared" si="2"/>
        <v>0</v>
      </c>
      <c r="D20" s="33">
        <f t="shared" si="2"/>
        <v>305</v>
      </c>
      <c r="E20" s="31">
        <f t="shared" si="2"/>
        <v>244</v>
      </c>
      <c r="F20" s="32">
        <f t="shared" si="2"/>
        <v>0</v>
      </c>
      <c r="G20" s="33">
        <f t="shared" si="2"/>
        <v>244</v>
      </c>
      <c r="H20" s="31">
        <f t="shared" si="2"/>
        <v>350</v>
      </c>
      <c r="I20" s="34">
        <f t="shared" si="2"/>
        <v>0</v>
      </c>
      <c r="J20" s="33">
        <f t="shared" si="2"/>
        <v>350</v>
      </c>
      <c r="K20" s="31">
        <f t="shared" si="2"/>
        <v>899</v>
      </c>
      <c r="L20" s="32">
        <f t="shared" si="2"/>
        <v>0</v>
      </c>
      <c r="M20" s="33">
        <f t="shared" si="2"/>
        <v>899</v>
      </c>
    </row>
    <row r="21" spans="1:13" x14ac:dyDescent="0.25">
      <c r="A21" s="29">
        <v>43891</v>
      </c>
      <c r="B21" s="2">
        <v>23</v>
      </c>
      <c r="C21" s="3">
        <v>0</v>
      </c>
      <c r="D21" s="5">
        <v>23</v>
      </c>
      <c r="E21" s="2">
        <v>23</v>
      </c>
      <c r="F21" s="3">
        <v>0</v>
      </c>
      <c r="G21" s="5">
        <v>23</v>
      </c>
      <c r="H21" s="2">
        <v>38</v>
      </c>
      <c r="I21" s="4">
        <v>0</v>
      </c>
      <c r="J21" s="5">
        <v>38</v>
      </c>
      <c r="K21" s="2">
        <f t="shared" si="1"/>
        <v>84</v>
      </c>
      <c r="L21" s="3">
        <f t="shared" si="0"/>
        <v>0</v>
      </c>
      <c r="M21" s="5">
        <f t="shared" si="0"/>
        <v>84</v>
      </c>
    </row>
    <row r="22" spans="1:13" x14ac:dyDescent="0.25">
      <c r="A22" s="29">
        <v>43922</v>
      </c>
      <c r="B22" s="2">
        <v>0</v>
      </c>
      <c r="C22" s="3">
        <v>0</v>
      </c>
      <c r="D22" s="5">
        <v>0</v>
      </c>
      <c r="E22" s="2">
        <v>0</v>
      </c>
      <c r="F22" s="3">
        <v>0</v>
      </c>
      <c r="G22" s="5">
        <v>0</v>
      </c>
      <c r="H22" s="2">
        <v>0</v>
      </c>
      <c r="I22" s="4">
        <v>0</v>
      </c>
      <c r="J22" s="5">
        <v>0</v>
      </c>
      <c r="K22" s="2">
        <f t="shared" si="1"/>
        <v>0</v>
      </c>
      <c r="L22" s="3">
        <f t="shared" si="0"/>
        <v>0</v>
      </c>
      <c r="M22" s="5">
        <f t="shared" si="0"/>
        <v>0</v>
      </c>
    </row>
    <row r="23" spans="1:13" x14ac:dyDescent="0.25">
      <c r="A23" s="29">
        <v>43952</v>
      </c>
      <c r="B23" s="2">
        <v>0</v>
      </c>
      <c r="C23" s="3">
        <v>24</v>
      </c>
      <c r="D23" s="5">
        <v>24</v>
      </c>
      <c r="E23" s="2">
        <v>0</v>
      </c>
      <c r="F23" s="3">
        <v>4</v>
      </c>
      <c r="G23" s="5">
        <v>4</v>
      </c>
      <c r="H23" s="2">
        <v>0</v>
      </c>
      <c r="I23" s="4">
        <v>28</v>
      </c>
      <c r="J23" s="5">
        <v>28</v>
      </c>
      <c r="K23" s="2">
        <f t="shared" si="1"/>
        <v>0</v>
      </c>
      <c r="L23" s="3">
        <f t="shared" si="0"/>
        <v>56</v>
      </c>
      <c r="M23" s="5">
        <f t="shared" si="0"/>
        <v>56</v>
      </c>
    </row>
    <row r="24" spans="1:13" x14ac:dyDescent="0.25">
      <c r="A24" s="29">
        <v>43983</v>
      </c>
      <c r="B24" s="2">
        <v>8</v>
      </c>
      <c r="C24" s="3">
        <v>19</v>
      </c>
      <c r="D24" s="5">
        <f>B24+C24</f>
        <v>27</v>
      </c>
      <c r="E24" s="2">
        <v>6</v>
      </c>
      <c r="F24" s="3">
        <v>10</v>
      </c>
      <c r="G24" s="5">
        <f>+E24+F24</f>
        <v>16</v>
      </c>
      <c r="H24" s="2">
        <v>27</v>
      </c>
      <c r="I24" s="4">
        <v>14</v>
      </c>
      <c r="J24" s="5">
        <f>H24+I24</f>
        <v>41</v>
      </c>
      <c r="K24" s="2">
        <f t="shared" si="1"/>
        <v>41</v>
      </c>
      <c r="L24" s="3">
        <f t="shared" si="1"/>
        <v>43</v>
      </c>
      <c r="M24" s="5">
        <f t="shared" si="1"/>
        <v>84</v>
      </c>
    </row>
    <row r="25" spans="1:13" x14ac:dyDescent="0.25">
      <c r="A25" s="29">
        <v>44013</v>
      </c>
      <c r="B25" s="2">
        <v>31</v>
      </c>
      <c r="C25" s="3">
        <v>0</v>
      </c>
      <c r="D25" s="5">
        <f>B25+C25</f>
        <v>31</v>
      </c>
      <c r="E25" s="2">
        <v>23</v>
      </c>
      <c r="F25" s="3">
        <v>0</v>
      </c>
      <c r="G25" s="5">
        <f>+E25+F25</f>
        <v>23</v>
      </c>
      <c r="H25" s="2">
        <v>14</v>
      </c>
      <c r="I25" s="4">
        <v>0</v>
      </c>
      <c r="J25" s="5">
        <f>H25+I25</f>
        <v>14</v>
      </c>
      <c r="K25" s="2">
        <f t="shared" si="1"/>
        <v>68</v>
      </c>
      <c r="L25" s="3">
        <f t="shared" si="1"/>
        <v>0</v>
      </c>
      <c r="M25" s="5">
        <f t="shared" si="1"/>
        <v>68</v>
      </c>
    </row>
    <row r="26" spans="1:13" x14ac:dyDescent="0.25">
      <c r="A26" s="29">
        <v>44044</v>
      </c>
      <c r="B26" s="2">
        <v>40</v>
      </c>
      <c r="C26" s="3">
        <v>0</v>
      </c>
      <c r="D26" s="5">
        <v>40</v>
      </c>
      <c r="E26" s="2">
        <v>27</v>
      </c>
      <c r="F26" s="3">
        <v>0</v>
      </c>
      <c r="G26" s="5">
        <v>27</v>
      </c>
      <c r="H26" s="2">
        <v>31</v>
      </c>
      <c r="I26" s="4">
        <v>0</v>
      </c>
      <c r="J26" s="5">
        <v>31</v>
      </c>
      <c r="K26" s="2">
        <f t="shared" si="1"/>
        <v>98</v>
      </c>
      <c r="L26" s="3">
        <f t="shared" si="1"/>
        <v>0</v>
      </c>
      <c r="M26" s="5">
        <f t="shared" si="1"/>
        <v>98</v>
      </c>
    </row>
    <row r="27" spans="1:13" x14ac:dyDescent="0.25">
      <c r="A27" s="29">
        <v>44075</v>
      </c>
      <c r="B27" s="2">
        <v>33</v>
      </c>
      <c r="C27" s="3">
        <v>0</v>
      </c>
      <c r="D27" s="5">
        <v>33</v>
      </c>
      <c r="E27" s="2">
        <v>17</v>
      </c>
      <c r="F27" s="3">
        <v>0</v>
      </c>
      <c r="G27" s="5">
        <v>17</v>
      </c>
      <c r="H27" s="2">
        <v>14</v>
      </c>
      <c r="I27" s="4">
        <v>0</v>
      </c>
      <c r="J27" s="5">
        <v>14</v>
      </c>
      <c r="K27" s="2">
        <f t="shared" si="1"/>
        <v>64</v>
      </c>
      <c r="L27" s="3">
        <f t="shared" si="1"/>
        <v>0</v>
      </c>
      <c r="M27" s="5">
        <f t="shared" si="1"/>
        <v>64</v>
      </c>
    </row>
    <row r="28" spans="1:13" x14ac:dyDescent="0.25">
      <c r="A28" s="29">
        <v>44105</v>
      </c>
      <c r="B28" s="2">
        <v>14</v>
      </c>
      <c r="C28" s="3">
        <v>0</v>
      </c>
      <c r="D28" s="5">
        <v>14</v>
      </c>
      <c r="E28" s="2">
        <v>11</v>
      </c>
      <c r="F28" s="3">
        <v>0</v>
      </c>
      <c r="G28" s="5">
        <v>11</v>
      </c>
      <c r="H28" s="2">
        <v>7</v>
      </c>
      <c r="I28" s="4">
        <v>0</v>
      </c>
      <c r="J28" s="5">
        <v>7</v>
      </c>
      <c r="K28" s="2">
        <f t="shared" si="1"/>
        <v>32</v>
      </c>
      <c r="L28" s="3">
        <f t="shared" si="1"/>
        <v>0</v>
      </c>
      <c r="M28" s="5">
        <f t="shared" si="1"/>
        <v>32</v>
      </c>
    </row>
    <row r="29" spans="1:13" x14ac:dyDescent="0.25">
      <c r="A29" s="29">
        <v>44136</v>
      </c>
      <c r="B29" s="2">
        <v>17</v>
      </c>
      <c r="C29" s="3">
        <v>0</v>
      </c>
      <c r="D29" s="5">
        <v>17</v>
      </c>
      <c r="E29" s="2">
        <v>32</v>
      </c>
      <c r="F29" s="3">
        <v>0</v>
      </c>
      <c r="G29" s="5">
        <v>32</v>
      </c>
      <c r="H29" s="2">
        <v>28</v>
      </c>
      <c r="I29" s="4">
        <v>0</v>
      </c>
      <c r="J29" s="5">
        <v>28</v>
      </c>
      <c r="K29" s="2">
        <f t="shared" si="1"/>
        <v>77</v>
      </c>
      <c r="L29" s="3">
        <f t="shared" si="1"/>
        <v>0</v>
      </c>
      <c r="M29" s="5">
        <f t="shared" si="1"/>
        <v>77</v>
      </c>
    </row>
    <row r="30" spans="1:13" x14ac:dyDescent="0.25">
      <c r="A30" s="29">
        <v>44166</v>
      </c>
      <c r="B30" s="2">
        <v>38</v>
      </c>
      <c r="C30" s="3">
        <v>0</v>
      </c>
      <c r="D30" s="5">
        <v>38</v>
      </c>
      <c r="E30" s="2">
        <v>17</v>
      </c>
      <c r="F30" s="3">
        <v>0</v>
      </c>
      <c r="G30" s="5">
        <v>17</v>
      </c>
      <c r="H30" s="2">
        <v>6</v>
      </c>
      <c r="I30" s="4">
        <v>0</v>
      </c>
      <c r="J30" s="5">
        <v>6</v>
      </c>
      <c r="K30" s="2">
        <f t="shared" si="1"/>
        <v>61</v>
      </c>
      <c r="L30" s="3">
        <f t="shared" si="1"/>
        <v>0</v>
      </c>
      <c r="M30" s="5">
        <f t="shared" si="1"/>
        <v>61</v>
      </c>
    </row>
    <row r="31" spans="1:13" x14ac:dyDescent="0.25">
      <c r="A31" s="29">
        <v>44197</v>
      </c>
      <c r="B31" s="2">
        <v>7</v>
      </c>
      <c r="C31" s="3">
        <v>0</v>
      </c>
      <c r="D31" s="5">
        <v>7</v>
      </c>
      <c r="E31" s="2">
        <v>7</v>
      </c>
      <c r="F31" s="3">
        <v>0</v>
      </c>
      <c r="G31" s="5">
        <v>7</v>
      </c>
      <c r="H31" s="2">
        <v>13</v>
      </c>
      <c r="I31" s="4">
        <v>0</v>
      </c>
      <c r="J31" s="5">
        <v>13</v>
      </c>
      <c r="K31" s="2">
        <f t="shared" si="1"/>
        <v>27</v>
      </c>
      <c r="L31" s="3">
        <f t="shared" si="1"/>
        <v>0</v>
      </c>
      <c r="M31" s="5">
        <f t="shared" si="1"/>
        <v>27</v>
      </c>
    </row>
    <row r="32" spans="1:13" ht="14.4" thickBot="1" x14ac:dyDescent="0.3">
      <c r="A32" s="29">
        <v>44228</v>
      </c>
      <c r="B32" s="2">
        <v>8</v>
      </c>
      <c r="C32" s="3">
        <v>0</v>
      </c>
      <c r="D32" s="5">
        <v>8</v>
      </c>
      <c r="E32" s="2">
        <v>18</v>
      </c>
      <c r="F32" s="3">
        <v>0</v>
      </c>
      <c r="G32" s="5">
        <v>18</v>
      </c>
      <c r="H32" s="2">
        <v>32</v>
      </c>
      <c r="I32" s="4">
        <v>0</v>
      </c>
      <c r="J32" s="5">
        <v>32</v>
      </c>
      <c r="K32" s="2">
        <f t="shared" si="1"/>
        <v>58</v>
      </c>
      <c r="L32" s="3">
        <f t="shared" si="1"/>
        <v>0</v>
      </c>
      <c r="M32" s="5">
        <f t="shared" si="1"/>
        <v>58</v>
      </c>
    </row>
    <row r="33" spans="1:13" ht="14.4" thickBot="1" x14ac:dyDescent="0.3">
      <c r="A33" s="35" t="s">
        <v>9</v>
      </c>
      <c r="B33" s="31">
        <f t="shared" ref="B33:M33" si="3">SUM(B21:B32)</f>
        <v>219</v>
      </c>
      <c r="C33" s="32">
        <f t="shared" si="3"/>
        <v>43</v>
      </c>
      <c r="D33" s="33">
        <f t="shared" si="3"/>
        <v>262</v>
      </c>
      <c r="E33" s="31">
        <f t="shared" si="3"/>
        <v>181</v>
      </c>
      <c r="F33" s="32">
        <f t="shared" si="3"/>
        <v>14</v>
      </c>
      <c r="G33" s="33">
        <f t="shared" si="3"/>
        <v>195</v>
      </c>
      <c r="H33" s="31">
        <f t="shared" si="3"/>
        <v>210</v>
      </c>
      <c r="I33" s="34">
        <f t="shared" si="3"/>
        <v>42</v>
      </c>
      <c r="J33" s="33">
        <f t="shared" si="3"/>
        <v>252</v>
      </c>
      <c r="K33" s="31">
        <f t="shared" si="3"/>
        <v>610</v>
      </c>
      <c r="L33" s="32">
        <f t="shared" si="3"/>
        <v>99</v>
      </c>
      <c r="M33" s="33">
        <f t="shared" si="3"/>
        <v>709</v>
      </c>
    </row>
    <row r="34" spans="1:13" x14ac:dyDescent="0.25">
      <c r="A34" s="29">
        <v>44256</v>
      </c>
      <c r="B34" s="2">
        <v>21</v>
      </c>
      <c r="C34" s="3">
        <v>12</v>
      </c>
      <c r="D34" s="5">
        <v>33</v>
      </c>
      <c r="E34" s="2">
        <v>23</v>
      </c>
      <c r="F34" s="3">
        <v>3</v>
      </c>
      <c r="G34" s="5">
        <v>26</v>
      </c>
      <c r="H34" s="2">
        <v>36</v>
      </c>
      <c r="I34" s="4">
        <v>2</v>
      </c>
      <c r="J34" s="5">
        <f>+H34+I34</f>
        <v>38</v>
      </c>
      <c r="K34" s="2">
        <f t="shared" ref="K34:K38" si="4">B34+E34+H34</f>
        <v>80</v>
      </c>
      <c r="L34" s="3">
        <f t="shared" ref="L34:L38" si="5">C34+F34+I34</f>
        <v>17</v>
      </c>
      <c r="M34" s="5">
        <f t="shared" ref="M34:M38" si="6">D34+G34+J34</f>
        <v>97</v>
      </c>
    </row>
    <row r="35" spans="1:13" x14ac:dyDescent="0.25">
      <c r="A35" s="29">
        <v>44287</v>
      </c>
      <c r="B35" s="2">
        <v>21</v>
      </c>
      <c r="C35" s="3">
        <v>10</v>
      </c>
      <c r="D35" s="5">
        <f t="shared" ref="D35:D47" si="7">+B35+C35</f>
        <v>31</v>
      </c>
      <c r="E35" s="2">
        <v>16</v>
      </c>
      <c r="F35" s="3">
        <v>3</v>
      </c>
      <c r="G35" s="5">
        <f t="shared" ref="G35:G47" si="8">+E35+F35</f>
        <v>19</v>
      </c>
      <c r="H35" s="2">
        <v>24</v>
      </c>
      <c r="I35" s="4">
        <v>15</v>
      </c>
      <c r="J35" s="5">
        <f t="shared" ref="J35:J45" si="9">+H35+I35</f>
        <v>39</v>
      </c>
      <c r="K35" s="2">
        <f t="shared" si="4"/>
        <v>61</v>
      </c>
      <c r="L35" s="3">
        <f t="shared" si="5"/>
        <v>28</v>
      </c>
      <c r="M35" s="5">
        <f t="shared" si="6"/>
        <v>89</v>
      </c>
    </row>
    <row r="36" spans="1:13" x14ac:dyDescent="0.25">
      <c r="A36" s="29">
        <v>44317</v>
      </c>
      <c r="B36" s="2">
        <v>12</v>
      </c>
      <c r="C36" s="3">
        <v>0</v>
      </c>
      <c r="D36" s="5">
        <f t="shared" si="7"/>
        <v>12</v>
      </c>
      <c r="E36" s="2">
        <v>14</v>
      </c>
      <c r="F36" s="3">
        <v>0</v>
      </c>
      <c r="G36" s="5">
        <f t="shared" si="8"/>
        <v>14</v>
      </c>
      <c r="H36" s="2">
        <v>34</v>
      </c>
      <c r="I36" s="4">
        <v>0</v>
      </c>
      <c r="J36" s="5">
        <f t="shared" si="9"/>
        <v>34</v>
      </c>
      <c r="K36" s="2">
        <f t="shared" si="4"/>
        <v>60</v>
      </c>
      <c r="L36" s="3">
        <f t="shared" si="5"/>
        <v>0</v>
      </c>
      <c r="M36" s="5">
        <f t="shared" si="6"/>
        <v>60</v>
      </c>
    </row>
    <row r="37" spans="1:13" x14ac:dyDescent="0.25">
      <c r="A37" s="29">
        <v>44348</v>
      </c>
      <c r="B37" s="2">
        <v>20</v>
      </c>
      <c r="C37" s="3">
        <v>15</v>
      </c>
      <c r="D37" s="5">
        <f t="shared" si="7"/>
        <v>35</v>
      </c>
      <c r="E37" s="2">
        <v>24</v>
      </c>
      <c r="F37" s="3">
        <v>4</v>
      </c>
      <c r="G37" s="5">
        <f t="shared" si="8"/>
        <v>28</v>
      </c>
      <c r="H37" s="2">
        <v>27</v>
      </c>
      <c r="I37" s="4">
        <v>8</v>
      </c>
      <c r="J37" s="5">
        <f t="shared" si="9"/>
        <v>35</v>
      </c>
      <c r="K37" s="2">
        <f t="shared" si="4"/>
        <v>71</v>
      </c>
      <c r="L37" s="3">
        <f t="shared" si="5"/>
        <v>27</v>
      </c>
      <c r="M37" s="5">
        <f t="shared" si="6"/>
        <v>98</v>
      </c>
    </row>
    <row r="38" spans="1:13" x14ac:dyDescent="0.25">
      <c r="A38" s="29">
        <v>44378</v>
      </c>
      <c r="B38" s="2">
        <v>7</v>
      </c>
      <c r="C38" s="3">
        <v>6</v>
      </c>
      <c r="D38" s="5">
        <f t="shared" si="7"/>
        <v>13</v>
      </c>
      <c r="E38" s="2">
        <v>5</v>
      </c>
      <c r="F38" s="3">
        <v>1</v>
      </c>
      <c r="G38" s="5">
        <f t="shared" si="8"/>
        <v>6</v>
      </c>
      <c r="H38" s="2">
        <v>2</v>
      </c>
      <c r="I38" s="4">
        <f>62-25</f>
        <v>37</v>
      </c>
      <c r="J38" s="5">
        <f t="shared" si="9"/>
        <v>39</v>
      </c>
      <c r="K38" s="2">
        <f t="shared" si="4"/>
        <v>14</v>
      </c>
      <c r="L38" s="3">
        <f t="shared" si="5"/>
        <v>44</v>
      </c>
      <c r="M38" s="5">
        <f t="shared" si="6"/>
        <v>58</v>
      </c>
    </row>
    <row r="39" spans="1:13" x14ac:dyDescent="0.25">
      <c r="A39" s="29">
        <v>44409</v>
      </c>
      <c r="B39" s="2">
        <v>15</v>
      </c>
      <c r="C39" s="3">
        <v>14</v>
      </c>
      <c r="D39" s="5">
        <f t="shared" si="7"/>
        <v>29</v>
      </c>
      <c r="E39" s="2">
        <f>113-82</f>
        <v>31</v>
      </c>
      <c r="F39" s="3">
        <v>5</v>
      </c>
      <c r="G39" s="5">
        <f t="shared" si="8"/>
        <v>36</v>
      </c>
      <c r="H39" s="2">
        <v>11</v>
      </c>
      <c r="I39" s="4">
        <v>15</v>
      </c>
      <c r="J39" s="5">
        <f t="shared" si="9"/>
        <v>26</v>
      </c>
      <c r="K39" s="2">
        <f t="shared" ref="K39" si="10">B39+E39+H39</f>
        <v>57</v>
      </c>
      <c r="L39" s="3">
        <f t="shared" ref="L39" si="11">C39+F39+I39</f>
        <v>34</v>
      </c>
      <c r="M39" s="5">
        <f t="shared" ref="M39" si="12">D39+G39+J39</f>
        <v>91</v>
      </c>
    </row>
    <row r="40" spans="1:13" x14ac:dyDescent="0.25">
      <c r="A40" s="29">
        <v>44440</v>
      </c>
      <c r="B40" s="2">
        <f>118-96</f>
        <v>22</v>
      </c>
      <c r="C40" s="3">
        <v>0</v>
      </c>
      <c r="D40" s="5">
        <f t="shared" si="7"/>
        <v>22</v>
      </c>
      <c r="E40" s="2">
        <v>10</v>
      </c>
      <c r="F40" s="3">
        <v>1</v>
      </c>
      <c r="G40" s="5">
        <f t="shared" si="8"/>
        <v>11</v>
      </c>
      <c r="H40" s="2">
        <v>25</v>
      </c>
      <c r="I40" s="4">
        <v>1</v>
      </c>
      <c r="J40" s="5">
        <f t="shared" si="9"/>
        <v>26</v>
      </c>
      <c r="K40" s="2">
        <f t="shared" ref="K40" si="13">B40+E40+H40</f>
        <v>57</v>
      </c>
      <c r="L40" s="3">
        <f t="shared" ref="L40" si="14">C40+F40+I40</f>
        <v>2</v>
      </c>
      <c r="M40" s="5">
        <f t="shared" ref="M40" si="15">D40+G40+J40</f>
        <v>59</v>
      </c>
    </row>
    <row r="41" spans="1:13" x14ac:dyDescent="0.25">
      <c r="A41" s="29">
        <v>44470</v>
      </c>
      <c r="B41" s="2">
        <v>20</v>
      </c>
      <c r="C41" s="3">
        <v>0</v>
      </c>
      <c r="D41" s="5">
        <f t="shared" si="7"/>
        <v>20</v>
      </c>
      <c r="E41" s="2">
        <v>6</v>
      </c>
      <c r="F41" s="3">
        <v>0</v>
      </c>
      <c r="G41" s="5">
        <f t="shared" si="8"/>
        <v>6</v>
      </c>
      <c r="H41" s="2">
        <v>12</v>
      </c>
      <c r="I41" s="4">
        <v>0</v>
      </c>
      <c r="J41" s="5">
        <f t="shared" si="9"/>
        <v>12</v>
      </c>
      <c r="K41" s="2">
        <f t="shared" ref="K41:K42" si="16">B41+E41+H41</f>
        <v>38</v>
      </c>
      <c r="L41" s="3">
        <f t="shared" ref="L41:L42" si="17">C41+F41+I41</f>
        <v>0</v>
      </c>
      <c r="M41" s="5">
        <f t="shared" ref="M41:M44" si="18">D41+G41+J41</f>
        <v>38</v>
      </c>
    </row>
    <row r="42" spans="1:13" x14ac:dyDescent="0.25">
      <c r="A42" s="29">
        <v>44501</v>
      </c>
      <c r="B42" s="2">
        <v>26</v>
      </c>
      <c r="C42" s="3">
        <v>1</v>
      </c>
      <c r="D42" s="5">
        <f t="shared" si="7"/>
        <v>27</v>
      </c>
      <c r="E42" s="2">
        <v>22</v>
      </c>
      <c r="F42" s="3">
        <v>0</v>
      </c>
      <c r="G42" s="5">
        <f t="shared" si="8"/>
        <v>22</v>
      </c>
      <c r="H42" s="2">
        <v>17</v>
      </c>
      <c r="I42" s="4">
        <v>0</v>
      </c>
      <c r="J42" s="5">
        <f t="shared" si="9"/>
        <v>17</v>
      </c>
      <c r="K42" s="2">
        <f t="shared" si="16"/>
        <v>65</v>
      </c>
      <c r="L42" s="3">
        <f t="shared" si="17"/>
        <v>1</v>
      </c>
      <c r="M42" s="5">
        <f t="shared" si="18"/>
        <v>66</v>
      </c>
    </row>
    <row r="43" spans="1:13" x14ac:dyDescent="0.25">
      <c r="A43" s="29">
        <v>44531</v>
      </c>
      <c r="B43" s="2">
        <v>16</v>
      </c>
      <c r="C43" s="3">
        <v>0</v>
      </c>
      <c r="D43" s="5">
        <f t="shared" si="7"/>
        <v>16</v>
      </c>
      <c r="E43" s="2">
        <v>18</v>
      </c>
      <c r="F43" s="3">
        <v>0</v>
      </c>
      <c r="G43" s="5">
        <f t="shared" si="8"/>
        <v>18</v>
      </c>
      <c r="H43" s="2">
        <v>13</v>
      </c>
      <c r="I43" s="4">
        <v>0</v>
      </c>
      <c r="J43" s="5">
        <f t="shared" si="9"/>
        <v>13</v>
      </c>
      <c r="K43" s="2">
        <f t="shared" ref="K43:K44" si="19">B43+E43+H43</f>
        <v>47</v>
      </c>
      <c r="L43" s="3">
        <f t="shared" ref="L43:L44" si="20">C43+F43+I43</f>
        <v>0</v>
      </c>
      <c r="M43" s="5">
        <f t="shared" si="18"/>
        <v>47</v>
      </c>
    </row>
    <row r="44" spans="1:13" x14ac:dyDescent="0.25">
      <c r="A44" s="29">
        <v>44562</v>
      </c>
      <c r="B44" s="2">
        <v>18</v>
      </c>
      <c r="C44" s="3">
        <v>0</v>
      </c>
      <c r="D44" s="5">
        <f t="shared" si="7"/>
        <v>18</v>
      </c>
      <c r="E44" s="2">
        <v>7</v>
      </c>
      <c r="F44" s="3">
        <v>0</v>
      </c>
      <c r="G44" s="5">
        <f t="shared" si="8"/>
        <v>7</v>
      </c>
      <c r="H44" s="2">
        <v>28</v>
      </c>
      <c r="I44" s="4">
        <v>0</v>
      </c>
      <c r="J44" s="5">
        <f t="shared" si="9"/>
        <v>28</v>
      </c>
      <c r="K44" s="2">
        <f t="shared" si="19"/>
        <v>53</v>
      </c>
      <c r="L44" s="3">
        <f t="shared" si="20"/>
        <v>0</v>
      </c>
      <c r="M44" s="5">
        <f t="shared" si="18"/>
        <v>53</v>
      </c>
    </row>
    <row r="45" spans="1:13" ht="14.4" thickBot="1" x14ac:dyDescent="0.3">
      <c r="A45" s="29">
        <v>44593</v>
      </c>
      <c r="B45" s="2">
        <v>20</v>
      </c>
      <c r="C45" s="3">
        <v>0</v>
      </c>
      <c r="D45" s="5">
        <f t="shared" si="7"/>
        <v>20</v>
      </c>
      <c r="E45" s="2">
        <v>8</v>
      </c>
      <c r="F45" s="3">
        <v>0</v>
      </c>
      <c r="G45" s="5">
        <f t="shared" si="8"/>
        <v>8</v>
      </c>
      <c r="H45" s="2">
        <v>33</v>
      </c>
      <c r="I45" s="4">
        <v>0</v>
      </c>
      <c r="J45" s="5">
        <f t="shared" si="9"/>
        <v>33</v>
      </c>
      <c r="K45" s="2">
        <f t="shared" ref="K45" si="21">B45+E45+H45</f>
        <v>61</v>
      </c>
      <c r="L45" s="3">
        <f t="shared" ref="L45" si="22">C45+F45+I45</f>
        <v>0</v>
      </c>
      <c r="M45" s="5">
        <f t="shared" ref="M45" si="23">D45+G45+J45</f>
        <v>61</v>
      </c>
    </row>
    <row r="46" spans="1:13" ht="14.4" thickBot="1" x14ac:dyDescent="0.3">
      <c r="A46" s="35" t="s">
        <v>47</v>
      </c>
      <c r="B46" s="31">
        <f t="shared" ref="B46:M46" si="24">SUM(B34:B45)</f>
        <v>218</v>
      </c>
      <c r="C46" s="32">
        <f t="shared" si="24"/>
        <v>58</v>
      </c>
      <c r="D46" s="33">
        <f t="shared" si="24"/>
        <v>276</v>
      </c>
      <c r="E46" s="31">
        <f t="shared" si="24"/>
        <v>184</v>
      </c>
      <c r="F46" s="32">
        <f t="shared" si="24"/>
        <v>17</v>
      </c>
      <c r="G46" s="33">
        <f t="shared" si="24"/>
        <v>201</v>
      </c>
      <c r="H46" s="31">
        <f t="shared" si="24"/>
        <v>262</v>
      </c>
      <c r="I46" s="34">
        <f t="shared" si="24"/>
        <v>78</v>
      </c>
      <c r="J46" s="33">
        <f t="shared" si="24"/>
        <v>340</v>
      </c>
      <c r="K46" s="31">
        <f t="shared" si="24"/>
        <v>664</v>
      </c>
      <c r="L46" s="32">
        <f t="shared" si="24"/>
        <v>153</v>
      </c>
      <c r="M46" s="33">
        <f t="shared" si="24"/>
        <v>817</v>
      </c>
    </row>
    <row r="47" spans="1:13" x14ac:dyDescent="0.25">
      <c r="A47" s="29">
        <v>44621</v>
      </c>
      <c r="B47" s="2">
        <v>25</v>
      </c>
      <c r="C47" s="3">
        <v>1</v>
      </c>
      <c r="D47" s="5">
        <f t="shared" si="7"/>
        <v>26</v>
      </c>
      <c r="E47" s="2">
        <v>25</v>
      </c>
      <c r="F47" s="3">
        <v>1</v>
      </c>
      <c r="G47" s="5">
        <f t="shared" si="8"/>
        <v>26</v>
      </c>
      <c r="H47" s="2">
        <v>16</v>
      </c>
      <c r="I47" s="4">
        <v>0</v>
      </c>
      <c r="J47" s="5">
        <f>+H47+I47</f>
        <v>16</v>
      </c>
      <c r="K47" s="2">
        <f t="shared" ref="K47:K58" si="25">B47+E47+H47</f>
        <v>66</v>
      </c>
      <c r="L47" s="3">
        <f t="shared" ref="L47:L58" si="26">C47+F47+I47</f>
        <v>2</v>
      </c>
      <c r="M47" s="5">
        <f t="shared" ref="M47:M58" si="27">D47+G47+J47</f>
        <v>68</v>
      </c>
    </row>
    <row r="48" spans="1:13" x14ac:dyDescent="0.25">
      <c r="A48" s="29">
        <v>44652</v>
      </c>
      <c r="B48" s="2">
        <f>43-25</f>
        <v>18</v>
      </c>
      <c r="C48" s="3">
        <v>0</v>
      </c>
      <c r="D48" s="5">
        <f t="shared" ref="D48:D58" si="28">+B48+C48</f>
        <v>18</v>
      </c>
      <c r="E48" s="2">
        <v>17</v>
      </c>
      <c r="F48" s="3">
        <v>0</v>
      </c>
      <c r="G48" s="5">
        <f t="shared" ref="G48:G58" si="29">+E48+F48</f>
        <v>17</v>
      </c>
      <c r="H48" s="2">
        <v>9</v>
      </c>
      <c r="I48" s="4">
        <v>0</v>
      </c>
      <c r="J48" s="5">
        <f t="shared" ref="J48:J58" si="30">+H48+I48</f>
        <v>9</v>
      </c>
      <c r="K48" s="2">
        <f t="shared" si="25"/>
        <v>44</v>
      </c>
      <c r="L48" s="3">
        <f t="shared" si="26"/>
        <v>0</v>
      </c>
      <c r="M48" s="5">
        <f t="shared" si="27"/>
        <v>44</v>
      </c>
    </row>
    <row r="49" spans="1:13" x14ac:dyDescent="0.25">
      <c r="A49" s="29">
        <v>44682</v>
      </c>
      <c r="B49" s="2">
        <v>20</v>
      </c>
      <c r="C49" s="3">
        <v>0</v>
      </c>
      <c r="D49" s="5">
        <f t="shared" si="28"/>
        <v>20</v>
      </c>
      <c r="E49" s="2">
        <v>17</v>
      </c>
      <c r="F49" s="3">
        <v>0</v>
      </c>
      <c r="G49" s="5">
        <f t="shared" si="29"/>
        <v>17</v>
      </c>
      <c r="H49" s="2">
        <v>12</v>
      </c>
      <c r="I49" s="4">
        <v>0</v>
      </c>
      <c r="J49" s="5">
        <f t="shared" si="30"/>
        <v>12</v>
      </c>
      <c r="K49" s="2">
        <f t="shared" si="25"/>
        <v>49</v>
      </c>
      <c r="L49" s="3">
        <f t="shared" si="26"/>
        <v>0</v>
      </c>
      <c r="M49" s="5">
        <f t="shared" si="27"/>
        <v>49</v>
      </c>
    </row>
    <row r="50" spans="1:13" x14ac:dyDescent="0.25">
      <c r="A50" s="29">
        <v>44713</v>
      </c>
      <c r="B50" s="2">
        <v>34</v>
      </c>
      <c r="C50" s="3">
        <v>1</v>
      </c>
      <c r="D50" s="5">
        <f t="shared" si="28"/>
        <v>35</v>
      </c>
      <c r="E50" s="2">
        <f>92-59</f>
        <v>33</v>
      </c>
      <c r="F50" s="3">
        <v>0</v>
      </c>
      <c r="G50" s="5">
        <f t="shared" si="29"/>
        <v>33</v>
      </c>
      <c r="H50" s="2">
        <v>13</v>
      </c>
      <c r="I50" s="4">
        <v>1</v>
      </c>
      <c r="J50" s="5">
        <f t="shared" si="30"/>
        <v>14</v>
      </c>
      <c r="K50" s="2">
        <f t="shared" si="25"/>
        <v>80</v>
      </c>
      <c r="L50" s="3">
        <f t="shared" si="26"/>
        <v>2</v>
      </c>
      <c r="M50" s="5">
        <f t="shared" si="27"/>
        <v>82</v>
      </c>
    </row>
    <row r="51" spans="1:13" x14ac:dyDescent="0.25">
      <c r="A51" s="29">
        <v>44743</v>
      </c>
      <c r="B51" s="2">
        <v>16</v>
      </c>
      <c r="C51" s="3">
        <v>0</v>
      </c>
      <c r="D51" s="5">
        <f t="shared" si="28"/>
        <v>16</v>
      </c>
      <c r="E51" s="2">
        <v>17</v>
      </c>
      <c r="F51" s="3">
        <v>0</v>
      </c>
      <c r="G51" s="5">
        <f t="shared" si="29"/>
        <v>17</v>
      </c>
      <c r="H51" s="2">
        <v>16</v>
      </c>
      <c r="I51" s="4">
        <v>0</v>
      </c>
      <c r="J51" s="5">
        <f t="shared" si="30"/>
        <v>16</v>
      </c>
      <c r="K51" s="2">
        <f t="shared" si="25"/>
        <v>49</v>
      </c>
      <c r="L51" s="3">
        <f t="shared" si="26"/>
        <v>0</v>
      </c>
      <c r="M51" s="5">
        <f t="shared" si="27"/>
        <v>49</v>
      </c>
    </row>
    <row r="52" spans="1:13" x14ac:dyDescent="0.25">
      <c r="A52" s="29">
        <v>44774</v>
      </c>
      <c r="B52" s="2">
        <v>32</v>
      </c>
      <c r="C52" s="3">
        <v>0</v>
      </c>
      <c r="D52" s="5">
        <f t="shared" si="28"/>
        <v>32</v>
      </c>
      <c r="E52" s="2">
        <v>18</v>
      </c>
      <c r="F52" s="3">
        <v>0</v>
      </c>
      <c r="G52" s="5">
        <f t="shared" si="29"/>
        <v>18</v>
      </c>
      <c r="H52" s="2">
        <v>24</v>
      </c>
      <c r="I52" s="4">
        <v>0</v>
      </c>
      <c r="J52" s="5">
        <f t="shared" si="30"/>
        <v>24</v>
      </c>
      <c r="K52" s="2">
        <f t="shared" si="25"/>
        <v>74</v>
      </c>
      <c r="L52" s="3">
        <f t="shared" si="26"/>
        <v>0</v>
      </c>
      <c r="M52" s="5">
        <f t="shared" si="27"/>
        <v>74</v>
      </c>
    </row>
    <row r="53" spans="1:13" x14ac:dyDescent="0.25">
      <c r="A53" s="29">
        <v>44805</v>
      </c>
      <c r="B53" s="2">
        <v>16</v>
      </c>
      <c r="C53" s="3">
        <v>0</v>
      </c>
      <c r="D53" s="5">
        <f t="shared" si="28"/>
        <v>16</v>
      </c>
      <c r="E53" s="2">
        <v>18</v>
      </c>
      <c r="F53" s="3">
        <v>0</v>
      </c>
      <c r="G53" s="5">
        <f t="shared" si="29"/>
        <v>18</v>
      </c>
      <c r="H53" s="2">
        <v>37</v>
      </c>
      <c r="I53" s="4">
        <v>0</v>
      </c>
      <c r="J53" s="5">
        <f t="shared" si="30"/>
        <v>37</v>
      </c>
      <c r="K53" s="2">
        <f t="shared" si="25"/>
        <v>71</v>
      </c>
      <c r="L53" s="3">
        <f t="shared" si="26"/>
        <v>0</v>
      </c>
      <c r="M53" s="5">
        <f t="shared" si="27"/>
        <v>71</v>
      </c>
    </row>
    <row r="54" spans="1:13" x14ac:dyDescent="0.25">
      <c r="A54" s="29">
        <v>44835</v>
      </c>
      <c r="B54" s="2">
        <v>16</v>
      </c>
      <c r="C54" s="3">
        <v>0</v>
      </c>
      <c r="D54" s="5">
        <f t="shared" si="28"/>
        <v>16</v>
      </c>
      <c r="E54" s="2">
        <v>11</v>
      </c>
      <c r="F54" s="3">
        <v>0</v>
      </c>
      <c r="G54" s="5">
        <f t="shared" si="29"/>
        <v>11</v>
      </c>
      <c r="H54" s="2">
        <v>10</v>
      </c>
      <c r="I54" s="4">
        <v>0</v>
      </c>
      <c r="J54" s="5">
        <f t="shared" si="30"/>
        <v>10</v>
      </c>
      <c r="K54" s="2">
        <f t="shared" si="25"/>
        <v>37</v>
      </c>
      <c r="L54" s="3">
        <f t="shared" si="26"/>
        <v>0</v>
      </c>
      <c r="M54" s="5">
        <f t="shared" si="27"/>
        <v>37</v>
      </c>
    </row>
    <row r="55" spans="1:13" x14ac:dyDescent="0.25">
      <c r="A55" s="29">
        <v>44866</v>
      </c>
      <c r="B55" s="2">
        <f>219-177</f>
        <v>42</v>
      </c>
      <c r="C55" s="3">
        <v>0</v>
      </c>
      <c r="D55" s="5">
        <f t="shared" si="28"/>
        <v>42</v>
      </c>
      <c r="E55" s="2">
        <f>170-156</f>
        <v>14</v>
      </c>
      <c r="F55" s="3">
        <v>0</v>
      </c>
      <c r="G55" s="5">
        <f t="shared" si="29"/>
        <v>14</v>
      </c>
      <c r="H55" s="2">
        <f>193-137</f>
        <v>56</v>
      </c>
      <c r="I55" s="4">
        <v>0</v>
      </c>
      <c r="J55" s="5">
        <f t="shared" si="30"/>
        <v>56</v>
      </c>
      <c r="K55" s="2">
        <f t="shared" si="25"/>
        <v>112</v>
      </c>
      <c r="L55" s="3">
        <f t="shared" si="26"/>
        <v>0</v>
      </c>
      <c r="M55" s="5">
        <f t="shared" si="27"/>
        <v>112</v>
      </c>
    </row>
    <row r="56" spans="1:13" x14ac:dyDescent="0.25">
      <c r="A56" s="29">
        <v>44896</v>
      </c>
      <c r="B56" s="2">
        <v>24</v>
      </c>
      <c r="C56" s="3">
        <v>0</v>
      </c>
      <c r="D56" s="5">
        <f t="shared" si="28"/>
        <v>24</v>
      </c>
      <c r="E56" s="2">
        <v>12</v>
      </c>
      <c r="F56" s="3">
        <v>0</v>
      </c>
      <c r="G56" s="5">
        <f t="shared" si="29"/>
        <v>12</v>
      </c>
      <c r="H56" s="2">
        <v>17</v>
      </c>
      <c r="I56" s="4">
        <v>0</v>
      </c>
      <c r="J56" s="5">
        <f t="shared" si="30"/>
        <v>17</v>
      </c>
      <c r="K56" s="2">
        <f t="shared" si="25"/>
        <v>53</v>
      </c>
      <c r="L56" s="3">
        <f t="shared" si="26"/>
        <v>0</v>
      </c>
      <c r="M56" s="5">
        <f t="shared" si="27"/>
        <v>53</v>
      </c>
    </row>
    <row r="57" spans="1:13" x14ac:dyDescent="0.25">
      <c r="A57" s="29">
        <v>44927</v>
      </c>
      <c r="B57" s="2">
        <v>26</v>
      </c>
      <c r="C57" s="3">
        <v>0</v>
      </c>
      <c r="D57" s="5">
        <f t="shared" si="28"/>
        <v>26</v>
      </c>
      <c r="E57" s="2">
        <v>6</v>
      </c>
      <c r="F57" s="3">
        <v>0</v>
      </c>
      <c r="G57" s="5">
        <f t="shared" si="29"/>
        <v>6</v>
      </c>
      <c r="H57" s="2">
        <v>51</v>
      </c>
      <c r="I57" s="4">
        <v>0</v>
      </c>
      <c r="J57" s="5">
        <f t="shared" si="30"/>
        <v>51</v>
      </c>
      <c r="K57" s="2">
        <f t="shared" si="25"/>
        <v>83</v>
      </c>
      <c r="L57" s="3">
        <f t="shared" si="26"/>
        <v>0</v>
      </c>
      <c r="M57" s="5">
        <f t="shared" si="27"/>
        <v>83</v>
      </c>
    </row>
    <row r="58" spans="1:13" ht="14.4" thickBot="1" x14ac:dyDescent="0.3">
      <c r="A58" s="29">
        <v>44958</v>
      </c>
      <c r="B58" s="2">
        <f>288-269</f>
        <v>19</v>
      </c>
      <c r="C58" s="3">
        <v>0</v>
      </c>
      <c r="D58" s="5">
        <f t="shared" si="28"/>
        <v>19</v>
      </c>
      <c r="E58" s="2">
        <v>4</v>
      </c>
      <c r="F58" s="3"/>
      <c r="G58" s="5">
        <f t="shared" si="29"/>
        <v>4</v>
      </c>
      <c r="H58" s="2">
        <v>32</v>
      </c>
      <c r="I58" s="4">
        <v>0</v>
      </c>
      <c r="J58" s="5">
        <f t="shared" si="30"/>
        <v>32</v>
      </c>
      <c r="K58" s="2">
        <f t="shared" si="25"/>
        <v>55</v>
      </c>
      <c r="L58" s="3">
        <f t="shared" si="26"/>
        <v>0</v>
      </c>
      <c r="M58" s="5">
        <f t="shared" si="27"/>
        <v>55</v>
      </c>
    </row>
    <row r="59" spans="1:13" ht="14.4" thickBot="1" x14ac:dyDescent="0.3">
      <c r="A59" s="35" t="s">
        <v>58</v>
      </c>
      <c r="B59" s="31">
        <f t="shared" ref="B59:M59" si="31">SUM(B47:B58)</f>
        <v>288</v>
      </c>
      <c r="C59" s="32">
        <f t="shared" si="31"/>
        <v>2</v>
      </c>
      <c r="D59" s="33">
        <f t="shared" si="31"/>
        <v>290</v>
      </c>
      <c r="E59" s="31">
        <f t="shared" si="31"/>
        <v>192</v>
      </c>
      <c r="F59" s="32">
        <f t="shared" si="31"/>
        <v>1</v>
      </c>
      <c r="G59" s="33">
        <f t="shared" si="31"/>
        <v>193</v>
      </c>
      <c r="H59" s="31">
        <f t="shared" si="31"/>
        <v>293</v>
      </c>
      <c r="I59" s="34">
        <f t="shared" si="31"/>
        <v>1</v>
      </c>
      <c r="J59" s="33">
        <f t="shared" si="31"/>
        <v>294</v>
      </c>
      <c r="K59" s="31">
        <f t="shared" si="31"/>
        <v>773</v>
      </c>
      <c r="L59" s="32">
        <f t="shared" si="31"/>
        <v>4</v>
      </c>
      <c r="M59" s="33">
        <f t="shared" si="31"/>
        <v>777</v>
      </c>
    </row>
    <row r="60" spans="1:13" x14ac:dyDescent="0.25">
      <c r="A60" s="29">
        <v>44986</v>
      </c>
      <c r="B60" s="2">
        <v>20</v>
      </c>
      <c r="C60" s="3">
        <v>0</v>
      </c>
      <c r="D60" s="5">
        <f t="shared" ref="D60:D71" si="32">+B60+C60</f>
        <v>20</v>
      </c>
      <c r="E60" s="2">
        <v>29</v>
      </c>
      <c r="F60" s="3">
        <v>0</v>
      </c>
      <c r="G60" s="5">
        <f t="shared" ref="G60:G71" si="33">+E60+F60</f>
        <v>29</v>
      </c>
      <c r="H60" s="2">
        <v>37</v>
      </c>
      <c r="I60" s="4">
        <v>7</v>
      </c>
      <c r="J60" s="5">
        <f>+H60+I60</f>
        <v>44</v>
      </c>
      <c r="K60" s="2">
        <f t="shared" ref="K60:K71" si="34">B60+E60+H60</f>
        <v>86</v>
      </c>
      <c r="L60" s="3">
        <f t="shared" ref="L60:L71" si="35">C60+F60+I60</f>
        <v>7</v>
      </c>
      <c r="M60" s="5">
        <f t="shared" ref="M60:M71" si="36">D60+G60+J60</f>
        <v>93</v>
      </c>
    </row>
    <row r="61" spans="1:13" x14ac:dyDescent="0.25">
      <c r="A61" s="29">
        <v>45017</v>
      </c>
      <c r="B61" s="2">
        <v>13</v>
      </c>
      <c r="C61" s="3">
        <v>0</v>
      </c>
      <c r="D61" s="5">
        <f t="shared" si="32"/>
        <v>13</v>
      </c>
      <c r="E61" s="2">
        <v>25</v>
      </c>
      <c r="F61" s="3">
        <v>0</v>
      </c>
      <c r="G61" s="5">
        <f t="shared" si="33"/>
        <v>25</v>
      </c>
      <c r="H61" s="2">
        <v>23</v>
      </c>
      <c r="I61" s="4">
        <v>0</v>
      </c>
      <c r="J61" s="5">
        <f t="shared" ref="J61:J71" si="37">+H61+I61</f>
        <v>23</v>
      </c>
      <c r="K61" s="2">
        <f t="shared" si="34"/>
        <v>61</v>
      </c>
      <c r="L61" s="3">
        <f t="shared" si="35"/>
        <v>0</v>
      </c>
      <c r="M61" s="5">
        <f t="shared" si="36"/>
        <v>61</v>
      </c>
    </row>
    <row r="62" spans="1:13" x14ac:dyDescent="0.25">
      <c r="A62" s="29">
        <v>45047</v>
      </c>
      <c r="B62" s="2">
        <v>21</v>
      </c>
      <c r="C62" s="3">
        <v>1</v>
      </c>
      <c r="D62" s="5">
        <f t="shared" si="32"/>
        <v>22</v>
      </c>
      <c r="E62" s="2">
        <v>25</v>
      </c>
      <c r="F62" s="3">
        <v>0</v>
      </c>
      <c r="G62" s="5">
        <f t="shared" si="33"/>
        <v>25</v>
      </c>
      <c r="H62" s="2">
        <v>32</v>
      </c>
      <c r="I62" s="4">
        <v>1</v>
      </c>
      <c r="J62" s="5">
        <f t="shared" si="37"/>
        <v>33</v>
      </c>
      <c r="K62" s="2">
        <f t="shared" si="34"/>
        <v>78</v>
      </c>
      <c r="L62" s="3">
        <f t="shared" si="35"/>
        <v>2</v>
      </c>
      <c r="M62" s="5">
        <f t="shared" si="36"/>
        <v>80</v>
      </c>
    </row>
    <row r="63" spans="1:13" x14ac:dyDescent="0.25">
      <c r="A63" s="29">
        <v>45078</v>
      </c>
      <c r="B63" s="2">
        <v>29</v>
      </c>
      <c r="C63" s="3">
        <v>0</v>
      </c>
      <c r="D63" s="5">
        <f t="shared" si="32"/>
        <v>29</v>
      </c>
      <c r="E63" s="2">
        <v>12</v>
      </c>
      <c r="F63" s="3">
        <v>0</v>
      </c>
      <c r="G63" s="5">
        <f t="shared" si="33"/>
        <v>12</v>
      </c>
      <c r="H63" s="2">
        <v>26</v>
      </c>
      <c r="I63" s="4">
        <v>0</v>
      </c>
      <c r="J63" s="5">
        <f t="shared" si="37"/>
        <v>26</v>
      </c>
      <c r="K63" s="2">
        <f t="shared" si="34"/>
        <v>67</v>
      </c>
      <c r="L63" s="3">
        <f t="shared" si="35"/>
        <v>0</v>
      </c>
      <c r="M63" s="5">
        <f t="shared" si="36"/>
        <v>67</v>
      </c>
    </row>
    <row r="64" spans="1:13" x14ac:dyDescent="0.25">
      <c r="A64" s="29">
        <v>45108</v>
      </c>
      <c r="B64" s="2">
        <v>19</v>
      </c>
      <c r="C64" s="3"/>
      <c r="D64" s="5">
        <f t="shared" si="32"/>
        <v>19</v>
      </c>
      <c r="E64" s="2">
        <v>21</v>
      </c>
      <c r="F64" s="3">
        <v>0</v>
      </c>
      <c r="G64" s="5">
        <f t="shared" si="33"/>
        <v>21</v>
      </c>
      <c r="H64" s="2">
        <v>30</v>
      </c>
      <c r="I64" s="4">
        <v>1</v>
      </c>
      <c r="J64" s="5">
        <f t="shared" si="37"/>
        <v>31</v>
      </c>
      <c r="K64" s="2">
        <f t="shared" si="34"/>
        <v>70</v>
      </c>
      <c r="L64" s="3">
        <f t="shared" si="35"/>
        <v>1</v>
      </c>
      <c r="M64" s="5">
        <f t="shared" si="36"/>
        <v>71</v>
      </c>
    </row>
    <row r="65" spans="1:13" x14ac:dyDescent="0.25">
      <c r="A65" s="29">
        <v>45139</v>
      </c>
      <c r="B65" s="2">
        <v>33</v>
      </c>
      <c r="C65" s="3">
        <v>0</v>
      </c>
      <c r="D65" s="5">
        <f t="shared" si="32"/>
        <v>33</v>
      </c>
      <c r="E65" s="2">
        <v>30</v>
      </c>
      <c r="F65" s="3">
        <v>0</v>
      </c>
      <c r="G65" s="5">
        <f t="shared" si="33"/>
        <v>30</v>
      </c>
      <c r="H65" s="2">
        <v>15</v>
      </c>
      <c r="I65" s="4">
        <v>1</v>
      </c>
      <c r="J65" s="5">
        <f t="shared" si="37"/>
        <v>16</v>
      </c>
      <c r="K65" s="2">
        <f t="shared" si="34"/>
        <v>78</v>
      </c>
      <c r="L65" s="3">
        <f t="shared" si="35"/>
        <v>1</v>
      </c>
      <c r="M65" s="5">
        <f t="shared" si="36"/>
        <v>79</v>
      </c>
    </row>
    <row r="66" spans="1:13" x14ac:dyDescent="0.25">
      <c r="A66" s="29">
        <v>45170</v>
      </c>
      <c r="B66" s="2">
        <v>16</v>
      </c>
      <c r="C66" s="3">
        <v>1</v>
      </c>
      <c r="D66" s="5">
        <f t="shared" si="32"/>
        <v>17</v>
      </c>
      <c r="E66" s="2">
        <v>5</v>
      </c>
      <c r="F66" s="3">
        <v>0</v>
      </c>
      <c r="G66" s="5">
        <f t="shared" si="33"/>
        <v>5</v>
      </c>
      <c r="H66" s="2">
        <v>17</v>
      </c>
      <c r="I66" s="4">
        <v>0</v>
      </c>
      <c r="J66" s="5">
        <f t="shared" si="37"/>
        <v>17</v>
      </c>
      <c r="K66" s="2">
        <f t="shared" si="34"/>
        <v>38</v>
      </c>
      <c r="L66" s="3">
        <f t="shared" si="35"/>
        <v>1</v>
      </c>
      <c r="M66" s="5">
        <f t="shared" si="36"/>
        <v>39</v>
      </c>
    </row>
    <row r="67" spans="1:13" ht="14.4" thickBot="1" x14ac:dyDescent="0.3">
      <c r="A67" s="29">
        <v>45200</v>
      </c>
      <c r="B67" s="2">
        <v>16</v>
      </c>
      <c r="C67" s="3">
        <v>0</v>
      </c>
      <c r="D67" s="5">
        <f t="shared" si="32"/>
        <v>16</v>
      </c>
      <c r="E67" s="2">
        <v>10</v>
      </c>
      <c r="F67" s="3">
        <v>0</v>
      </c>
      <c r="G67" s="5">
        <f t="shared" si="33"/>
        <v>10</v>
      </c>
      <c r="H67" s="2">
        <v>12</v>
      </c>
      <c r="I67" s="4">
        <v>0</v>
      </c>
      <c r="J67" s="5">
        <f t="shared" si="37"/>
        <v>12</v>
      </c>
      <c r="K67" s="2">
        <f t="shared" si="34"/>
        <v>38</v>
      </c>
      <c r="L67" s="3">
        <f t="shared" si="35"/>
        <v>0</v>
      </c>
      <c r="M67" s="5">
        <f t="shared" si="36"/>
        <v>38</v>
      </c>
    </row>
    <row r="68" spans="1:13" hidden="1" x14ac:dyDescent="0.25">
      <c r="A68" s="29">
        <v>45231</v>
      </c>
      <c r="B68" s="2"/>
      <c r="C68" s="3"/>
      <c r="D68" s="5">
        <f t="shared" si="32"/>
        <v>0</v>
      </c>
      <c r="E68" s="2"/>
      <c r="F68" s="3"/>
      <c r="G68" s="5">
        <f t="shared" si="33"/>
        <v>0</v>
      </c>
      <c r="H68" s="2"/>
      <c r="I68" s="4"/>
      <c r="J68" s="5">
        <f t="shared" si="37"/>
        <v>0</v>
      </c>
      <c r="K68" s="2">
        <f t="shared" si="34"/>
        <v>0</v>
      </c>
      <c r="L68" s="3">
        <f t="shared" si="35"/>
        <v>0</v>
      </c>
      <c r="M68" s="5">
        <f t="shared" si="36"/>
        <v>0</v>
      </c>
    </row>
    <row r="69" spans="1:13" hidden="1" x14ac:dyDescent="0.25">
      <c r="A69" s="29">
        <v>45261</v>
      </c>
      <c r="B69" s="2"/>
      <c r="C69" s="3"/>
      <c r="D69" s="5">
        <f t="shared" si="32"/>
        <v>0</v>
      </c>
      <c r="E69" s="2"/>
      <c r="F69" s="3"/>
      <c r="G69" s="5">
        <f t="shared" si="33"/>
        <v>0</v>
      </c>
      <c r="H69" s="2"/>
      <c r="I69" s="4"/>
      <c r="J69" s="5">
        <f t="shared" si="37"/>
        <v>0</v>
      </c>
      <c r="K69" s="2">
        <f t="shared" si="34"/>
        <v>0</v>
      </c>
      <c r="L69" s="3">
        <f t="shared" si="35"/>
        <v>0</v>
      </c>
      <c r="M69" s="5">
        <f t="shared" si="36"/>
        <v>0</v>
      </c>
    </row>
    <row r="70" spans="1:13" hidden="1" x14ac:dyDescent="0.25">
      <c r="A70" s="29">
        <v>45292</v>
      </c>
      <c r="B70" s="2"/>
      <c r="C70" s="3"/>
      <c r="D70" s="5">
        <f t="shared" si="32"/>
        <v>0</v>
      </c>
      <c r="E70" s="2"/>
      <c r="F70" s="3"/>
      <c r="G70" s="5">
        <f t="shared" si="33"/>
        <v>0</v>
      </c>
      <c r="H70" s="2"/>
      <c r="I70" s="4"/>
      <c r="J70" s="5">
        <f t="shared" si="37"/>
        <v>0</v>
      </c>
      <c r="K70" s="2">
        <f t="shared" si="34"/>
        <v>0</v>
      </c>
      <c r="L70" s="3">
        <f t="shared" si="35"/>
        <v>0</v>
      </c>
      <c r="M70" s="5">
        <f t="shared" si="36"/>
        <v>0</v>
      </c>
    </row>
    <row r="71" spans="1:13" hidden="1" x14ac:dyDescent="0.25">
      <c r="A71" s="29">
        <v>45323</v>
      </c>
      <c r="B71" s="2"/>
      <c r="C71" s="3"/>
      <c r="D71" s="5">
        <f t="shared" si="32"/>
        <v>0</v>
      </c>
      <c r="E71" s="2"/>
      <c r="F71" s="3"/>
      <c r="G71" s="5">
        <f t="shared" si="33"/>
        <v>0</v>
      </c>
      <c r="H71" s="2"/>
      <c r="I71" s="4"/>
      <c r="J71" s="5">
        <f t="shared" si="37"/>
        <v>0</v>
      </c>
      <c r="K71" s="2">
        <f t="shared" si="34"/>
        <v>0</v>
      </c>
      <c r="L71" s="3">
        <f t="shared" si="35"/>
        <v>0</v>
      </c>
      <c r="M71" s="5">
        <f t="shared" si="36"/>
        <v>0</v>
      </c>
    </row>
    <row r="72" spans="1:13" ht="14.4" hidden="1" thickBot="1" x14ac:dyDescent="0.3">
      <c r="A72" s="29"/>
      <c r="B72" s="2"/>
      <c r="C72" s="3"/>
      <c r="D72" s="5"/>
      <c r="E72" s="2"/>
      <c r="F72" s="3"/>
      <c r="G72" s="5"/>
      <c r="H72" s="2"/>
      <c r="I72" s="4"/>
      <c r="J72" s="5"/>
      <c r="K72" s="2"/>
      <c r="L72" s="3"/>
      <c r="M72" s="5"/>
    </row>
    <row r="73" spans="1:13" ht="14.4" thickBot="1" x14ac:dyDescent="0.3">
      <c r="A73" s="35" t="s">
        <v>59</v>
      </c>
      <c r="B73" s="31">
        <f>SUM(B60:B72)</f>
        <v>167</v>
      </c>
      <c r="C73" s="32">
        <f t="shared" ref="C73:M73" si="38">SUM(C60:C72)</f>
        <v>2</v>
      </c>
      <c r="D73" s="33">
        <f t="shared" si="38"/>
        <v>169</v>
      </c>
      <c r="E73" s="31">
        <f t="shared" si="38"/>
        <v>157</v>
      </c>
      <c r="F73" s="32">
        <f t="shared" si="38"/>
        <v>0</v>
      </c>
      <c r="G73" s="33">
        <f t="shared" si="38"/>
        <v>157</v>
      </c>
      <c r="H73" s="31">
        <f t="shared" si="38"/>
        <v>192</v>
      </c>
      <c r="I73" s="34">
        <f t="shared" si="38"/>
        <v>10</v>
      </c>
      <c r="J73" s="33">
        <f t="shared" si="38"/>
        <v>202</v>
      </c>
      <c r="K73" s="31">
        <f t="shared" si="38"/>
        <v>516</v>
      </c>
      <c r="L73" s="32">
        <f t="shared" si="38"/>
        <v>12</v>
      </c>
      <c r="M73" s="33">
        <f t="shared" si="38"/>
        <v>528</v>
      </c>
    </row>
  </sheetData>
  <mergeCells count="3">
    <mergeCell ref="E6:G6"/>
    <mergeCell ref="H6:J6"/>
    <mergeCell ref="K6:M6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K33:M3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"/>
  <sheetViews>
    <sheetView workbookViewId="0">
      <selection activeCell="O8" sqref="O8"/>
    </sheetView>
  </sheetViews>
  <sheetFormatPr defaultColWidth="8.88671875" defaultRowHeight="13.8" x14ac:dyDescent="0.25"/>
  <cols>
    <col min="1" max="1" width="0.88671875" style="7" customWidth="1"/>
    <col min="2" max="2" width="12.88671875" style="7" customWidth="1"/>
    <col min="3" max="8" width="9.33203125" style="7" customWidth="1"/>
    <col min="9" max="9" width="10.33203125" style="7" customWidth="1"/>
    <col min="10" max="10" width="9.6640625" style="7" customWidth="1"/>
    <col min="11" max="14" width="9.33203125" style="7" customWidth="1"/>
    <col min="15" max="15" width="22.6640625" style="7" customWidth="1"/>
    <col min="16" max="16384" width="8.88671875" style="7"/>
  </cols>
  <sheetData>
    <row r="1" spans="2:14" ht="18.75" customHeight="1" x14ac:dyDescent="0.25"/>
    <row r="2" spans="2:14" ht="18.75" customHeight="1" x14ac:dyDescent="0.25"/>
    <row r="3" spans="2:14" ht="18.75" customHeight="1" x14ac:dyDescent="0.25"/>
    <row r="4" spans="2:14" s="37" customFormat="1" ht="18" x14ac:dyDescent="0.35">
      <c r="B4" s="104" t="s">
        <v>46</v>
      </c>
      <c r="C4" s="104"/>
      <c r="D4" s="104"/>
    </row>
    <row r="5" spans="2:14" ht="14.4" thickBot="1" x14ac:dyDescent="0.3"/>
    <row r="6" spans="2:14" ht="14.4" thickBot="1" x14ac:dyDescent="0.3">
      <c r="B6" s="94" t="s">
        <v>61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2:14" ht="59.25" customHeight="1" x14ac:dyDescent="0.3">
      <c r="B7" s="105" t="s">
        <v>60</v>
      </c>
      <c r="C7" s="106" t="s">
        <v>25</v>
      </c>
      <c r="D7" s="107"/>
      <c r="E7" s="108" t="s">
        <v>26</v>
      </c>
      <c r="F7" s="109"/>
      <c r="G7" s="110" t="s">
        <v>48</v>
      </c>
      <c r="H7" s="111"/>
      <c r="I7" s="106" t="s">
        <v>27</v>
      </c>
      <c r="J7" s="107"/>
      <c r="K7" s="110" t="s">
        <v>49</v>
      </c>
      <c r="L7" s="111"/>
      <c r="M7" s="106" t="s">
        <v>28</v>
      </c>
      <c r="N7" s="107"/>
    </row>
    <row r="8" spans="2:14" x14ac:dyDescent="0.25">
      <c r="B8" s="105"/>
      <c r="C8" s="100" t="s">
        <v>29</v>
      </c>
      <c r="D8" s="101"/>
      <c r="E8" s="100" t="s">
        <v>29</v>
      </c>
      <c r="F8" s="101"/>
      <c r="G8" s="100" t="s">
        <v>29</v>
      </c>
      <c r="H8" s="101"/>
      <c r="I8" s="100" t="s">
        <v>29</v>
      </c>
      <c r="J8" s="101"/>
      <c r="K8" s="102" t="s">
        <v>30</v>
      </c>
      <c r="L8" s="103"/>
      <c r="M8" s="100" t="s">
        <v>29</v>
      </c>
      <c r="N8" s="103"/>
    </row>
    <row r="9" spans="2:14" x14ac:dyDescent="0.25">
      <c r="B9" s="105"/>
      <c r="C9" s="55" t="s">
        <v>31</v>
      </c>
      <c r="D9" s="56" t="s">
        <v>32</v>
      </c>
      <c r="E9" s="55" t="s">
        <v>33</v>
      </c>
      <c r="F9" s="57" t="s">
        <v>34</v>
      </c>
      <c r="G9" s="55" t="s">
        <v>35</v>
      </c>
      <c r="H9" s="56" t="s">
        <v>36</v>
      </c>
      <c r="I9" s="55" t="s">
        <v>37</v>
      </c>
      <c r="J9" s="56" t="s">
        <v>38</v>
      </c>
      <c r="K9" s="45" t="s">
        <v>39</v>
      </c>
      <c r="L9" s="58" t="s">
        <v>40</v>
      </c>
      <c r="M9" s="45" t="s">
        <v>41</v>
      </c>
      <c r="N9" s="58" t="s">
        <v>42</v>
      </c>
    </row>
    <row r="10" spans="2:14" x14ac:dyDescent="0.25">
      <c r="B10" s="105"/>
      <c r="C10" s="55">
        <v>2022</v>
      </c>
      <c r="D10" s="59">
        <v>2023</v>
      </c>
      <c r="E10" s="55">
        <f>C10</f>
        <v>2022</v>
      </c>
      <c r="F10" s="59">
        <f>D10</f>
        <v>2023</v>
      </c>
      <c r="G10" s="55">
        <f t="shared" ref="G10:N10" si="0">E10</f>
        <v>2022</v>
      </c>
      <c r="H10" s="59">
        <f t="shared" si="0"/>
        <v>2023</v>
      </c>
      <c r="I10" s="55">
        <f t="shared" si="0"/>
        <v>2022</v>
      </c>
      <c r="J10" s="59">
        <f t="shared" si="0"/>
        <v>2023</v>
      </c>
      <c r="K10" s="55">
        <f t="shared" si="0"/>
        <v>2022</v>
      </c>
      <c r="L10" s="59">
        <f t="shared" si="0"/>
        <v>2023</v>
      </c>
      <c r="M10" s="55">
        <f t="shared" si="0"/>
        <v>2022</v>
      </c>
      <c r="N10" s="60">
        <f t="shared" si="0"/>
        <v>2023</v>
      </c>
    </row>
    <row r="11" spans="2:14" x14ac:dyDescent="0.25">
      <c r="B11" s="40" t="s">
        <v>15</v>
      </c>
      <c r="C11" s="1">
        <v>316</v>
      </c>
      <c r="D11" s="83">
        <v>176</v>
      </c>
      <c r="E11" s="1">
        <v>0</v>
      </c>
      <c r="F11" s="83">
        <v>176</v>
      </c>
      <c r="G11" s="1">
        <v>316</v>
      </c>
      <c r="H11" s="84">
        <f>+D11+F11</f>
        <v>352</v>
      </c>
      <c r="I11" s="1">
        <v>310580</v>
      </c>
      <c r="J11" s="83">
        <v>238176</v>
      </c>
      <c r="K11" s="61">
        <v>0.1</v>
      </c>
      <c r="L11" s="88">
        <v>0.1</v>
      </c>
      <c r="M11" s="62">
        <v>316</v>
      </c>
      <c r="N11" s="89">
        <v>0</v>
      </c>
    </row>
    <row r="12" spans="2:14" x14ac:dyDescent="0.25">
      <c r="B12" s="40" t="s">
        <v>16</v>
      </c>
      <c r="C12" s="1">
        <v>0</v>
      </c>
      <c r="D12" s="83">
        <v>0</v>
      </c>
      <c r="E12" s="1">
        <v>0</v>
      </c>
      <c r="F12" s="83">
        <v>0</v>
      </c>
      <c r="G12" s="1">
        <v>0</v>
      </c>
      <c r="H12" s="84">
        <f t="shared" ref="H12:H20" si="1">+D12+F12</f>
        <v>0</v>
      </c>
      <c r="I12" s="1">
        <v>129794</v>
      </c>
      <c r="J12" s="83">
        <v>158859</v>
      </c>
      <c r="K12" s="61">
        <v>0</v>
      </c>
      <c r="L12" s="88">
        <v>0</v>
      </c>
      <c r="M12" s="62">
        <v>0</v>
      </c>
      <c r="N12" s="89">
        <v>0</v>
      </c>
    </row>
    <row r="13" spans="2:14" x14ac:dyDescent="0.25">
      <c r="B13" s="40" t="s">
        <v>43</v>
      </c>
      <c r="C13" s="1">
        <v>522</v>
      </c>
      <c r="D13" s="83">
        <v>0</v>
      </c>
      <c r="E13" s="1">
        <v>518</v>
      </c>
      <c r="F13" s="83">
        <v>0</v>
      </c>
      <c r="G13" s="1">
        <v>1040</v>
      </c>
      <c r="H13" s="84">
        <f t="shared" si="1"/>
        <v>0</v>
      </c>
      <c r="I13" s="1">
        <v>30206</v>
      </c>
      <c r="J13" s="83">
        <v>17658</v>
      </c>
      <c r="K13" s="61">
        <v>3.4</v>
      </c>
      <c r="L13" s="88">
        <v>0</v>
      </c>
      <c r="M13" s="62">
        <v>4</v>
      </c>
      <c r="N13" s="89">
        <v>0</v>
      </c>
    </row>
    <row r="14" spans="2:14" x14ac:dyDescent="0.25">
      <c r="B14" s="40" t="s">
        <v>44</v>
      </c>
      <c r="C14" s="1">
        <v>4634</v>
      </c>
      <c r="D14" s="83">
        <v>1432</v>
      </c>
      <c r="E14" s="1">
        <v>5737</v>
      </c>
      <c r="F14" s="83">
        <v>3422</v>
      </c>
      <c r="G14" s="1">
        <v>10371</v>
      </c>
      <c r="H14" s="84">
        <f t="shared" si="1"/>
        <v>4854</v>
      </c>
      <c r="I14" s="1">
        <v>5238899</v>
      </c>
      <c r="J14" s="83">
        <v>3767655</v>
      </c>
      <c r="K14" s="61">
        <v>0.2</v>
      </c>
      <c r="L14" s="88">
        <v>0.1</v>
      </c>
      <c r="M14" s="62">
        <v>-1103</v>
      </c>
      <c r="N14" s="89">
        <v>-1990</v>
      </c>
    </row>
    <row r="15" spans="2:14" x14ac:dyDescent="0.25">
      <c r="B15" s="40" t="s">
        <v>19</v>
      </c>
      <c r="C15" s="1">
        <v>1739</v>
      </c>
      <c r="D15" s="83">
        <v>3289</v>
      </c>
      <c r="E15" s="1">
        <v>2807</v>
      </c>
      <c r="F15" s="83">
        <v>3528</v>
      </c>
      <c r="G15" s="1">
        <v>4546</v>
      </c>
      <c r="H15" s="84">
        <f t="shared" si="1"/>
        <v>6817</v>
      </c>
      <c r="I15" s="1">
        <v>2196913</v>
      </c>
      <c r="J15" s="83">
        <v>4386989</v>
      </c>
      <c r="K15" s="61">
        <v>0.2</v>
      </c>
      <c r="L15" s="88">
        <v>0.2</v>
      </c>
      <c r="M15" s="62">
        <v>-1068</v>
      </c>
      <c r="N15" s="89">
        <v>-239</v>
      </c>
    </row>
    <row r="16" spans="2:14" x14ac:dyDescent="0.25">
      <c r="B16" s="40" t="s">
        <v>20</v>
      </c>
      <c r="C16" s="1">
        <v>0</v>
      </c>
      <c r="D16" s="83">
        <v>0</v>
      </c>
      <c r="E16" s="1">
        <v>0</v>
      </c>
      <c r="F16" s="83">
        <v>0</v>
      </c>
      <c r="G16" s="1">
        <v>0</v>
      </c>
      <c r="H16" s="84">
        <f t="shared" si="1"/>
        <v>0</v>
      </c>
      <c r="I16" s="1">
        <v>16486</v>
      </c>
      <c r="J16" s="83">
        <v>18683</v>
      </c>
      <c r="K16" s="61">
        <v>0</v>
      </c>
      <c r="L16" s="88">
        <v>0</v>
      </c>
      <c r="M16" s="62">
        <v>0</v>
      </c>
      <c r="N16" s="89">
        <v>0</v>
      </c>
    </row>
    <row r="17" spans="2:14" x14ac:dyDescent="0.25">
      <c r="B17" s="40" t="s">
        <v>21</v>
      </c>
      <c r="C17" s="1">
        <v>18</v>
      </c>
      <c r="D17" s="83">
        <v>0</v>
      </c>
      <c r="E17" s="1">
        <v>18</v>
      </c>
      <c r="F17" s="83">
        <v>0</v>
      </c>
      <c r="G17" s="1">
        <v>36</v>
      </c>
      <c r="H17" s="84">
        <f t="shared" si="1"/>
        <v>0</v>
      </c>
      <c r="I17" s="1">
        <v>172566</v>
      </c>
      <c r="J17" s="83">
        <v>60146</v>
      </c>
      <c r="K17" s="61">
        <v>0</v>
      </c>
      <c r="L17" s="88">
        <v>0</v>
      </c>
      <c r="M17" s="62">
        <v>0</v>
      </c>
      <c r="N17" s="89">
        <v>0</v>
      </c>
    </row>
    <row r="18" spans="2:14" x14ac:dyDescent="0.25">
      <c r="B18" s="40" t="s">
        <v>22</v>
      </c>
      <c r="C18" s="1">
        <v>0</v>
      </c>
      <c r="D18" s="83">
        <v>0</v>
      </c>
      <c r="E18" s="1">
        <v>321</v>
      </c>
      <c r="F18" s="83">
        <v>0</v>
      </c>
      <c r="G18" s="1">
        <v>321</v>
      </c>
      <c r="H18" s="84">
        <f t="shared" si="1"/>
        <v>0</v>
      </c>
      <c r="I18" s="1">
        <v>2132716</v>
      </c>
      <c r="J18" s="83">
        <v>1570735</v>
      </c>
      <c r="K18" s="61">
        <v>0</v>
      </c>
      <c r="L18" s="88">
        <v>0</v>
      </c>
      <c r="M18" s="62">
        <v>-321</v>
      </c>
      <c r="N18" s="89">
        <v>0</v>
      </c>
    </row>
    <row r="19" spans="2:14" x14ac:dyDescent="0.25">
      <c r="B19" s="40" t="s">
        <v>23</v>
      </c>
      <c r="C19" s="1">
        <v>0</v>
      </c>
      <c r="D19" s="83">
        <v>0</v>
      </c>
      <c r="E19" s="1">
        <v>0</v>
      </c>
      <c r="F19" s="83">
        <v>0</v>
      </c>
      <c r="G19" s="1">
        <v>0</v>
      </c>
      <c r="H19" s="84">
        <f t="shared" si="1"/>
        <v>0</v>
      </c>
      <c r="I19" s="1">
        <v>1680552</v>
      </c>
      <c r="J19" s="83">
        <v>399469</v>
      </c>
      <c r="K19" s="61">
        <v>0</v>
      </c>
      <c r="L19" s="88">
        <v>0</v>
      </c>
      <c r="M19" s="62">
        <v>0</v>
      </c>
      <c r="N19" s="89">
        <v>0</v>
      </c>
    </row>
    <row r="20" spans="2:14" x14ac:dyDescent="0.25">
      <c r="B20" s="40" t="s">
        <v>24</v>
      </c>
      <c r="C20" s="1">
        <v>28</v>
      </c>
      <c r="D20" s="83">
        <v>1312</v>
      </c>
      <c r="E20" s="1">
        <v>83</v>
      </c>
      <c r="F20" s="83">
        <v>648</v>
      </c>
      <c r="G20" s="1">
        <v>111</v>
      </c>
      <c r="H20" s="84">
        <f t="shared" si="1"/>
        <v>1960</v>
      </c>
      <c r="I20" s="1">
        <v>2396202</v>
      </c>
      <c r="J20" s="83">
        <v>2399717</v>
      </c>
      <c r="K20" s="61">
        <v>0</v>
      </c>
      <c r="L20" s="88">
        <v>0.1</v>
      </c>
      <c r="M20" s="62">
        <v>-55</v>
      </c>
      <c r="N20" s="89">
        <v>664</v>
      </c>
    </row>
    <row r="21" spans="2:14" ht="7.5" customHeight="1" thickBot="1" x14ac:dyDescent="0.3">
      <c r="B21" s="48"/>
      <c r="C21" s="63"/>
      <c r="D21" s="64"/>
      <c r="E21" s="63"/>
      <c r="F21" s="65"/>
      <c r="G21" s="66"/>
      <c r="H21" s="64"/>
      <c r="I21" s="48"/>
      <c r="J21" s="67"/>
      <c r="K21" s="68"/>
      <c r="L21" s="69"/>
      <c r="M21" s="68"/>
      <c r="N21" s="69"/>
    </row>
    <row r="22" spans="2:14" x14ac:dyDescent="0.25">
      <c r="B22" s="7" t="s">
        <v>55</v>
      </c>
      <c r="K22" s="16"/>
      <c r="L22" s="16"/>
      <c r="M22" s="16"/>
      <c r="N22" s="16"/>
    </row>
  </sheetData>
  <mergeCells count="15">
    <mergeCell ref="G8:H8"/>
    <mergeCell ref="I8:J8"/>
    <mergeCell ref="K8:L8"/>
    <mergeCell ref="M8:N8"/>
    <mergeCell ref="B4:D4"/>
    <mergeCell ref="B6:N6"/>
    <mergeCell ref="B7:B10"/>
    <mergeCell ref="C7:D7"/>
    <mergeCell ref="E7:F7"/>
    <mergeCell ref="G7:H7"/>
    <mergeCell ref="I7:J7"/>
    <mergeCell ref="K7:L7"/>
    <mergeCell ref="M7:N7"/>
    <mergeCell ref="C8:D8"/>
    <mergeCell ref="E8:F8"/>
  </mergeCells>
  <pageMargins left="0.70866141732283472" right="0" top="0.74803149606299213" bottom="0.74803149606299213" header="0.31496062992125984" footer="0.31496062992125984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21"/>
  <sheetViews>
    <sheetView workbookViewId="0">
      <selection activeCell="N16" sqref="N16"/>
    </sheetView>
  </sheetViews>
  <sheetFormatPr defaultColWidth="8.88671875" defaultRowHeight="14.4" x14ac:dyDescent="0.3"/>
  <cols>
    <col min="1" max="1" width="1.44140625" style="6" customWidth="1"/>
    <col min="2" max="2" width="13" style="6" customWidth="1"/>
    <col min="3" max="12" width="6.6640625" style="6" customWidth="1"/>
    <col min="13" max="13" width="5.6640625" style="6" customWidth="1"/>
    <col min="14" max="16384" width="8.88671875" style="6"/>
  </cols>
  <sheetData>
    <row r="1" spans="2:12" ht="18.75" customHeight="1" x14ac:dyDescent="0.3"/>
    <row r="2" spans="2:12" ht="18.75" customHeight="1" x14ac:dyDescent="0.3"/>
    <row r="3" spans="2:12" ht="18.75" customHeight="1" x14ac:dyDescent="0.3"/>
    <row r="4" spans="2:12" s="7" customFormat="1" ht="18" x14ac:dyDescent="0.35">
      <c r="B4" s="104" t="s">
        <v>57</v>
      </c>
      <c r="C4" s="104"/>
      <c r="D4" s="104"/>
      <c r="E4" s="104"/>
      <c r="F4" s="104"/>
      <c r="G4" s="104"/>
      <c r="H4" s="112"/>
      <c r="I4" s="112"/>
      <c r="J4" s="112"/>
      <c r="K4" s="112"/>
      <c r="L4" s="112"/>
    </row>
    <row r="5" spans="2:12" s="7" customFormat="1" ht="18.600000000000001" thickBot="1" x14ac:dyDescent="0.4">
      <c r="B5" s="15"/>
      <c r="C5" s="15"/>
      <c r="D5" s="15"/>
      <c r="E5" s="15"/>
      <c r="F5" s="15"/>
      <c r="G5" s="15"/>
      <c r="H5" s="8"/>
      <c r="I5" s="8"/>
      <c r="J5" s="8"/>
      <c r="K5" s="8"/>
      <c r="L5" s="8"/>
    </row>
    <row r="6" spans="2:12" ht="15" thickBot="1" x14ac:dyDescent="0.35">
      <c r="B6" s="94" t="s">
        <v>62</v>
      </c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2:12" ht="54" customHeight="1" thickBot="1" x14ac:dyDescent="0.35">
      <c r="B7" s="9"/>
      <c r="C7" s="113" t="s">
        <v>10</v>
      </c>
      <c r="D7" s="114"/>
      <c r="E7" s="113" t="s">
        <v>11</v>
      </c>
      <c r="F7" s="114"/>
      <c r="G7" s="113" t="s">
        <v>12</v>
      </c>
      <c r="H7" s="114"/>
      <c r="I7" s="113" t="s">
        <v>13</v>
      </c>
      <c r="J7" s="114"/>
      <c r="K7" s="113" t="s">
        <v>14</v>
      </c>
      <c r="L7" s="114"/>
    </row>
    <row r="8" spans="2:12" s="8" customFormat="1" ht="13.8" x14ac:dyDescent="0.25">
      <c r="B8" s="10"/>
      <c r="C8" s="13">
        <v>2022</v>
      </c>
      <c r="D8" s="14">
        <v>2023</v>
      </c>
      <c r="E8" s="13">
        <f t="shared" ref="E8:L8" si="0">C8</f>
        <v>2022</v>
      </c>
      <c r="F8" s="14">
        <f t="shared" si="0"/>
        <v>2023</v>
      </c>
      <c r="G8" s="13">
        <f t="shared" si="0"/>
        <v>2022</v>
      </c>
      <c r="H8" s="14">
        <f t="shared" si="0"/>
        <v>2023</v>
      </c>
      <c r="I8" s="13">
        <f t="shared" si="0"/>
        <v>2022</v>
      </c>
      <c r="J8" s="14">
        <f t="shared" si="0"/>
        <v>2023</v>
      </c>
      <c r="K8" s="13">
        <f t="shared" si="0"/>
        <v>2022</v>
      </c>
      <c r="L8" s="14">
        <f t="shared" si="0"/>
        <v>2023</v>
      </c>
    </row>
    <row r="9" spans="2:12" x14ac:dyDescent="0.3">
      <c r="B9" s="11" t="s">
        <v>15</v>
      </c>
      <c r="C9" s="49">
        <v>0</v>
      </c>
      <c r="D9" s="50">
        <v>1</v>
      </c>
      <c r="E9" s="49">
        <v>1</v>
      </c>
      <c r="F9" s="50">
        <v>1</v>
      </c>
      <c r="G9" s="49">
        <v>1</v>
      </c>
      <c r="H9" s="50">
        <v>1</v>
      </c>
      <c r="I9" s="49">
        <v>0</v>
      </c>
      <c r="J9" s="50">
        <v>2</v>
      </c>
      <c r="K9" s="49">
        <v>0</v>
      </c>
      <c r="L9" s="50">
        <v>1</v>
      </c>
    </row>
    <row r="10" spans="2:12" x14ac:dyDescent="0.3">
      <c r="B10" s="11" t="s">
        <v>16</v>
      </c>
      <c r="C10" s="49">
        <v>0</v>
      </c>
      <c r="D10" s="50">
        <v>0</v>
      </c>
      <c r="E10" s="49">
        <v>0</v>
      </c>
      <c r="F10" s="50">
        <v>0</v>
      </c>
      <c r="G10" s="49">
        <v>0</v>
      </c>
      <c r="H10" s="50">
        <v>0</v>
      </c>
      <c r="I10" s="49">
        <v>0</v>
      </c>
      <c r="J10" s="50">
        <v>0</v>
      </c>
      <c r="K10" s="49">
        <v>0</v>
      </c>
      <c r="L10" s="50">
        <v>0</v>
      </c>
    </row>
    <row r="11" spans="2:12" x14ac:dyDescent="0.3">
      <c r="B11" s="11" t="s">
        <v>17</v>
      </c>
      <c r="C11" s="49">
        <v>0</v>
      </c>
      <c r="D11" s="50">
        <v>1</v>
      </c>
      <c r="E11" s="49">
        <v>1</v>
      </c>
      <c r="F11" s="50">
        <v>0</v>
      </c>
      <c r="G11" s="49">
        <v>1</v>
      </c>
      <c r="H11" s="50">
        <v>2</v>
      </c>
      <c r="I11" s="49">
        <v>0</v>
      </c>
      <c r="J11" s="50">
        <v>2</v>
      </c>
      <c r="K11" s="49">
        <v>0</v>
      </c>
      <c r="L11" s="50">
        <v>2</v>
      </c>
    </row>
    <row r="12" spans="2:12" x14ac:dyDescent="0.3">
      <c r="B12" s="11" t="s">
        <v>18</v>
      </c>
      <c r="C12" s="49">
        <v>0</v>
      </c>
      <c r="D12" s="50">
        <v>0</v>
      </c>
      <c r="E12" s="49">
        <v>14</v>
      </c>
      <c r="F12" s="50">
        <v>17</v>
      </c>
      <c r="G12" s="49">
        <v>12</v>
      </c>
      <c r="H12" s="50">
        <v>14</v>
      </c>
      <c r="I12" s="49">
        <v>3</v>
      </c>
      <c r="J12" s="50">
        <v>4</v>
      </c>
      <c r="K12" s="49">
        <v>1</v>
      </c>
      <c r="L12" s="50">
        <v>4</v>
      </c>
    </row>
    <row r="13" spans="2:12" x14ac:dyDescent="0.3">
      <c r="B13" s="11" t="s">
        <v>19</v>
      </c>
      <c r="C13" s="49">
        <v>1</v>
      </c>
      <c r="D13" s="50">
        <v>0</v>
      </c>
      <c r="E13" s="49">
        <v>14</v>
      </c>
      <c r="F13" s="50">
        <v>27</v>
      </c>
      <c r="G13" s="49">
        <v>12</v>
      </c>
      <c r="H13" s="50">
        <v>13</v>
      </c>
      <c r="I13" s="49">
        <v>3</v>
      </c>
      <c r="J13" s="50">
        <v>4</v>
      </c>
      <c r="K13" s="49">
        <v>1</v>
      </c>
      <c r="L13" s="50">
        <v>2</v>
      </c>
    </row>
    <row r="14" spans="2:12" x14ac:dyDescent="0.3">
      <c r="B14" s="11" t="s">
        <v>20</v>
      </c>
      <c r="C14" s="49">
        <v>0</v>
      </c>
      <c r="D14" s="50">
        <v>0</v>
      </c>
      <c r="E14" s="49">
        <v>1</v>
      </c>
      <c r="F14" s="50">
        <v>1</v>
      </c>
      <c r="G14" s="49">
        <v>0</v>
      </c>
      <c r="H14" s="50">
        <v>0</v>
      </c>
      <c r="I14" s="49">
        <v>0</v>
      </c>
      <c r="J14" s="50">
        <v>0</v>
      </c>
      <c r="K14" s="49">
        <v>0</v>
      </c>
      <c r="L14" s="50">
        <v>0</v>
      </c>
    </row>
    <row r="15" spans="2:12" x14ac:dyDescent="0.3">
      <c r="B15" s="11" t="s">
        <v>21</v>
      </c>
      <c r="C15" s="49">
        <v>0</v>
      </c>
      <c r="D15" s="50">
        <v>0</v>
      </c>
      <c r="E15" s="49">
        <v>1</v>
      </c>
      <c r="F15" s="50">
        <v>0</v>
      </c>
      <c r="G15" s="49">
        <v>0</v>
      </c>
      <c r="H15" s="50">
        <v>0</v>
      </c>
      <c r="I15" s="49">
        <v>0</v>
      </c>
      <c r="J15" s="50">
        <v>0</v>
      </c>
      <c r="K15" s="49">
        <v>0</v>
      </c>
      <c r="L15" s="50">
        <v>0</v>
      </c>
    </row>
    <row r="16" spans="2:12" x14ac:dyDescent="0.3">
      <c r="B16" s="11" t="s">
        <v>22</v>
      </c>
      <c r="C16" s="49">
        <v>0</v>
      </c>
      <c r="D16" s="50">
        <v>0</v>
      </c>
      <c r="E16" s="49">
        <v>2</v>
      </c>
      <c r="F16" s="50">
        <v>1</v>
      </c>
      <c r="G16" s="49">
        <v>1</v>
      </c>
      <c r="H16" s="50">
        <v>0</v>
      </c>
      <c r="I16" s="49">
        <v>1</v>
      </c>
      <c r="J16" s="50">
        <v>0</v>
      </c>
      <c r="K16" s="49">
        <v>0</v>
      </c>
      <c r="L16" s="50">
        <v>0</v>
      </c>
    </row>
    <row r="17" spans="2:12" x14ac:dyDescent="0.3">
      <c r="B17" s="11" t="s">
        <v>23</v>
      </c>
      <c r="C17" s="49">
        <v>0</v>
      </c>
      <c r="D17" s="50">
        <v>0</v>
      </c>
      <c r="E17" s="49">
        <v>0</v>
      </c>
      <c r="F17" s="50">
        <v>1</v>
      </c>
      <c r="G17" s="49">
        <v>1</v>
      </c>
      <c r="H17" s="50">
        <v>0</v>
      </c>
      <c r="I17" s="49">
        <v>1</v>
      </c>
      <c r="J17" s="50">
        <v>0</v>
      </c>
      <c r="K17" s="49">
        <v>1</v>
      </c>
      <c r="L17" s="50">
        <v>0</v>
      </c>
    </row>
    <row r="18" spans="2:12" ht="15" thickBot="1" x14ac:dyDescent="0.35">
      <c r="B18" s="11" t="s">
        <v>24</v>
      </c>
      <c r="C18" s="49">
        <v>0</v>
      </c>
      <c r="D18" s="51">
        <v>0</v>
      </c>
      <c r="E18" s="52">
        <v>3</v>
      </c>
      <c r="F18" s="51">
        <v>4</v>
      </c>
      <c r="G18" s="49">
        <v>4</v>
      </c>
      <c r="H18" s="51">
        <v>1</v>
      </c>
      <c r="I18" s="49">
        <v>0</v>
      </c>
      <c r="J18" s="51">
        <v>2</v>
      </c>
      <c r="K18" s="49">
        <v>1</v>
      </c>
      <c r="L18" s="51">
        <v>3</v>
      </c>
    </row>
    <row r="19" spans="2:12" ht="15" thickBot="1" x14ac:dyDescent="0.35">
      <c r="B19" s="12" t="s">
        <v>3</v>
      </c>
      <c r="C19" s="53">
        <f t="shared" ref="C19:L19" si="1">SUM(C9:C18)</f>
        <v>1</v>
      </c>
      <c r="D19" s="54">
        <f t="shared" si="1"/>
        <v>2</v>
      </c>
      <c r="E19" s="53">
        <f t="shared" si="1"/>
        <v>37</v>
      </c>
      <c r="F19" s="54">
        <f t="shared" si="1"/>
        <v>52</v>
      </c>
      <c r="G19" s="53">
        <f t="shared" si="1"/>
        <v>32</v>
      </c>
      <c r="H19" s="54">
        <f t="shared" si="1"/>
        <v>31</v>
      </c>
      <c r="I19" s="53">
        <f>SUM(I9:I18)</f>
        <v>8</v>
      </c>
      <c r="J19" s="54">
        <f t="shared" si="1"/>
        <v>14</v>
      </c>
      <c r="K19" s="53">
        <f t="shared" si="1"/>
        <v>4</v>
      </c>
      <c r="L19" s="82">
        <f t="shared" si="1"/>
        <v>12</v>
      </c>
    </row>
    <row r="20" spans="2:12" x14ac:dyDescent="0.3">
      <c r="B20" s="7" t="s">
        <v>55</v>
      </c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2:12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</sheetData>
  <mergeCells count="7">
    <mergeCell ref="B6:L6"/>
    <mergeCell ref="B4:L4"/>
    <mergeCell ref="K7:L7"/>
    <mergeCell ref="C7:D7"/>
    <mergeCell ref="E7:F7"/>
    <mergeCell ref="G7:H7"/>
    <mergeCell ref="I7:J7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19:H19 J19:L1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1"/>
  <sheetViews>
    <sheetView workbookViewId="0">
      <selection activeCell="H27" sqref="H27"/>
    </sheetView>
  </sheetViews>
  <sheetFormatPr defaultColWidth="8.88671875" defaultRowHeight="13.8" x14ac:dyDescent="0.25"/>
  <cols>
    <col min="1" max="1" width="1.44140625" style="7" customWidth="1"/>
    <col min="2" max="2" width="12" style="7" customWidth="1"/>
    <col min="3" max="10" width="10.77734375" style="7" customWidth="1"/>
    <col min="11" max="11" width="8.88671875" style="7"/>
    <col min="12" max="12" width="9.88671875" style="7" customWidth="1"/>
    <col min="13" max="17" width="8.88671875" style="7"/>
    <col min="18" max="18" width="7" style="7" customWidth="1"/>
    <col min="19" max="16384" width="8.88671875" style="7"/>
  </cols>
  <sheetData>
    <row r="1" spans="1:13" ht="18.75" customHeight="1" x14ac:dyDescent="0.25">
      <c r="A1" s="36"/>
      <c r="B1" s="36"/>
      <c r="C1" s="36"/>
      <c r="D1" s="36"/>
      <c r="E1" s="36"/>
    </row>
    <row r="2" spans="1:13" ht="18.75" customHeight="1" x14ac:dyDescent="0.25">
      <c r="A2" s="36"/>
      <c r="B2" s="36"/>
      <c r="C2" s="36"/>
      <c r="D2" s="36"/>
      <c r="E2" s="36"/>
    </row>
    <row r="3" spans="1:13" ht="18.75" customHeight="1" x14ac:dyDescent="0.25">
      <c r="A3" s="36"/>
      <c r="B3" s="36"/>
      <c r="C3" s="36"/>
      <c r="D3" s="36"/>
      <c r="E3" s="36"/>
    </row>
    <row r="4" spans="1:13" s="37" customFormat="1" ht="19.5" customHeight="1" x14ac:dyDescent="0.35">
      <c r="B4" s="115" t="s">
        <v>50</v>
      </c>
      <c r="C4" s="115"/>
      <c r="D4" s="115"/>
      <c r="E4" s="115"/>
      <c r="F4" s="115"/>
    </row>
    <row r="5" spans="1:13" s="37" customFormat="1" ht="19.5" customHeight="1" thickBot="1" x14ac:dyDescent="0.4">
      <c r="B5" s="38"/>
      <c r="C5" s="38"/>
      <c r="D5" s="38"/>
      <c r="E5" s="38"/>
      <c r="F5" s="38"/>
    </row>
    <row r="6" spans="1:13" ht="14.4" thickBot="1" x14ac:dyDescent="0.3">
      <c r="B6" s="94" t="s">
        <v>63</v>
      </c>
      <c r="C6" s="95"/>
      <c r="D6" s="95"/>
      <c r="E6" s="95"/>
      <c r="F6" s="95"/>
      <c r="G6" s="95"/>
      <c r="H6" s="95"/>
      <c r="I6" s="95"/>
      <c r="J6" s="96"/>
    </row>
    <row r="7" spans="1:13" ht="14.4" customHeight="1" x14ac:dyDescent="0.25">
      <c r="B7" s="39"/>
      <c r="C7" s="116" t="s">
        <v>45</v>
      </c>
      <c r="D7" s="117"/>
      <c r="E7" s="117"/>
      <c r="F7" s="117"/>
      <c r="G7" s="117"/>
      <c r="H7" s="117"/>
      <c r="I7" s="117"/>
      <c r="J7" s="118"/>
    </row>
    <row r="8" spans="1:13" x14ac:dyDescent="0.25">
      <c r="B8" s="40"/>
      <c r="C8" s="119" t="s">
        <v>51</v>
      </c>
      <c r="D8" s="103"/>
      <c r="E8" s="120" t="s">
        <v>52</v>
      </c>
      <c r="F8" s="121"/>
      <c r="G8" s="122" t="s">
        <v>53</v>
      </c>
      <c r="H8" s="121"/>
      <c r="I8" s="122" t="s">
        <v>54</v>
      </c>
      <c r="J8" s="121"/>
      <c r="L8" s="41"/>
      <c r="M8" s="41"/>
    </row>
    <row r="9" spans="1:13" x14ac:dyDescent="0.25">
      <c r="B9" s="42"/>
      <c r="C9" s="43">
        <v>2022</v>
      </c>
      <c r="D9" s="44">
        <v>2023</v>
      </c>
      <c r="E9" s="45">
        <f t="shared" ref="E9:J9" si="0">C9</f>
        <v>2022</v>
      </c>
      <c r="F9" s="44">
        <f t="shared" si="0"/>
        <v>2023</v>
      </c>
      <c r="G9" s="46">
        <f t="shared" si="0"/>
        <v>2022</v>
      </c>
      <c r="H9" s="47">
        <f t="shared" si="0"/>
        <v>2023</v>
      </c>
      <c r="I9" s="46">
        <f t="shared" si="0"/>
        <v>2022</v>
      </c>
      <c r="J9" s="47">
        <f t="shared" si="0"/>
        <v>2023</v>
      </c>
    </row>
    <row r="10" spans="1:13" x14ac:dyDescent="0.25">
      <c r="B10" s="40" t="s">
        <v>15</v>
      </c>
      <c r="C10" s="70">
        <v>0</v>
      </c>
      <c r="D10" s="79">
        <v>0</v>
      </c>
      <c r="E10" s="70">
        <v>172</v>
      </c>
      <c r="F10" s="79">
        <v>635</v>
      </c>
      <c r="G10" s="74">
        <v>0</v>
      </c>
      <c r="H10" s="124">
        <v>0</v>
      </c>
      <c r="I10" s="74">
        <v>0.56000000000000005</v>
      </c>
      <c r="J10" s="85">
        <v>2.0207484725050917</v>
      </c>
    </row>
    <row r="11" spans="1:13" x14ac:dyDescent="0.25">
      <c r="B11" s="40" t="s">
        <v>16</v>
      </c>
      <c r="C11" s="71">
        <v>0</v>
      </c>
      <c r="D11" s="79">
        <v>286</v>
      </c>
      <c r="E11" s="71">
        <v>63</v>
      </c>
      <c r="F11" s="79">
        <v>0</v>
      </c>
      <c r="G11" s="75">
        <v>0</v>
      </c>
      <c r="H11" s="123">
        <v>1.0107435679954764</v>
      </c>
      <c r="I11" s="75">
        <v>2.4900000000000002</v>
      </c>
      <c r="J11" s="85">
        <v>0</v>
      </c>
    </row>
    <row r="12" spans="1:13" x14ac:dyDescent="0.25">
      <c r="B12" s="40" t="s">
        <v>43</v>
      </c>
      <c r="C12" s="71">
        <v>0</v>
      </c>
      <c r="D12" s="79">
        <v>0</v>
      </c>
      <c r="E12" s="71">
        <v>81</v>
      </c>
      <c r="F12" s="79">
        <v>3388</v>
      </c>
      <c r="G12" s="75">
        <v>0</v>
      </c>
      <c r="H12" s="124">
        <v>0</v>
      </c>
      <c r="I12" s="75">
        <v>0.94</v>
      </c>
      <c r="J12" s="85">
        <v>22.235348165649409</v>
      </c>
    </row>
    <row r="13" spans="1:13" x14ac:dyDescent="0.25">
      <c r="B13" s="40" t="s">
        <v>44</v>
      </c>
      <c r="C13" s="71">
        <v>0</v>
      </c>
      <c r="D13" s="79">
        <v>0</v>
      </c>
      <c r="E13" s="71">
        <v>40563</v>
      </c>
      <c r="F13" s="79">
        <v>1491</v>
      </c>
      <c r="G13" s="75">
        <v>0</v>
      </c>
      <c r="H13" s="124">
        <v>0</v>
      </c>
      <c r="I13" s="75">
        <v>1.65</v>
      </c>
      <c r="J13" s="85">
        <v>0.17726912806416406</v>
      </c>
    </row>
    <row r="14" spans="1:13" x14ac:dyDescent="0.25">
      <c r="B14" s="40" t="s">
        <v>19</v>
      </c>
      <c r="C14" s="71">
        <v>28683</v>
      </c>
      <c r="D14" s="79">
        <v>11048</v>
      </c>
      <c r="E14" s="71">
        <v>0</v>
      </c>
      <c r="F14" s="79">
        <v>0</v>
      </c>
      <c r="G14" s="75">
        <v>3.16</v>
      </c>
      <c r="H14" s="123">
        <v>0.60821731988003014</v>
      </c>
      <c r="I14" s="75">
        <v>0</v>
      </c>
      <c r="J14" s="85">
        <v>0</v>
      </c>
    </row>
    <row r="15" spans="1:13" x14ac:dyDescent="0.25">
      <c r="B15" s="40" t="s">
        <v>20</v>
      </c>
      <c r="C15" s="71">
        <v>22</v>
      </c>
      <c r="D15" s="79">
        <v>0</v>
      </c>
      <c r="E15" s="71">
        <v>0</v>
      </c>
      <c r="F15" s="79">
        <v>0</v>
      </c>
      <c r="G15" s="75">
        <v>1.95</v>
      </c>
      <c r="H15" s="124">
        <v>0</v>
      </c>
      <c r="I15" s="75">
        <v>0</v>
      </c>
      <c r="J15" s="85">
        <v>0</v>
      </c>
    </row>
    <row r="16" spans="1:13" x14ac:dyDescent="0.25">
      <c r="B16" s="40" t="s">
        <v>21</v>
      </c>
      <c r="C16" s="71">
        <v>1236</v>
      </c>
      <c r="D16" s="79">
        <v>0</v>
      </c>
      <c r="E16" s="71">
        <v>0</v>
      </c>
      <c r="F16" s="79">
        <v>65</v>
      </c>
      <c r="G16" s="75">
        <v>2.82</v>
      </c>
      <c r="H16" s="124">
        <v>0</v>
      </c>
      <c r="I16" s="75">
        <v>0</v>
      </c>
      <c r="J16" s="85">
        <v>0.43632946230784719</v>
      </c>
    </row>
    <row r="17" spans="2:10" x14ac:dyDescent="0.25">
      <c r="B17" s="40" t="s">
        <v>22</v>
      </c>
      <c r="C17" s="71">
        <v>0</v>
      </c>
      <c r="D17" s="79">
        <v>0</v>
      </c>
      <c r="E17" s="71">
        <v>4920</v>
      </c>
      <c r="F17" s="79">
        <v>151</v>
      </c>
      <c r="G17" s="75">
        <v>0</v>
      </c>
      <c r="H17" s="124">
        <v>0</v>
      </c>
      <c r="I17" s="75">
        <v>0.77</v>
      </c>
      <c r="J17" s="85">
        <v>3.4772516355748177E-2</v>
      </c>
    </row>
    <row r="18" spans="2:10" x14ac:dyDescent="0.25">
      <c r="B18" s="40" t="s">
        <v>23</v>
      </c>
      <c r="C18" s="71">
        <v>1058</v>
      </c>
      <c r="D18" s="79">
        <v>960</v>
      </c>
      <c r="E18" s="71">
        <v>0</v>
      </c>
      <c r="F18" s="79">
        <v>0</v>
      </c>
      <c r="G18" s="75">
        <v>0.47</v>
      </c>
      <c r="H18" s="123">
        <v>1.6502784844942584</v>
      </c>
      <c r="I18" s="75">
        <v>0</v>
      </c>
      <c r="J18" s="85">
        <v>0</v>
      </c>
    </row>
    <row r="19" spans="2:10" ht="14.4" thickBot="1" x14ac:dyDescent="0.3">
      <c r="B19" s="48" t="s">
        <v>24</v>
      </c>
      <c r="C19" s="72">
        <v>2058</v>
      </c>
      <c r="D19" s="80">
        <v>0</v>
      </c>
      <c r="E19" s="72">
        <v>0</v>
      </c>
      <c r="F19" s="80">
        <v>3519</v>
      </c>
      <c r="G19" s="76">
        <v>0.74</v>
      </c>
      <c r="H19" s="124">
        <v>0</v>
      </c>
      <c r="I19" s="76">
        <v>0</v>
      </c>
      <c r="J19" s="86">
        <v>1.4821647439380348</v>
      </c>
    </row>
    <row r="20" spans="2:10" ht="14.4" thickBot="1" x14ac:dyDescent="0.3">
      <c r="B20" s="48"/>
      <c r="C20" s="73">
        <f>SUM(C10:C19)</f>
        <v>33057</v>
      </c>
      <c r="D20" s="81">
        <f>SUM(D10:D19)</f>
        <v>12294</v>
      </c>
      <c r="E20" s="73">
        <f>SUM(E10:E19)</f>
        <v>45799</v>
      </c>
      <c r="F20" s="81">
        <f>SUM(F10:F19)</f>
        <v>9249</v>
      </c>
      <c r="G20" s="78">
        <v>0.72</v>
      </c>
      <c r="H20" s="90">
        <v>0.35319618993991297</v>
      </c>
      <c r="I20" s="77">
        <v>1</v>
      </c>
      <c r="J20" s="87">
        <v>0.26571592327592775</v>
      </c>
    </row>
    <row r="21" spans="2:10" x14ac:dyDescent="0.25">
      <c r="B21" s="7" t="s">
        <v>55</v>
      </c>
    </row>
  </sheetData>
  <mergeCells count="7">
    <mergeCell ref="B4:F4"/>
    <mergeCell ref="C7:J7"/>
    <mergeCell ref="C8:D8"/>
    <mergeCell ref="E8:F8"/>
    <mergeCell ref="G8:H8"/>
    <mergeCell ref="I8:J8"/>
    <mergeCell ref="B6:J6"/>
  </mergeCells>
  <pageMargins left="0.70866141732283472" right="0" top="0.74803149606299213" bottom="0.74803149606299213" header="0.31496062992125984" footer="0.31496062992125984"/>
  <pageSetup paperSize="9" scale="80" orientation="landscape" r:id="rId1"/>
  <ignoredErrors>
    <ignoredError sqref="C20:D2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Number of Audits</vt:lpstr>
      <vt:lpstr>Receipts incorrect</vt:lpstr>
      <vt:lpstr>Number incorrect</vt:lpstr>
      <vt:lpstr>Stocks incorrect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2023-11-03T05:27:03Z</dcterms:modified>
</cp:coreProperties>
</file>