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Number of Audits" sheetId="1" r:id="rId1"/>
    <sheet name="Receipts incorrect" sheetId="3" r:id="rId2"/>
    <sheet name="Number incorrect" sheetId="2" r:id="rId3"/>
    <sheet name="Stocks incorrec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M42" i="1" s="1"/>
  <c r="L42" i="1"/>
  <c r="K42" i="1"/>
  <c r="G42" i="1"/>
  <c r="D42" i="1"/>
  <c r="L41" i="1" l="1"/>
  <c r="K41" i="1"/>
  <c r="J41" i="1"/>
  <c r="G41" i="1"/>
  <c r="D41" i="1"/>
  <c r="M41" i="1" s="1"/>
  <c r="B6" i="2" l="1"/>
  <c r="L40" i="1"/>
  <c r="J40" i="1"/>
  <c r="G40" i="1"/>
  <c r="D40" i="1"/>
  <c r="B40" i="1"/>
  <c r="K40" i="1" s="1"/>
  <c r="M40" i="1" l="1"/>
  <c r="L39" i="1"/>
  <c r="E39" i="1"/>
  <c r="K39" i="1" s="1"/>
  <c r="B6" i="4" l="1"/>
  <c r="J39" i="1"/>
  <c r="G39" i="1"/>
  <c r="D39" i="1"/>
  <c r="M39" i="1" l="1"/>
  <c r="I38" i="1"/>
  <c r="L38" i="1" s="1"/>
  <c r="K38" i="1"/>
  <c r="J38" i="1" l="1"/>
  <c r="G38" i="1"/>
  <c r="D38" i="1"/>
  <c r="M38" i="1" l="1"/>
  <c r="L37" i="1"/>
  <c r="K37" i="1"/>
  <c r="J37" i="1"/>
  <c r="G37" i="1"/>
  <c r="D37" i="1"/>
  <c r="M37" i="1" l="1"/>
  <c r="J25" i="1"/>
  <c r="G25" i="1"/>
  <c r="D25" i="1"/>
  <c r="J24" i="1" l="1"/>
  <c r="G24" i="1"/>
  <c r="D24" i="1"/>
  <c r="F20" i="4" l="1"/>
  <c r="E20" i="4"/>
  <c r="D20" i="4"/>
  <c r="C20" i="4"/>
  <c r="J36" i="1" l="1"/>
  <c r="J35" i="1"/>
  <c r="J34" i="1"/>
  <c r="L36" i="1"/>
  <c r="K36" i="1"/>
  <c r="G36" i="1"/>
  <c r="D36" i="1"/>
  <c r="M36" i="1" l="1"/>
  <c r="L35" i="1"/>
  <c r="K35" i="1"/>
  <c r="G35" i="1"/>
  <c r="D35" i="1"/>
  <c r="M35" i="1" l="1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M34" i="1"/>
  <c r="L34" i="1"/>
  <c r="K34" i="1"/>
  <c r="J46" i="1" l="1"/>
  <c r="I46" i="1"/>
  <c r="H46" i="1"/>
  <c r="G46" i="1"/>
  <c r="F46" i="1"/>
  <c r="E46" i="1"/>
  <c r="D46" i="1"/>
  <c r="C46" i="1"/>
  <c r="B46" i="1"/>
  <c r="M46" i="1"/>
  <c r="L46" i="1"/>
  <c r="K46" i="1"/>
  <c r="G10" i="3" l="1"/>
  <c r="I10" i="3" s="1"/>
  <c r="K10" i="3" s="1"/>
  <c r="M10" i="3" s="1"/>
  <c r="F10" i="3"/>
  <c r="H10" i="3" s="1"/>
  <c r="J10" i="3" s="1"/>
  <c r="L10" i="3" s="1"/>
  <c r="N10" i="3" s="1"/>
  <c r="E10" i="3"/>
  <c r="L19" i="2" l="1"/>
  <c r="K19" i="2"/>
  <c r="J19" i="2"/>
  <c r="I19" i="2"/>
  <c r="H19" i="2"/>
  <c r="G19" i="2"/>
  <c r="F19" i="2"/>
  <c r="E19" i="2"/>
  <c r="D19" i="2"/>
  <c r="C19" i="2"/>
  <c r="J33" i="1"/>
  <c r="I33" i="1"/>
  <c r="H33" i="1"/>
  <c r="G33" i="1"/>
  <c r="F33" i="1"/>
  <c r="E33" i="1"/>
  <c r="D33" i="1"/>
  <c r="C33" i="1"/>
  <c r="B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J20" i="1"/>
  <c r="I20" i="1"/>
  <c r="H20" i="1"/>
  <c r="G20" i="1"/>
  <c r="F20" i="1"/>
  <c r="E20" i="1"/>
  <c r="D20" i="1"/>
  <c r="C20" i="1"/>
  <c r="B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L20" i="1" l="1"/>
  <c r="K20" i="1"/>
  <c r="M20" i="1"/>
  <c r="K33" i="1"/>
  <c r="M33" i="1"/>
  <c r="L33" i="1"/>
</calcChain>
</file>

<file path=xl/sharedStrings.xml><?xml version="1.0" encoding="utf-8"?>
<sst xmlns="http://schemas.openxmlformats.org/spreadsheetml/2006/main" count="93" uniqueCount="59">
  <si>
    <t>Whole Grain only</t>
  </si>
  <si>
    <t>Whole Grain and products</t>
  </si>
  <si>
    <t>Products Only</t>
  </si>
  <si>
    <t>Total</t>
  </si>
  <si>
    <t>Month</t>
  </si>
  <si>
    <t xml:space="preserve">Physical </t>
  </si>
  <si>
    <t xml:space="preserve">Electronic </t>
  </si>
  <si>
    <t xml:space="preserve">Total </t>
  </si>
  <si>
    <t xml:space="preserve"> 2019/2020</t>
  </si>
  <si>
    <t>2020/21</t>
  </si>
  <si>
    <t>Opening stock quantity incorrect</t>
  </si>
  <si>
    <t>Receipts quantity incorrect</t>
  </si>
  <si>
    <t>Utilization quantity incorrect</t>
  </si>
  <si>
    <t>Closing stock quantity incorrect</t>
  </si>
  <si>
    <t>Stock variance    &gt; 5%</t>
  </si>
  <si>
    <t>Barley</t>
  </si>
  <si>
    <t>Canola</t>
  </si>
  <si>
    <t>Groundnuts</t>
  </si>
  <si>
    <t>Maize (White)</t>
  </si>
  <si>
    <t>Maize (yellow)</t>
  </si>
  <si>
    <t>Oats</t>
  </si>
  <si>
    <t>Sorghum</t>
  </si>
  <si>
    <t>Soybeans</t>
  </si>
  <si>
    <t>Sunflower</t>
  </si>
  <si>
    <t>Wheat</t>
  </si>
  <si>
    <t>Mass over declared</t>
  </si>
  <si>
    <t>Mass under declared</t>
  </si>
  <si>
    <t>Total received audited</t>
  </si>
  <si>
    <t>Net effect of (under) / over declared</t>
  </si>
  <si>
    <t>Ton</t>
  </si>
  <si>
    <t>%</t>
  </si>
  <si>
    <t>a</t>
  </si>
  <si>
    <t>b</t>
  </si>
  <si>
    <t>c</t>
  </si>
  <si>
    <t>d</t>
  </si>
  <si>
    <t>e</t>
  </si>
  <si>
    <t>f</t>
  </si>
  <si>
    <t>g</t>
  </si>
  <si>
    <t>h</t>
  </si>
  <si>
    <t>e : g</t>
  </si>
  <si>
    <t>f : h</t>
  </si>
  <si>
    <t>a - c</t>
  </si>
  <si>
    <t>b - d</t>
  </si>
  <si>
    <t xml:space="preserve">Groundnuts </t>
  </si>
  <si>
    <t>Maize (white)</t>
  </si>
  <si>
    <t xml:space="preserve">Difference between stock counted and declared on returns </t>
  </si>
  <si>
    <t>Receipts declared incorrect</t>
  </si>
  <si>
    <t>2021/22</t>
  </si>
  <si>
    <t>Total mass declared incorrect</t>
  </si>
  <si>
    <t>Mass declared  incorrect as % of total received</t>
  </si>
  <si>
    <t>Physical stock declared incorrect</t>
  </si>
  <si>
    <t>Under declared (t)</t>
  </si>
  <si>
    <t>Over declared (t)</t>
  </si>
  <si>
    <t>Under declared (%)</t>
  </si>
  <si>
    <t>Over declared (%)</t>
  </si>
  <si>
    <t>* Progressive figures for the same period each year.</t>
  </si>
  <si>
    <t>Number of audits done by the inspectors of SAGIS</t>
  </si>
  <si>
    <t>Number of audits where stock was declared incorrect</t>
  </si>
  <si>
    <t xml:space="preserve"> March  - November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</si>
</sst>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_ ;_ @_ "/>
    <numFmt numFmtId="165" formatCode="_ * #,##0.0_ ;_ * \-#,##0.0_ ;_ * &quot;-&quot;?_ ;_ @_ "/>
    <numFmt numFmtId="166" formatCode="_(* #,##0_);_(* \(#,##0\);_(* &quot;-&quot;_);_(@_)"/>
    <numFmt numFmtId="167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name val="Calibri"/>
      <family val="2"/>
      <scheme val="minor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0" xfId="0" applyFont="1" applyFill="1"/>
    <xf numFmtId="0" fontId="3" fillId="0" borderId="2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164" fontId="4" fillId="0" borderId="15" xfId="0" applyNumberFormat="1" applyFont="1" applyFill="1" applyBorder="1"/>
    <xf numFmtId="164" fontId="4" fillId="0" borderId="10" xfId="0" applyNumberFormat="1" applyFont="1" applyFill="1" applyBorder="1"/>
    <xf numFmtId="164" fontId="4" fillId="0" borderId="0" xfId="0" applyNumberFormat="1" applyFont="1" applyFill="1" applyBorder="1"/>
    <xf numFmtId="164" fontId="4" fillId="0" borderId="25" xfId="0" applyNumberFormat="1" applyFont="1" applyFill="1" applyBorder="1"/>
    <xf numFmtId="164" fontId="4" fillId="0" borderId="9" xfId="0" applyNumberFormat="1" applyFont="1" applyFill="1" applyBorder="1"/>
    <xf numFmtId="164" fontId="4" fillId="0" borderId="26" xfId="0" applyNumberFormat="1" applyFont="1" applyFill="1" applyBorder="1"/>
    <xf numFmtId="165" fontId="2" fillId="0" borderId="15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/>
    <xf numFmtId="164" fontId="2" fillId="0" borderId="27" xfId="0" applyNumberFormat="1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9" xfId="0" applyFont="1" applyFill="1" applyBorder="1"/>
    <xf numFmtId="166" fontId="4" fillId="0" borderId="15" xfId="1" quotePrefix="1" applyNumberFormat="1" applyFont="1" applyFill="1" applyBorder="1" applyAlignment="1">
      <alignment horizontal="right" vertical="center"/>
    </xf>
    <xf numFmtId="166" fontId="4" fillId="0" borderId="25" xfId="1" quotePrefix="1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horizontal="right"/>
    </xf>
    <xf numFmtId="167" fontId="4" fillId="0" borderId="25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6" fontId="4" fillId="0" borderId="31" xfId="1" quotePrefix="1" applyNumberFormat="1" applyFont="1" applyFill="1" applyBorder="1" applyAlignment="1">
      <alignment horizontal="right" vertical="center"/>
    </xf>
    <xf numFmtId="166" fontId="4" fillId="0" borderId="27" xfId="1" quotePrefix="1" applyNumberFormat="1" applyFont="1" applyFill="1" applyBorder="1" applyAlignment="1">
      <alignment horizontal="right" vertical="center"/>
    </xf>
    <xf numFmtId="167" fontId="4" fillId="0" borderId="27" xfId="0" applyNumberFormat="1" applyFont="1" applyFill="1" applyBorder="1" applyAlignment="1">
      <alignment horizontal="right"/>
    </xf>
    <xf numFmtId="167" fontId="4" fillId="0" borderId="31" xfId="0" applyNumberFormat="1" applyFont="1" applyFill="1" applyBorder="1" applyAlignment="1">
      <alignment horizontal="right"/>
    </xf>
    <xf numFmtId="166" fontId="4" fillId="0" borderId="32" xfId="1" quotePrefix="1" applyNumberFormat="1" applyFont="1" applyFill="1" applyBorder="1" applyAlignment="1">
      <alignment horizontal="right" vertical="center"/>
    </xf>
    <xf numFmtId="166" fontId="4" fillId="0" borderId="33" xfId="1" quotePrefix="1" applyNumberFormat="1" applyFont="1" applyFill="1" applyBorder="1" applyAlignment="1">
      <alignment horizontal="right" vertical="center"/>
    </xf>
    <xf numFmtId="166" fontId="4" fillId="0" borderId="34" xfId="1" quotePrefix="1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33" xfId="0" applyFont="1" applyBorder="1"/>
    <xf numFmtId="0" fontId="2" fillId="0" borderId="10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25" xfId="0" applyFont="1" applyBorder="1"/>
    <xf numFmtId="17" fontId="2" fillId="0" borderId="11" xfId="0" applyNumberFormat="1" applyFont="1" applyBorder="1" applyAlignment="1">
      <alignment horizontal="center"/>
    </xf>
    <xf numFmtId="17" fontId="3" fillId="2" borderId="8" xfId="0" applyNumberFormat="1" applyFont="1" applyFill="1" applyBorder="1" applyAlignment="1">
      <alignment horizontal="center"/>
    </xf>
    <xf numFmtId="0" fontId="3" fillId="2" borderId="36" xfId="0" applyFont="1" applyFill="1" applyBorder="1"/>
    <xf numFmtId="0" fontId="3" fillId="2" borderId="37" xfId="0" applyFont="1" applyFill="1" applyBorder="1"/>
    <xf numFmtId="0" fontId="3" fillId="2" borderId="7" xfId="0" applyFont="1" applyFill="1" applyBorder="1"/>
    <xf numFmtId="0" fontId="3" fillId="2" borderId="38" xfId="0" applyFont="1" applyFill="1" applyBorder="1"/>
    <xf numFmtId="0" fontId="3" fillId="2" borderId="8" xfId="0" applyFont="1" applyFill="1" applyBorder="1" applyAlignment="1">
      <alignment horizontal="center"/>
    </xf>
    <xf numFmtId="0" fontId="2" fillId="0" borderId="33" xfId="0" applyFont="1" applyFill="1" applyBorder="1"/>
    <xf numFmtId="0" fontId="2" fillId="0" borderId="25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" fillId="0" borderId="2" xfId="0" applyFont="1" applyFill="1" applyBorder="1"/>
    <xf numFmtId="0" fontId="2" fillId="0" borderId="19" xfId="0" applyFont="1" applyFill="1" applyBorder="1"/>
    <xf numFmtId="0" fontId="6" fillId="0" borderId="0" xfId="0" applyFont="1" applyFill="1" applyBorder="1" applyAlignment="1">
      <alignment horizontal="left" wrapText="1"/>
    </xf>
    <xf numFmtId="166" fontId="2" fillId="0" borderId="0" xfId="0" applyNumberFormat="1" applyFont="1" applyFill="1"/>
    <xf numFmtId="0" fontId="3" fillId="0" borderId="41" xfId="0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vertical="center"/>
    </xf>
    <xf numFmtId="166" fontId="4" fillId="0" borderId="10" xfId="1" quotePrefix="1" applyNumberFormat="1" applyFont="1" applyFill="1" applyBorder="1" applyAlignment="1">
      <alignment horizontal="right" vertical="center"/>
    </xf>
    <xf numFmtId="166" fontId="4" fillId="0" borderId="18" xfId="1" quotePrefix="1" applyNumberFormat="1" applyFont="1" applyFill="1" applyBorder="1" applyAlignment="1">
      <alignment horizontal="right" vertical="center"/>
    </xf>
    <xf numFmtId="167" fontId="5" fillId="0" borderId="36" xfId="0" applyNumberFormat="1" applyFont="1" applyFill="1" applyBorder="1" applyAlignment="1">
      <alignment horizontal="right"/>
    </xf>
    <xf numFmtId="167" fontId="5" fillId="0" borderId="38" xfId="0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0" fontId="4" fillId="0" borderId="15" xfId="0" applyFont="1" applyBorder="1"/>
    <xf numFmtId="0" fontId="4" fillId="0" borderId="33" xfId="0" applyFont="1" applyBorder="1"/>
    <xf numFmtId="0" fontId="4" fillId="0" borderId="25" xfId="0" applyFont="1" applyBorder="1"/>
    <xf numFmtId="0" fontId="4" fillId="0" borderId="10" xfId="0" applyFont="1" applyBorder="1"/>
    <xf numFmtId="0" fontId="2" fillId="3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4" fillId="0" borderId="1" xfId="0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4" fillId="0" borderId="11" xfId="0" applyFont="1" applyFill="1" applyBorder="1" applyAlignment="1"/>
    <xf numFmtId="0" fontId="5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/>
    <xf numFmtId="0" fontId="5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472712</xdr:colOff>
      <xdr:row>2</xdr:row>
      <xdr:rowOff>172263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367937</xdr:colOff>
      <xdr:row>2</xdr:row>
      <xdr:rowOff>115113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386987</xdr:colOff>
      <xdr:row>2</xdr:row>
      <xdr:rowOff>115113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39712" cy="591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44087</xdr:colOff>
      <xdr:row>2</xdr:row>
      <xdr:rowOff>115113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3139712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pane ySplit="7" topLeftCell="A30" activePane="bottomLeft" state="frozen"/>
      <selection pane="bottomLeft" activeCell="N46" sqref="N46"/>
    </sheetView>
  </sheetViews>
  <sheetFormatPr defaultColWidth="9.140625" defaultRowHeight="16.5" x14ac:dyDescent="0.3"/>
  <cols>
    <col min="1" max="1" width="11.7109375" style="50" customWidth="1"/>
    <col min="2" max="2" width="9.140625" style="49"/>
    <col min="3" max="3" width="10" style="49" customWidth="1"/>
    <col min="4" max="5" width="9.140625" style="49"/>
    <col min="6" max="6" width="10.140625" style="49" customWidth="1"/>
    <col min="7" max="8" width="9.140625" style="49"/>
    <col min="9" max="9" width="10.7109375" style="49" customWidth="1"/>
    <col min="10" max="11" width="9.140625" style="49"/>
    <col min="12" max="12" width="10.28515625" style="49" customWidth="1"/>
    <col min="13" max="16384" width="9.140625" style="49"/>
  </cols>
  <sheetData>
    <row r="1" spans="1:13" x14ac:dyDescent="0.3">
      <c r="A1"/>
    </row>
    <row r="2" spans="1:13" x14ac:dyDescent="0.3">
      <c r="A2" s="49"/>
      <c r="B2" s="48"/>
      <c r="C2" s="48"/>
      <c r="D2" s="48"/>
      <c r="E2" s="48"/>
    </row>
    <row r="3" spans="1:13" ht="18.75" x14ac:dyDescent="0.3">
      <c r="A3" s="47"/>
      <c r="B3" s="48"/>
      <c r="C3" s="48"/>
      <c r="D3" s="48"/>
      <c r="E3" s="48"/>
    </row>
    <row r="4" spans="1:13" ht="18.75" x14ac:dyDescent="0.3">
      <c r="A4" s="47" t="s">
        <v>56</v>
      </c>
      <c r="B4" s="48"/>
      <c r="C4" s="48"/>
      <c r="D4" s="48"/>
      <c r="E4" s="48"/>
    </row>
    <row r="5" spans="1:13" ht="17.25" thickBot="1" x14ac:dyDescent="0.35"/>
    <row r="6" spans="1:13" s="50" customFormat="1" ht="17.25" thickBot="1" x14ac:dyDescent="0.35">
      <c r="A6" s="51"/>
      <c r="B6" s="52"/>
      <c r="C6" s="53" t="s">
        <v>0</v>
      </c>
      <c r="D6" s="54"/>
      <c r="E6" s="110" t="s">
        <v>1</v>
      </c>
      <c r="F6" s="111"/>
      <c r="G6" s="112"/>
      <c r="H6" s="113" t="s">
        <v>2</v>
      </c>
      <c r="I6" s="114"/>
      <c r="J6" s="115"/>
      <c r="K6" s="116" t="s">
        <v>3</v>
      </c>
      <c r="L6" s="117"/>
      <c r="M6" s="118"/>
    </row>
    <row r="7" spans="1:13" s="50" customFormat="1" ht="17.25" thickBot="1" x14ac:dyDescent="0.35">
      <c r="A7" s="55" t="s">
        <v>4</v>
      </c>
      <c r="B7" s="56" t="s">
        <v>5</v>
      </c>
      <c r="C7" s="57" t="s">
        <v>6</v>
      </c>
      <c r="D7" s="58" t="s">
        <v>7</v>
      </c>
      <c r="E7" s="56" t="s">
        <v>5</v>
      </c>
      <c r="F7" s="57" t="s">
        <v>6</v>
      </c>
      <c r="G7" s="58" t="s">
        <v>7</v>
      </c>
      <c r="H7" s="56" t="s">
        <v>5</v>
      </c>
      <c r="I7" s="59" t="s">
        <v>6</v>
      </c>
      <c r="J7" s="58" t="s">
        <v>7</v>
      </c>
      <c r="K7" s="56" t="s">
        <v>5</v>
      </c>
      <c r="L7" s="57" t="s">
        <v>6</v>
      </c>
      <c r="M7" s="58" t="s">
        <v>7</v>
      </c>
    </row>
    <row r="8" spans="1:13" x14ac:dyDescent="0.3">
      <c r="A8" s="60">
        <v>43525</v>
      </c>
      <c r="B8" s="61">
        <v>25</v>
      </c>
      <c r="C8" s="62">
        <v>0</v>
      </c>
      <c r="D8" s="63">
        <v>25</v>
      </c>
      <c r="E8" s="61">
        <v>36</v>
      </c>
      <c r="F8" s="64">
        <v>0</v>
      </c>
      <c r="G8" s="63">
        <v>36</v>
      </c>
      <c r="H8" s="65">
        <v>17</v>
      </c>
      <c r="I8" s="66">
        <v>0</v>
      </c>
      <c r="J8" s="63">
        <v>17</v>
      </c>
      <c r="K8" s="61">
        <f>B8+E8+H8</f>
        <v>78</v>
      </c>
      <c r="L8" s="62">
        <f t="shared" ref="L8:M23" si="0">C8+F8+I8</f>
        <v>0</v>
      </c>
      <c r="M8" s="63">
        <f t="shared" si="0"/>
        <v>78</v>
      </c>
    </row>
    <row r="9" spans="1:13" x14ac:dyDescent="0.3">
      <c r="A9" s="67">
        <v>43556</v>
      </c>
      <c r="B9" s="61">
        <v>28</v>
      </c>
      <c r="C9" s="62">
        <v>0</v>
      </c>
      <c r="D9" s="63">
        <v>28</v>
      </c>
      <c r="E9" s="61">
        <v>22</v>
      </c>
      <c r="F9" s="62">
        <v>0</v>
      </c>
      <c r="G9" s="63">
        <v>22</v>
      </c>
      <c r="H9" s="61">
        <v>38</v>
      </c>
      <c r="I9" s="66">
        <v>0</v>
      </c>
      <c r="J9" s="63">
        <v>38</v>
      </c>
      <c r="K9" s="61">
        <f t="shared" ref="K9:M32" si="1">B9+E9+H9</f>
        <v>88</v>
      </c>
      <c r="L9" s="62">
        <f t="shared" si="0"/>
        <v>0</v>
      </c>
      <c r="M9" s="63">
        <f t="shared" si="0"/>
        <v>88</v>
      </c>
    </row>
    <row r="10" spans="1:13" x14ac:dyDescent="0.3">
      <c r="A10" s="67">
        <v>43586</v>
      </c>
      <c r="B10" s="61">
        <v>26</v>
      </c>
      <c r="C10" s="62">
        <v>0</v>
      </c>
      <c r="D10" s="63">
        <v>26</v>
      </c>
      <c r="E10" s="61">
        <v>10</v>
      </c>
      <c r="F10" s="62">
        <v>0</v>
      </c>
      <c r="G10" s="63">
        <v>10</v>
      </c>
      <c r="H10" s="61">
        <v>37</v>
      </c>
      <c r="I10" s="66">
        <v>0</v>
      </c>
      <c r="J10" s="63">
        <v>37</v>
      </c>
      <c r="K10" s="61">
        <f t="shared" si="1"/>
        <v>73</v>
      </c>
      <c r="L10" s="62">
        <f t="shared" si="0"/>
        <v>0</v>
      </c>
      <c r="M10" s="63">
        <f t="shared" si="0"/>
        <v>73</v>
      </c>
    </row>
    <row r="11" spans="1:13" x14ac:dyDescent="0.3">
      <c r="A11" s="67">
        <v>43617</v>
      </c>
      <c r="B11" s="61">
        <v>32</v>
      </c>
      <c r="C11" s="62">
        <v>0</v>
      </c>
      <c r="D11" s="63">
        <v>32</v>
      </c>
      <c r="E11" s="61">
        <v>33</v>
      </c>
      <c r="F11" s="62">
        <v>0</v>
      </c>
      <c r="G11" s="63">
        <v>33</v>
      </c>
      <c r="H11" s="61">
        <v>56</v>
      </c>
      <c r="I11" s="66">
        <v>0</v>
      </c>
      <c r="J11" s="63">
        <v>56</v>
      </c>
      <c r="K11" s="61">
        <f t="shared" si="1"/>
        <v>121</v>
      </c>
      <c r="L11" s="62">
        <f t="shared" si="0"/>
        <v>0</v>
      </c>
      <c r="M11" s="63">
        <f t="shared" si="0"/>
        <v>121</v>
      </c>
    </row>
    <row r="12" spans="1:13" x14ac:dyDescent="0.3">
      <c r="A12" s="67">
        <v>43647</v>
      </c>
      <c r="B12" s="61">
        <v>29</v>
      </c>
      <c r="C12" s="62">
        <v>0</v>
      </c>
      <c r="D12" s="63">
        <v>29</v>
      </c>
      <c r="E12" s="61">
        <v>29</v>
      </c>
      <c r="F12" s="62">
        <v>0</v>
      </c>
      <c r="G12" s="63">
        <v>29</v>
      </c>
      <c r="H12" s="61">
        <v>56</v>
      </c>
      <c r="I12" s="66">
        <v>0</v>
      </c>
      <c r="J12" s="63">
        <v>56</v>
      </c>
      <c r="K12" s="61">
        <f t="shared" si="1"/>
        <v>114</v>
      </c>
      <c r="L12" s="62">
        <f t="shared" si="0"/>
        <v>0</v>
      </c>
      <c r="M12" s="63">
        <f t="shared" si="0"/>
        <v>114</v>
      </c>
    </row>
    <row r="13" spans="1:13" x14ac:dyDescent="0.3">
      <c r="A13" s="67">
        <v>43678</v>
      </c>
      <c r="B13" s="61">
        <v>37</v>
      </c>
      <c r="C13" s="62">
        <v>0</v>
      </c>
      <c r="D13" s="63">
        <v>37</v>
      </c>
      <c r="E13" s="61">
        <v>27</v>
      </c>
      <c r="F13" s="62">
        <v>0</v>
      </c>
      <c r="G13" s="63">
        <v>27</v>
      </c>
      <c r="H13" s="61">
        <v>8</v>
      </c>
      <c r="I13" s="66">
        <v>0</v>
      </c>
      <c r="J13" s="63">
        <v>8</v>
      </c>
      <c r="K13" s="61">
        <f t="shared" si="1"/>
        <v>72</v>
      </c>
      <c r="L13" s="62">
        <f t="shared" si="0"/>
        <v>0</v>
      </c>
      <c r="M13" s="63">
        <f t="shared" si="0"/>
        <v>72</v>
      </c>
    </row>
    <row r="14" spans="1:13" x14ac:dyDescent="0.3">
      <c r="A14" s="67">
        <v>43709</v>
      </c>
      <c r="B14" s="61">
        <v>24</v>
      </c>
      <c r="C14" s="62">
        <v>0</v>
      </c>
      <c r="D14" s="63">
        <v>24</v>
      </c>
      <c r="E14" s="61">
        <v>13</v>
      </c>
      <c r="F14" s="62">
        <v>0</v>
      </c>
      <c r="G14" s="63">
        <v>13</v>
      </c>
      <c r="H14" s="61">
        <v>26</v>
      </c>
      <c r="I14" s="66">
        <v>0</v>
      </c>
      <c r="J14" s="63">
        <v>26</v>
      </c>
      <c r="K14" s="61">
        <f t="shared" si="1"/>
        <v>63</v>
      </c>
      <c r="L14" s="62">
        <f t="shared" si="0"/>
        <v>0</v>
      </c>
      <c r="M14" s="63">
        <f t="shared" si="0"/>
        <v>63</v>
      </c>
    </row>
    <row r="15" spans="1:13" x14ac:dyDescent="0.3">
      <c r="A15" s="67">
        <v>43739</v>
      </c>
      <c r="B15" s="61">
        <v>14</v>
      </c>
      <c r="C15" s="62">
        <v>0</v>
      </c>
      <c r="D15" s="63">
        <v>14</v>
      </c>
      <c r="E15" s="61">
        <v>6</v>
      </c>
      <c r="F15" s="62">
        <v>0</v>
      </c>
      <c r="G15" s="63">
        <v>6</v>
      </c>
      <c r="H15" s="61">
        <v>10</v>
      </c>
      <c r="I15" s="66">
        <v>0</v>
      </c>
      <c r="J15" s="63">
        <v>10</v>
      </c>
      <c r="K15" s="61">
        <f t="shared" si="1"/>
        <v>30</v>
      </c>
      <c r="L15" s="62">
        <f t="shared" si="0"/>
        <v>0</v>
      </c>
      <c r="M15" s="63">
        <f t="shared" si="0"/>
        <v>30</v>
      </c>
    </row>
    <row r="16" spans="1:13" x14ac:dyDescent="0.3">
      <c r="A16" s="67">
        <v>43770</v>
      </c>
      <c r="B16" s="61">
        <v>43</v>
      </c>
      <c r="C16" s="62">
        <v>0</v>
      </c>
      <c r="D16" s="63">
        <v>43</v>
      </c>
      <c r="E16" s="61">
        <v>34</v>
      </c>
      <c r="F16" s="62">
        <v>0</v>
      </c>
      <c r="G16" s="63">
        <v>34</v>
      </c>
      <c r="H16" s="61">
        <v>18</v>
      </c>
      <c r="I16" s="66">
        <v>0</v>
      </c>
      <c r="J16" s="63">
        <v>18</v>
      </c>
      <c r="K16" s="61">
        <f t="shared" si="1"/>
        <v>95</v>
      </c>
      <c r="L16" s="62">
        <f t="shared" si="0"/>
        <v>0</v>
      </c>
      <c r="M16" s="63">
        <f t="shared" si="0"/>
        <v>95</v>
      </c>
    </row>
    <row r="17" spans="1:13" x14ac:dyDescent="0.3">
      <c r="A17" s="67">
        <v>43800</v>
      </c>
      <c r="B17" s="61">
        <v>14</v>
      </c>
      <c r="C17" s="62">
        <v>0</v>
      </c>
      <c r="D17" s="63">
        <v>14</v>
      </c>
      <c r="E17" s="61">
        <v>6</v>
      </c>
      <c r="F17" s="62">
        <v>0</v>
      </c>
      <c r="G17" s="63">
        <v>6</v>
      </c>
      <c r="H17" s="61">
        <v>34</v>
      </c>
      <c r="I17" s="66">
        <v>0</v>
      </c>
      <c r="J17" s="63">
        <v>34</v>
      </c>
      <c r="K17" s="61">
        <f t="shared" si="1"/>
        <v>54</v>
      </c>
      <c r="L17" s="62">
        <f t="shared" si="0"/>
        <v>0</v>
      </c>
      <c r="M17" s="63">
        <f t="shared" si="0"/>
        <v>54</v>
      </c>
    </row>
    <row r="18" spans="1:13" x14ac:dyDescent="0.3">
      <c r="A18" s="67">
        <v>43831</v>
      </c>
      <c r="B18" s="61">
        <v>16</v>
      </c>
      <c r="C18" s="62">
        <v>0</v>
      </c>
      <c r="D18" s="63">
        <v>16</v>
      </c>
      <c r="E18" s="61">
        <v>9</v>
      </c>
      <c r="F18" s="62">
        <v>0</v>
      </c>
      <c r="G18" s="63">
        <v>9</v>
      </c>
      <c r="H18" s="61">
        <v>27</v>
      </c>
      <c r="I18" s="66">
        <v>0</v>
      </c>
      <c r="J18" s="63">
        <v>27</v>
      </c>
      <c r="K18" s="61">
        <f t="shared" si="1"/>
        <v>52</v>
      </c>
      <c r="L18" s="62">
        <f t="shared" si="0"/>
        <v>0</v>
      </c>
      <c r="M18" s="63">
        <f t="shared" si="0"/>
        <v>52</v>
      </c>
    </row>
    <row r="19" spans="1:13" ht="17.25" thickBot="1" x14ac:dyDescent="0.35">
      <c r="A19" s="67">
        <v>43862</v>
      </c>
      <c r="B19" s="61">
        <v>17</v>
      </c>
      <c r="C19" s="62">
        <v>0</v>
      </c>
      <c r="D19" s="63">
        <v>17</v>
      </c>
      <c r="E19" s="61">
        <v>19</v>
      </c>
      <c r="F19" s="62">
        <v>0</v>
      </c>
      <c r="G19" s="63">
        <v>19</v>
      </c>
      <c r="H19" s="61">
        <v>23</v>
      </c>
      <c r="I19" s="66">
        <v>0</v>
      </c>
      <c r="J19" s="63">
        <v>23</v>
      </c>
      <c r="K19" s="61">
        <f t="shared" si="1"/>
        <v>59</v>
      </c>
      <c r="L19" s="62">
        <f t="shared" si="0"/>
        <v>0</v>
      </c>
      <c r="M19" s="63">
        <f t="shared" si="0"/>
        <v>59</v>
      </c>
    </row>
    <row r="20" spans="1:13" ht="17.25" thickBot="1" x14ac:dyDescent="0.35">
      <c r="A20" s="68" t="s">
        <v>8</v>
      </c>
      <c r="B20" s="69">
        <f t="shared" ref="B20:M20" si="2">SUM(B8:B19)</f>
        <v>305</v>
      </c>
      <c r="C20" s="70">
        <f t="shared" si="2"/>
        <v>0</v>
      </c>
      <c r="D20" s="71">
        <f t="shared" si="2"/>
        <v>305</v>
      </c>
      <c r="E20" s="69">
        <f t="shared" si="2"/>
        <v>244</v>
      </c>
      <c r="F20" s="70">
        <f t="shared" si="2"/>
        <v>0</v>
      </c>
      <c r="G20" s="71">
        <f t="shared" si="2"/>
        <v>244</v>
      </c>
      <c r="H20" s="69">
        <f t="shared" si="2"/>
        <v>350</v>
      </c>
      <c r="I20" s="72">
        <f t="shared" si="2"/>
        <v>0</v>
      </c>
      <c r="J20" s="71">
        <f t="shared" si="2"/>
        <v>350</v>
      </c>
      <c r="K20" s="69">
        <f t="shared" si="2"/>
        <v>899</v>
      </c>
      <c r="L20" s="70">
        <f t="shared" si="2"/>
        <v>0</v>
      </c>
      <c r="M20" s="71">
        <f t="shared" si="2"/>
        <v>899</v>
      </c>
    </row>
    <row r="21" spans="1:13" x14ac:dyDescent="0.3">
      <c r="A21" s="67">
        <v>43891</v>
      </c>
      <c r="B21" s="61">
        <v>23</v>
      </c>
      <c r="C21" s="62">
        <v>0</v>
      </c>
      <c r="D21" s="63">
        <v>23</v>
      </c>
      <c r="E21" s="61">
        <v>23</v>
      </c>
      <c r="F21" s="62">
        <v>0</v>
      </c>
      <c r="G21" s="63">
        <v>23</v>
      </c>
      <c r="H21" s="61">
        <v>38</v>
      </c>
      <c r="I21" s="66">
        <v>0</v>
      </c>
      <c r="J21" s="63">
        <v>38</v>
      </c>
      <c r="K21" s="61">
        <f t="shared" si="1"/>
        <v>84</v>
      </c>
      <c r="L21" s="62">
        <f t="shared" si="0"/>
        <v>0</v>
      </c>
      <c r="M21" s="63">
        <f t="shared" si="0"/>
        <v>84</v>
      </c>
    </row>
    <row r="22" spans="1:13" x14ac:dyDescent="0.3">
      <c r="A22" s="67">
        <v>43922</v>
      </c>
      <c r="B22" s="61">
        <v>0</v>
      </c>
      <c r="C22" s="62">
        <v>0</v>
      </c>
      <c r="D22" s="63">
        <v>0</v>
      </c>
      <c r="E22" s="61">
        <v>0</v>
      </c>
      <c r="F22" s="62">
        <v>0</v>
      </c>
      <c r="G22" s="63">
        <v>0</v>
      </c>
      <c r="H22" s="61">
        <v>0</v>
      </c>
      <c r="I22" s="66">
        <v>0</v>
      </c>
      <c r="J22" s="63">
        <v>0</v>
      </c>
      <c r="K22" s="61">
        <f t="shared" si="1"/>
        <v>0</v>
      </c>
      <c r="L22" s="62">
        <f t="shared" si="0"/>
        <v>0</v>
      </c>
      <c r="M22" s="63">
        <f t="shared" si="0"/>
        <v>0</v>
      </c>
    </row>
    <row r="23" spans="1:13" x14ac:dyDescent="0.3">
      <c r="A23" s="67">
        <v>43952</v>
      </c>
      <c r="B23" s="61">
        <v>0</v>
      </c>
      <c r="C23" s="62">
        <v>24</v>
      </c>
      <c r="D23" s="63">
        <v>24</v>
      </c>
      <c r="E23" s="61">
        <v>0</v>
      </c>
      <c r="F23" s="62">
        <v>4</v>
      </c>
      <c r="G23" s="63">
        <v>4</v>
      </c>
      <c r="H23" s="61">
        <v>0</v>
      </c>
      <c r="I23" s="66">
        <v>28</v>
      </c>
      <c r="J23" s="63">
        <v>28</v>
      </c>
      <c r="K23" s="61">
        <f t="shared" si="1"/>
        <v>0</v>
      </c>
      <c r="L23" s="62">
        <f t="shared" si="0"/>
        <v>56</v>
      </c>
      <c r="M23" s="63">
        <f t="shared" si="0"/>
        <v>56</v>
      </c>
    </row>
    <row r="24" spans="1:13" x14ac:dyDescent="0.3">
      <c r="A24" s="67">
        <v>43983</v>
      </c>
      <c r="B24" s="61">
        <v>8</v>
      </c>
      <c r="C24" s="62">
        <v>19</v>
      </c>
      <c r="D24" s="63">
        <f>B24+C24</f>
        <v>27</v>
      </c>
      <c r="E24" s="61">
        <v>6</v>
      </c>
      <c r="F24" s="62">
        <v>10</v>
      </c>
      <c r="G24" s="63">
        <f>+E24+F24</f>
        <v>16</v>
      </c>
      <c r="H24" s="61">
        <v>27</v>
      </c>
      <c r="I24" s="66">
        <v>14</v>
      </c>
      <c r="J24" s="63">
        <f>H24+I24</f>
        <v>41</v>
      </c>
      <c r="K24" s="61">
        <f t="shared" si="1"/>
        <v>41</v>
      </c>
      <c r="L24" s="62">
        <f t="shared" si="1"/>
        <v>43</v>
      </c>
      <c r="M24" s="63">
        <f t="shared" si="1"/>
        <v>84</v>
      </c>
    </row>
    <row r="25" spans="1:13" x14ac:dyDescent="0.3">
      <c r="A25" s="67">
        <v>44013</v>
      </c>
      <c r="B25" s="90">
        <v>31</v>
      </c>
      <c r="C25" s="91">
        <v>0</v>
      </c>
      <c r="D25" s="63">
        <f>B25+C25</f>
        <v>31</v>
      </c>
      <c r="E25" s="90">
        <v>23</v>
      </c>
      <c r="F25" s="91">
        <v>0</v>
      </c>
      <c r="G25" s="63">
        <f>+E25+F25</f>
        <v>23</v>
      </c>
      <c r="H25" s="90">
        <v>14</v>
      </c>
      <c r="I25" s="92">
        <v>0</v>
      </c>
      <c r="J25" s="93">
        <f>H25+I25</f>
        <v>14</v>
      </c>
      <c r="K25" s="90">
        <f t="shared" si="1"/>
        <v>68</v>
      </c>
      <c r="L25" s="91">
        <f t="shared" si="1"/>
        <v>0</v>
      </c>
      <c r="M25" s="93">
        <f t="shared" si="1"/>
        <v>68</v>
      </c>
    </row>
    <row r="26" spans="1:13" x14ac:dyDescent="0.3">
      <c r="A26" s="67">
        <v>44044</v>
      </c>
      <c r="B26" s="90">
        <v>40</v>
      </c>
      <c r="C26" s="91">
        <v>0</v>
      </c>
      <c r="D26" s="93">
        <v>40</v>
      </c>
      <c r="E26" s="90">
        <v>27</v>
      </c>
      <c r="F26" s="91">
        <v>0</v>
      </c>
      <c r="G26" s="93">
        <v>27</v>
      </c>
      <c r="H26" s="90">
        <v>31</v>
      </c>
      <c r="I26" s="92">
        <v>0</v>
      </c>
      <c r="J26" s="93">
        <v>31</v>
      </c>
      <c r="K26" s="90">
        <f t="shared" si="1"/>
        <v>98</v>
      </c>
      <c r="L26" s="91">
        <f t="shared" si="1"/>
        <v>0</v>
      </c>
      <c r="M26" s="93">
        <f t="shared" si="1"/>
        <v>98</v>
      </c>
    </row>
    <row r="27" spans="1:13" x14ac:dyDescent="0.3">
      <c r="A27" s="67">
        <v>44075</v>
      </c>
      <c r="B27" s="90">
        <v>33</v>
      </c>
      <c r="C27" s="91">
        <v>0</v>
      </c>
      <c r="D27" s="93">
        <v>33</v>
      </c>
      <c r="E27" s="90">
        <v>17</v>
      </c>
      <c r="F27" s="91">
        <v>0</v>
      </c>
      <c r="G27" s="93">
        <v>17</v>
      </c>
      <c r="H27" s="90">
        <v>14</v>
      </c>
      <c r="I27" s="92">
        <v>0</v>
      </c>
      <c r="J27" s="93">
        <v>14</v>
      </c>
      <c r="K27" s="90">
        <f t="shared" si="1"/>
        <v>64</v>
      </c>
      <c r="L27" s="91">
        <f t="shared" si="1"/>
        <v>0</v>
      </c>
      <c r="M27" s="93">
        <f t="shared" si="1"/>
        <v>64</v>
      </c>
    </row>
    <row r="28" spans="1:13" x14ac:dyDescent="0.3">
      <c r="A28" s="67">
        <v>44105</v>
      </c>
      <c r="B28" s="90">
        <v>14</v>
      </c>
      <c r="C28" s="91">
        <v>0</v>
      </c>
      <c r="D28" s="93">
        <v>14</v>
      </c>
      <c r="E28" s="90">
        <v>11</v>
      </c>
      <c r="F28" s="91">
        <v>0</v>
      </c>
      <c r="G28" s="93">
        <v>11</v>
      </c>
      <c r="H28" s="90">
        <v>7</v>
      </c>
      <c r="I28" s="92">
        <v>0</v>
      </c>
      <c r="J28" s="93">
        <v>7</v>
      </c>
      <c r="K28" s="90">
        <f t="shared" si="1"/>
        <v>32</v>
      </c>
      <c r="L28" s="91">
        <f t="shared" si="1"/>
        <v>0</v>
      </c>
      <c r="M28" s="93">
        <f t="shared" si="1"/>
        <v>32</v>
      </c>
    </row>
    <row r="29" spans="1:13" x14ac:dyDescent="0.3">
      <c r="A29" s="67">
        <v>44136</v>
      </c>
      <c r="B29" s="90">
        <v>17</v>
      </c>
      <c r="C29" s="91">
        <v>0</v>
      </c>
      <c r="D29" s="93">
        <v>17</v>
      </c>
      <c r="E29" s="90">
        <v>32</v>
      </c>
      <c r="F29" s="91">
        <v>0</v>
      </c>
      <c r="G29" s="93">
        <v>32</v>
      </c>
      <c r="H29" s="90">
        <v>28</v>
      </c>
      <c r="I29" s="92">
        <v>0</v>
      </c>
      <c r="J29" s="93">
        <v>28</v>
      </c>
      <c r="K29" s="90">
        <f t="shared" si="1"/>
        <v>77</v>
      </c>
      <c r="L29" s="91">
        <f t="shared" si="1"/>
        <v>0</v>
      </c>
      <c r="M29" s="93">
        <f t="shared" si="1"/>
        <v>77</v>
      </c>
    </row>
    <row r="30" spans="1:13" x14ac:dyDescent="0.3">
      <c r="A30" s="67">
        <v>44166</v>
      </c>
      <c r="B30" s="90">
        <v>38</v>
      </c>
      <c r="C30" s="91">
        <v>0</v>
      </c>
      <c r="D30" s="93">
        <v>38</v>
      </c>
      <c r="E30" s="90">
        <v>17</v>
      </c>
      <c r="F30" s="91">
        <v>0</v>
      </c>
      <c r="G30" s="93">
        <v>17</v>
      </c>
      <c r="H30" s="90">
        <v>6</v>
      </c>
      <c r="I30" s="92">
        <v>0</v>
      </c>
      <c r="J30" s="93">
        <v>6</v>
      </c>
      <c r="K30" s="90">
        <f t="shared" si="1"/>
        <v>61</v>
      </c>
      <c r="L30" s="91">
        <f t="shared" si="1"/>
        <v>0</v>
      </c>
      <c r="M30" s="93">
        <f t="shared" si="1"/>
        <v>61</v>
      </c>
    </row>
    <row r="31" spans="1:13" x14ac:dyDescent="0.3">
      <c r="A31" s="67">
        <v>44197</v>
      </c>
      <c r="B31" s="90">
        <v>7</v>
      </c>
      <c r="C31" s="91">
        <v>0</v>
      </c>
      <c r="D31" s="93">
        <v>7</v>
      </c>
      <c r="E31" s="90">
        <v>7</v>
      </c>
      <c r="F31" s="91">
        <v>0</v>
      </c>
      <c r="G31" s="93">
        <v>7</v>
      </c>
      <c r="H31" s="90">
        <v>13</v>
      </c>
      <c r="I31" s="92">
        <v>0</v>
      </c>
      <c r="J31" s="93">
        <v>13</v>
      </c>
      <c r="K31" s="90">
        <f t="shared" si="1"/>
        <v>27</v>
      </c>
      <c r="L31" s="91">
        <f t="shared" si="1"/>
        <v>0</v>
      </c>
      <c r="M31" s="93">
        <f t="shared" si="1"/>
        <v>27</v>
      </c>
    </row>
    <row r="32" spans="1:13" ht="17.25" thickBot="1" x14ac:dyDescent="0.35">
      <c r="A32" s="67">
        <v>44228</v>
      </c>
      <c r="B32" s="90">
        <v>8</v>
      </c>
      <c r="C32" s="91">
        <v>0</v>
      </c>
      <c r="D32" s="93">
        <v>8</v>
      </c>
      <c r="E32" s="90">
        <v>18</v>
      </c>
      <c r="F32" s="91">
        <v>0</v>
      </c>
      <c r="G32" s="93">
        <v>18</v>
      </c>
      <c r="H32" s="90">
        <v>32</v>
      </c>
      <c r="I32" s="92">
        <v>0</v>
      </c>
      <c r="J32" s="93">
        <v>32</v>
      </c>
      <c r="K32" s="90">
        <f t="shared" si="1"/>
        <v>58</v>
      </c>
      <c r="L32" s="91">
        <f t="shared" si="1"/>
        <v>0</v>
      </c>
      <c r="M32" s="93">
        <f t="shared" si="1"/>
        <v>58</v>
      </c>
    </row>
    <row r="33" spans="1:13" ht="17.25" thickBot="1" x14ac:dyDescent="0.35">
      <c r="A33" s="73" t="s">
        <v>9</v>
      </c>
      <c r="B33" s="69">
        <f t="shared" ref="B33:M33" si="3">SUM(B21:B32)</f>
        <v>219</v>
      </c>
      <c r="C33" s="70">
        <f t="shared" si="3"/>
        <v>43</v>
      </c>
      <c r="D33" s="71">
        <f t="shared" si="3"/>
        <v>262</v>
      </c>
      <c r="E33" s="69">
        <f t="shared" si="3"/>
        <v>181</v>
      </c>
      <c r="F33" s="70">
        <f t="shared" si="3"/>
        <v>14</v>
      </c>
      <c r="G33" s="71">
        <f t="shared" si="3"/>
        <v>195</v>
      </c>
      <c r="H33" s="69">
        <f t="shared" si="3"/>
        <v>210</v>
      </c>
      <c r="I33" s="72">
        <f t="shared" si="3"/>
        <v>42</v>
      </c>
      <c r="J33" s="71">
        <f t="shared" si="3"/>
        <v>252</v>
      </c>
      <c r="K33" s="69">
        <f t="shared" si="3"/>
        <v>610</v>
      </c>
      <c r="L33" s="70">
        <f t="shared" si="3"/>
        <v>99</v>
      </c>
      <c r="M33" s="71">
        <f t="shared" si="3"/>
        <v>709</v>
      </c>
    </row>
    <row r="34" spans="1:13" x14ac:dyDescent="0.3">
      <c r="A34" s="67">
        <v>44256</v>
      </c>
      <c r="B34" s="61">
        <v>21</v>
      </c>
      <c r="C34" s="74">
        <v>12</v>
      </c>
      <c r="D34" s="63">
        <v>33</v>
      </c>
      <c r="E34" s="61">
        <v>23</v>
      </c>
      <c r="F34" s="62">
        <v>3</v>
      </c>
      <c r="G34" s="63">
        <v>26</v>
      </c>
      <c r="H34" s="61">
        <v>36</v>
      </c>
      <c r="I34" s="66">
        <v>2</v>
      </c>
      <c r="J34" s="63">
        <f>+H34+I34</f>
        <v>38</v>
      </c>
      <c r="K34" s="61">
        <f t="shared" ref="K34:K38" si="4">B34+E34+H34</f>
        <v>80</v>
      </c>
      <c r="L34" s="62">
        <f t="shared" ref="L34:L38" si="5">C34+F34+I34</f>
        <v>17</v>
      </c>
      <c r="M34" s="63">
        <f t="shared" ref="M34:M38" si="6">D34+G34+J34</f>
        <v>97</v>
      </c>
    </row>
    <row r="35" spans="1:13" x14ac:dyDescent="0.3">
      <c r="A35" s="67">
        <v>44287</v>
      </c>
      <c r="B35" s="61">
        <v>21</v>
      </c>
      <c r="C35" s="74">
        <v>10</v>
      </c>
      <c r="D35" s="63">
        <f t="shared" ref="D35:D42" si="7">+B35+C35</f>
        <v>31</v>
      </c>
      <c r="E35" s="61">
        <v>16</v>
      </c>
      <c r="F35" s="74">
        <v>3</v>
      </c>
      <c r="G35" s="63">
        <f t="shared" ref="G35:G42" si="8">+E35+F35</f>
        <v>19</v>
      </c>
      <c r="H35" s="61">
        <v>24</v>
      </c>
      <c r="I35" s="75">
        <v>15</v>
      </c>
      <c r="J35" s="63">
        <f t="shared" ref="J35:J42" si="9">+H35+I35</f>
        <v>39</v>
      </c>
      <c r="K35" s="61">
        <f t="shared" si="4"/>
        <v>61</v>
      </c>
      <c r="L35" s="74">
        <f t="shared" si="5"/>
        <v>28</v>
      </c>
      <c r="M35" s="63">
        <f t="shared" si="6"/>
        <v>89</v>
      </c>
    </row>
    <row r="36" spans="1:13" x14ac:dyDescent="0.3">
      <c r="A36" s="67">
        <v>44317</v>
      </c>
      <c r="B36" s="61">
        <v>12</v>
      </c>
      <c r="C36" s="74">
        <v>0</v>
      </c>
      <c r="D36" s="63">
        <f t="shared" si="7"/>
        <v>12</v>
      </c>
      <c r="E36" s="61">
        <v>14</v>
      </c>
      <c r="F36" s="74">
        <v>0</v>
      </c>
      <c r="G36" s="63">
        <f t="shared" si="8"/>
        <v>14</v>
      </c>
      <c r="H36" s="61">
        <v>34</v>
      </c>
      <c r="I36" s="75">
        <v>0</v>
      </c>
      <c r="J36" s="63">
        <f t="shared" si="9"/>
        <v>34</v>
      </c>
      <c r="K36" s="61">
        <f t="shared" si="4"/>
        <v>60</v>
      </c>
      <c r="L36" s="74">
        <f t="shared" si="5"/>
        <v>0</v>
      </c>
      <c r="M36" s="63">
        <f t="shared" si="6"/>
        <v>60</v>
      </c>
    </row>
    <row r="37" spans="1:13" x14ac:dyDescent="0.3">
      <c r="A37" s="67">
        <v>44348</v>
      </c>
      <c r="B37" s="61">
        <v>20</v>
      </c>
      <c r="C37" s="62">
        <v>15</v>
      </c>
      <c r="D37" s="63">
        <f t="shared" si="7"/>
        <v>35</v>
      </c>
      <c r="E37" s="61">
        <v>24</v>
      </c>
      <c r="F37" s="62">
        <v>4</v>
      </c>
      <c r="G37" s="63">
        <f t="shared" si="8"/>
        <v>28</v>
      </c>
      <c r="H37" s="61">
        <v>27</v>
      </c>
      <c r="I37" s="66">
        <v>8</v>
      </c>
      <c r="J37" s="63">
        <f t="shared" si="9"/>
        <v>35</v>
      </c>
      <c r="K37" s="61">
        <f t="shared" si="4"/>
        <v>71</v>
      </c>
      <c r="L37" s="62">
        <f t="shared" si="5"/>
        <v>27</v>
      </c>
      <c r="M37" s="63">
        <f t="shared" si="6"/>
        <v>98</v>
      </c>
    </row>
    <row r="38" spans="1:13" x14ac:dyDescent="0.3">
      <c r="A38" s="67">
        <v>44378</v>
      </c>
      <c r="B38" s="61">
        <v>7</v>
      </c>
      <c r="C38" s="62">
        <v>6</v>
      </c>
      <c r="D38" s="63">
        <f t="shared" si="7"/>
        <v>13</v>
      </c>
      <c r="E38" s="61">
        <v>5</v>
      </c>
      <c r="F38" s="62">
        <v>1</v>
      </c>
      <c r="G38" s="63">
        <f t="shared" si="8"/>
        <v>6</v>
      </c>
      <c r="H38" s="61">
        <v>2</v>
      </c>
      <c r="I38" s="66">
        <f>62-25</f>
        <v>37</v>
      </c>
      <c r="J38" s="63">
        <f t="shared" si="9"/>
        <v>39</v>
      </c>
      <c r="K38" s="61">
        <f t="shared" si="4"/>
        <v>14</v>
      </c>
      <c r="L38" s="62">
        <f t="shared" si="5"/>
        <v>44</v>
      </c>
      <c r="M38" s="63">
        <f t="shared" si="6"/>
        <v>58</v>
      </c>
    </row>
    <row r="39" spans="1:13" x14ac:dyDescent="0.3">
      <c r="A39" s="67">
        <v>44409</v>
      </c>
      <c r="B39" s="61">
        <v>15</v>
      </c>
      <c r="C39" s="62">
        <v>14</v>
      </c>
      <c r="D39" s="63">
        <f t="shared" si="7"/>
        <v>29</v>
      </c>
      <c r="E39" s="61">
        <f>113-82</f>
        <v>31</v>
      </c>
      <c r="F39" s="62">
        <v>5</v>
      </c>
      <c r="G39" s="63">
        <f t="shared" si="8"/>
        <v>36</v>
      </c>
      <c r="H39" s="61">
        <v>11</v>
      </c>
      <c r="I39" s="66">
        <v>15</v>
      </c>
      <c r="J39" s="63">
        <f t="shared" si="9"/>
        <v>26</v>
      </c>
      <c r="K39" s="61">
        <f t="shared" ref="K39" si="10">B39+E39+H39</f>
        <v>57</v>
      </c>
      <c r="L39" s="62">
        <f t="shared" ref="L39" si="11">C39+F39+I39</f>
        <v>34</v>
      </c>
      <c r="M39" s="63">
        <f t="shared" ref="M39" si="12">D39+G39+J39</f>
        <v>91</v>
      </c>
    </row>
    <row r="40" spans="1:13" x14ac:dyDescent="0.3">
      <c r="A40" s="67">
        <v>44440</v>
      </c>
      <c r="B40" s="61">
        <f>118-96</f>
        <v>22</v>
      </c>
      <c r="C40" s="62">
        <v>0</v>
      </c>
      <c r="D40" s="63">
        <f t="shared" si="7"/>
        <v>22</v>
      </c>
      <c r="E40" s="61">
        <v>10</v>
      </c>
      <c r="F40" s="62">
        <v>1</v>
      </c>
      <c r="G40" s="63">
        <f t="shared" si="8"/>
        <v>11</v>
      </c>
      <c r="H40" s="61">
        <v>25</v>
      </c>
      <c r="I40" s="66">
        <v>1</v>
      </c>
      <c r="J40" s="63">
        <f t="shared" si="9"/>
        <v>26</v>
      </c>
      <c r="K40" s="61">
        <f t="shared" ref="K40" si="13">B40+E40+H40</f>
        <v>57</v>
      </c>
      <c r="L40" s="62">
        <f t="shared" ref="L40" si="14">C40+F40+I40</f>
        <v>2</v>
      </c>
      <c r="M40" s="63">
        <f t="shared" ref="M40" si="15">D40+G40+J40</f>
        <v>59</v>
      </c>
    </row>
    <row r="41" spans="1:13" x14ac:dyDescent="0.3">
      <c r="A41" s="67">
        <v>44470</v>
      </c>
      <c r="B41" s="61">
        <v>20</v>
      </c>
      <c r="C41" s="62">
        <v>0</v>
      </c>
      <c r="D41" s="63">
        <f t="shared" si="7"/>
        <v>20</v>
      </c>
      <c r="E41" s="61">
        <v>6</v>
      </c>
      <c r="F41" s="62">
        <v>0</v>
      </c>
      <c r="G41" s="63">
        <f t="shared" si="8"/>
        <v>6</v>
      </c>
      <c r="H41" s="61">
        <v>12</v>
      </c>
      <c r="I41" s="66">
        <v>0</v>
      </c>
      <c r="J41" s="63">
        <f t="shared" si="9"/>
        <v>12</v>
      </c>
      <c r="K41" s="61">
        <f t="shared" ref="K41:K42" si="16">B41+E41+H41</f>
        <v>38</v>
      </c>
      <c r="L41" s="62">
        <f t="shared" ref="L41:L42" si="17">C41+F41+I41</f>
        <v>0</v>
      </c>
      <c r="M41" s="63">
        <f t="shared" ref="M41:M42" si="18">D41+G41+J41</f>
        <v>38</v>
      </c>
    </row>
    <row r="42" spans="1:13" ht="17.25" thickBot="1" x14ac:dyDescent="0.35">
      <c r="A42" s="67">
        <v>44501</v>
      </c>
      <c r="B42" s="61">
        <v>26</v>
      </c>
      <c r="C42" s="62">
        <v>1</v>
      </c>
      <c r="D42" s="63">
        <f t="shared" si="7"/>
        <v>27</v>
      </c>
      <c r="E42" s="61">
        <v>22</v>
      </c>
      <c r="F42" s="62">
        <v>0</v>
      </c>
      <c r="G42" s="63">
        <f t="shared" si="8"/>
        <v>22</v>
      </c>
      <c r="H42" s="61">
        <v>17</v>
      </c>
      <c r="I42" s="66">
        <v>0</v>
      </c>
      <c r="J42" s="63">
        <f t="shared" si="9"/>
        <v>17</v>
      </c>
      <c r="K42" s="61">
        <f t="shared" si="16"/>
        <v>65</v>
      </c>
      <c r="L42" s="62">
        <f t="shared" si="17"/>
        <v>1</v>
      </c>
      <c r="M42" s="63">
        <f t="shared" si="18"/>
        <v>66</v>
      </c>
    </row>
    <row r="43" spans="1:13" hidden="1" x14ac:dyDescent="0.3">
      <c r="A43" s="67">
        <v>44531</v>
      </c>
      <c r="B43" s="61"/>
      <c r="C43" s="62"/>
      <c r="D43" s="63"/>
      <c r="E43" s="61"/>
      <c r="F43" s="62"/>
      <c r="G43" s="63"/>
      <c r="H43" s="61"/>
      <c r="I43" s="66"/>
      <c r="J43" s="63"/>
      <c r="K43" s="61"/>
      <c r="L43" s="62"/>
      <c r="M43" s="63"/>
    </row>
    <row r="44" spans="1:13" hidden="1" x14ac:dyDescent="0.3">
      <c r="A44" s="67">
        <v>44562</v>
      </c>
      <c r="B44" s="61"/>
      <c r="C44" s="62"/>
      <c r="D44" s="63"/>
      <c r="E44" s="61"/>
      <c r="F44" s="62"/>
      <c r="G44" s="63"/>
      <c r="H44" s="61"/>
      <c r="I44" s="66"/>
      <c r="J44" s="63"/>
      <c r="K44" s="61"/>
      <c r="L44" s="62"/>
      <c r="M44" s="63"/>
    </row>
    <row r="45" spans="1:13" ht="17.25" hidden="1" thickBot="1" x14ac:dyDescent="0.35">
      <c r="A45" s="67">
        <v>44593</v>
      </c>
      <c r="B45" s="61"/>
      <c r="C45" s="62"/>
      <c r="D45" s="63"/>
      <c r="E45" s="61"/>
      <c r="F45" s="62"/>
      <c r="G45" s="63"/>
      <c r="H45" s="61"/>
      <c r="I45" s="66"/>
      <c r="J45" s="63"/>
      <c r="K45" s="61"/>
      <c r="L45" s="62"/>
      <c r="M45" s="63"/>
    </row>
    <row r="46" spans="1:13" ht="17.25" thickBot="1" x14ac:dyDescent="0.35">
      <c r="A46" s="73" t="s">
        <v>47</v>
      </c>
      <c r="B46" s="69">
        <f t="shared" ref="B46:M46" si="19">SUM(B34:B45)</f>
        <v>164</v>
      </c>
      <c r="C46" s="70">
        <f t="shared" si="19"/>
        <v>58</v>
      </c>
      <c r="D46" s="71">
        <f t="shared" si="19"/>
        <v>222</v>
      </c>
      <c r="E46" s="69">
        <f t="shared" si="19"/>
        <v>151</v>
      </c>
      <c r="F46" s="70">
        <f t="shared" si="19"/>
        <v>17</v>
      </c>
      <c r="G46" s="71">
        <f t="shared" si="19"/>
        <v>168</v>
      </c>
      <c r="H46" s="69">
        <f t="shared" si="19"/>
        <v>188</v>
      </c>
      <c r="I46" s="72">
        <f t="shared" si="19"/>
        <v>78</v>
      </c>
      <c r="J46" s="71">
        <f t="shared" si="19"/>
        <v>266</v>
      </c>
      <c r="K46" s="69">
        <f t="shared" si="19"/>
        <v>503</v>
      </c>
      <c r="L46" s="70">
        <f t="shared" si="19"/>
        <v>153</v>
      </c>
      <c r="M46" s="71">
        <f t="shared" si="19"/>
        <v>656</v>
      </c>
    </row>
  </sheetData>
  <mergeCells count="3">
    <mergeCell ref="E6:G6"/>
    <mergeCell ref="H6:J6"/>
    <mergeCell ref="K6:M6"/>
  </mergeCells>
  <pageMargins left="0.70866141732283472" right="0" top="0.74803149606299213" bottom="0.74803149606299213" header="0.31496062992125984" footer="0.31496062992125984"/>
  <pageSetup paperSize="9" scale="80" orientation="landscape" r:id="rId1"/>
  <ignoredErrors>
    <ignoredError sqref="K33:M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11" sqref="O11"/>
    </sheetView>
  </sheetViews>
  <sheetFormatPr defaultColWidth="8.85546875" defaultRowHeight="16.5" x14ac:dyDescent="0.3"/>
  <cols>
    <col min="1" max="1" width="0.85546875" style="4" customWidth="1"/>
    <col min="2" max="2" width="12.85546875" style="4" customWidth="1"/>
    <col min="3" max="8" width="9.28515625" style="4" customWidth="1"/>
    <col min="9" max="9" width="10.28515625" style="4" customWidth="1"/>
    <col min="10" max="10" width="9.7109375" style="4" customWidth="1"/>
    <col min="11" max="14" width="9.28515625" style="4" customWidth="1"/>
    <col min="15" max="15" width="22.7109375" style="1" customWidth="1"/>
    <col min="16" max="16384" width="8.85546875" style="4"/>
  </cols>
  <sheetData>
    <row r="1" spans="1:15" ht="18.75" customHeight="1" x14ac:dyDescent="0.3"/>
    <row r="2" spans="1:15" ht="18.75" customHeight="1" x14ac:dyDescent="0.3"/>
    <row r="3" spans="1:15" ht="18.75" customHeight="1" x14ac:dyDescent="0.3"/>
    <row r="4" spans="1:15" s="76" customFormat="1" ht="18" x14ac:dyDescent="0.25">
      <c r="B4" s="123" t="s">
        <v>46</v>
      </c>
      <c r="C4" s="123"/>
      <c r="D4" s="123"/>
      <c r="O4" s="77"/>
    </row>
    <row r="5" spans="1:15" ht="17.25" thickBot="1" x14ac:dyDescent="0.35"/>
    <row r="6" spans="1:15" ht="17.25" thickBot="1" x14ac:dyDescent="0.35">
      <c r="A6" s="1"/>
      <c r="B6" s="124" t="s">
        <v>58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1:15" ht="59.25" customHeight="1" x14ac:dyDescent="0.3">
      <c r="B7" s="127"/>
      <c r="C7" s="128" t="s">
        <v>25</v>
      </c>
      <c r="D7" s="129"/>
      <c r="E7" s="130" t="s">
        <v>26</v>
      </c>
      <c r="F7" s="131"/>
      <c r="G7" s="132" t="s">
        <v>48</v>
      </c>
      <c r="H7" s="133"/>
      <c r="I7" s="128" t="s">
        <v>27</v>
      </c>
      <c r="J7" s="129"/>
      <c r="K7" s="132" t="s">
        <v>49</v>
      </c>
      <c r="L7" s="133"/>
      <c r="M7" s="128" t="s">
        <v>28</v>
      </c>
      <c r="N7" s="129"/>
    </row>
    <row r="8" spans="1:15" x14ac:dyDescent="0.3">
      <c r="B8" s="127"/>
      <c r="C8" s="119" t="s">
        <v>29</v>
      </c>
      <c r="D8" s="120"/>
      <c r="E8" s="119" t="s">
        <v>29</v>
      </c>
      <c r="F8" s="120"/>
      <c r="G8" s="119" t="s">
        <v>29</v>
      </c>
      <c r="H8" s="120"/>
      <c r="I8" s="119" t="s">
        <v>29</v>
      </c>
      <c r="J8" s="120"/>
      <c r="K8" s="121" t="s">
        <v>30</v>
      </c>
      <c r="L8" s="122"/>
      <c r="M8" s="119" t="s">
        <v>29</v>
      </c>
      <c r="N8" s="122"/>
    </row>
    <row r="9" spans="1:15" x14ac:dyDescent="0.3">
      <c r="B9" s="127"/>
      <c r="C9" s="5" t="s">
        <v>31</v>
      </c>
      <c r="D9" s="6" t="s">
        <v>32</v>
      </c>
      <c r="E9" s="5" t="s">
        <v>33</v>
      </c>
      <c r="F9" s="46" t="s">
        <v>34</v>
      </c>
      <c r="G9" s="5" t="s">
        <v>35</v>
      </c>
      <c r="H9" s="6" t="s">
        <v>36</v>
      </c>
      <c r="I9" s="45" t="s">
        <v>37</v>
      </c>
      <c r="J9" s="7" t="s">
        <v>38</v>
      </c>
      <c r="K9" s="8" t="s">
        <v>39</v>
      </c>
      <c r="L9" s="9" t="s">
        <v>40</v>
      </c>
      <c r="M9" s="8" t="s">
        <v>41</v>
      </c>
      <c r="N9" s="9" t="s">
        <v>42</v>
      </c>
    </row>
    <row r="10" spans="1:15" x14ac:dyDescent="0.3">
      <c r="B10" s="127"/>
      <c r="C10" s="5">
        <v>2020</v>
      </c>
      <c r="D10" s="10">
        <v>2021</v>
      </c>
      <c r="E10" s="5">
        <f>C10</f>
        <v>2020</v>
      </c>
      <c r="F10" s="10">
        <f>D10</f>
        <v>2021</v>
      </c>
      <c r="G10" s="5">
        <f t="shared" ref="G10:N10" si="0">E10</f>
        <v>2020</v>
      </c>
      <c r="H10" s="10">
        <f t="shared" si="0"/>
        <v>2021</v>
      </c>
      <c r="I10" s="5">
        <f t="shared" si="0"/>
        <v>2020</v>
      </c>
      <c r="J10" s="10">
        <f t="shared" si="0"/>
        <v>2021</v>
      </c>
      <c r="K10" s="5">
        <f t="shared" si="0"/>
        <v>2020</v>
      </c>
      <c r="L10" s="10">
        <f t="shared" si="0"/>
        <v>2021</v>
      </c>
      <c r="M10" s="5">
        <f t="shared" si="0"/>
        <v>2020</v>
      </c>
      <c r="N10" s="43">
        <f t="shared" si="0"/>
        <v>2021</v>
      </c>
    </row>
    <row r="11" spans="1:15" x14ac:dyDescent="0.3">
      <c r="B11" s="29" t="s">
        <v>15</v>
      </c>
      <c r="C11" s="11">
        <v>625</v>
      </c>
      <c r="D11" s="12">
        <v>0</v>
      </c>
      <c r="E11" s="11">
        <v>625</v>
      </c>
      <c r="F11" s="13">
        <v>0</v>
      </c>
      <c r="G11" s="11">
        <f>+C11+E11</f>
        <v>1250</v>
      </c>
      <c r="H11" s="14">
        <f>+D11+F11</f>
        <v>0</v>
      </c>
      <c r="I11" s="15">
        <v>233416</v>
      </c>
      <c r="J11" s="16">
        <v>324667</v>
      </c>
      <c r="K11" s="17">
        <v>0.5</v>
      </c>
      <c r="L11" s="18">
        <v>0</v>
      </c>
      <c r="M11" s="19">
        <v>0</v>
      </c>
      <c r="N11" s="44">
        <v>0</v>
      </c>
    </row>
    <row r="12" spans="1:15" x14ac:dyDescent="0.3">
      <c r="B12" s="29" t="s">
        <v>16</v>
      </c>
      <c r="C12" s="11">
        <v>0</v>
      </c>
      <c r="D12" s="12">
        <v>0</v>
      </c>
      <c r="E12" s="11">
        <v>0</v>
      </c>
      <c r="F12" s="13">
        <v>0</v>
      </c>
      <c r="G12" s="11">
        <f t="shared" ref="G12:H20" si="1">+C12+E12</f>
        <v>0</v>
      </c>
      <c r="H12" s="14">
        <f t="shared" si="1"/>
        <v>0</v>
      </c>
      <c r="I12" s="15">
        <v>66754</v>
      </c>
      <c r="J12" s="16">
        <v>159259</v>
      </c>
      <c r="K12" s="17">
        <v>0</v>
      </c>
      <c r="L12" s="18">
        <v>0</v>
      </c>
      <c r="M12" s="19">
        <v>0</v>
      </c>
      <c r="N12" s="44">
        <v>0</v>
      </c>
    </row>
    <row r="13" spans="1:15" x14ac:dyDescent="0.3">
      <c r="B13" s="29" t="s">
        <v>43</v>
      </c>
      <c r="C13" s="11">
        <v>80</v>
      </c>
      <c r="D13" s="12">
        <v>73</v>
      </c>
      <c r="E13" s="11">
        <v>392</v>
      </c>
      <c r="F13" s="13">
        <v>0</v>
      </c>
      <c r="G13" s="11">
        <f t="shared" si="1"/>
        <v>472</v>
      </c>
      <c r="H13" s="14">
        <f t="shared" si="1"/>
        <v>73</v>
      </c>
      <c r="I13" s="15">
        <v>36999</v>
      </c>
      <c r="J13" s="16">
        <v>51213</v>
      </c>
      <c r="K13" s="17">
        <v>1.3</v>
      </c>
      <c r="L13" s="18">
        <v>0.1</v>
      </c>
      <c r="M13" s="19">
        <v>-1651</v>
      </c>
      <c r="N13" s="44">
        <v>73</v>
      </c>
    </row>
    <row r="14" spans="1:15" x14ac:dyDescent="0.3">
      <c r="B14" s="29" t="s">
        <v>44</v>
      </c>
      <c r="C14" s="11">
        <v>22418</v>
      </c>
      <c r="D14" s="12">
        <v>3300</v>
      </c>
      <c r="E14" s="11">
        <v>5613</v>
      </c>
      <c r="F14" s="13">
        <v>4375</v>
      </c>
      <c r="G14" s="11">
        <f t="shared" si="1"/>
        <v>28031</v>
      </c>
      <c r="H14" s="14">
        <f t="shared" si="1"/>
        <v>7675</v>
      </c>
      <c r="I14" s="15">
        <v>3963522</v>
      </c>
      <c r="J14" s="16">
        <v>3504471</v>
      </c>
      <c r="K14" s="17">
        <v>0.7</v>
      </c>
      <c r="L14" s="20">
        <v>0.2</v>
      </c>
      <c r="M14" s="19">
        <v>-3646</v>
      </c>
      <c r="N14" s="44">
        <v>-1075</v>
      </c>
    </row>
    <row r="15" spans="1:15" x14ac:dyDescent="0.3">
      <c r="B15" s="29" t="s">
        <v>19</v>
      </c>
      <c r="C15" s="11">
        <v>3699</v>
      </c>
      <c r="D15" s="12">
        <v>8659</v>
      </c>
      <c r="E15" s="11">
        <v>21290</v>
      </c>
      <c r="F15" s="13">
        <v>8534</v>
      </c>
      <c r="G15" s="11">
        <f t="shared" si="1"/>
        <v>24989</v>
      </c>
      <c r="H15" s="14">
        <f t="shared" si="1"/>
        <v>17193</v>
      </c>
      <c r="I15" s="15">
        <v>3520917</v>
      </c>
      <c r="J15" s="16">
        <v>5985194</v>
      </c>
      <c r="K15" s="17">
        <v>0.7</v>
      </c>
      <c r="L15" s="20">
        <v>0.3</v>
      </c>
      <c r="M15" s="19">
        <v>98</v>
      </c>
      <c r="N15" s="44">
        <v>125</v>
      </c>
    </row>
    <row r="16" spans="1:15" x14ac:dyDescent="0.3">
      <c r="B16" s="29" t="s">
        <v>20</v>
      </c>
      <c r="C16" s="11">
        <v>0</v>
      </c>
      <c r="D16" s="12">
        <v>0</v>
      </c>
      <c r="E16" s="11">
        <v>0</v>
      </c>
      <c r="F16" s="13">
        <v>0</v>
      </c>
      <c r="G16" s="11">
        <f t="shared" si="1"/>
        <v>0</v>
      </c>
      <c r="H16" s="14">
        <f t="shared" si="1"/>
        <v>0</v>
      </c>
      <c r="I16" s="15">
        <v>37097</v>
      </c>
      <c r="J16" s="16">
        <v>31176</v>
      </c>
      <c r="K16" s="17">
        <v>0</v>
      </c>
      <c r="L16" s="20">
        <v>0</v>
      </c>
      <c r="M16" s="19">
        <v>-71</v>
      </c>
      <c r="N16" s="44">
        <v>0</v>
      </c>
    </row>
    <row r="17" spans="2:14" x14ac:dyDescent="0.3">
      <c r="B17" s="29" t="s">
        <v>21</v>
      </c>
      <c r="C17" s="11">
        <v>151</v>
      </c>
      <c r="D17" s="12">
        <v>34</v>
      </c>
      <c r="E17" s="11">
        <v>161</v>
      </c>
      <c r="F17" s="13">
        <v>34</v>
      </c>
      <c r="G17" s="11">
        <f t="shared" si="1"/>
        <v>312</v>
      </c>
      <c r="H17" s="14">
        <f t="shared" si="1"/>
        <v>68</v>
      </c>
      <c r="I17" s="15">
        <v>46577</v>
      </c>
      <c r="J17" s="16">
        <v>62053</v>
      </c>
      <c r="K17" s="17">
        <v>0.7</v>
      </c>
      <c r="L17" s="20">
        <v>0.1</v>
      </c>
      <c r="M17" s="19">
        <v>0</v>
      </c>
      <c r="N17" s="44">
        <v>0</v>
      </c>
    </row>
    <row r="18" spans="2:14" x14ac:dyDescent="0.3">
      <c r="B18" s="29" t="s">
        <v>22</v>
      </c>
      <c r="C18" s="11">
        <v>20</v>
      </c>
      <c r="D18" s="12">
        <v>19</v>
      </c>
      <c r="E18" s="11">
        <v>50</v>
      </c>
      <c r="F18" s="13">
        <v>0</v>
      </c>
      <c r="G18" s="11">
        <f t="shared" si="1"/>
        <v>70</v>
      </c>
      <c r="H18" s="14">
        <f t="shared" si="1"/>
        <v>19</v>
      </c>
      <c r="I18" s="15">
        <v>757438</v>
      </c>
      <c r="J18" s="16">
        <v>1495214</v>
      </c>
      <c r="K18" s="17">
        <v>0</v>
      </c>
      <c r="L18" s="20">
        <v>0</v>
      </c>
      <c r="M18" s="19">
        <v>-89</v>
      </c>
      <c r="N18" s="44">
        <v>19</v>
      </c>
    </row>
    <row r="19" spans="2:14" x14ac:dyDescent="0.3">
      <c r="B19" s="29" t="s">
        <v>23</v>
      </c>
      <c r="C19" s="11">
        <v>8</v>
      </c>
      <c r="D19" s="12">
        <v>89</v>
      </c>
      <c r="E19" s="11">
        <v>17</v>
      </c>
      <c r="F19" s="13">
        <v>95</v>
      </c>
      <c r="G19" s="11">
        <f t="shared" si="1"/>
        <v>25</v>
      </c>
      <c r="H19" s="14">
        <f t="shared" si="1"/>
        <v>184</v>
      </c>
      <c r="I19" s="15">
        <v>432397</v>
      </c>
      <c r="J19" s="16">
        <v>322014</v>
      </c>
      <c r="K19" s="17">
        <v>0</v>
      </c>
      <c r="L19" s="20">
        <v>0.1</v>
      </c>
      <c r="M19" s="19">
        <v>0</v>
      </c>
      <c r="N19" s="44">
        <v>-6</v>
      </c>
    </row>
    <row r="20" spans="2:14" x14ac:dyDescent="0.3">
      <c r="B20" s="29" t="s">
        <v>24</v>
      </c>
      <c r="C20" s="11">
        <v>123</v>
      </c>
      <c r="D20" s="12">
        <v>1047</v>
      </c>
      <c r="E20" s="11">
        <v>223</v>
      </c>
      <c r="F20" s="13">
        <v>1047</v>
      </c>
      <c r="G20" s="11">
        <f t="shared" si="1"/>
        <v>346</v>
      </c>
      <c r="H20" s="14">
        <f t="shared" si="1"/>
        <v>2094</v>
      </c>
      <c r="I20" s="15">
        <v>3991767</v>
      </c>
      <c r="J20" s="16">
        <v>3917911</v>
      </c>
      <c r="K20" s="17">
        <v>0</v>
      </c>
      <c r="L20" s="20">
        <v>0.1</v>
      </c>
      <c r="M20" s="19">
        <v>-3296</v>
      </c>
      <c r="N20" s="44">
        <v>0</v>
      </c>
    </row>
    <row r="21" spans="2:14" ht="7.5" customHeight="1" thickBot="1" x14ac:dyDescent="0.35">
      <c r="B21" s="23"/>
      <c r="C21" s="21"/>
      <c r="D21" s="3"/>
      <c r="E21" s="21"/>
      <c r="F21" s="2"/>
      <c r="G21" s="22"/>
      <c r="H21" s="3"/>
      <c r="I21" s="23"/>
      <c r="J21" s="24"/>
      <c r="K21" s="25"/>
      <c r="L21" s="26"/>
      <c r="M21" s="25"/>
      <c r="N21" s="26"/>
    </row>
    <row r="22" spans="2:14" x14ac:dyDescent="0.3">
      <c r="B22" s="4" t="s">
        <v>55</v>
      </c>
      <c r="K22" s="27"/>
      <c r="L22" s="27"/>
      <c r="M22" s="27"/>
      <c r="N22" s="27"/>
    </row>
  </sheetData>
  <mergeCells count="15">
    <mergeCell ref="G8:H8"/>
    <mergeCell ref="I8:J8"/>
    <mergeCell ref="K8:L8"/>
    <mergeCell ref="M8:N8"/>
    <mergeCell ref="B4:D4"/>
    <mergeCell ref="B6:N6"/>
    <mergeCell ref="B7:B10"/>
    <mergeCell ref="C7:D7"/>
    <mergeCell ref="E7:F7"/>
    <mergeCell ref="G7:H7"/>
    <mergeCell ref="I7:J7"/>
    <mergeCell ref="K7:L7"/>
    <mergeCell ref="M7:N7"/>
    <mergeCell ref="C8:D8"/>
    <mergeCell ref="E8:F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C9" sqref="C9:L19"/>
    </sheetView>
  </sheetViews>
  <sheetFormatPr defaultColWidth="8.85546875" defaultRowHeight="15" x14ac:dyDescent="0.25"/>
  <cols>
    <col min="1" max="1" width="1.42578125" style="95" customWidth="1"/>
    <col min="2" max="2" width="13" style="95" customWidth="1"/>
    <col min="3" max="12" width="6.7109375" style="95" customWidth="1"/>
    <col min="13" max="13" width="5.7109375" style="96" customWidth="1"/>
    <col min="14" max="16384" width="8.85546875" style="95"/>
  </cols>
  <sheetData>
    <row r="1" spans="2:13" ht="18.75" customHeight="1" x14ac:dyDescent="0.25"/>
    <row r="2" spans="2:13" ht="18.75" customHeight="1" x14ac:dyDescent="0.25"/>
    <row r="3" spans="2:13" ht="18.75" customHeight="1" x14ac:dyDescent="0.25"/>
    <row r="4" spans="2:13" s="98" customFormat="1" ht="18.75" x14ac:dyDescent="0.3">
      <c r="B4" s="137" t="s">
        <v>57</v>
      </c>
      <c r="C4" s="137"/>
      <c r="D4" s="137"/>
      <c r="E4" s="137"/>
      <c r="F4" s="137"/>
      <c r="G4" s="137"/>
      <c r="H4" s="138"/>
      <c r="I4" s="138"/>
      <c r="J4" s="138"/>
      <c r="K4" s="138"/>
      <c r="L4" s="138"/>
      <c r="M4" s="97"/>
    </row>
    <row r="5" spans="2:13" s="98" customFormat="1" ht="19.5" thickBot="1" x14ac:dyDescent="0.35">
      <c r="B5" s="99"/>
      <c r="C5" s="99"/>
      <c r="D5" s="99"/>
      <c r="E5" s="99"/>
      <c r="F5" s="99"/>
      <c r="G5" s="99"/>
      <c r="H5" s="100"/>
      <c r="I5" s="100"/>
      <c r="J5" s="100"/>
      <c r="K5" s="100"/>
      <c r="L5" s="100"/>
      <c r="M5" s="97"/>
    </row>
    <row r="6" spans="2:13" ht="17.25" thickBot="1" x14ac:dyDescent="0.35">
      <c r="B6" s="134" t="str">
        <f>'Receipts incorrect'!B6:N6</f>
        <v xml:space="preserve"> March  - November *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3" ht="54" customHeight="1" thickBot="1" x14ac:dyDescent="0.35">
      <c r="B7" s="101"/>
      <c r="C7" s="139" t="s">
        <v>10</v>
      </c>
      <c r="D7" s="140"/>
      <c r="E7" s="139" t="s">
        <v>11</v>
      </c>
      <c r="F7" s="140"/>
      <c r="G7" s="139" t="s">
        <v>12</v>
      </c>
      <c r="H7" s="140"/>
      <c r="I7" s="139" t="s">
        <v>13</v>
      </c>
      <c r="J7" s="140"/>
      <c r="K7" s="139" t="s">
        <v>14</v>
      </c>
      <c r="L7" s="140"/>
    </row>
    <row r="8" spans="2:13" s="106" customFormat="1" ht="16.5" x14ac:dyDescent="0.3">
      <c r="B8" s="102"/>
      <c r="C8" s="103">
        <v>2020</v>
      </c>
      <c r="D8" s="104">
        <v>2021</v>
      </c>
      <c r="E8" s="103">
        <v>2020</v>
      </c>
      <c r="F8" s="104">
        <v>2021</v>
      </c>
      <c r="G8" s="103">
        <v>2020</v>
      </c>
      <c r="H8" s="104">
        <v>2021</v>
      </c>
      <c r="I8" s="103">
        <v>2020</v>
      </c>
      <c r="J8" s="104">
        <v>2021</v>
      </c>
      <c r="K8" s="103">
        <v>2020</v>
      </c>
      <c r="L8" s="104">
        <v>2021</v>
      </c>
      <c r="M8" s="105"/>
    </row>
    <row r="9" spans="2:13" ht="16.5" x14ac:dyDescent="0.3">
      <c r="B9" s="107" t="s">
        <v>15</v>
      </c>
      <c r="C9" s="149">
        <v>0</v>
      </c>
      <c r="D9" s="150">
        <v>0</v>
      </c>
      <c r="E9" s="149">
        <v>1</v>
      </c>
      <c r="F9" s="150">
        <v>0</v>
      </c>
      <c r="G9" s="149">
        <v>0</v>
      </c>
      <c r="H9" s="150">
        <v>0</v>
      </c>
      <c r="I9" s="149">
        <v>0</v>
      </c>
      <c r="J9" s="150">
        <v>1</v>
      </c>
      <c r="K9" s="149">
        <v>0</v>
      </c>
      <c r="L9" s="150">
        <v>0</v>
      </c>
    </row>
    <row r="10" spans="2:13" ht="16.5" x14ac:dyDescent="0.3">
      <c r="B10" s="107" t="s">
        <v>16</v>
      </c>
      <c r="C10" s="149">
        <v>0</v>
      </c>
      <c r="D10" s="150">
        <v>0</v>
      </c>
      <c r="E10" s="149">
        <v>1</v>
      </c>
      <c r="F10" s="150">
        <v>0</v>
      </c>
      <c r="G10" s="149">
        <v>0</v>
      </c>
      <c r="H10" s="150">
        <v>0</v>
      </c>
      <c r="I10" s="149">
        <v>0</v>
      </c>
      <c r="J10" s="150">
        <v>0</v>
      </c>
      <c r="K10" s="149">
        <v>0</v>
      </c>
      <c r="L10" s="150">
        <v>0</v>
      </c>
    </row>
    <row r="11" spans="2:13" ht="16.5" x14ac:dyDescent="0.3">
      <c r="B11" s="107" t="s">
        <v>17</v>
      </c>
      <c r="C11" s="149">
        <v>0</v>
      </c>
      <c r="D11" s="150">
        <v>0</v>
      </c>
      <c r="E11" s="149">
        <v>4</v>
      </c>
      <c r="F11" s="150">
        <v>3</v>
      </c>
      <c r="G11" s="149">
        <v>2</v>
      </c>
      <c r="H11" s="150">
        <v>4</v>
      </c>
      <c r="I11" s="149">
        <v>3</v>
      </c>
      <c r="J11" s="150">
        <v>4</v>
      </c>
      <c r="K11" s="149">
        <v>1</v>
      </c>
      <c r="L11" s="150">
        <v>1</v>
      </c>
    </row>
    <row r="12" spans="2:13" ht="16.5" x14ac:dyDescent="0.3">
      <c r="B12" s="107" t="s">
        <v>18</v>
      </c>
      <c r="C12" s="149">
        <v>1</v>
      </c>
      <c r="D12" s="150">
        <v>0</v>
      </c>
      <c r="E12" s="149">
        <v>10</v>
      </c>
      <c r="F12" s="150">
        <v>9</v>
      </c>
      <c r="G12" s="149">
        <v>13</v>
      </c>
      <c r="H12" s="150">
        <v>11</v>
      </c>
      <c r="I12" s="149">
        <v>8</v>
      </c>
      <c r="J12" s="150">
        <v>6</v>
      </c>
      <c r="K12" s="149">
        <v>1</v>
      </c>
      <c r="L12" s="150">
        <v>1</v>
      </c>
    </row>
    <row r="13" spans="2:13" ht="16.5" x14ac:dyDescent="0.3">
      <c r="B13" s="107" t="s">
        <v>19</v>
      </c>
      <c r="C13" s="149">
        <v>0</v>
      </c>
      <c r="D13" s="150">
        <v>0</v>
      </c>
      <c r="E13" s="149">
        <v>18</v>
      </c>
      <c r="F13" s="150">
        <v>11</v>
      </c>
      <c r="G13" s="149">
        <v>16</v>
      </c>
      <c r="H13" s="150">
        <v>11</v>
      </c>
      <c r="I13" s="149">
        <v>9</v>
      </c>
      <c r="J13" s="150">
        <v>4</v>
      </c>
      <c r="K13" s="149">
        <v>1</v>
      </c>
      <c r="L13" s="150">
        <v>2</v>
      </c>
    </row>
    <row r="14" spans="2:13" ht="16.5" x14ac:dyDescent="0.3">
      <c r="B14" s="107" t="s">
        <v>20</v>
      </c>
      <c r="C14" s="149">
        <v>0</v>
      </c>
      <c r="D14" s="150">
        <v>0</v>
      </c>
      <c r="E14" s="149">
        <v>0</v>
      </c>
      <c r="F14" s="150">
        <v>0</v>
      </c>
      <c r="G14" s="149">
        <v>0</v>
      </c>
      <c r="H14" s="150">
        <v>0</v>
      </c>
      <c r="I14" s="149">
        <v>0</v>
      </c>
      <c r="J14" s="150">
        <v>0</v>
      </c>
      <c r="K14" s="149">
        <v>0</v>
      </c>
      <c r="L14" s="150">
        <v>0</v>
      </c>
    </row>
    <row r="15" spans="2:13" ht="16.5" x14ac:dyDescent="0.3">
      <c r="B15" s="107" t="s">
        <v>21</v>
      </c>
      <c r="C15" s="149">
        <v>0</v>
      </c>
      <c r="D15" s="150">
        <v>0</v>
      </c>
      <c r="E15" s="149">
        <v>4</v>
      </c>
      <c r="F15" s="150">
        <v>0</v>
      </c>
      <c r="G15" s="149">
        <v>3</v>
      </c>
      <c r="H15" s="150">
        <v>1</v>
      </c>
      <c r="I15" s="149">
        <v>0</v>
      </c>
      <c r="J15" s="150">
        <v>1</v>
      </c>
      <c r="K15" s="149">
        <v>0</v>
      </c>
      <c r="L15" s="150">
        <v>0</v>
      </c>
    </row>
    <row r="16" spans="2:13" ht="16.5" x14ac:dyDescent="0.3">
      <c r="B16" s="107" t="s">
        <v>22</v>
      </c>
      <c r="C16" s="149">
        <v>0</v>
      </c>
      <c r="D16" s="150">
        <v>0</v>
      </c>
      <c r="E16" s="149">
        <v>2</v>
      </c>
      <c r="F16" s="150">
        <v>1</v>
      </c>
      <c r="G16" s="149">
        <v>3</v>
      </c>
      <c r="H16" s="150">
        <v>0</v>
      </c>
      <c r="I16" s="149">
        <v>1</v>
      </c>
      <c r="J16" s="150">
        <v>3</v>
      </c>
      <c r="K16" s="149">
        <v>0</v>
      </c>
      <c r="L16" s="150">
        <v>1</v>
      </c>
    </row>
    <row r="17" spans="2:12" ht="16.5" x14ac:dyDescent="0.3">
      <c r="B17" s="107" t="s">
        <v>23</v>
      </c>
      <c r="C17" s="149">
        <v>0</v>
      </c>
      <c r="D17" s="150">
        <v>0</v>
      </c>
      <c r="E17" s="149">
        <v>2</v>
      </c>
      <c r="F17" s="150">
        <v>4</v>
      </c>
      <c r="G17" s="149">
        <v>2</v>
      </c>
      <c r="H17" s="150">
        <v>2</v>
      </c>
      <c r="I17" s="149">
        <v>1</v>
      </c>
      <c r="J17" s="150">
        <v>1</v>
      </c>
      <c r="K17" s="149">
        <v>0</v>
      </c>
      <c r="L17" s="150">
        <v>1</v>
      </c>
    </row>
    <row r="18" spans="2:12" ht="17.25" thickBot="1" x14ac:dyDescent="0.35">
      <c r="B18" s="107" t="s">
        <v>24</v>
      </c>
      <c r="C18" s="149">
        <v>0</v>
      </c>
      <c r="D18" s="151">
        <v>0</v>
      </c>
      <c r="E18" s="152">
        <v>5</v>
      </c>
      <c r="F18" s="150">
        <v>0</v>
      </c>
      <c r="G18" s="149">
        <v>3</v>
      </c>
      <c r="H18" s="150">
        <v>5</v>
      </c>
      <c r="I18" s="149">
        <v>1</v>
      </c>
      <c r="J18" s="150">
        <v>1</v>
      </c>
      <c r="K18" s="149">
        <v>0</v>
      </c>
      <c r="L18" s="150">
        <v>1</v>
      </c>
    </row>
    <row r="19" spans="2:12" ht="17.25" thickBot="1" x14ac:dyDescent="0.35">
      <c r="B19" s="108" t="s">
        <v>3</v>
      </c>
      <c r="C19" s="153">
        <f t="shared" ref="C19:L19" si="0">SUM(C9:C18)</f>
        <v>1</v>
      </c>
      <c r="D19" s="153">
        <f t="shared" si="0"/>
        <v>0</v>
      </c>
      <c r="E19" s="153">
        <f t="shared" si="0"/>
        <v>47</v>
      </c>
      <c r="F19" s="153">
        <f t="shared" si="0"/>
        <v>28</v>
      </c>
      <c r="G19" s="153">
        <f t="shared" si="0"/>
        <v>42</v>
      </c>
      <c r="H19" s="153">
        <f t="shared" si="0"/>
        <v>34</v>
      </c>
      <c r="I19" s="153">
        <f t="shared" si="0"/>
        <v>23</v>
      </c>
      <c r="J19" s="153">
        <f t="shared" si="0"/>
        <v>21</v>
      </c>
      <c r="K19" s="153">
        <f t="shared" si="0"/>
        <v>3</v>
      </c>
      <c r="L19" s="154">
        <f t="shared" si="0"/>
        <v>7</v>
      </c>
    </row>
    <row r="20" spans="2:12" ht="16.5" x14ac:dyDescent="0.3">
      <c r="B20" s="98" t="s">
        <v>55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2:12" ht="16.5" x14ac:dyDescent="0.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</sheetData>
  <mergeCells count="7">
    <mergeCell ref="B6:L6"/>
    <mergeCell ref="B4:L4"/>
    <mergeCell ref="K7:L7"/>
    <mergeCell ref="C7:D7"/>
    <mergeCell ref="E7:F7"/>
    <mergeCell ref="G7:H7"/>
    <mergeCell ref="I7:J7"/>
  </mergeCells>
  <pageMargins left="0.7" right="0.7" top="0.75" bottom="0.75" header="0.3" footer="0.3"/>
  <pageSetup paperSize="9" orientation="landscape" r:id="rId1"/>
  <ignoredErrors>
    <ignoredError sqref="C19:L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L16" sqref="L16"/>
    </sheetView>
  </sheetViews>
  <sheetFormatPr defaultColWidth="8.85546875" defaultRowHeight="16.5" x14ac:dyDescent="0.3"/>
  <cols>
    <col min="1" max="1" width="1.42578125" style="4" customWidth="1"/>
    <col min="2" max="2" width="12" style="4" customWidth="1"/>
    <col min="3" max="3" width="13.42578125" style="4" customWidth="1"/>
    <col min="4" max="4" width="9.7109375" style="4" customWidth="1"/>
    <col min="5" max="5" width="11.28515625" style="4" customWidth="1"/>
    <col min="6" max="6" width="10.28515625" style="4" customWidth="1"/>
    <col min="7" max="7" width="10" style="4" bestFit="1" customWidth="1"/>
    <col min="8" max="11" width="8.85546875" style="4"/>
    <col min="12" max="12" width="9.85546875" style="4" customWidth="1"/>
    <col min="13" max="17" width="8.85546875" style="4"/>
    <col min="18" max="18" width="7" style="4" customWidth="1"/>
    <col min="19" max="16384" width="8.85546875" style="4"/>
  </cols>
  <sheetData>
    <row r="1" spans="1:18" ht="18.75" customHeight="1" x14ac:dyDescent="0.3">
      <c r="A1" s="94"/>
      <c r="B1" s="94"/>
      <c r="C1" s="94"/>
      <c r="D1" s="94"/>
      <c r="E1" s="94"/>
    </row>
    <row r="2" spans="1:18" ht="18.75" customHeight="1" x14ac:dyDescent="0.3">
      <c r="A2" s="94"/>
      <c r="B2" s="94"/>
      <c r="C2" s="94"/>
      <c r="D2" s="94"/>
      <c r="E2" s="94"/>
    </row>
    <row r="3" spans="1:18" ht="18.75" customHeight="1" x14ac:dyDescent="0.3">
      <c r="A3" s="94"/>
      <c r="B3" s="94"/>
      <c r="C3" s="94"/>
      <c r="D3" s="94"/>
      <c r="E3" s="94"/>
    </row>
    <row r="4" spans="1:18" s="76" customFormat="1" ht="19.5" customHeight="1" x14ac:dyDescent="0.25">
      <c r="B4" s="141" t="s">
        <v>50</v>
      </c>
      <c r="C4" s="141"/>
      <c r="D4" s="141"/>
      <c r="E4" s="141"/>
      <c r="F4" s="141"/>
    </row>
    <row r="5" spans="1:18" s="76" customFormat="1" ht="19.5" customHeight="1" thickBot="1" x14ac:dyDescent="0.3">
      <c r="B5" s="80"/>
      <c r="C5" s="80"/>
      <c r="D5" s="80"/>
      <c r="E5" s="80"/>
      <c r="F5" s="80"/>
    </row>
    <row r="6" spans="1:18" ht="17.25" thickBot="1" x14ac:dyDescent="0.35">
      <c r="B6" s="124" t="str">
        <f>'Receipts incorrect'!B6:N6</f>
        <v xml:space="preserve"> March  - November *</v>
      </c>
      <c r="C6" s="114"/>
      <c r="D6" s="114"/>
      <c r="E6" s="114"/>
      <c r="F6" s="114"/>
      <c r="G6" s="114"/>
      <c r="H6" s="114"/>
      <c r="I6" s="114"/>
      <c r="J6" s="115"/>
      <c r="R6" s="1"/>
    </row>
    <row r="7" spans="1:18" ht="14.45" customHeight="1" x14ac:dyDescent="0.3">
      <c r="B7" s="78"/>
      <c r="C7" s="142" t="s">
        <v>45</v>
      </c>
      <c r="D7" s="143"/>
      <c r="E7" s="143"/>
      <c r="F7" s="143"/>
      <c r="G7" s="143"/>
      <c r="H7" s="143"/>
      <c r="I7" s="143"/>
      <c r="J7" s="144"/>
      <c r="R7" s="1"/>
    </row>
    <row r="8" spans="1:18" x14ac:dyDescent="0.3">
      <c r="B8" s="29"/>
      <c r="C8" s="145" t="s">
        <v>51</v>
      </c>
      <c r="D8" s="122"/>
      <c r="E8" s="146" t="s">
        <v>52</v>
      </c>
      <c r="F8" s="147"/>
      <c r="G8" s="148" t="s">
        <v>53</v>
      </c>
      <c r="H8" s="147"/>
      <c r="I8" s="148" t="s">
        <v>54</v>
      </c>
      <c r="J8" s="147"/>
      <c r="L8" s="81"/>
      <c r="M8" s="81"/>
      <c r="R8" s="1"/>
    </row>
    <row r="9" spans="1:18" x14ac:dyDescent="0.3">
      <c r="B9" s="79"/>
      <c r="C9" s="82">
        <v>2020</v>
      </c>
      <c r="D9" s="9">
        <v>2021</v>
      </c>
      <c r="E9" s="8">
        <v>2020</v>
      </c>
      <c r="F9" s="9">
        <v>2021</v>
      </c>
      <c r="G9" s="109">
        <v>2020</v>
      </c>
      <c r="H9" s="28">
        <v>2021</v>
      </c>
      <c r="I9" s="109">
        <v>2020</v>
      </c>
      <c r="J9" s="28">
        <v>2021</v>
      </c>
    </row>
    <row r="10" spans="1:18" x14ac:dyDescent="0.3">
      <c r="B10" s="29" t="s">
        <v>15</v>
      </c>
      <c r="C10" s="40">
        <v>0</v>
      </c>
      <c r="D10" s="84">
        <v>0</v>
      </c>
      <c r="E10" s="30">
        <v>3</v>
      </c>
      <c r="F10" s="31">
        <v>534</v>
      </c>
      <c r="G10" s="32">
        <v>0</v>
      </c>
      <c r="H10" s="33">
        <v>0</v>
      </c>
      <c r="I10" s="32">
        <v>1.3179861172128986E-2</v>
      </c>
      <c r="J10" s="34">
        <v>1.6458622283865003</v>
      </c>
    </row>
    <row r="11" spans="1:18" x14ac:dyDescent="0.3">
      <c r="B11" s="29" t="s">
        <v>16</v>
      </c>
      <c r="C11" s="41">
        <v>0</v>
      </c>
      <c r="D11" s="84">
        <v>0</v>
      </c>
      <c r="E11" s="30">
        <v>0</v>
      </c>
      <c r="F11" s="31">
        <v>0</v>
      </c>
      <c r="G11" s="32">
        <v>0</v>
      </c>
      <c r="H11" s="33">
        <v>0</v>
      </c>
      <c r="I11" s="32">
        <v>0</v>
      </c>
      <c r="J11" s="34">
        <v>0</v>
      </c>
    </row>
    <row r="12" spans="1:18" x14ac:dyDescent="0.3">
      <c r="B12" s="29" t="s">
        <v>43</v>
      </c>
      <c r="C12" s="41">
        <v>112</v>
      </c>
      <c r="D12" s="84">
        <v>0</v>
      </c>
      <c r="E12" s="30">
        <v>0</v>
      </c>
      <c r="F12" s="31">
        <v>245</v>
      </c>
      <c r="G12" s="32">
        <v>1.05</v>
      </c>
      <c r="H12" s="33">
        <v>0</v>
      </c>
      <c r="I12" s="32">
        <v>0</v>
      </c>
      <c r="J12" s="34">
        <v>1.0356780520798106</v>
      </c>
    </row>
    <row r="13" spans="1:18" x14ac:dyDescent="0.3">
      <c r="B13" s="29" t="s">
        <v>44</v>
      </c>
      <c r="C13" s="41">
        <v>27321</v>
      </c>
      <c r="D13" s="84">
        <v>1898</v>
      </c>
      <c r="E13" s="30">
        <v>0</v>
      </c>
      <c r="F13" s="31">
        <v>0</v>
      </c>
      <c r="G13" s="32">
        <v>1.34</v>
      </c>
      <c r="H13" s="33">
        <v>0.15683111899581811</v>
      </c>
      <c r="I13" s="32">
        <v>0</v>
      </c>
      <c r="J13" s="34">
        <v>0</v>
      </c>
    </row>
    <row r="14" spans="1:18" x14ac:dyDescent="0.3">
      <c r="B14" s="29" t="s">
        <v>19</v>
      </c>
      <c r="C14" s="41">
        <v>19291</v>
      </c>
      <c r="D14" s="84">
        <v>0</v>
      </c>
      <c r="E14" s="30">
        <v>0</v>
      </c>
      <c r="F14" s="31">
        <v>4005</v>
      </c>
      <c r="G14" s="32">
        <v>1.83</v>
      </c>
      <c r="H14" s="33">
        <v>0</v>
      </c>
      <c r="I14" s="32">
        <v>0</v>
      </c>
      <c r="J14" s="34">
        <v>0.16539608335467032</v>
      </c>
    </row>
    <row r="15" spans="1:18" x14ac:dyDescent="0.3">
      <c r="B15" s="29" t="s">
        <v>20</v>
      </c>
      <c r="C15" s="41">
        <v>0</v>
      </c>
      <c r="D15" s="84">
        <v>4</v>
      </c>
      <c r="E15" s="30">
        <v>0</v>
      </c>
      <c r="F15" s="31">
        <v>0</v>
      </c>
      <c r="G15" s="32">
        <v>0</v>
      </c>
      <c r="H15" s="33">
        <v>0.19120458891013384</v>
      </c>
      <c r="I15" s="32">
        <v>0</v>
      </c>
      <c r="J15" s="34">
        <v>0</v>
      </c>
    </row>
    <row r="16" spans="1:18" x14ac:dyDescent="0.3">
      <c r="B16" s="29" t="s">
        <v>21</v>
      </c>
      <c r="C16" s="41">
        <v>1117</v>
      </c>
      <c r="D16" s="84">
        <v>111</v>
      </c>
      <c r="E16" s="30">
        <v>0</v>
      </c>
      <c r="F16" s="31">
        <v>0</v>
      </c>
      <c r="G16" s="32">
        <v>3.72</v>
      </c>
      <c r="H16" s="33">
        <v>0.26660902147283472</v>
      </c>
      <c r="I16" s="32">
        <v>0</v>
      </c>
      <c r="J16" s="34">
        <v>0</v>
      </c>
    </row>
    <row r="17" spans="2:10" x14ac:dyDescent="0.3">
      <c r="B17" s="29" t="s">
        <v>22</v>
      </c>
      <c r="C17" s="41">
        <v>0</v>
      </c>
      <c r="D17" s="84">
        <v>0</v>
      </c>
      <c r="E17" s="30">
        <v>2309</v>
      </c>
      <c r="F17" s="31">
        <v>3904</v>
      </c>
      <c r="G17" s="32">
        <v>0</v>
      </c>
      <c r="H17" s="33">
        <v>0</v>
      </c>
      <c r="I17" s="32">
        <v>0.89613176901611802</v>
      </c>
      <c r="J17" s="34">
        <v>0.74312929002980899</v>
      </c>
    </row>
    <row r="18" spans="2:10" x14ac:dyDescent="0.3">
      <c r="B18" s="29" t="s">
        <v>23</v>
      </c>
      <c r="C18" s="41">
        <v>5324</v>
      </c>
      <c r="D18" s="84">
        <v>319</v>
      </c>
      <c r="E18" s="30">
        <v>0</v>
      </c>
      <c r="F18" s="31">
        <v>0</v>
      </c>
      <c r="G18" s="32">
        <v>2.4799355328554191</v>
      </c>
      <c r="H18" s="33">
        <v>0.8390320883745398</v>
      </c>
      <c r="I18" s="32">
        <v>0</v>
      </c>
      <c r="J18" s="35">
        <v>0</v>
      </c>
    </row>
    <row r="19" spans="2:10" ht="17.25" thickBot="1" x14ac:dyDescent="0.35">
      <c r="B19" s="23" t="s">
        <v>24</v>
      </c>
      <c r="C19" s="42">
        <v>1608</v>
      </c>
      <c r="D19" s="85">
        <v>91</v>
      </c>
      <c r="E19" s="37">
        <v>0</v>
      </c>
      <c r="F19" s="36">
        <v>0</v>
      </c>
      <c r="G19" s="38">
        <v>1.0719571217151314</v>
      </c>
      <c r="H19" s="39">
        <v>3.4726064773650929E-2</v>
      </c>
      <c r="I19" s="38">
        <v>0</v>
      </c>
      <c r="J19" s="88">
        <v>0</v>
      </c>
    </row>
    <row r="20" spans="2:10" ht="17.25" thickBot="1" x14ac:dyDescent="0.35">
      <c r="B20" s="23"/>
      <c r="C20" s="83">
        <f>SUM(C10:C19)</f>
        <v>54773</v>
      </c>
      <c r="D20" s="83">
        <f>SUM(D10:D19)</f>
        <v>2423</v>
      </c>
      <c r="E20" s="83">
        <f t="shared" ref="E20:F20" si="0">SUM(E10:E19)</f>
        <v>2312</v>
      </c>
      <c r="F20" s="83">
        <f t="shared" si="0"/>
        <v>8688</v>
      </c>
      <c r="G20" s="86">
        <v>1.45</v>
      </c>
      <c r="H20" s="87">
        <v>1.8603765943427414E-2</v>
      </c>
      <c r="I20" s="86">
        <v>6.2421719734578093E-2</v>
      </c>
      <c r="J20" s="89">
        <v>0.17541660033202647</v>
      </c>
    </row>
    <row r="21" spans="2:10" x14ac:dyDescent="0.3">
      <c r="B21" s="4" t="s">
        <v>55</v>
      </c>
    </row>
  </sheetData>
  <mergeCells count="7">
    <mergeCell ref="B4:F4"/>
    <mergeCell ref="C7:J7"/>
    <mergeCell ref="C8:D8"/>
    <mergeCell ref="E8:F8"/>
    <mergeCell ref="G8:H8"/>
    <mergeCell ref="I8:J8"/>
    <mergeCell ref="B6:J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Audits</vt:lpstr>
      <vt:lpstr>Receipts incorrect</vt:lpstr>
      <vt:lpstr>Number incorrect</vt:lpstr>
      <vt:lpstr>Stocks incorrect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2021-12-01T10:20:27Z</dcterms:modified>
</cp:coreProperties>
</file>