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3.xml" ContentType="application/vnd.openxmlformats-officedocument.spreadsheetml.chart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S:\Bestuur\ADMIN OFFICER\STATS\Historiese inligting\Historiese_PRODUK_inligting\Web publication\"/>
    </mc:Choice>
  </mc:AlternateContent>
  <xr:revisionPtr revIDLastSave="0" documentId="13_ncr:1_{4B203A60-9E8D-4CFF-8CA1-212F2708C80C}" xr6:coauthVersionLast="47" xr6:coauthVersionMax="47" xr10:uidLastSave="{00000000-0000-0000-0000-000000000000}"/>
  <bookViews>
    <workbookView xWindow="11352" yWindow="72" windowWidth="11652" windowHeight="12240" tabRatio="815" xr2:uid="{00000000-000D-0000-FFFF-FFFF00000000}"/>
  </bookViews>
  <sheets>
    <sheet name="Panbaked bread from 1948" sheetId="20" r:id="rId1"/>
    <sheet name="2 Bread consumption" sheetId="22" r:id="rId2"/>
    <sheet name="3 Bread manufactured" sheetId="23" r:id="rId3"/>
    <sheet name="Confectionery" sheetId="4" state="hidden" r:id="rId4"/>
    <sheet name="F Biscuits" sheetId="5" state="hidden" r:id="rId5"/>
    <sheet name="Pasta" sheetId="6" state="hidden" r:id="rId6"/>
    <sheet name="Other" sheetId="7" state="hidden" r:id="rId7"/>
    <sheet name="Private" sheetId="8" state="hidden" r:id="rId8"/>
    <sheet name="4 Total Flour" sheetId="24" r:id="rId9"/>
    <sheet name="5 Flour products" sheetId="25" r:id="rId10"/>
    <sheet name="Bron brood" sheetId="26" state="hidden" r:id="rId11"/>
  </sheets>
  <definedNames>
    <definedName name="_xlnm.Print_Area" localSheetId="10">'Bron brood'!$A:$A,'Bron brood'!$N:$S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9" i="26" l="1"/>
  <c r="P22" i="26"/>
  <c r="P15" i="26"/>
  <c r="P8" i="26"/>
  <c r="L78" i="24" l="1"/>
  <c r="E77" i="20" l="1"/>
  <c r="P78" i="20"/>
  <c r="P77" i="20"/>
  <c r="Q28" i="26"/>
  <c r="S28" i="26" s="1"/>
  <c r="Q27" i="26"/>
  <c r="S27" i="26" s="1"/>
  <c r="Q26" i="26"/>
  <c r="S26" i="26" s="1"/>
  <c r="Q25" i="26"/>
  <c r="Q21" i="26"/>
  <c r="S21" i="26" s="1"/>
  <c r="Q20" i="26"/>
  <c r="S20" i="26" s="1"/>
  <c r="Q19" i="26"/>
  <c r="S19" i="26" s="1"/>
  <c r="Q18" i="26"/>
  <c r="Q14" i="26"/>
  <c r="S14" i="26" s="1"/>
  <c r="Q13" i="26"/>
  <c r="S13" i="26" s="1"/>
  <c r="Q12" i="26"/>
  <c r="Q11" i="26"/>
  <c r="S11" i="26" s="1"/>
  <c r="Q7" i="26"/>
  <c r="S7" i="26" s="1"/>
  <c r="Q6" i="26"/>
  <c r="S6" i="26" s="1"/>
  <c r="Q5" i="26"/>
  <c r="S5" i="26" s="1"/>
  <c r="Q4" i="26"/>
  <c r="Q8" i="26" l="1"/>
  <c r="Q22" i="26"/>
  <c r="Q29" i="26"/>
  <c r="Q15" i="26"/>
  <c r="S4" i="26"/>
  <c r="S25" i="26"/>
  <c r="P36" i="26"/>
  <c r="C78" i="20" s="1"/>
  <c r="S18" i="26"/>
  <c r="S12" i="26"/>
  <c r="P37" i="26"/>
  <c r="P31" i="26"/>
  <c r="Q36" i="26" l="1"/>
  <c r="H78" i="20" s="1"/>
  <c r="Q31" i="26"/>
  <c r="Q37" i="26"/>
  <c r="I78" i="20" s="1"/>
  <c r="P38" i="26"/>
  <c r="E78" i="20"/>
  <c r="L77" i="24"/>
  <c r="Q38" i="26" l="1"/>
  <c r="D37" i="26"/>
  <c r="D36" i="26"/>
  <c r="D38" i="26" s="1"/>
  <c r="B37" i="26"/>
  <c r="B36" i="26"/>
  <c r="B38" i="26" s="1"/>
  <c r="N29" i="26"/>
  <c r="L29" i="26"/>
  <c r="J29" i="26"/>
  <c r="H29" i="26"/>
  <c r="F29" i="26"/>
  <c r="O28" i="26"/>
  <c r="M28" i="26"/>
  <c r="K28" i="26"/>
  <c r="I28" i="26"/>
  <c r="G28" i="26"/>
  <c r="E28" i="26"/>
  <c r="C28" i="26"/>
  <c r="O27" i="26"/>
  <c r="M27" i="26"/>
  <c r="K27" i="26"/>
  <c r="I27" i="26"/>
  <c r="G27" i="26"/>
  <c r="E27" i="26"/>
  <c r="C27" i="26"/>
  <c r="O26" i="26"/>
  <c r="M26" i="26"/>
  <c r="K26" i="26"/>
  <c r="I26" i="26"/>
  <c r="G26" i="26"/>
  <c r="E26" i="26"/>
  <c r="C26" i="26"/>
  <c r="O25" i="26"/>
  <c r="M25" i="26"/>
  <c r="K25" i="26"/>
  <c r="I25" i="26"/>
  <c r="G25" i="26"/>
  <c r="E25" i="26"/>
  <c r="C25" i="26"/>
  <c r="N22" i="26"/>
  <c r="L22" i="26"/>
  <c r="J22" i="26"/>
  <c r="H22" i="26"/>
  <c r="F22" i="26"/>
  <c r="O21" i="26"/>
  <c r="M21" i="26"/>
  <c r="K21" i="26"/>
  <c r="I21" i="26"/>
  <c r="G21" i="26"/>
  <c r="E21" i="26"/>
  <c r="C21" i="26"/>
  <c r="O20" i="26"/>
  <c r="M20" i="26"/>
  <c r="K20" i="26"/>
  <c r="I20" i="26"/>
  <c r="G20" i="26"/>
  <c r="E20" i="26"/>
  <c r="C20" i="26"/>
  <c r="O19" i="26"/>
  <c r="M19" i="26"/>
  <c r="K19" i="26"/>
  <c r="I19" i="26"/>
  <c r="G19" i="26"/>
  <c r="E19" i="26"/>
  <c r="C19" i="26"/>
  <c r="O18" i="26"/>
  <c r="M18" i="26"/>
  <c r="K18" i="26"/>
  <c r="I18" i="26"/>
  <c r="G18" i="26"/>
  <c r="E18" i="26"/>
  <c r="C18" i="26"/>
  <c r="N15" i="26"/>
  <c r="L15" i="26"/>
  <c r="J15" i="26"/>
  <c r="H15" i="26"/>
  <c r="H37" i="26" s="1"/>
  <c r="F15" i="26"/>
  <c r="F37" i="26" s="1"/>
  <c r="O14" i="26"/>
  <c r="M14" i="26"/>
  <c r="K14" i="26"/>
  <c r="I14" i="26"/>
  <c r="G14" i="26"/>
  <c r="E14" i="26"/>
  <c r="C14" i="26"/>
  <c r="O13" i="26"/>
  <c r="M13" i="26"/>
  <c r="K13" i="26"/>
  <c r="I13" i="26"/>
  <c r="G13" i="26"/>
  <c r="E13" i="26"/>
  <c r="C13" i="26"/>
  <c r="O12" i="26"/>
  <c r="M12" i="26"/>
  <c r="K12" i="26"/>
  <c r="I12" i="26"/>
  <c r="G12" i="26"/>
  <c r="E12" i="26"/>
  <c r="C12" i="26"/>
  <c r="O11" i="26"/>
  <c r="M11" i="26"/>
  <c r="K11" i="26"/>
  <c r="I11" i="26"/>
  <c r="G11" i="26"/>
  <c r="E11" i="26"/>
  <c r="C11" i="26"/>
  <c r="N8" i="26"/>
  <c r="L8" i="26"/>
  <c r="L36" i="26" s="1"/>
  <c r="J8" i="26"/>
  <c r="H8" i="26"/>
  <c r="F8" i="26"/>
  <c r="F36" i="26" s="1"/>
  <c r="O7" i="26"/>
  <c r="M7" i="26"/>
  <c r="K7" i="26"/>
  <c r="I7" i="26"/>
  <c r="G7" i="26"/>
  <c r="E7" i="26"/>
  <c r="C7" i="26"/>
  <c r="O6" i="26"/>
  <c r="M6" i="26"/>
  <c r="K6" i="26"/>
  <c r="I6" i="26"/>
  <c r="G6" i="26"/>
  <c r="E6" i="26"/>
  <c r="C6" i="26"/>
  <c r="O5" i="26"/>
  <c r="M5" i="26"/>
  <c r="K5" i="26"/>
  <c r="I5" i="26"/>
  <c r="G5" i="26"/>
  <c r="E5" i="26"/>
  <c r="C5" i="26"/>
  <c r="O4" i="26"/>
  <c r="M4" i="26"/>
  <c r="K4" i="26"/>
  <c r="I4" i="26"/>
  <c r="G4" i="26"/>
  <c r="E4" i="26"/>
  <c r="C4" i="26"/>
  <c r="L76" i="24"/>
  <c r="L75" i="24"/>
  <c r="L74" i="24"/>
  <c r="L73" i="24"/>
  <c r="L72" i="24"/>
  <c r="L71" i="24"/>
  <c r="G15" i="26" l="1"/>
  <c r="J36" i="26"/>
  <c r="J38" i="26" s="1"/>
  <c r="J37" i="26"/>
  <c r="N37" i="26"/>
  <c r="C22" i="26"/>
  <c r="C29" i="26"/>
  <c r="K15" i="26"/>
  <c r="E29" i="26"/>
  <c r="I29" i="26"/>
  <c r="K29" i="26"/>
  <c r="K22" i="26"/>
  <c r="E8" i="26"/>
  <c r="C15" i="26"/>
  <c r="C37" i="26" s="1"/>
  <c r="I71" i="20" s="1"/>
  <c r="M29" i="26"/>
  <c r="M15" i="26"/>
  <c r="G29" i="26"/>
  <c r="E15" i="26"/>
  <c r="O15" i="26"/>
  <c r="R15" i="26" s="1"/>
  <c r="I8" i="26"/>
  <c r="I36" i="26" s="1"/>
  <c r="H74" i="20" s="1"/>
  <c r="M8" i="26"/>
  <c r="I22" i="26"/>
  <c r="I15" i="26"/>
  <c r="S29" i="26"/>
  <c r="F38" i="26"/>
  <c r="G8" i="26"/>
  <c r="N31" i="26"/>
  <c r="S15" i="26"/>
  <c r="K8" i="26"/>
  <c r="K36" i="26" s="1"/>
  <c r="F31" i="26"/>
  <c r="E22" i="26"/>
  <c r="O29" i="26"/>
  <c r="R29" i="26" s="1"/>
  <c r="H31" i="26"/>
  <c r="G22" i="26"/>
  <c r="H36" i="26"/>
  <c r="G37" i="26"/>
  <c r="I73" i="20" s="1"/>
  <c r="O8" i="26"/>
  <c r="R8" i="26" s="1"/>
  <c r="C8" i="26"/>
  <c r="C31" i="26" s="1"/>
  <c r="L31" i="26"/>
  <c r="L37" i="26"/>
  <c r="L38" i="26" s="1"/>
  <c r="M22" i="26"/>
  <c r="S22" i="26"/>
  <c r="H38" i="26"/>
  <c r="S8" i="26"/>
  <c r="O22" i="26"/>
  <c r="R22" i="26" s="1"/>
  <c r="N36" i="26"/>
  <c r="C77" i="20" s="1"/>
  <c r="F77" i="20" s="1"/>
  <c r="L77" i="20" s="1"/>
  <c r="J31" i="26"/>
  <c r="C94" i="20"/>
  <c r="P72" i="20"/>
  <c r="P73" i="20"/>
  <c r="P74" i="20"/>
  <c r="P75" i="20"/>
  <c r="P76" i="20"/>
  <c r="P71" i="20"/>
  <c r="F72" i="20"/>
  <c r="L72" i="20" s="1"/>
  <c r="F73" i="20"/>
  <c r="L73" i="20" s="1"/>
  <c r="F74" i="20"/>
  <c r="L74" i="20" s="1"/>
  <c r="F75" i="20"/>
  <c r="L75" i="20" s="1"/>
  <c r="F76" i="20"/>
  <c r="L76" i="20" s="1"/>
  <c r="F71" i="20"/>
  <c r="L71" i="20" s="1"/>
  <c r="R36" i="26" l="1"/>
  <c r="S37" i="26"/>
  <c r="E36" i="26"/>
  <c r="H72" i="20" s="1"/>
  <c r="C36" i="26"/>
  <c r="K37" i="26"/>
  <c r="I75" i="20" s="1"/>
  <c r="O36" i="26"/>
  <c r="H77" i="20" s="1"/>
  <c r="M36" i="26"/>
  <c r="H76" i="20" s="1"/>
  <c r="G31" i="26"/>
  <c r="K31" i="26"/>
  <c r="M31" i="26"/>
  <c r="E31" i="26"/>
  <c r="I31" i="26"/>
  <c r="I37" i="26"/>
  <c r="I74" i="20" s="1"/>
  <c r="J74" i="20" s="1"/>
  <c r="C38" i="26"/>
  <c r="H71" i="20"/>
  <c r="J71" i="20" s="1"/>
  <c r="M71" i="20" s="1"/>
  <c r="K38" i="26"/>
  <c r="H75" i="20"/>
  <c r="J75" i="20" s="1"/>
  <c r="O75" i="20" s="1"/>
  <c r="R37" i="26"/>
  <c r="R38" i="26" s="1"/>
  <c r="G36" i="26"/>
  <c r="M37" i="26"/>
  <c r="M38" i="26" s="1"/>
  <c r="E37" i="26"/>
  <c r="I72" i="20" s="1"/>
  <c r="N38" i="26"/>
  <c r="F78" i="20"/>
  <c r="L78" i="20" s="1"/>
  <c r="O31" i="26"/>
  <c r="S36" i="26"/>
  <c r="S31" i="26"/>
  <c r="O37" i="26"/>
  <c r="I76" i="20" l="1"/>
  <c r="I77" i="20"/>
  <c r="J77" i="20" s="1"/>
  <c r="S38" i="26"/>
  <c r="J72" i="20"/>
  <c r="O72" i="20" s="1"/>
  <c r="I38" i="26"/>
  <c r="E38" i="26"/>
  <c r="M72" i="20"/>
  <c r="M74" i="20"/>
  <c r="O74" i="20"/>
  <c r="J76" i="20"/>
  <c r="M76" i="20" s="1"/>
  <c r="R31" i="26"/>
  <c r="G38" i="26"/>
  <c r="H73" i="20"/>
  <c r="J73" i="20" s="1"/>
  <c r="M75" i="20"/>
  <c r="O71" i="20"/>
  <c r="O38" i="26"/>
  <c r="J78" i="20"/>
  <c r="O78" i="20" s="1"/>
  <c r="M77" i="20" l="1"/>
  <c r="O77" i="20"/>
  <c r="M73" i="20"/>
  <c r="O73" i="20"/>
  <c r="O76" i="20"/>
  <c r="M78" i="20"/>
  <c r="C5" i="4" l="1"/>
  <c r="C6" i="4"/>
  <c r="C7" i="4"/>
  <c r="C8" i="4"/>
  <c r="C9" i="4"/>
  <c r="C10" i="4"/>
  <c r="C11" i="4"/>
  <c r="C12" i="4"/>
  <c r="C13" i="4"/>
  <c r="C14" i="4"/>
  <c r="C15" i="4"/>
  <c r="C16" i="4"/>
  <c r="C17" i="4"/>
  <c r="C18" i="4"/>
  <c r="K5" i="4" l="1"/>
  <c r="K6" i="4"/>
  <c r="K7" i="4"/>
  <c r="K8" i="4"/>
  <c r="K9" i="4"/>
  <c r="I5" i="4"/>
  <c r="I6" i="4"/>
  <c r="I7" i="4"/>
  <c r="I8" i="4"/>
  <c r="G5" i="4"/>
  <c r="G6" i="4"/>
  <c r="G7" i="4"/>
  <c r="G8" i="4"/>
  <c r="E5" i="4"/>
  <c r="E6" i="4"/>
  <c r="E7" i="4"/>
  <c r="E8" i="4"/>
  <c r="E10" i="7"/>
  <c r="E11" i="7"/>
  <c r="E12" i="7"/>
  <c r="K5" i="7"/>
  <c r="K6" i="7"/>
  <c r="K7" i="7"/>
  <c r="K8" i="7"/>
  <c r="K9" i="7"/>
  <c r="K10" i="7"/>
  <c r="K11" i="7"/>
  <c r="I5" i="7"/>
  <c r="I6" i="7"/>
  <c r="I7" i="7"/>
  <c r="I8" i="7"/>
  <c r="I9" i="7"/>
  <c r="I10" i="7"/>
  <c r="I11" i="7"/>
  <c r="G5" i="7"/>
  <c r="G6" i="7"/>
  <c r="G7" i="7"/>
  <c r="G8" i="7"/>
  <c r="G9" i="7"/>
  <c r="G10" i="7"/>
  <c r="G11" i="7"/>
  <c r="E5" i="7"/>
  <c r="E6" i="7"/>
  <c r="E7" i="7"/>
  <c r="E8" i="7"/>
  <c r="E9" i="7"/>
  <c r="C5" i="7"/>
  <c r="C6" i="7"/>
  <c r="C7" i="7"/>
  <c r="C8" i="7"/>
  <c r="C9" i="7"/>
  <c r="C10" i="7"/>
  <c r="C11" i="7"/>
  <c r="C12" i="7"/>
  <c r="K5" i="6"/>
  <c r="K6" i="6"/>
  <c r="K7" i="6"/>
  <c r="K8" i="6"/>
  <c r="K9" i="6"/>
  <c r="K10" i="6"/>
  <c r="K11" i="6"/>
  <c r="K12" i="6"/>
  <c r="I5" i="6"/>
  <c r="I6" i="6"/>
  <c r="I7" i="6"/>
  <c r="I8" i="6"/>
  <c r="I9" i="6"/>
  <c r="I10" i="6"/>
  <c r="I11" i="6"/>
  <c r="I12" i="6"/>
  <c r="G5" i="6"/>
  <c r="G6" i="6"/>
  <c r="G7" i="6"/>
  <c r="G8" i="6"/>
  <c r="G9" i="6"/>
  <c r="G10" i="6"/>
  <c r="G11" i="6"/>
  <c r="G12" i="6"/>
  <c r="E5" i="6"/>
  <c r="E6" i="6"/>
  <c r="E7" i="6"/>
  <c r="E8" i="6"/>
  <c r="E9" i="6"/>
  <c r="E10" i="6"/>
  <c r="E11" i="6"/>
  <c r="E12" i="6"/>
  <c r="C5" i="6"/>
  <c r="C6" i="6"/>
  <c r="C7" i="6"/>
  <c r="C8" i="6"/>
  <c r="C9" i="6"/>
  <c r="C10" i="6"/>
  <c r="C11" i="6"/>
  <c r="C12" i="6"/>
  <c r="K5" i="5"/>
  <c r="K6" i="5"/>
  <c r="K7" i="5"/>
  <c r="K8" i="5"/>
  <c r="K9" i="5"/>
  <c r="K10" i="5"/>
  <c r="K11" i="5"/>
  <c r="K12" i="5"/>
  <c r="I5" i="5"/>
  <c r="I6" i="5"/>
  <c r="I7" i="5"/>
  <c r="I8" i="5"/>
  <c r="I9" i="5"/>
  <c r="I10" i="5"/>
  <c r="I11" i="5"/>
  <c r="I12" i="5"/>
  <c r="G5" i="5"/>
  <c r="G6" i="5"/>
  <c r="G7" i="5"/>
  <c r="G8" i="5"/>
  <c r="G9" i="5"/>
  <c r="G10" i="5"/>
  <c r="G11" i="5"/>
  <c r="G12" i="5"/>
  <c r="E5" i="5"/>
  <c r="E6" i="5"/>
  <c r="E7" i="5"/>
  <c r="E8" i="5"/>
  <c r="E9" i="5"/>
  <c r="E10" i="5"/>
  <c r="E11" i="5"/>
  <c r="E12" i="5"/>
  <c r="C5" i="5"/>
  <c r="C6" i="5"/>
  <c r="C7" i="5"/>
  <c r="C8" i="5"/>
  <c r="C9" i="5"/>
  <c r="C10" i="5"/>
  <c r="C11" i="5"/>
  <c r="C12" i="5"/>
  <c r="K10" i="4"/>
  <c r="K11" i="4"/>
  <c r="K12" i="4"/>
  <c r="I9" i="4"/>
  <c r="I10" i="4"/>
  <c r="I11" i="4"/>
  <c r="I12" i="4"/>
  <c r="G9" i="4"/>
  <c r="G10" i="4"/>
  <c r="G11" i="4"/>
  <c r="G12" i="4"/>
  <c r="E9" i="4"/>
  <c r="E10" i="4"/>
  <c r="E11" i="4"/>
  <c r="E12" i="4"/>
  <c r="K5" i="8"/>
  <c r="K6" i="8"/>
  <c r="K7" i="8"/>
  <c r="K8" i="8"/>
  <c r="K9" i="8"/>
  <c r="K10" i="8"/>
  <c r="K11" i="8"/>
  <c r="K12" i="8"/>
  <c r="I5" i="8"/>
  <c r="I6" i="8"/>
  <c r="I7" i="8"/>
  <c r="I8" i="8"/>
  <c r="I9" i="8"/>
  <c r="I10" i="8"/>
  <c r="I11" i="8"/>
  <c r="I12" i="8"/>
  <c r="G5" i="8"/>
  <c r="G6" i="8"/>
  <c r="G7" i="8"/>
  <c r="G8" i="8"/>
  <c r="G9" i="8"/>
  <c r="G10" i="8"/>
  <c r="G11" i="8"/>
  <c r="G12" i="8"/>
  <c r="E5" i="8"/>
  <c r="E6" i="8"/>
  <c r="E7" i="8"/>
  <c r="E8" i="8"/>
  <c r="E9" i="8"/>
  <c r="E10" i="8"/>
  <c r="E11" i="8"/>
  <c r="E12" i="8"/>
  <c r="C5" i="8"/>
  <c r="C6" i="8"/>
  <c r="C7" i="8"/>
  <c r="C8" i="8"/>
  <c r="C9" i="8"/>
  <c r="C10" i="8"/>
  <c r="C11" i="8"/>
  <c r="C12" i="8"/>
  <c r="K18" i="8"/>
  <c r="K17" i="8"/>
  <c r="K16" i="8"/>
  <c r="K15" i="8"/>
  <c r="K14" i="8"/>
  <c r="K13" i="8"/>
  <c r="I18" i="8"/>
  <c r="I17" i="8"/>
  <c r="I16" i="8"/>
  <c r="I15" i="8"/>
  <c r="I14" i="8"/>
  <c r="I13" i="8"/>
  <c r="G18" i="8"/>
  <c r="G17" i="8"/>
  <c r="G16" i="8"/>
  <c r="G15" i="8"/>
  <c r="G14" i="8"/>
  <c r="G13" i="8"/>
  <c r="E18" i="8"/>
  <c r="E17" i="8"/>
  <c r="E16" i="8"/>
  <c r="E15" i="8"/>
  <c r="E14" i="8"/>
  <c r="E13" i="8"/>
  <c r="C14" i="8"/>
  <c r="C15" i="8"/>
  <c r="C16" i="8"/>
  <c r="C17" i="8"/>
  <c r="C18" i="8"/>
  <c r="C13" i="8"/>
  <c r="K18" i="7"/>
  <c r="K17" i="7"/>
  <c r="K16" i="7"/>
  <c r="K15" i="7"/>
  <c r="K14" i="7"/>
  <c r="K13" i="7"/>
  <c r="I18" i="7"/>
  <c r="I17" i="7"/>
  <c r="I16" i="7"/>
  <c r="I15" i="7"/>
  <c r="I14" i="7"/>
  <c r="I13" i="7"/>
  <c r="G18" i="7"/>
  <c r="G17" i="7"/>
  <c r="G16" i="7"/>
  <c r="G15" i="7"/>
  <c r="G14" i="7"/>
  <c r="G13" i="7"/>
  <c r="E18" i="7"/>
  <c r="E17" i="7"/>
  <c r="E16" i="7"/>
  <c r="E15" i="7"/>
  <c r="E14" i="7"/>
  <c r="E13" i="7"/>
  <c r="C14" i="7"/>
  <c r="C15" i="7"/>
  <c r="C16" i="7"/>
  <c r="C17" i="7"/>
  <c r="C18" i="7"/>
  <c r="C13" i="7"/>
  <c r="K19" i="6"/>
  <c r="K20" i="6"/>
  <c r="K21" i="6"/>
  <c r="K22" i="6"/>
  <c r="K18" i="6"/>
  <c r="K17" i="6"/>
  <c r="K16" i="6"/>
  <c r="K15" i="6"/>
  <c r="K14" i="6"/>
  <c r="K13" i="6"/>
  <c r="I18" i="6"/>
  <c r="I17" i="6"/>
  <c r="I16" i="6"/>
  <c r="I15" i="6"/>
  <c r="I14" i="6"/>
  <c r="I13" i="6"/>
  <c r="G18" i="6"/>
  <c r="G17" i="6"/>
  <c r="G16" i="6"/>
  <c r="G15" i="6"/>
  <c r="G14" i="6"/>
  <c r="G13" i="6"/>
  <c r="E18" i="6"/>
  <c r="E17" i="6"/>
  <c r="E16" i="6"/>
  <c r="E15" i="6"/>
  <c r="E14" i="6"/>
  <c r="E13" i="6"/>
  <c r="C14" i="6"/>
  <c r="C15" i="6"/>
  <c r="C16" i="6"/>
  <c r="C17" i="6"/>
  <c r="C18" i="6"/>
  <c r="C13" i="6"/>
  <c r="G18" i="5"/>
  <c r="G17" i="5"/>
  <c r="G16" i="5"/>
  <c r="G15" i="5"/>
  <c r="G14" i="5"/>
  <c r="G13" i="5"/>
  <c r="E14" i="5"/>
  <c r="E15" i="5"/>
  <c r="E16" i="5"/>
  <c r="E17" i="5"/>
  <c r="E18" i="5"/>
  <c r="E13" i="5"/>
  <c r="K18" i="5"/>
  <c r="K17" i="5"/>
  <c r="K16" i="5"/>
  <c r="K15" i="5"/>
  <c r="K14" i="5"/>
  <c r="K13" i="5"/>
  <c r="I18" i="5"/>
  <c r="I17" i="5"/>
  <c r="I16" i="5"/>
  <c r="I15" i="5"/>
  <c r="I14" i="5"/>
  <c r="I13" i="5"/>
  <c r="C14" i="5"/>
  <c r="C15" i="5"/>
  <c r="C16" i="5"/>
  <c r="C17" i="5"/>
  <c r="C18" i="5"/>
  <c r="C13" i="5"/>
  <c r="K14" i="4"/>
  <c r="K15" i="4"/>
  <c r="K16" i="4"/>
  <c r="K17" i="4"/>
  <c r="K18" i="4"/>
  <c r="K13" i="4"/>
  <c r="I14" i="4"/>
  <c r="I15" i="4"/>
  <c r="I16" i="4"/>
  <c r="I17" i="4"/>
  <c r="I18" i="4"/>
  <c r="I13" i="4"/>
  <c r="G14" i="4"/>
  <c r="G15" i="4"/>
  <c r="G16" i="4"/>
  <c r="G17" i="4"/>
  <c r="G18" i="4"/>
  <c r="G13" i="4"/>
  <c r="E13" i="4"/>
  <c r="E15" i="4"/>
  <c r="E16" i="4"/>
  <c r="E17" i="4"/>
  <c r="E18" i="4"/>
  <c r="E14" i="4"/>
</calcChain>
</file>

<file path=xl/sharedStrings.xml><?xml version="1.0" encoding="utf-8"?>
<sst xmlns="http://schemas.openxmlformats.org/spreadsheetml/2006/main" count="623" uniqueCount="184">
  <si>
    <t>Semolina</t>
  </si>
  <si>
    <t>White bread</t>
  </si>
  <si>
    <t>Brown bread</t>
  </si>
  <si>
    <t>1957/58</t>
  </si>
  <si>
    <t>Marketing
season</t>
  </si>
  <si>
    <t>1948/49</t>
  </si>
  <si>
    <t>1949/50</t>
  </si>
  <si>
    <t>1950/51</t>
  </si>
  <si>
    <t>1951/52</t>
  </si>
  <si>
    <t>1952/53</t>
  </si>
  <si>
    <t>1953/54</t>
  </si>
  <si>
    <t>1954/55</t>
  </si>
  <si>
    <t>1955/56</t>
  </si>
  <si>
    <t>1956/57</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</si>
  <si>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</si>
  <si>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</si>
  <si>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</si>
  <si>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</si>
  <si>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</si>
  <si>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</si>
  <si>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</si>
  <si>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</si>
  <si>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</si>
  <si>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</si>
  <si>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</si>
  <si>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</si>
  <si>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</si>
  <si>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</si>
  <si>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</si>
  <si>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</si>
  <si>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</si>
  <si>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</si>
  <si>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</si>
  <si>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</si>
  <si>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</si>
  <si>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</si>
  <si>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</si>
  <si>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</si>
  <si>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</si>
  <si>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</si>
  <si>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</si>
  <si>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</si>
  <si>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</si>
  <si>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</si>
  <si>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</si>
  <si>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</si>
  <si>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</si>
  <si>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</si>
  <si>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</si>
  <si>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1992/93 Bylae 3</t>
  </si>
  <si>
    <t>Confectionery</t>
  </si>
  <si>
    <t>Cake flour</t>
  </si>
  <si>
    <t>White Bread
flour</t>
  </si>
  <si>
    <t>Brown Bread
 flour</t>
  </si>
  <si>
    <t>Whole-wheat
meal</t>
  </si>
  <si>
    <t>1990/91 Bylae 8</t>
  </si>
  <si>
    <t>Factory biscuits</t>
  </si>
  <si>
    <t>Pasta products</t>
  </si>
  <si>
    <t>Other products</t>
  </si>
  <si>
    <t>Private consumers and informal market</t>
  </si>
  <si>
    <t>Pasta
Semolina</t>
  </si>
  <si>
    <t>1985/86 Bylae 9</t>
  </si>
  <si>
    <t>1982/84 p36</t>
  </si>
  <si>
    <t>1977/78 p44</t>
  </si>
  <si>
    <t>1971/72 p44</t>
  </si>
  <si>
    <t>Vanaf 1971/72 is getalle in Ton</t>
  </si>
  <si>
    <t>1965/66 p62</t>
  </si>
  <si>
    <t>1961/62 p60</t>
  </si>
  <si>
    <t>1959/60 p60</t>
  </si>
  <si>
    <t>Notes:</t>
  </si>
  <si>
    <t>Whole-wheat</t>
  </si>
  <si>
    <t xml:space="preserve">1985/86 Bylae 9 </t>
  </si>
  <si>
    <t>Total flour uses</t>
  </si>
  <si>
    <t>1993/94 on : No information available</t>
  </si>
  <si>
    <t>Source:</t>
  </si>
  <si>
    <t>1984/85 Bylae 10</t>
  </si>
  <si>
    <t>1)</t>
  </si>
  <si>
    <t>1) On account of the large difference in the price of white and brown bread which became effective during this season, the demand for brown bread increased at the expense of white bread.</t>
  </si>
  <si>
    <t>Source</t>
  </si>
  <si>
    <t>b)</t>
  </si>
  <si>
    <t>b) Years 1948 to 1987: Brown Bread includes Whole Wheat</t>
  </si>
  <si>
    <t>c)</t>
  </si>
  <si>
    <t>c) Years 1973 to 1983: White bread includes Super White</t>
  </si>
  <si>
    <t>a) Years 1951 to 1959 - Brown Bread includes Enriched Bread</t>
  </si>
  <si>
    <t>Total</t>
  </si>
  <si>
    <t>a)</t>
  </si>
  <si>
    <t>'000 Ton</t>
  </si>
  <si>
    <t>From 1948 until 1988 the weight of bread reported on was 900gr</t>
  </si>
  <si>
    <t>2015/16</t>
  </si>
  <si>
    <t>2016/17</t>
  </si>
  <si>
    <t>kg</t>
  </si>
  <si>
    <t>WHITE BREAD</t>
  </si>
  <si>
    <t>400g (Units)</t>
  </si>
  <si>
    <t>600g (Units)</t>
  </si>
  <si>
    <t>700g (Units)</t>
  </si>
  <si>
    <t>Other (Units)</t>
  </si>
  <si>
    <t>White Bread (Total Units)</t>
  </si>
  <si>
    <t>BROWN BREAD</t>
  </si>
  <si>
    <t>Brown Bread (Total Units)</t>
  </si>
  <si>
    <t>WHOLE WHEAT</t>
  </si>
  <si>
    <t>Whole Wheat (Total Units)</t>
  </si>
  <si>
    <t>OTHER</t>
  </si>
  <si>
    <t>Other (Total Units)</t>
  </si>
  <si>
    <t xml:space="preserve"> 15/16</t>
  </si>
  <si>
    <t xml:space="preserve"> 16/17</t>
  </si>
  <si>
    <t>units</t>
  </si>
  <si>
    <t>Kg/head</t>
  </si>
  <si>
    <t>%</t>
  </si>
  <si>
    <t>units/head</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</si>
  <si>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</si>
  <si>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</si>
  <si>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</si>
  <si>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</si>
  <si>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</si>
  <si>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</si>
  <si>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</si>
  <si>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</si>
  <si>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</si>
  <si>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</si>
  <si>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</si>
  <si>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</si>
  <si>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</si>
  <si>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</si>
  <si>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</si>
  <si>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</si>
  <si>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</si>
  <si>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</si>
  <si>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</si>
  <si>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</si>
  <si>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</si>
  <si>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</si>
  <si>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Bread weight</t>
  </si>
  <si>
    <t>gr</t>
  </si>
  <si>
    <t>Per
capita</t>
  </si>
  <si>
    <t>Pan Baked
as % wheat</t>
  </si>
  <si>
    <t>RSA
Population</t>
  </si>
  <si>
    <t>Bread baked from 1948</t>
  </si>
  <si>
    <t>400-700</t>
  </si>
  <si>
    <t>2)</t>
  </si>
  <si>
    <t>3)</t>
  </si>
  <si>
    <t>3) Brown bread included Whole Wheat bread</t>
  </si>
  <si>
    <t>2) White bread included Other</t>
  </si>
  <si>
    <t>1987/88 to 2014/15: No information available</t>
  </si>
  <si>
    <t>Total Pan baked bread</t>
  </si>
  <si>
    <r>
      <t xml:space="preserve">Other Flour
(Industrial)
</t>
    </r>
    <r>
      <rPr>
        <b/>
        <sz val="11"/>
        <color rgb="FF0000FF"/>
        <rFont val="Arial Narrow"/>
        <family val="2"/>
      </rPr>
      <t>1)</t>
    </r>
  </si>
  <si>
    <r>
      <t xml:space="preserve">Self-Raising
flour
</t>
    </r>
    <r>
      <rPr>
        <b/>
        <sz val="11"/>
        <color rgb="FF0000FF"/>
        <rFont val="Arial Narrow"/>
        <family val="2"/>
      </rPr>
      <t>1)</t>
    </r>
  </si>
  <si>
    <t>1) Self-rasing flour, Other Flour (Industrial) &amp; Bran were not reported before 2015/16</t>
  </si>
  <si>
    <r>
      <t xml:space="preserve">Bran
</t>
    </r>
    <r>
      <rPr>
        <b/>
        <sz val="11"/>
        <color rgb="FF0000FF"/>
        <rFont val="Arial Narrow"/>
        <family val="2"/>
      </rPr>
      <t>1)</t>
    </r>
  </si>
  <si>
    <r>
      <t xml:space="preserve">Pasta
Semolina
</t>
    </r>
    <r>
      <rPr>
        <b/>
        <sz val="11"/>
        <color rgb="FF0000FF"/>
        <rFont val="Arial Narrow"/>
        <family val="2"/>
      </rPr>
      <t>2)</t>
    </r>
  </si>
  <si>
    <t>2) Pasta Semolina was only reported for the period between 1971 and 1988</t>
  </si>
  <si>
    <t>Ton</t>
  </si>
  <si>
    <t>3) In 1971/72 the marketing year for wheat changed from 1 Nov - 31 Oct to 1 Oct - 30 Sep</t>
  </si>
  <si>
    <t>2015/16 - to date: SAGIS</t>
  </si>
  <si>
    <t>Total Wheat Processed</t>
  </si>
  <si>
    <r>
      <t xml:space="preserve">1948/49 - 2014/15 </t>
    </r>
    <r>
      <rPr>
        <b/>
        <i/>
        <sz val="11"/>
        <color theme="1"/>
        <rFont val="Arial Narrow"/>
        <family val="2"/>
      </rPr>
      <t xml:space="preserve">Total Wheat Processed </t>
    </r>
    <r>
      <rPr>
        <i/>
        <sz val="11"/>
        <color theme="1"/>
        <rFont val="Arial Narrow"/>
        <family val="2"/>
      </rPr>
      <t xml:space="preserve"> - Abstract of Agricultural Statistics</t>
    </r>
  </si>
  <si>
    <t>1948/49 - 1986/87: Wheat Board Reports</t>
  </si>
  <si>
    <t>2017/18</t>
  </si>
  <si>
    <t>kg/head</t>
  </si>
  <si>
    <t>Total Wheat processed per capita</t>
  </si>
  <si>
    <t>1998/99 - date: SAGIS</t>
  </si>
  <si>
    <t>Units</t>
  </si>
  <si>
    <t>2018/19</t>
  </si>
  <si>
    <t xml:space="preserve"> 17/18</t>
  </si>
  <si>
    <t>Marketing
year</t>
  </si>
  <si>
    <t>18/19</t>
  </si>
  <si>
    <t>Updated:</t>
  </si>
  <si>
    <t>2019/20</t>
  </si>
  <si>
    <t>19/20</t>
  </si>
  <si>
    <t>20/21</t>
  </si>
  <si>
    <t>2020/21</t>
  </si>
  <si>
    <t>21/22</t>
  </si>
  <si>
    <r>
      <t xml:space="preserve">1948/49 - 1997/98: </t>
    </r>
    <r>
      <rPr>
        <b/>
        <sz val="9"/>
        <color theme="1"/>
        <rFont val="Arial Narrow"/>
        <family val="2"/>
      </rPr>
      <t xml:space="preserve">Total Wheat Processed: </t>
    </r>
    <r>
      <rPr>
        <sz val="9"/>
        <color theme="1"/>
        <rFont val="Arial Narrow"/>
        <family val="2"/>
      </rPr>
      <t>Abstract of Agricultural Statistics</t>
    </r>
  </si>
  <si>
    <t>2021/22</t>
  </si>
  <si>
    <t>White + Other</t>
  </si>
  <si>
    <t>Brown + Whole wheat</t>
  </si>
  <si>
    <t>Kg</t>
  </si>
  <si>
    <r>
      <t xml:space="preserve">Total Wheat </t>
    </r>
    <r>
      <rPr>
        <sz val="11"/>
        <color rgb="FF0000FF"/>
        <rFont val="Arial Narrow"/>
        <family val="2"/>
      </rPr>
      <t>4)</t>
    </r>
    <r>
      <rPr>
        <b/>
        <sz val="11"/>
        <color theme="1"/>
        <rFont val="Arial Narrow"/>
        <family val="2"/>
      </rPr>
      <t xml:space="preserve">
processed</t>
    </r>
  </si>
  <si>
    <t xml:space="preserve"> </t>
  </si>
  <si>
    <t>4) Total wheat processed for human consumption</t>
  </si>
  <si>
    <t>2022/23</t>
  </si>
  <si>
    <t>22/23</t>
  </si>
  <si>
    <t>2023/05/15</t>
  </si>
  <si>
    <r>
      <t xml:space="preserve">Population updated </t>
    </r>
    <r>
      <rPr>
        <b/>
        <sz val="11"/>
        <color rgb="FF0000FF"/>
        <rFont val="Arial Narrow"/>
        <family val="2"/>
      </rPr>
      <t>15 May 2023</t>
    </r>
  </si>
  <si>
    <t>2023/11/06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</si>
</sst>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_ * #,##0.00_ ;_ * \-#,##0.00_ ;_ * &quot;-&quot;??_ ;_ @_ "/>
    <numFmt numFmtId="166" formatCode="###\ ###\ ###\ ##0"/>
  </numFmts>
  <fonts count="37" x14ac:knownFonts="1">
    <font>
      <sz val="11"/>
      <color theme="1"/>
      <name val="Calibri"/>
      <family val="2"/>
      <scheme val="minor"/>
    </font>
    <font>
      <sz val="11"/>
      <color theme="1"/>
      <name val="Arial Narrow"/>
      <family val="2"/>
    </font>
    <font>
      <sz val="11"/>
      <name val="Calibri"/>
      <family val="2"/>
    </font>
    <font>
      <sz val="11"/>
      <color theme="1"/>
      <name val="Arial Narrow"/>
      <family val="2"/>
    </font>
    <font>
      <sz val="11"/>
      <color theme="1"/>
      <name val="Arial Narrow"/>
      <family val="2"/>
    </font>
    <font>
      <sz val="11"/>
      <color theme="1"/>
      <name val="Arial Narrow"/>
      <family val="2"/>
    </font>
    <font>
      <sz val="11"/>
      <name val="Calibri"/>
      <family val="2"/>
    </font>
    <font>
      <sz val="9"/>
      <color theme="1"/>
      <name val="Arial"/>
      <family val="2"/>
    </font>
    <font>
      <b/>
      <sz val="9"/>
      <color theme="1"/>
      <name val="Arial"/>
      <family val="2"/>
    </font>
    <font>
      <sz val="9"/>
      <name val="Arial"/>
      <family val="2"/>
    </font>
    <font>
      <sz val="9"/>
      <color rgb="FFFF0000"/>
      <name val="Arial"/>
      <family val="2"/>
    </font>
    <font>
      <sz val="8"/>
      <color theme="1"/>
      <name val="Arial"/>
      <family val="2"/>
    </font>
    <font>
      <sz val="10"/>
      <color theme="1"/>
      <name val="Arial Narrow"/>
      <family val="2"/>
    </font>
    <font>
      <b/>
      <sz val="10"/>
      <color theme="1"/>
      <name val="Arial Narrow"/>
      <family val="2"/>
    </font>
    <font>
      <sz val="11"/>
      <color theme="1"/>
      <name val="Arial Narrow"/>
      <family val="2"/>
    </font>
    <font>
      <b/>
      <sz val="14"/>
      <color theme="1"/>
      <name val="Arial Narrow"/>
      <family val="2"/>
    </font>
    <font>
      <b/>
      <sz val="11"/>
      <color theme="1"/>
      <name val="Arial Narrow"/>
      <family val="2"/>
    </font>
    <font>
      <sz val="11"/>
      <color rgb="FF0000FF"/>
      <name val="Arial Narrow"/>
      <family val="2"/>
    </font>
    <font>
      <sz val="11"/>
      <name val="Arial Narrow"/>
      <family val="2"/>
    </font>
    <font>
      <b/>
      <sz val="11"/>
      <color rgb="FF0000FF"/>
      <name val="Arial Narrow"/>
      <family val="2"/>
    </font>
    <font>
      <i/>
      <sz val="11"/>
      <color theme="1"/>
      <name val="Arial Narrow"/>
      <family val="2"/>
    </font>
    <font>
      <b/>
      <i/>
      <sz val="11"/>
      <color theme="1"/>
      <name val="Arial Narrow"/>
      <family val="2"/>
    </font>
    <font>
      <b/>
      <sz val="11"/>
      <name val="Arial Narrow"/>
      <family val="2"/>
    </font>
    <font>
      <sz val="10"/>
      <color rgb="FF0000FF"/>
      <name val="Arial Narrow"/>
      <family val="2"/>
    </font>
    <font>
      <sz val="9"/>
      <color theme="1"/>
      <name val="Arial Narrow"/>
      <family val="2"/>
    </font>
    <font>
      <sz val="9"/>
      <name val="Arial Narrow"/>
      <family val="2"/>
    </font>
    <font>
      <b/>
      <sz val="9"/>
      <color theme="1"/>
      <name val="Arial Narrow"/>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Arial Narrow"/>
      <family val="2"/>
    </font>
    <font>
      <b/>
      <sz val="18"/>
      <color theme="3"/>
      <name val="Cambria"/>
      <family val="2"/>
      <scheme val="maj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499984740745262"/>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CC99"/>
      </patternFill>
    </fill>
    <fill>
      <patternFill patternType="solid">
        <fgColor rgb="FFF2F2F2"/>
      </patternFill>
    </fill>
    <fill>
      <patternFill patternType="solid">
        <fgColor theme="2"/>
        <bgColor indexed="64"/>
      </patternFill>
    </fill>
    <fill>
      <patternFill patternType="solid">
        <fgColor theme="9"/>
        <bgColor indexed="64"/>
      </patternFill>
    </fill>
    <fill>
      <patternFill patternType="solid">
        <fgColor theme="9" tint="0.79998168889431442"/>
        <bgColor indexed="64"/>
      </patternFill>
    </fill>
  </fills>
  <borders count="90">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theme="6" tint="-0.24994659260841701"/>
      </top>
      <bottom style="dotted">
        <color indexed="64"/>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medium">
        <color theme="6" tint="-0.24994659260841701"/>
      </top>
      <bottom style="dotted">
        <color indexed="64"/>
      </bottom>
      <diagonal/>
    </border>
    <border>
      <left style="thin">
        <color indexed="64"/>
      </left>
      <right/>
      <top style="medium">
        <color theme="6" tint="-0.24994659260841701"/>
      </top>
      <bottom style="dotted">
        <color indexed="64"/>
      </bottom>
      <diagonal/>
    </border>
    <border>
      <left/>
      <right style="thin">
        <color indexed="64"/>
      </right>
      <top style="medium">
        <color theme="6" tint="-0.24994659260841701"/>
      </top>
      <bottom style="dotted">
        <color indexed="64"/>
      </bottom>
      <diagonal/>
    </border>
    <border>
      <left style="thin">
        <color indexed="64"/>
      </left>
      <right style="thin">
        <color indexed="64"/>
      </right>
      <top style="medium">
        <color theme="6" tint="-0.24994659260841701"/>
      </top>
      <bottom style="dotted">
        <color indexed="64"/>
      </bottom>
      <diagonal/>
    </border>
    <border>
      <left style="thin">
        <color indexed="64"/>
      </left>
      <right style="medium">
        <color indexed="64"/>
      </right>
      <top style="medium">
        <color theme="6" tint="-0.24994659260841701"/>
      </top>
      <bottom style="dotted">
        <color indexed="64"/>
      </bottom>
      <diagonal/>
    </border>
    <border>
      <left style="medium">
        <color indexed="64"/>
      </left>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theme="6" tint="-0.24994659260841701"/>
      </top>
      <bottom style="dotted">
        <color indexed="64"/>
      </bottom>
      <diagonal/>
    </border>
  </borders>
  <cellStyleXfs count="37">
    <xf numFmtId="0" fontId="0" fillId="0" borderId="0"/>
    <xf numFmtId="0" fontId="6" fillId="0" borderId="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27"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28" fillId="0" borderId="48" applyNumberFormat="0" applyFill="0" applyAlignment="0" applyProtection="0"/>
    <xf numFmtId="0" fontId="29" fillId="0" borderId="49" applyNumberFormat="0" applyFill="0" applyAlignment="0" applyProtection="0"/>
    <xf numFmtId="0" fontId="30" fillId="0" borderId="50" applyNumberFormat="0" applyFill="0" applyAlignment="0" applyProtection="0"/>
    <xf numFmtId="0" fontId="30" fillId="0" borderId="0" applyNumberFormat="0" applyFill="0" applyBorder="0" applyAlignment="0" applyProtection="0"/>
    <xf numFmtId="0" fontId="31" fillId="9" borderId="51" applyNumberFormat="0" applyAlignment="0" applyProtection="0"/>
    <xf numFmtId="0" fontId="27" fillId="0" borderId="0"/>
    <xf numFmtId="0" fontId="27" fillId="0" borderId="0"/>
    <xf numFmtId="0" fontId="27" fillId="0" borderId="0"/>
    <xf numFmtId="0" fontId="27" fillId="0" borderId="0"/>
    <xf numFmtId="0" fontId="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0" borderId="0"/>
    <xf numFmtId="0" fontId="34" fillId="0" borderId="0"/>
    <xf numFmtId="0" fontId="34" fillId="0" borderId="0"/>
    <xf numFmtId="0" fontId="27" fillId="0" borderId="0"/>
    <xf numFmtId="0" fontId="27" fillId="0" borderId="0"/>
    <xf numFmtId="0" fontId="32" fillId="10" borderId="52" applyNumberFormat="0" applyAlignment="0" applyProtection="0"/>
    <xf numFmtId="0" fontId="36" fillId="0" borderId="0" applyNumberFormat="0" applyFill="0" applyBorder="0" applyAlignment="0" applyProtection="0"/>
    <xf numFmtId="0" fontId="33" fillId="0" borderId="53" applyNumberFormat="0" applyFill="0" applyAlignment="0" applyProtection="0"/>
  </cellStyleXfs>
  <cellXfs count="286">
    <xf numFmtId="0" fontId="0" fillId="0" borderId="0" xfId="0"/>
    <xf numFmtId="3" fontId="7" fillId="0" borderId="0" xfId="0" applyNumberFormat="1" applyFont="1"/>
    <xf numFmtId="0" fontId="7" fillId="0" borderId="0" xfId="0" applyFont="1"/>
    <xf numFmtId="3" fontId="7" fillId="0" borderId="3" xfId="0" applyNumberFormat="1" applyFont="1" applyBorder="1"/>
    <xf numFmtId="3" fontId="7" fillId="2" borderId="0" xfId="0" applyNumberFormat="1" applyFont="1" applyFill="1"/>
    <xf numFmtId="3" fontId="7" fillId="0" borderId="1" xfId="0" applyNumberFormat="1" applyFont="1" applyBorder="1"/>
    <xf numFmtId="3" fontId="9" fillId="0" borderId="1" xfId="0" applyNumberFormat="1" applyFont="1" applyBorder="1"/>
    <xf numFmtId="3" fontId="9" fillId="0" borderId="2" xfId="0" applyNumberFormat="1" applyFont="1" applyBorder="1"/>
    <xf numFmtId="3" fontId="7" fillId="0" borderId="9" xfId="0" applyNumberFormat="1" applyFont="1" applyBorder="1"/>
    <xf numFmtId="3" fontId="10" fillId="4" borderId="0" xfId="0" applyNumberFormat="1" applyFont="1" applyFill="1"/>
    <xf numFmtId="3" fontId="7" fillId="4" borderId="0" xfId="0" applyNumberFormat="1" applyFont="1" applyFill="1"/>
    <xf numFmtId="3" fontId="7" fillId="4" borderId="3" xfId="0" applyNumberFormat="1" applyFont="1" applyFill="1" applyBorder="1"/>
    <xf numFmtId="3" fontId="7" fillId="4" borderId="9" xfId="0" applyNumberFormat="1" applyFont="1" applyFill="1" applyBorder="1"/>
    <xf numFmtId="3" fontId="7" fillId="4" borderId="5" xfId="0" applyNumberFormat="1" applyFont="1" applyFill="1" applyBorder="1"/>
    <xf numFmtId="3" fontId="7" fillId="4" borderId="7" xfId="0" applyNumberFormat="1" applyFont="1" applyFill="1" applyBorder="1"/>
    <xf numFmtId="3" fontId="7" fillId="4" borderId="10" xfId="0" applyNumberFormat="1" applyFont="1" applyFill="1" applyBorder="1"/>
    <xf numFmtId="3" fontId="7" fillId="4" borderId="8" xfId="0" applyNumberFormat="1" applyFont="1" applyFill="1" applyBorder="1"/>
    <xf numFmtId="3" fontId="7" fillId="4" borderId="12" xfId="0" applyNumberFormat="1" applyFont="1" applyFill="1" applyBorder="1"/>
    <xf numFmtId="3" fontId="9" fillId="4" borderId="12" xfId="0" applyNumberFormat="1" applyFont="1" applyFill="1" applyBorder="1"/>
    <xf numFmtId="3" fontId="9" fillId="4" borderId="10" xfId="0" applyNumberFormat="1" applyFont="1" applyFill="1" applyBorder="1"/>
    <xf numFmtId="3" fontId="9" fillId="4" borderId="8" xfId="0" applyNumberFormat="1" applyFont="1" applyFill="1" applyBorder="1"/>
    <xf numFmtId="3" fontId="9" fillId="4" borderId="0" xfId="0" applyNumberFormat="1" applyFont="1" applyFill="1"/>
    <xf numFmtId="0" fontId="7" fillId="0" borderId="3" xfId="0" applyFont="1" applyBorder="1"/>
    <xf numFmtId="3" fontId="8" fillId="2" borderId="3" xfId="0" applyNumberFormat="1" applyFont="1" applyFill="1" applyBorder="1" applyAlignment="1">
      <alignment horizontal="center" wrapText="1"/>
    </xf>
    <xf numFmtId="3" fontId="8" fillId="4" borderId="3" xfId="0" applyNumberFormat="1" applyFont="1" applyFill="1" applyBorder="1" applyAlignment="1">
      <alignment horizontal="center" wrapText="1"/>
    </xf>
    <xf numFmtId="3" fontId="9" fillId="4" borderId="6" xfId="0" applyNumberFormat="1" applyFont="1" applyFill="1" applyBorder="1"/>
    <xf numFmtId="3" fontId="7" fillId="4" borderId="1" xfId="0" applyNumberFormat="1" applyFont="1" applyFill="1" applyBorder="1"/>
    <xf numFmtId="3" fontId="8" fillId="0" borderId="3" xfId="0" applyNumberFormat="1" applyFont="1" applyBorder="1" applyAlignment="1">
      <alignment vertical="center" wrapText="1"/>
    </xf>
    <xf numFmtId="3" fontId="8" fillId="4" borderId="3" xfId="0" applyNumberFormat="1" applyFont="1" applyFill="1" applyBorder="1" applyAlignment="1">
      <alignment vertical="center" wrapText="1"/>
    </xf>
    <xf numFmtId="3" fontId="7" fillId="0" borderId="5" xfId="0" applyNumberFormat="1" applyFont="1" applyBorder="1"/>
    <xf numFmtId="164" fontId="7" fillId="0" borderId="3" xfId="0" applyNumberFormat="1" applyFont="1" applyBorder="1" applyAlignment="1">
      <alignment horizontal="left"/>
    </xf>
    <xf numFmtId="164" fontId="7" fillId="0" borderId="0" xfId="0" applyNumberFormat="1" applyFont="1"/>
    <xf numFmtId="3" fontId="7" fillId="0" borderId="11" xfId="0" applyNumberFormat="1" applyFont="1" applyBorder="1"/>
    <xf numFmtId="3" fontId="8" fillId="0" borderId="3" xfId="0" applyNumberFormat="1" applyFont="1" applyBorder="1" applyAlignment="1">
      <alignment vertical="center"/>
    </xf>
    <xf numFmtId="3" fontId="8" fillId="4" borderId="3" xfId="0" applyNumberFormat="1" applyFont="1" applyFill="1" applyBorder="1" applyAlignment="1">
      <alignment vertical="center"/>
    </xf>
    <xf numFmtId="3" fontId="7" fillId="4" borderId="11" xfId="0" applyNumberFormat="1" applyFont="1" applyFill="1" applyBorder="1"/>
    <xf numFmtId="164" fontId="7" fillId="4" borderId="3" xfId="0" applyNumberFormat="1" applyFont="1" applyFill="1" applyBorder="1"/>
    <xf numFmtId="164" fontId="7" fillId="3" borderId="3" xfId="0" applyNumberFormat="1" applyFont="1" applyFill="1" applyBorder="1" applyAlignment="1">
      <alignment horizontal="left"/>
    </xf>
    <xf numFmtId="3" fontId="11" fillId="0" borderId="0" xfId="0" applyNumberFormat="1" applyFont="1"/>
    <xf numFmtId="164" fontId="11" fillId="0" borderId="0" xfId="0" applyNumberFormat="1" applyFont="1"/>
    <xf numFmtId="3" fontId="11" fillId="4" borderId="0" xfId="0" applyNumberFormat="1" applyFont="1" applyFill="1"/>
    <xf numFmtId="3" fontId="7" fillId="0" borderId="4" xfId="0" applyNumberFormat="1" applyFont="1" applyBorder="1"/>
    <xf numFmtId="0" fontId="11" fillId="0" borderId="0" xfId="0" applyFont="1"/>
    <xf numFmtId="3" fontId="7" fillId="4" borderId="4" xfId="0" applyNumberFormat="1" applyFont="1" applyFill="1" applyBorder="1"/>
    <xf numFmtId="3" fontId="10" fillId="0" borderId="9" xfId="0" applyNumberFormat="1" applyFont="1" applyBorder="1"/>
    <xf numFmtId="3" fontId="12" fillId="0" borderId="0" xfId="0" applyNumberFormat="1" applyFont="1"/>
    <xf numFmtId="0" fontId="12" fillId="0" borderId="0" xfId="0" applyFont="1"/>
    <xf numFmtId="3" fontId="14" fillId="0" borderId="0" xfId="0" applyNumberFormat="1" applyFont="1"/>
    <xf numFmtId="3" fontId="14" fillId="0" borderId="0" xfId="0" applyNumberFormat="1" applyFont="1" applyAlignment="1">
      <alignment horizontal="center"/>
    </xf>
    <xf numFmtId="0" fontId="14" fillId="0" borderId="0" xfId="0" applyFont="1" applyAlignment="1">
      <alignment horizontal="left" indent="1"/>
    </xf>
    <xf numFmtId="0" fontId="14" fillId="0" borderId="0" xfId="0" applyFont="1"/>
    <xf numFmtId="0" fontId="14" fillId="0" borderId="0" xfId="0" applyFont="1" applyAlignment="1">
      <alignment horizontal="center"/>
    </xf>
    <xf numFmtId="3" fontId="16" fillId="5" borderId="28" xfId="0" applyNumberFormat="1" applyFont="1" applyFill="1" applyBorder="1" applyAlignment="1">
      <alignment horizontal="center" vertical="center" wrapText="1"/>
    </xf>
    <xf numFmtId="3" fontId="16" fillId="5" borderId="29" xfId="0" applyNumberFormat="1" applyFont="1" applyFill="1" applyBorder="1" applyAlignment="1">
      <alignment horizontal="center" vertical="center" wrapText="1"/>
    </xf>
    <xf numFmtId="3" fontId="16" fillId="3" borderId="19" xfId="0" applyNumberFormat="1" applyFont="1" applyFill="1" applyBorder="1" applyAlignment="1">
      <alignment horizontal="center" vertical="center"/>
    </xf>
    <xf numFmtId="3" fontId="16" fillId="3" borderId="19" xfId="0" applyNumberFormat="1" applyFont="1" applyFill="1" applyBorder="1" applyAlignment="1">
      <alignment horizontal="center" vertical="center" wrapText="1"/>
    </xf>
    <xf numFmtId="3" fontId="16" fillId="3" borderId="33" xfId="0" applyNumberFormat="1" applyFont="1" applyFill="1" applyBorder="1" applyAlignment="1">
      <alignment horizontal="center" vertical="center" wrapText="1"/>
    </xf>
    <xf numFmtId="3" fontId="16" fillId="3" borderId="20" xfId="0" applyNumberFormat="1" applyFont="1" applyFill="1" applyBorder="1" applyAlignment="1">
      <alignment horizontal="center" vertical="center" wrapText="1"/>
    </xf>
    <xf numFmtId="3" fontId="16" fillId="5" borderId="30" xfId="0" applyNumberFormat="1" applyFont="1" applyFill="1" applyBorder="1" applyAlignment="1">
      <alignment horizontal="center" vertical="center" wrapText="1"/>
    </xf>
    <xf numFmtId="3" fontId="16" fillId="5" borderId="9" xfId="0" applyNumberFormat="1" applyFont="1" applyFill="1" applyBorder="1" applyAlignment="1">
      <alignment horizontal="center" vertical="center"/>
    </xf>
    <xf numFmtId="164" fontId="16" fillId="5" borderId="43" xfId="0" applyNumberFormat="1" applyFont="1" applyFill="1" applyBorder="1" applyAlignment="1">
      <alignment vertical="center"/>
    </xf>
    <xf numFmtId="3" fontId="16" fillId="5" borderId="36" xfId="0" applyNumberFormat="1" applyFont="1" applyFill="1" applyBorder="1" applyAlignment="1">
      <alignment horizontal="center" vertical="center" wrapText="1"/>
    </xf>
    <xf numFmtId="3" fontId="16" fillId="5" borderId="25" xfId="0" applyNumberFormat="1" applyFont="1" applyFill="1" applyBorder="1" applyAlignment="1">
      <alignment horizontal="center"/>
    </xf>
    <xf numFmtId="3" fontId="16" fillId="5" borderId="34" xfId="0" applyNumberFormat="1" applyFont="1" applyFill="1" applyBorder="1" applyAlignment="1">
      <alignment horizontal="center" vertical="center" wrapText="1"/>
    </xf>
    <xf numFmtId="3" fontId="23" fillId="5" borderId="33" xfId="0" applyNumberFormat="1" applyFont="1" applyFill="1" applyBorder="1" applyAlignment="1">
      <alignment horizontal="center"/>
    </xf>
    <xf numFmtId="3" fontId="23" fillId="5" borderId="45" xfId="0" applyNumberFormat="1" applyFont="1" applyFill="1" applyBorder="1" applyAlignment="1">
      <alignment horizontal="center" wrapText="1"/>
    </xf>
    <xf numFmtId="164" fontId="16" fillId="5" borderId="42" xfId="0" applyNumberFormat="1" applyFont="1" applyFill="1" applyBorder="1" applyAlignment="1">
      <alignment vertical="center"/>
    </xf>
    <xf numFmtId="0" fontId="14" fillId="2" borderId="0" xfId="0" applyFont="1" applyFill="1"/>
    <xf numFmtId="0" fontId="16" fillId="2" borderId="0" xfId="0" applyFont="1" applyFill="1" applyAlignment="1">
      <alignment horizontal="left"/>
    </xf>
    <xf numFmtId="3" fontId="14" fillId="2" borderId="0" xfId="0" applyNumberFormat="1" applyFont="1" applyFill="1"/>
    <xf numFmtId="3" fontId="14" fillId="2" borderId="0" xfId="0" applyNumberFormat="1" applyFont="1" applyFill="1" applyAlignment="1">
      <alignment horizontal="center"/>
    </xf>
    <xf numFmtId="0" fontId="14" fillId="2" borderId="0" xfId="0" applyFont="1" applyFill="1" applyAlignment="1">
      <alignment horizontal="center"/>
    </xf>
    <xf numFmtId="0" fontId="14" fillId="2" borderId="0" xfId="0" applyFont="1" applyFill="1" applyAlignment="1">
      <alignment horizontal="left" indent="1"/>
    </xf>
    <xf numFmtId="3" fontId="21" fillId="2" borderId="0" xfId="0" applyNumberFormat="1" applyFont="1" applyFill="1"/>
    <xf numFmtId="3" fontId="20" fillId="2" borderId="0" xfId="0" applyNumberFormat="1" applyFont="1" applyFill="1"/>
    <xf numFmtId="0" fontId="5" fillId="2" borderId="0" xfId="0" applyFont="1" applyFill="1" applyAlignment="1">
      <alignment horizontal="right" indent="1"/>
    </xf>
    <xf numFmtId="3" fontId="17" fillId="0" borderId="0" xfId="0" applyNumberFormat="1" applyFont="1"/>
    <xf numFmtId="3" fontId="17" fillId="0" borderId="0" xfId="0" applyNumberFormat="1" applyFont="1" applyAlignment="1">
      <alignment horizontal="center"/>
    </xf>
    <xf numFmtId="0" fontId="24" fillId="2" borderId="0" xfId="0" applyFont="1" applyFill="1"/>
    <xf numFmtId="0" fontId="24" fillId="2" borderId="0" xfId="0" applyFont="1" applyFill="1" applyAlignment="1">
      <alignment horizontal="left"/>
    </xf>
    <xf numFmtId="3" fontId="24" fillId="2" borderId="0" xfId="0" applyNumberFormat="1" applyFont="1" applyFill="1"/>
    <xf numFmtId="3" fontId="24" fillId="2" borderId="0" xfId="0" applyNumberFormat="1"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left"/>
    </xf>
    <xf numFmtId="0" fontId="26" fillId="2" borderId="6" xfId="0" applyFont="1" applyFill="1" applyBorder="1" applyAlignment="1">
      <alignment horizontal="left"/>
    </xf>
    <xf numFmtId="3" fontId="24" fillId="2" borderId="6" xfId="0" applyNumberFormat="1" applyFont="1" applyFill="1" applyBorder="1"/>
    <xf numFmtId="3" fontId="24" fillId="2" borderId="6" xfId="0" applyNumberFormat="1" applyFont="1" applyFill="1" applyBorder="1" applyAlignment="1">
      <alignment horizontal="center"/>
    </xf>
    <xf numFmtId="0" fontId="24" fillId="2" borderId="6" xfId="0" applyFont="1" applyFill="1" applyBorder="1" applyAlignment="1">
      <alignment horizontal="center"/>
    </xf>
    <xf numFmtId="0" fontId="24" fillId="2" borderId="6" xfId="0" applyFont="1" applyFill="1" applyBorder="1"/>
    <xf numFmtId="0" fontId="24" fillId="2" borderId="0" xfId="0" applyFont="1" applyFill="1" applyAlignment="1">
      <alignment horizontal="left" indent="1"/>
    </xf>
    <xf numFmtId="3" fontId="3" fillId="2" borderId="0" xfId="0" quotePrefix="1" applyNumberFormat="1" applyFont="1" applyFill="1"/>
    <xf numFmtId="1" fontId="16" fillId="5" borderId="28" xfId="0" applyNumberFormat="1" applyFont="1" applyFill="1" applyBorder="1" applyAlignment="1">
      <alignment horizontal="center" vertical="center" wrapText="1"/>
    </xf>
    <xf numFmtId="1" fontId="16" fillId="5" borderId="9" xfId="0" applyNumberFormat="1" applyFont="1" applyFill="1" applyBorder="1" applyAlignment="1">
      <alignment horizontal="center"/>
    </xf>
    <xf numFmtId="3" fontId="16" fillId="5" borderId="16" xfId="0" applyNumberFormat="1" applyFont="1" applyFill="1" applyBorder="1" applyAlignment="1">
      <alignment horizontal="center"/>
    </xf>
    <xf numFmtId="1" fontId="16" fillId="5" borderId="29" xfId="0" applyNumberFormat="1" applyFont="1" applyFill="1" applyBorder="1" applyAlignment="1">
      <alignment horizontal="center" vertical="center" wrapText="1"/>
    </xf>
    <xf numFmtId="1" fontId="16" fillId="5" borderId="25" xfId="0" applyNumberFormat="1" applyFont="1" applyFill="1" applyBorder="1" applyAlignment="1">
      <alignment horizontal="center"/>
    </xf>
    <xf numFmtId="3" fontId="22" fillId="5" borderId="15" xfId="0" applyNumberFormat="1" applyFont="1" applyFill="1" applyBorder="1" applyAlignment="1">
      <alignment horizontal="center" vertical="center"/>
    </xf>
    <xf numFmtId="3" fontId="16" fillId="5" borderId="9" xfId="0" applyNumberFormat="1" applyFont="1" applyFill="1" applyBorder="1" applyAlignment="1">
      <alignment horizontal="center"/>
    </xf>
    <xf numFmtId="3" fontId="16" fillId="5" borderId="15" xfId="0" applyNumberFormat="1" applyFont="1" applyFill="1" applyBorder="1" applyAlignment="1">
      <alignment horizontal="center"/>
    </xf>
    <xf numFmtId="0" fontId="3" fillId="0" borderId="0" xfId="0" applyFont="1"/>
    <xf numFmtId="3" fontId="3" fillId="0" borderId="0" xfId="0" applyNumberFormat="1" applyFont="1"/>
    <xf numFmtId="1" fontId="3" fillId="0" borderId="0" xfId="0" applyNumberFormat="1" applyFont="1"/>
    <xf numFmtId="3" fontId="16" fillId="5" borderId="33" xfId="0" applyNumberFormat="1" applyFont="1" applyFill="1" applyBorder="1" applyAlignment="1">
      <alignment horizontal="center" vertical="center" wrapText="1"/>
    </xf>
    <xf numFmtId="3" fontId="16" fillId="5" borderId="16" xfId="0" applyNumberFormat="1" applyFont="1" applyFill="1" applyBorder="1" applyAlignment="1">
      <alignment horizontal="center" vertical="center" wrapText="1"/>
    </xf>
    <xf numFmtId="3" fontId="16" fillId="5" borderId="15" xfId="0" applyNumberFormat="1" applyFont="1" applyFill="1" applyBorder="1" applyAlignment="1">
      <alignment horizontal="center" vertical="center"/>
    </xf>
    <xf numFmtId="0" fontId="16" fillId="5" borderId="46" xfId="0" applyFont="1" applyFill="1" applyBorder="1" applyAlignment="1">
      <alignment horizontal="center" vertical="center" wrapText="1"/>
    </xf>
    <xf numFmtId="0" fontId="16" fillId="5" borderId="47" xfId="0" applyFont="1" applyFill="1" applyBorder="1" applyAlignment="1">
      <alignment horizontal="center" vertical="center"/>
    </xf>
    <xf numFmtId="0" fontId="3" fillId="2" borderId="0" xfId="0" applyFont="1" applyFill="1"/>
    <xf numFmtId="0" fontId="3" fillId="2" borderId="0" xfId="0" applyFont="1" applyFill="1" applyAlignment="1">
      <alignment horizontal="center"/>
    </xf>
    <xf numFmtId="3" fontId="3" fillId="2" borderId="0" xfId="0" applyNumberFormat="1" applyFont="1" applyFill="1"/>
    <xf numFmtId="0" fontId="3" fillId="2" borderId="0" xfId="0" applyFont="1" applyFill="1" applyAlignment="1">
      <alignment horizontal="left"/>
    </xf>
    <xf numFmtId="0" fontId="3" fillId="0" borderId="0" xfId="0" applyFont="1" applyAlignment="1">
      <alignment horizontal="center"/>
    </xf>
    <xf numFmtId="0" fontId="16" fillId="0" borderId="0" xfId="0" applyFont="1"/>
    <xf numFmtId="3" fontId="12" fillId="0" borderId="3" xfId="0" applyNumberFormat="1" applyFont="1" applyBorder="1"/>
    <xf numFmtId="3" fontId="23" fillId="3" borderId="25" xfId="0" applyNumberFormat="1" applyFont="1" applyFill="1" applyBorder="1"/>
    <xf numFmtId="3" fontId="12" fillId="3" borderId="24" xfId="0" applyNumberFormat="1" applyFont="1" applyFill="1" applyBorder="1"/>
    <xf numFmtId="3" fontId="23" fillId="3" borderId="16" xfId="0" applyNumberFormat="1" applyFont="1" applyFill="1" applyBorder="1"/>
    <xf numFmtId="3" fontId="12" fillId="3" borderId="9" xfId="0" applyNumberFormat="1" applyFont="1" applyFill="1" applyBorder="1"/>
    <xf numFmtId="0" fontId="12" fillId="3" borderId="24" xfId="0" applyFont="1" applyFill="1" applyBorder="1"/>
    <xf numFmtId="0" fontId="23" fillId="0" borderId="23" xfId="0" applyFont="1" applyBorder="1"/>
    <xf numFmtId="0" fontId="23" fillId="0" borderId="13" xfId="0" applyFont="1" applyBorder="1"/>
    <xf numFmtId="0" fontId="12" fillId="0" borderId="3" xfId="0" applyFont="1" applyBorder="1"/>
    <xf numFmtId="3" fontId="23" fillId="3" borderId="23" xfId="0" applyNumberFormat="1" applyFont="1" applyFill="1" applyBorder="1"/>
    <xf numFmtId="3" fontId="12" fillId="3" borderId="1" xfId="0" applyNumberFormat="1" applyFont="1" applyFill="1" applyBorder="1"/>
    <xf numFmtId="3" fontId="23" fillId="3" borderId="13" xfId="0" applyNumberFormat="1" applyFont="1" applyFill="1" applyBorder="1"/>
    <xf numFmtId="0" fontId="12" fillId="3" borderId="1" xfId="0" applyFont="1" applyFill="1" applyBorder="1"/>
    <xf numFmtId="3" fontId="23" fillId="0" borderId="23" xfId="0" applyNumberFormat="1" applyFont="1" applyBorder="1"/>
    <xf numFmtId="3" fontId="12" fillId="0" borderId="1" xfId="0" applyNumberFormat="1" applyFont="1" applyBorder="1"/>
    <xf numFmtId="3" fontId="23" fillId="0" borderId="13" xfId="0" applyNumberFormat="1" applyFont="1" applyBorder="1"/>
    <xf numFmtId="0" fontId="12" fillId="0" borderId="1" xfId="0" applyFont="1" applyBorder="1"/>
    <xf numFmtId="3" fontId="23" fillId="0" borderId="22" xfId="0" applyNumberFormat="1" applyFont="1" applyBorder="1"/>
    <xf numFmtId="3" fontId="12" fillId="0" borderId="21" xfId="0" applyNumberFormat="1" applyFont="1" applyBorder="1"/>
    <xf numFmtId="3" fontId="23" fillId="0" borderId="17" xfId="0" applyNumberFormat="1" applyFont="1" applyBorder="1"/>
    <xf numFmtId="3" fontId="12" fillId="0" borderId="5" xfId="0" applyNumberFormat="1" applyFont="1" applyBorder="1"/>
    <xf numFmtId="0" fontId="12" fillId="0" borderId="21" xfId="0" applyFont="1" applyBorder="1"/>
    <xf numFmtId="3" fontId="12" fillId="3" borderId="3" xfId="0" applyNumberFormat="1" applyFont="1" applyFill="1" applyBorder="1"/>
    <xf numFmtId="0" fontId="12" fillId="0" borderId="16" xfId="0" applyFont="1" applyBorder="1"/>
    <xf numFmtId="0" fontId="12" fillId="0" borderId="25" xfId="0" applyFont="1" applyBorder="1"/>
    <xf numFmtId="0" fontId="23" fillId="0" borderId="16" xfId="0" applyFont="1" applyBorder="1"/>
    <xf numFmtId="0" fontId="12" fillId="0" borderId="9" xfId="0" applyFont="1" applyBorder="1"/>
    <xf numFmtId="0" fontId="12" fillId="0" borderId="24" xfId="0" applyFont="1" applyBorder="1"/>
    <xf numFmtId="3" fontId="13" fillId="3" borderId="3" xfId="0" applyNumberFormat="1" applyFont="1" applyFill="1" applyBorder="1" applyAlignment="1">
      <alignment horizontal="center"/>
    </xf>
    <xf numFmtId="0" fontId="12" fillId="0" borderId="27" xfId="0" applyFont="1" applyBorder="1"/>
    <xf numFmtId="3" fontId="13" fillId="0" borderId="0" xfId="0" quotePrefix="1" applyNumberFormat="1" applyFont="1" applyAlignment="1">
      <alignment horizontal="center"/>
    </xf>
    <xf numFmtId="3" fontId="23" fillId="8" borderId="16" xfId="0" applyNumberFormat="1" applyFont="1" applyFill="1" applyBorder="1"/>
    <xf numFmtId="3" fontId="12" fillId="8" borderId="3" xfId="0" applyNumberFormat="1" applyFont="1" applyFill="1" applyBorder="1"/>
    <xf numFmtId="3" fontId="12" fillId="7" borderId="3" xfId="0" applyNumberFormat="1" applyFont="1" applyFill="1" applyBorder="1"/>
    <xf numFmtId="3" fontId="23" fillId="7" borderId="3" xfId="0" applyNumberFormat="1" applyFont="1" applyFill="1" applyBorder="1"/>
    <xf numFmtId="3" fontId="23" fillId="8" borderId="3" xfId="0" applyNumberFormat="1" applyFont="1" applyFill="1" applyBorder="1"/>
    <xf numFmtId="0" fontId="24" fillId="2" borderId="54" xfId="0" applyFont="1" applyFill="1" applyBorder="1" applyAlignment="1">
      <alignment horizontal="left"/>
    </xf>
    <xf numFmtId="0" fontId="3" fillId="11" borderId="0" xfId="0" applyFont="1" applyFill="1"/>
    <xf numFmtId="3" fontId="23" fillId="0" borderId="14" xfId="0" applyNumberFormat="1" applyFont="1" applyBorder="1"/>
    <xf numFmtId="3" fontId="12" fillId="3" borderId="21" xfId="0" applyNumberFormat="1" applyFont="1" applyFill="1" applyBorder="1"/>
    <xf numFmtId="166" fontId="9" fillId="0" borderId="1" xfId="0" applyNumberFormat="1" applyFont="1" applyBorder="1"/>
    <xf numFmtId="3" fontId="23" fillId="3" borderId="3" xfId="0" applyNumberFormat="1" applyFont="1" applyFill="1" applyBorder="1"/>
    <xf numFmtId="3" fontId="12" fillId="12" borderId="24" xfId="0" applyNumberFormat="1" applyFont="1" applyFill="1" applyBorder="1"/>
    <xf numFmtId="3" fontId="12" fillId="12" borderId="3" xfId="0" applyNumberFormat="1" applyFont="1" applyFill="1" applyBorder="1"/>
    <xf numFmtId="0" fontId="15" fillId="0" borderId="0" xfId="0" applyFont="1"/>
    <xf numFmtId="0" fontId="3" fillId="0" borderId="55" xfId="0" applyFont="1" applyBorder="1"/>
    <xf numFmtId="0" fontId="3" fillId="2" borderId="56" xfId="0" applyFont="1" applyFill="1" applyBorder="1"/>
    <xf numFmtId="3" fontId="3" fillId="2" borderId="57" xfId="0" applyNumberFormat="1" applyFont="1" applyFill="1" applyBorder="1"/>
    <xf numFmtId="3" fontId="3" fillId="0" borderId="56" xfId="0" applyNumberFormat="1" applyFont="1" applyBorder="1"/>
    <xf numFmtId="0" fontId="3" fillId="0" borderId="58" xfId="0" applyFont="1" applyBorder="1"/>
    <xf numFmtId="3" fontId="3" fillId="0" borderId="57" xfId="0" applyNumberFormat="1" applyFont="1" applyBorder="1"/>
    <xf numFmtId="3" fontId="3" fillId="0" borderId="59" xfId="0" applyNumberFormat="1" applyFont="1" applyBorder="1"/>
    <xf numFmtId="3" fontId="3" fillId="0" borderId="60" xfId="0" applyNumberFormat="1" applyFont="1" applyBorder="1"/>
    <xf numFmtId="1" fontId="3" fillId="0" borderId="59" xfId="0" applyNumberFormat="1" applyFont="1" applyBorder="1"/>
    <xf numFmtId="1" fontId="3" fillId="0" borderId="60" xfId="0" applyNumberFormat="1" applyFont="1" applyBorder="1"/>
    <xf numFmtId="0" fontId="3" fillId="0" borderId="61" xfId="0" applyFont="1" applyBorder="1"/>
    <xf numFmtId="0" fontId="3" fillId="2" borderId="62" xfId="0" applyFont="1" applyFill="1" applyBorder="1"/>
    <xf numFmtId="3" fontId="3" fillId="2" borderId="63" xfId="0" applyNumberFormat="1" applyFont="1" applyFill="1" applyBorder="1"/>
    <xf numFmtId="3" fontId="3" fillId="0" borderId="62" xfId="0" applyNumberFormat="1" applyFont="1" applyBorder="1"/>
    <xf numFmtId="0" fontId="3" fillId="0" borderId="64" xfId="0" applyFont="1" applyBorder="1"/>
    <xf numFmtId="3" fontId="3" fillId="0" borderId="63" xfId="0" applyNumberFormat="1" applyFont="1" applyBorder="1"/>
    <xf numFmtId="3" fontId="3" fillId="0" borderId="65" xfId="0" applyNumberFormat="1" applyFont="1" applyBorder="1"/>
    <xf numFmtId="3" fontId="3" fillId="0" borderId="66" xfId="0" applyNumberFormat="1" applyFont="1" applyBorder="1"/>
    <xf numFmtId="1" fontId="3" fillId="0" borderId="65" xfId="0" applyNumberFormat="1" applyFont="1" applyBorder="1"/>
    <xf numFmtId="1" fontId="3" fillId="0" borderId="66" xfId="0" applyNumberFormat="1" applyFont="1" applyBorder="1"/>
    <xf numFmtId="0" fontId="3" fillId="11" borderId="61" xfId="0" applyFont="1" applyFill="1" applyBorder="1"/>
    <xf numFmtId="0" fontId="3" fillId="11" borderId="62" xfId="0" applyFont="1" applyFill="1" applyBorder="1"/>
    <xf numFmtId="3" fontId="3" fillId="11" borderId="63" xfId="0" applyNumberFormat="1" applyFont="1" applyFill="1" applyBorder="1"/>
    <xf numFmtId="3" fontId="3" fillId="11" borderId="62" xfId="0" applyNumberFormat="1" applyFont="1" applyFill="1" applyBorder="1"/>
    <xf numFmtId="0" fontId="3" fillId="11" borderId="64" xfId="0" applyFont="1" applyFill="1" applyBorder="1"/>
    <xf numFmtId="3" fontId="3" fillId="11" borderId="65" xfId="0" applyNumberFormat="1" applyFont="1" applyFill="1" applyBorder="1"/>
    <xf numFmtId="3" fontId="3" fillId="11" borderId="66" xfId="0" applyNumberFormat="1" applyFont="1" applyFill="1" applyBorder="1"/>
    <xf numFmtId="1" fontId="3" fillId="11" borderId="65" xfId="0" applyNumberFormat="1" applyFont="1" applyFill="1" applyBorder="1"/>
    <xf numFmtId="1" fontId="3" fillId="11" borderId="66" xfId="0" applyNumberFormat="1" applyFont="1" applyFill="1" applyBorder="1"/>
    <xf numFmtId="3" fontId="14" fillId="2" borderId="63" xfId="0" applyNumberFormat="1" applyFont="1" applyFill="1" applyBorder="1"/>
    <xf numFmtId="3" fontId="14" fillId="2" borderId="65" xfId="0" applyNumberFormat="1" applyFont="1" applyFill="1" applyBorder="1"/>
    <xf numFmtId="3" fontId="18" fillId="0" borderId="63" xfId="0" applyNumberFormat="1" applyFont="1" applyBorder="1"/>
    <xf numFmtId="3" fontId="14" fillId="0" borderId="65" xfId="0" applyNumberFormat="1" applyFont="1" applyBorder="1"/>
    <xf numFmtId="3" fontId="4" fillId="0" borderId="65" xfId="0" applyNumberFormat="1" applyFont="1" applyBorder="1"/>
    <xf numFmtId="0" fontId="3" fillId="0" borderId="67" xfId="0" applyFont="1" applyBorder="1" applyAlignment="1">
      <alignment wrapText="1"/>
    </xf>
    <xf numFmtId="3" fontId="18" fillId="2" borderId="63" xfId="0" applyNumberFormat="1" applyFont="1" applyFill="1" applyBorder="1"/>
    <xf numFmtId="0" fontId="3" fillId="2" borderId="69" xfId="0" applyFont="1" applyFill="1" applyBorder="1"/>
    <xf numFmtId="3" fontId="3" fillId="2" borderId="70" xfId="0" applyNumberFormat="1" applyFont="1" applyFill="1" applyBorder="1"/>
    <xf numFmtId="3" fontId="3" fillId="0" borderId="69" xfId="0" applyNumberFormat="1" applyFont="1" applyBorder="1"/>
    <xf numFmtId="0" fontId="3" fillId="0" borderId="71" xfId="0" applyFont="1" applyBorder="1"/>
    <xf numFmtId="3" fontId="3" fillId="0" borderId="70" xfId="0" applyNumberFormat="1" applyFont="1" applyBorder="1"/>
    <xf numFmtId="3" fontId="3" fillId="0" borderId="72" xfId="0" applyNumberFormat="1" applyFont="1" applyBorder="1"/>
    <xf numFmtId="3" fontId="3" fillId="0" borderId="73" xfId="0" applyNumberFormat="1" applyFont="1" applyBorder="1"/>
    <xf numFmtId="3" fontId="18" fillId="2" borderId="70" xfId="0" applyNumberFormat="1" applyFont="1" applyFill="1" applyBorder="1"/>
    <xf numFmtId="1" fontId="3" fillId="0" borderId="72" xfId="0" applyNumberFormat="1" applyFont="1" applyBorder="1"/>
    <xf numFmtId="1" fontId="3" fillId="0" borderId="73" xfId="0" applyNumberFormat="1" applyFont="1" applyBorder="1"/>
    <xf numFmtId="0" fontId="3" fillId="0" borderId="75" xfId="0" applyFont="1" applyBorder="1"/>
    <xf numFmtId="0" fontId="3" fillId="2" borderId="76" xfId="0" applyFont="1" applyFill="1" applyBorder="1"/>
    <xf numFmtId="3" fontId="3" fillId="2" borderId="77" xfId="0" applyNumberFormat="1" applyFont="1" applyFill="1" applyBorder="1"/>
    <xf numFmtId="3" fontId="3" fillId="0" borderId="76" xfId="0" applyNumberFormat="1" applyFont="1" applyBorder="1"/>
    <xf numFmtId="0" fontId="3" fillId="0" borderId="78" xfId="0" applyFont="1" applyBorder="1"/>
    <xf numFmtId="3" fontId="3" fillId="0" borderId="77" xfId="0" applyNumberFormat="1" applyFont="1" applyBorder="1"/>
    <xf numFmtId="3" fontId="3" fillId="0" borderId="79" xfId="0" applyNumberFormat="1" applyFont="1" applyBorder="1"/>
    <xf numFmtId="3" fontId="3" fillId="0" borderId="80" xfId="0" applyNumberFormat="1" applyFont="1" applyBorder="1"/>
    <xf numFmtId="1" fontId="3" fillId="0" borderId="79" xfId="0" applyNumberFormat="1" applyFont="1" applyBorder="1"/>
    <xf numFmtId="1" fontId="3" fillId="0" borderId="80" xfId="0" applyNumberFormat="1" applyFont="1" applyBorder="1"/>
    <xf numFmtId="0" fontId="3" fillId="0" borderId="81" xfId="0" applyFont="1" applyBorder="1"/>
    <xf numFmtId="0" fontId="3" fillId="2" borderId="82" xfId="0" applyFont="1" applyFill="1" applyBorder="1"/>
    <xf numFmtId="3" fontId="3" fillId="2" borderId="83" xfId="0" applyNumberFormat="1" applyFont="1" applyFill="1" applyBorder="1"/>
    <xf numFmtId="3" fontId="3" fillId="0" borderId="82" xfId="0" applyNumberFormat="1" applyFont="1" applyBorder="1"/>
    <xf numFmtId="0" fontId="3" fillId="0" borderId="74" xfId="0" applyFont="1" applyBorder="1"/>
    <xf numFmtId="3" fontId="3" fillId="0" borderId="83" xfId="0" applyNumberFormat="1" applyFont="1" applyBorder="1"/>
    <xf numFmtId="3" fontId="3" fillId="0" borderId="84" xfId="0" applyNumberFormat="1" applyFont="1" applyBorder="1"/>
    <xf numFmtId="3" fontId="3" fillId="0" borderId="85" xfId="0" applyNumberFormat="1" applyFont="1" applyBorder="1"/>
    <xf numFmtId="3" fontId="14" fillId="2" borderId="83" xfId="0" applyNumberFormat="1" applyFont="1" applyFill="1" applyBorder="1"/>
    <xf numFmtId="1" fontId="3" fillId="0" borderId="84" xfId="0" applyNumberFormat="1" applyFont="1" applyBorder="1"/>
    <xf numFmtId="3" fontId="14" fillId="2" borderId="84" xfId="0" applyNumberFormat="1" applyFont="1" applyFill="1" applyBorder="1"/>
    <xf numFmtId="1" fontId="3" fillId="0" borderId="85" xfId="0" applyNumberFormat="1" applyFont="1" applyBorder="1"/>
    <xf numFmtId="3" fontId="15" fillId="0" borderId="39" xfId="0" applyNumberFormat="1" applyFont="1" applyBorder="1" applyAlignment="1">
      <alignment vertical="center"/>
    </xf>
    <xf numFmtId="3" fontId="15" fillId="0" borderId="35" xfId="0" applyNumberFormat="1" applyFont="1" applyBorder="1" applyAlignment="1">
      <alignment vertical="center"/>
    </xf>
    <xf numFmtId="3" fontId="3" fillId="2" borderId="86" xfId="0" applyNumberFormat="1" applyFont="1" applyFill="1" applyBorder="1"/>
    <xf numFmtId="3" fontId="3" fillId="0" borderId="59" xfId="0" applyNumberFormat="1" applyFont="1" applyBorder="1" applyAlignment="1">
      <alignment horizontal="right" indent="2"/>
    </xf>
    <xf numFmtId="0" fontId="3" fillId="0" borderId="56" xfId="0" applyFont="1" applyBorder="1" applyAlignment="1">
      <alignment horizontal="center"/>
    </xf>
    <xf numFmtId="3" fontId="3" fillId="2" borderId="67" xfId="0" applyNumberFormat="1" applyFont="1" applyFill="1" applyBorder="1"/>
    <xf numFmtId="3" fontId="3" fillId="0" borderId="65" xfId="0" applyNumberFormat="1" applyFont="1" applyBorder="1" applyAlignment="1">
      <alignment horizontal="right" indent="2"/>
    </xf>
    <xf numFmtId="0" fontId="3" fillId="0" borderId="62" xfId="0" applyFont="1" applyBorder="1" applyAlignment="1">
      <alignment horizontal="center"/>
    </xf>
    <xf numFmtId="0" fontId="3" fillId="0" borderId="62" xfId="0" applyFont="1" applyBorder="1"/>
    <xf numFmtId="3" fontId="3" fillId="2" borderId="67" xfId="0" quotePrefix="1" applyNumberFormat="1" applyFont="1" applyFill="1" applyBorder="1"/>
    <xf numFmtId="3" fontId="19" fillId="2" borderId="63" xfId="0" applyNumberFormat="1" applyFont="1" applyFill="1" applyBorder="1"/>
    <xf numFmtId="3" fontId="3" fillId="0" borderId="62" xfId="0" applyNumberFormat="1" applyFont="1" applyBorder="1" applyAlignment="1">
      <alignment horizontal="right" indent="2"/>
    </xf>
    <xf numFmtId="3" fontId="18" fillId="0" borderId="65" xfId="0" applyNumberFormat="1" applyFont="1" applyBorder="1" applyAlignment="1">
      <alignment horizontal="right" indent="2"/>
    </xf>
    <xf numFmtId="3" fontId="18" fillId="2" borderId="67" xfId="0" applyNumberFormat="1" applyFont="1" applyFill="1" applyBorder="1"/>
    <xf numFmtId="3" fontId="18" fillId="2" borderId="67" xfId="0" quotePrefix="1" applyNumberFormat="1" applyFont="1" applyFill="1" applyBorder="1"/>
    <xf numFmtId="3" fontId="18" fillId="2" borderId="63" xfId="0" quotePrefix="1" applyNumberFormat="1" applyFont="1" applyFill="1" applyBorder="1"/>
    <xf numFmtId="3" fontId="3" fillId="2" borderId="63" xfId="0" quotePrefix="1" applyNumberFormat="1" applyFont="1" applyFill="1" applyBorder="1"/>
    <xf numFmtId="3" fontId="3" fillId="0" borderId="65" xfId="0" applyNumberFormat="1" applyFont="1" applyBorder="1" applyAlignment="1">
      <alignment horizontal="center"/>
    </xf>
    <xf numFmtId="3" fontId="3" fillId="6" borderId="65" xfId="0" applyNumberFormat="1" applyFont="1" applyFill="1" applyBorder="1" applyAlignment="1">
      <alignment horizontal="center"/>
    </xf>
    <xf numFmtId="3" fontId="3" fillId="0" borderId="87" xfId="0" applyNumberFormat="1" applyFont="1" applyBorder="1"/>
    <xf numFmtId="3" fontId="3" fillId="2" borderId="68" xfId="0" quotePrefix="1" applyNumberFormat="1" applyFont="1" applyFill="1" applyBorder="1"/>
    <xf numFmtId="3" fontId="3" fillId="2" borderId="70" xfId="0" quotePrefix="1" applyNumberFormat="1" applyFont="1" applyFill="1" applyBorder="1"/>
    <xf numFmtId="3" fontId="3" fillId="0" borderId="72" xfId="0" applyNumberFormat="1" applyFont="1" applyBorder="1" applyAlignment="1">
      <alignment horizontal="center"/>
    </xf>
    <xf numFmtId="3" fontId="3" fillId="6" borderId="72" xfId="0" applyNumberFormat="1" applyFont="1" applyFill="1" applyBorder="1" applyAlignment="1">
      <alignment horizontal="center"/>
    </xf>
    <xf numFmtId="3" fontId="18" fillId="2" borderId="88" xfId="0" applyNumberFormat="1" applyFont="1" applyFill="1" applyBorder="1"/>
    <xf numFmtId="3" fontId="18" fillId="2" borderId="77" xfId="0" applyNumberFormat="1" applyFont="1" applyFill="1" applyBorder="1"/>
    <xf numFmtId="3" fontId="3" fillId="0" borderId="79" xfId="0" applyNumberFormat="1" applyFont="1" applyBorder="1" applyAlignment="1">
      <alignment horizontal="right" indent="2"/>
    </xf>
    <xf numFmtId="0" fontId="3" fillId="0" borderId="76" xfId="0" applyFont="1" applyBorder="1" applyAlignment="1">
      <alignment horizontal="center"/>
    </xf>
    <xf numFmtId="3" fontId="3" fillId="2" borderId="89" xfId="0" quotePrefix="1" applyNumberFormat="1" applyFont="1" applyFill="1" applyBorder="1"/>
    <xf numFmtId="3" fontId="3" fillId="2" borderId="83" xfId="0" quotePrefix="1" applyNumberFormat="1" applyFont="1" applyFill="1" applyBorder="1"/>
    <xf numFmtId="3" fontId="3" fillId="0" borderId="84" xfId="0" applyNumberFormat="1" applyFont="1" applyBorder="1" applyAlignment="1">
      <alignment horizontal="center"/>
    </xf>
    <xf numFmtId="3" fontId="3" fillId="6" borderId="84" xfId="0" applyNumberFormat="1" applyFont="1" applyFill="1" applyBorder="1" applyAlignment="1">
      <alignment horizontal="center"/>
    </xf>
    <xf numFmtId="3" fontId="18" fillId="13" borderId="63" xfId="0" applyNumberFormat="1" applyFont="1" applyFill="1" applyBorder="1"/>
    <xf numFmtId="3" fontId="4" fillId="3" borderId="72" xfId="0" applyNumberFormat="1" applyFont="1" applyFill="1" applyBorder="1"/>
    <xf numFmtId="14" fontId="1" fillId="3" borderId="0" xfId="0" quotePrefix="1" applyNumberFormat="1" applyFont="1" applyFill="1" applyAlignment="1">
      <alignment horizontal="center"/>
    </xf>
    <xf numFmtId="15" fontId="1" fillId="0" borderId="0" xfId="0" quotePrefix="1" applyNumberFormat="1" applyFont="1" applyAlignment="1">
      <alignment horizontal="left"/>
    </xf>
    <xf numFmtId="3" fontId="1" fillId="13" borderId="0" xfId="0" quotePrefix="1" applyNumberFormat="1" applyFont="1" applyFill="1" applyAlignment="1">
      <alignment horizontal="center"/>
    </xf>
    <xf numFmtId="0" fontId="24" fillId="2" borderId="0" xfId="0" applyFont="1" applyFill="1" applyAlignment="1">
      <alignment horizontal="left" wrapText="1"/>
    </xf>
    <xf numFmtId="0" fontId="16" fillId="5" borderId="18" xfId="0" applyFont="1" applyFill="1" applyBorder="1" applyAlignment="1">
      <alignment horizontal="center" vertical="center" wrapText="1"/>
    </xf>
    <xf numFmtId="0" fontId="16" fillId="5" borderId="26" xfId="0" applyFont="1" applyFill="1" applyBorder="1" applyAlignment="1">
      <alignment horizontal="center" vertical="center" wrapText="1"/>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8" xfId="0" applyNumberFormat="1" applyFont="1" applyBorder="1" applyAlignment="1">
      <alignment horizontal="center" vertical="center"/>
    </xf>
    <xf numFmtId="0" fontId="8" fillId="0" borderId="13" xfId="0" quotePrefix="1" applyFont="1" applyBorder="1" applyAlignment="1">
      <alignment horizontal="center"/>
    </xf>
    <xf numFmtId="0" fontId="8" fillId="0" borderId="14" xfId="0" applyFont="1" applyBorder="1" applyAlignment="1">
      <alignment horizontal="center"/>
    </xf>
    <xf numFmtId="0" fontId="8" fillId="0" borderId="8" xfId="0" applyFont="1" applyBorder="1" applyAlignment="1">
      <alignment horizontal="center"/>
    </xf>
    <xf numFmtId="3" fontId="8" fillId="0" borderId="13" xfId="0" quotePrefix="1" applyNumberFormat="1" applyFont="1" applyBorder="1" applyAlignment="1">
      <alignment horizontal="center"/>
    </xf>
    <xf numFmtId="3" fontId="8" fillId="0" borderId="14" xfId="0" applyNumberFormat="1" applyFont="1" applyBorder="1" applyAlignment="1">
      <alignment horizontal="center"/>
    </xf>
    <xf numFmtId="3" fontId="8" fillId="0" borderId="8" xfId="0" applyNumberFormat="1" applyFont="1" applyBorder="1" applyAlignment="1">
      <alignment horizontal="center"/>
    </xf>
    <xf numFmtId="3" fontId="8" fillId="0" borderId="3" xfId="0" applyNumberFormat="1" applyFont="1" applyBorder="1" applyAlignment="1">
      <alignment horizontal="center" vertical="center"/>
    </xf>
    <xf numFmtId="3" fontId="16" fillId="3" borderId="40" xfId="0" applyNumberFormat="1" applyFont="1" applyFill="1" applyBorder="1" applyAlignment="1">
      <alignment horizontal="center" vertical="center" wrapText="1"/>
    </xf>
    <xf numFmtId="3" fontId="16" fillId="3" borderId="41" xfId="0" applyNumberFormat="1" applyFont="1" applyFill="1" applyBorder="1" applyAlignment="1">
      <alignment horizontal="center" vertical="center" wrapText="1"/>
    </xf>
    <xf numFmtId="0" fontId="16" fillId="0" borderId="40" xfId="0" quotePrefix="1" applyFont="1" applyBorder="1" applyAlignment="1">
      <alignment horizontal="center" vertical="center"/>
    </xf>
    <xf numFmtId="0" fontId="16" fillId="0" borderId="37" xfId="0" quotePrefix="1" applyFont="1" applyBorder="1" applyAlignment="1">
      <alignment horizontal="center" vertical="center"/>
    </xf>
    <xf numFmtId="0" fontId="16" fillId="0" borderId="38" xfId="0" quotePrefix="1" applyFont="1" applyBorder="1" applyAlignment="1">
      <alignment horizontal="center" vertical="center"/>
    </xf>
    <xf numFmtId="0" fontId="12" fillId="0" borderId="31" xfId="0" applyFont="1" applyBorder="1" applyAlignment="1">
      <alignment horizontal="center"/>
    </xf>
    <xf numFmtId="0" fontId="12" fillId="0" borderId="44" xfId="0" applyFont="1" applyBorder="1" applyAlignment="1">
      <alignment horizontal="center"/>
    </xf>
    <xf numFmtId="0" fontId="12" fillId="0" borderId="30" xfId="0" applyFont="1" applyBorder="1" applyAlignment="1">
      <alignment horizontal="center"/>
    </xf>
    <xf numFmtId="0" fontId="12" fillId="0" borderId="32" xfId="0" applyFont="1" applyBorder="1" applyAlignment="1">
      <alignment horizontal="center"/>
    </xf>
    <xf numFmtId="0" fontId="1" fillId="0" borderId="68" xfId="0" applyFont="1" applyBorder="1" applyAlignment="1">
      <alignment wrapText="1"/>
    </xf>
  </cellXfs>
  <cellStyles count="37">
    <cellStyle name="Comma 2" xfId="2" xr:uid="{05E34022-F4A8-4F2A-98FE-289672167E6D}"/>
    <cellStyle name="Comma 2 2" xfId="3" xr:uid="{3952BB10-A80C-48E9-AE8E-B6DFD0A137BA}"/>
    <cellStyle name="Comma 3" xfId="4" xr:uid="{5D1B5925-A8C0-407C-BA64-F58AD1B82F54}"/>
    <cellStyle name="Comma 3 2" xfId="5" xr:uid="{18A27A6B-7EB1-425E-BB64-B8045E4F73B8}"/>
    <cellStyle name="Comma 4" xfId="6" xr:uid="{C9BEBCE9-5336-4239-A30F-9DE7EA964757}"/>
    <cellStyle name="Comma 4 2" xfId="7" xr:uid="{6349DD0F-7EC4-42C7-96FC-670FE2AF6DB3}"/>
    <cellStyle name="Comma 5" xfId="8" xr:uid="{CA9D671D-0901-4FD2-8772-A6D00315ED50}"/>
    <cellStyle name="Comma 5 2" xfId="9" xr:uid="{2ABA5A63-74FB-494B-8AB8-8EA40547F8D3}"/>
    <cellStyle name="Comma 6 2" xfId="10" xr:uid="{81E8FF3D-1DC7-49C1-8DB8-C220A8901CAC}"/>
    <cellStyle name="Comma 7" xfId="11" xr:uid="{08A14C8C-9065-4001-A59E-9EF7F0BEA24F}"/>
    <cellStyle name="Comma 7 2" xfId="12" xr:uid="{0F719ADC-27B1-4605-B336-77CA845140BD}"/>
    <cellStyle name="Heading 1 2" xfId="13" xr:uid="{161EB298-C5B8-4479-8375-9F3D15C08785}"/>
    <cellStyle name="Heading 2 2" xfId="14" xr:uid="{87D67667-C060-444F-9297-06D9430FC611}"/>
    <cellStyle name="Heading 3 2" xfId="15" xr:uid="{5BA6EA0F-4893-45B7-9378-4431E6418CC0}"/>
    <cellStyle name="Heading 4 2" xfId="16" xr:uid="{F41D5BD2-953B-4277-983C-5BB81D552D9E}"/>
    <cellStyle name="Input 2" xfId="17" xr:uid="{9E964CEA-BA88-4F75-8212-347BB98680F9}"/>
    <cellStyle name="Normal" xfId="0" builtinId="0"/>
    <cellStyle name="Normal 10" xfId="18" xr:uid="{5FC4A6B9-9966-454F-A7A4-FA12C598DC51}"/>
    <cellStyle name="Normal 11" xfId="19" xr:uid="{FEA8C99A-B7FA-41D2-A81B-F3B8DA275717}"/>
    <cellStyle name="Normal 12" xfId="20" xr:uid="{227E3703-BE3C-40F6-A683-5BB003CA717B}"/>
    <cellStyle name="Normal 13" xfId="1" xr:uid="{00000000-0005-0000-0000-000001000000}"/>
    <cellStyle name="Normal 13 2" xfId="21" xr:uid="{4239E4C9-94F2-40E2-9B96-2F589435E767}"/>
    <cellStyle name="Normal 14" xfId="22" xr:uid="{C872BB77-F13E-4FDF-A16C-552DB92522DE}"/>
    <cellStyle name="Normal 2" xfId="23" xr:uid="{57C9252A-B568-4F7C-B064-C1BB1573BB99}"/>
    <cellStyle name="Normal 2 2" xfId="24" xr:uid="{C7F24F7C-2C40-4E96-885E-10F55F0950F8}"/>
    <cellStyle name="Normal 3" xfId="25" xr:uid="{CBC94214-1E2B-4707-BE1F-82F0BD684D46}"/>
    <cellStyle name="Normal 4" xfId="26" xr:uid="{206F966D-D409-429C-B630-F04A9F9A2770}"/>
    <cellStyle name="Normal 5" xfId="27" xr:uid="{13508F1B-3F2C-48E5-AE5A-ACB125F6338A}"/>
    <cellStyle name="Normal 5 2" xfId="28" xr:uid="{017D5FDC-7029-4329-BC51-AB7BDF4DED37}"/>
    <cellStyle name="Normal 6" xfId="29" xr:uid="{9537724E-EF42-400D-8733-1146D543A693}"/>
    <cellStyle name="Normal 7" xfId="30" xr:uid="{9218F829-AA8D-4D5B-8772-F0B385FB5DCD}"/>
    <cellStyle name="Normal 7 2" xfId="31" xr:uid="{6C03E86E-3775-4DF5-85F8-A1E6DE0BB239}"/>
    <cellStyle name="Normal 8" xfId="32" xr:uid="{6E5ECAA7-06B7-4E12-A261-6403F26BB54C}"/>
    <cellStyle name="Normal 9" xfId="33" xr:uid="{B61388AE-0053-4424-9886-59198DA6AB3A}"/>
    <cellStyle name="Output 2" xfId="34" xr:uid="{1D729352-E89B-46DD-AF91-7A3E57D59B2D}"/>
    <cellStyle name="Title 2" xfId="35" xr:uid="{DA764C17-5772-41B8-BEBE-BDC2B2EA6933}"/>
    <cellStyle name="Total 2" xfId="36" xr:uid="{9A1D2962-F80D-44AD-B69E-7B310E8493A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styles" Target="styles.xml"/><Relationship Id="rId3" Type="http://schemas.openxmlformats.org/officeDocument/2006/relationships/chartsheet" Target="chartsheets/sheet2.xml"/><Relationship Id="rId7" Type="http://schemas.openxmlformats.org/officeDocument/2006/relationships/worksheet" Target="worksheets/sheet5.xml"/><Relationship Id="rId12"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worksheet" Target="worksheets/sheet8.xml"/><Relationship Id="rId5" Type="http://schemas.openxmlformats.org/officeDocument/2006/relationships/worksheet" Target="worksheets/sheet3.xml"/><Relationship Id="rId15" Type="http://schemas.openxmlformats.org/officeDocument/2006/relationships/calcChain" Target="calcChain.xml"/><Relationship Id="rId10" Type="http://schemas.openxmlformats.org/officeDocument/2006/relationships/chartsheet" Target="chartsheets/sheet3.xml"/><Relationship Id="rId4" Type="http://schemas.openxmlformats.org/officeDocument/2006/relationships/worksheet" Target="worksheets/sheet2.xml"/><Relationship Id="rId9" Type="http://schemas.openxmlformats.org/officeDocument/2006/relationships/worksheet" Target="worksheets/sheet7.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Arial Narrow" panose="020B0606020202030204" pitchFamily="34" charset="0"/>
                <a:ea typeface="+mn-ea"/>
                <a:cs typeface="+mn-cs"/>
              </a:defRPr>
            </a:pPr>
            <a:r>
              <a:rPr lang="en-US" sz="1600"/>
              <a:t>Per capita use of Whole Wheat &amp; Pan Baked Bread</a:t>
            </a:r>
          </a:p>
        </c:rich>
      </c:tx>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5.5518672534355926E-2"/>
          <c:y val="0.10584008917923825"/>
          <c:w val="0.91516605376547966"/>
          <c:h val="0.77007144055155741"/>
        </c:manualLayout>
      </c:layout>
      <c:lineChart>
        <c:grouping val="standard"/>
        <c:varyColors val="0"/>
        <c:ser>
          <c:idx val="0"/>
          <c:order val="0"/>
          <c:tx>
            <c:v>Bread units</c:v>
          </c:tx>
          <c:spPr>
            <a:ln w="28575" cap="rnd">
              <a:solidFill>
                <a:schemeClr val="accent1"/>
              </a:solidFill>
              <a:round/>
            </a:ln>
            <a:effectLst/>
          </c:spPr>
          <c:marker>
            <c:symbol val="none"/>
          </c:marker>
          <c:cat>
            <c:strRef>
              <c:f>'Panbaked bread from 1948'!$A$5:$A$78</c:f>
              <c:strCache>
                <c:ptCount val="74"/>
                <c:pt idx="0">
                  <c:v>1949/50</c:v>
                </c:pt>
                <c:pt idx="1">
                  <c:v>1950/51</c:v>
                </c:pt>
                <c:pt idx="2">
                  <c:v>1951/52</c:v>
                </c:pt>
                <c:pt idx="3">
                  <c:v>1952/53</c:v>
                </c:pt>
                <c:pt idx="4">
                  <c:v>1953/54</c:v>
                </c:pt>
                <c:pt idx="5">
                  <c:v>1954/55</c:v>
                </c:pt>
                <c:pt idx="6">
                  <c:v>1955/56</c:v>
                </c:pt>
                <c:pt idx="7">
                  <c:v>1956/57</c:v>
                </c:pt>
                <c:pt idx="8">
                  <c:v>1957/58</c:v>
                </c:pt>
                <c:pt idx="9">
                  <c:v>1958/59</c:v>
                </c:pt>
                <c:pt idx="10">
                  <c:v>1959/60</c:v>
                </c:pt>
                <c:pt idx="11">
                  <c:v>1960/61</c:v>
                </c:pt>
                <c:pt idx="12">
                  <c:v>1961/62</c:v>
                </c:pt>
                <c:pt idx="13">
                  <c:v>1962/63</c:v>
                </c:pt>
                <c:pt idx="14">
                  <c:v>1963/64</c:v>
                </c:pt>
                <c:pt idx="15">
                  <c:v>1964/65</c:v>
                </c:pt>
                <c:pt idx="16">
                  <c:v>1965/66</c:v>
                </c:pt>
                <c:pt idx="17">
                  <c:v>1966/67</c:v>
                </c:pt>
                <c:pt idx="18">
                  <c:v>1967/68</c:v>
                </c:pt>
                <c:pt idx="19">
                  <c:v>1968/69</c:v>
                </c:pt>
                <c:pt idx="20">
                  <c:v>1969/70</c:v>
                </c:pt>
                <c:pt idx="21">
                  <c:v>1970/71</c:v>
                </c:pt>
                <c:pt idx="22">
                  <c:v>1971/72</c:v>
                </c:pt>
                <c:pt idx="23">
                  <c:v>1972/73</c:v>
                </c:pt>
                <c:pt idx="24">
                  <c:v>1973/74</c:v>
                </c:pt>
                <c:pt idx="25">
                  <c:v>1974/75</c:v>
                </c:pt>
                <c:pt idx="26">
                  <c:v>1975/76</c:v>
                </c:pt>
                <c:pt idx="27">
                  <c:v>1976/77</c:v>
                </c:pt>
                <c:pt idx="28">
                  <c:v>1977/78</c:v>
                </c:pt>
                <c:pt idx="29">
                  <c:v>1978/79</c:v>
                </c:pt>
                <c:pt idx="30">
                  <c:v>1979/80</c:v>
                </c:pt>
                <c:pt idx="31">
                  <c:v>1980/81</c:v>
                </c:pt>
                <c:pt idx="32">
                  <c:v>1981/82</c:v>
                </c:pt>
                <c:pt idx="33">
                  <c:v>1982/83</c:v>
                </c:pt>
                <c:pt idx="34">
                  <c:v>1983/84</c:v>
                </c:pt>
                <c:pt idx="35">
                  <c:v>1984/85</c:v>
                </c:pt>
                <c:pt idx="36">
                  <c:v>1985/86</c:v>
                </c:pt>
                <c:pt idx="37">
                  <c:v>1986/87</c:v>
                </c:pt>
                <c:pt idx="38">
                  <c:v>1987/88</c:v>
                </c:pt>
                <c:pt idx="39">
                  <c:v>1988/89</c:v>
                </c:pt>
                <c:pt idx="40">
                  <c:v>1989/90</c:v>
                </c:pt>
                <c:pt idx="41">
                  <c:v>1990/91</c:v>
                </c:pt>
                <c:pt idx="42">
                  <c:v>1991/92</c:v>
                </c:pt>
                <c:pt idx="43">
                  <c:v>1992/93</c:v>
                </c:pt>
                <c:pt idx="44">
                  <c:v>1993/94</c:v>
                </c:pt>
                <c:pt idx="45">
                  <c:v>1994/95</c:v>
                </c:pt>
                <c:pt idx="46">
                  <c:v>1995/96</c:v>
                </c:pt>
                <c:pt idx="47">
                  <c:v>1996/97</c:v>
                </c:pt>
                <c:pt idx="48">
                  <c:v>1997/98</c:v>
                </c:pt>
                <c:pt idx="49">
                  <c:v>1998/99</c:v>
                </c:pt>
                <c:pt idx="50">
                  <c:v>1999/00</c:v>
                </c:pt>
                <c:pt idx="51">
                  <c:v>2000/01</c:v>
                </c:pt>
                <c:pt idx="52">
                  <c:v>2001/02</c:v>
                </c:pt>
                <c:pt idx="53">
                  <c:v>2002/03</c:v>
                </c:pt>
                <c:pt idx="54">
                  <c:v>2003/04</c:v>
                </c:pt>
                <c:pt idx="55">
                  <c:v>2004/05</c:v>
                </c:pt>
                <c:pt idx="56">
                  <c:v>2005/06</c:v>
                </c:pt>
                <c:pt idx="57">
                  <c:v>2006/07</c:v>
                </c:pt>
                <c:pt idx="58">
                  <c:v>2007/08</c:v>
                </c:pt>
                <c:pt idx="59">
                  <c:v>2008/09</c:v>
                </c:pt>
                <c:pt idx="60">
                  <c:v>2009/10</c:v>
                </c:pt>
                <c:pt idx="61">
                  <c:v>2010/11</c:v>
                </c:pt>
                <c:pt idx="62">
                  <c:v>2011/12</c:v>
                </c:pt>
                <c:pt idx="63">
                  <c:v>2012/13</c:v>
                </c:pt>
                <c:pt idx="64">
                  <c:v>2013/14</c:v>
                </c:pt>
                <c:pt idx="65">
                  <c:v>2014/15</c:v>
                </c:pt>
                <c:pt idx="66">
                  <c:v>2015/16</c:v>
                </c:pt>
                <c:pt idx="67">
                  <c:v>2016/17</c:v>
                </c:pt>
                <c:pt idx="68">
                  <c:v>2017/18</c:v>
                </c:pt>
                <c:pt idx="69">
                  <c:v>2018/19</c:v>
                </c:pt>
                <c:pt idx="70">
                  <c:v>2019/20</c:v>
                </c:pt>
                <c:pt idx="71">
                  <c:v>2020/21</c:v>
                </c:pt>
                <c:pt idx="72">
                  <c:v>2021/22</c:v>
                </c:pt>
                <c:pt idx="73">
                  <c:v>2022/23</c:v>
                </c:pt>
              </c:strCache>
            </c:strRef>
          </c:cat>
          <c:val>
            <c:numRef>
              <c:f>'Panbaked bread from 1948'!$L$5:$L$78</c:f>
              <c:numCache>
                <c:formatCode>#,##0</c:formatCode>
                <c:ptCount val="74"/>
                <c:pt idx="0">
                  <c:v>29.140824299958968</c:v>
                </c:pt>
                <c:pt idx="1">
                  <c:v>30.817217407989933</c:v>
                </c:pt>
                <c:pt idx="2">
                  <c:v>34.085838705521475</c:v>
                </c:pt>
                <c:pt idx="3">
                  <c:v>33.083045103003727</c:v>
                </c:pt>
                <c:pt idx="4">
                  <c:v>32.366208482256411</c:v>
                </c:pt>
                <c:pt idx="5">
                  <c:v>33.503961873889246</c:v>
                </c:pt>
                <c:pt idx="6">
                  <c:v>33.790889780181679</c:v>
                </c:pt>
                <c:pt idx="7">
                  <c:v>33.68706445736958</c:v>
                </c:pt>
                <c:pt idx="8">
                  <c:v>34.120696894165931</c:v>
                </c:pt>
                <c:pt idx="9">
                  <c:v>34.11082254813671</c:v>
                </c:pt>
                <c:pt idx="10">
                  <c:v>35.375856437584524</c:v>
                </c:pt>
                <c:pt idx="11">
                  <c:v>33.424132594819767</c:v>
                </c:pt>
                <c:pt idx="12">
                  <c:v>33.814162141142582</c:v>
                </c:pt>
                <c:pt idx="13">
                  <c:v>34.841986652856761</c:v>
                </c:pt>
                <c:pt idx="14">
                  <c:v>36.357418052471601</c:v>
                </c:pt>
                <c:pt idx="15">
                  <c:v>38.533134461919239</c:v>
                </c:pt>
                <c:pt idx="16">
                  <c:v>40.601802651413024</c:v>
                </c:pt>
                <c:pt idx="17">
                  <c:v>41.239402912270087</c:v>
                </c:pt>
                <c:pt idx="18">
                  <c:v>41.991660081969592</c:v>
                </c:pt>
                <c:pt idx="19">
                  <c:v>41.967580793149146</c:v>
                </c:pt>
                <c:pt idx="20">
                  <c:v>45.327734689038103</c:v>
                </c:pt>
                <c:pt idx="21">
                  <c:v>46.344252093233763</c:v>
                </c:pt>
                <c:pt idx="22">
                  <c:v>47.580068614431156</c:v>
                </c:pt>
                <c:pt idx="23">
                  <c:v>48.383680893912825</c:v>
                </c:pt>
                <c:pt idx="24">
                  <c:v>51.125092680860078</c:v>
                </c:pt>
                <c:pt idx="25">
                  <c:v>52.462141817296384</c:v>
                </c:pt>
                <c:pt idx="26">
                  <c:v>60.496935967033131</c:v>
                </c:pt>
                <c:pt idx="27">
                  <c:v>58.964599137289895</c:v>
                </c:pt>
                <c:pt idx="28">
                  <c:v>58.838443367626581</c:v>
                </c:pt>
                <c:pt idx="29">
                  <c:v>61.245151868604971</c:v>
                </c:pt>
                <c:pt idx="30">
                  <c:v>66.216554138534633</c:v>
                </c:pt>
                <c:pt idx="31">
                  <c:v>69.134552388181774</c:v>
                </c:pt>
                <c:pt idx="32">
                  <c:v>65.917994139290997</c:v>
                </c:pt>
                <c:pt idx="33">
                  <c:v>64.324006472575249</c:v>
                </c:pt>
                <c:pt idx="34">
                  <c:v>65.134643377001453</c:v>
                </c:pt>
                <c:pt idx="35">
                  <c:v>66.317723692636505</c:v>
                </c:pt>
                <c:pt idx="36">
                  <c:v>66.419337377211008</c:v>
                </c:pt>
                <c:pt idx="37">
                  <c:v>66.662080277359948</c:v>
                </c:pt>
                <c:pt idx="66">
                  <c:v>36.988412277093133</c:v>
                </c:pt>
                <c:pt idx="67">
                  <c:v>37.785252485757759</c:v>
                </c:pt>
                <c:pt idx="68">
                  <c:v>39.423630339881512</c:v>
                </c:pt>
                <c:pt idx="69">
                  <c:v>40.338717601020839</c:v>
                </c:pt>
                <c:pt idx="70">
                  <c:v>40.019423736204757</c:v>
                </c:pt>
                <c:pt idx="71">
                  <c:v>39.406391001446551</c:v>
                </c:pt>
                <c:pt idx="72">
                  <c:v>39.811111772956025</c:v>
                </c:pt>
                <c:pt idx="73">
                  <c:v>39.525543866017657</c:v>
                </c:pt>
              </c:numCache>
            </c:numRef>
          </c:val>
          <c:smooth val="0"/>
          <c:extLst>
            <c:ext xmlns:c16="http://schemas.microsoft.com/office/drawing/2014/chart" uri="{C3380CC4-5D6E-409C-BE32-E72D297353CC}">
              <c16:uniqueId val="{00000000-6A6F-44BE-AFDD-7836594C45BF}"/>
            </c:ext>
          </c:extLst>
        </c:ser>
        <c:ser>
          <c:idx val="1"/>
          <c:order val="1"/>
          <c:tx>
            <c:v>Bread kg/head</c:v>
          </c:tx>
          <c:spPr>
            <a:ln w="28575" cap="rnd">
              <a:solidFill>
                <a:schemeClr val="accent2"/>
              </a:solidFill>
              <a:round/>
            </a:ln>
            <a:effectLst/>
          </c:spPr>
          <c:marker>
            <c:symbol val="none"/>
          </c:marker>
          <c:cat>
            <c:strRef>
              <c:f>'Panbaked bread from 1948'!$A$5:$A$78</c:f>
              <c:strCache>
                <c:ptCount val="74"/>
                <c:pt idx="0">
                  <c:v>1949/50</c:v>
                </c:pt>
                <c:pt idx="1">
                  <c:v>1950/51</c:v>
                </c:pt>
                <c:pt idx="2">
                  <c:v>1951/52</c:v>
                </c:pt>
                <c:pt idx="3">
                  <c:v>1952/53</c:v>
                </c:pt>
                <c:pt idx="4">
                  <c:v>1953/54</c:v>
                </c:pt>
                <c:pt idx="5">
                  <c:v>1954/55</c:v>
                </c:pt>
                <c:pt idx="6">
                  <c:v>1955/56</c:v>
                </c:pt>
                <c:pt idx="7">
                  <c:v>1956/57</c:v>
                </c:pt>
                <c:pt idx="8">
                  <c:v>1957/58</c:v>
                </c:pt>
                <c:pt idx="9">
                  <c:v>1958/59</c:v>
                </c:pt>
                <c:pt idx="10">
                  <c:v>1959/60</c:v>
                </c:pt>
                <c:pt idx="11">
                  <c:v>1960/61</c:v>
                </c:pt>
                <c:pt idx="12">
                  <c:v>1961/62</c:v>
                </c:pt>
                <c:pt idx="13">
                  <c:v>1962/63</c:v>
                </c:pt>
                <c:pt idx="14">
                  <c:v>1963/64</c:v>
                </c:pt>
                <c:pt idx="15">
                  <c:v>1964/65</c:v>
                </c:pt>
                <c:pt idx="16">
                  <c:v>1965/66</c:v>
                </c:pt>
                <c:pt idx="17">
                  <c:v>1966/67</c:v>
                </c:pt>
                <c:pt idx="18">
                  <c:v>1967/68</c:v>
                </c:pt>
                <c:pt idx="19">
                  <c:v>1968/69</c:v>
                </c:pt>
                <c:pt idx="20">
                  <c:v>1969/70</c:v>
                </c:pt>
                <c:pt idx="21">
                  <c:v>1970/71</c:v>
                </c:pt>
                <c:pt idx="22">
                  <c:v>1971/72</c:v>
                </c:pt>
                <c:pt idx="23">
                  <c:v>1972/73</c:v>
                </c:pt>
                <c:pt idx="24">
                  <c:v>1973/74</c:v>
                </c:pt>
                <c:pt idx="25">
                  <c:v>1974/75</c:v>
                </c:pt>
                <c:pt idx="26">
                  <c:v>1975/76</c:v>
                </c:pt>
                <c:pt idx="27">
                  <c:v>1976/77</c:v>
                </c:pt>
                <c:pt idx="28">
                  <c:v>1977/78</c:v>
                </c:pt>
                <c:pt idx="29">
                  <c:v>1978/79</c:v>
                </c:pt>
                <c:pt idx="30">
                  <c:v>1979/80</c:v>
                </c:pt>
                <c:pt idx="31">
                  <c:v>1980/81</c:v>
                </c:pt>
                <c:pt idx="32">
                  <c:v>1981/82</c:v>
                </c:pt>
                <c:pt idx="33">
                  <c:v>1982/83</c:v>
                </c:pt>
                <c:pt idx="34">
                  <c:v>1983/84</c:v>
                </c:pt>
                <c:pt idx="35">
                  <c:v>1984/85</c:v>
                </c:pt>
                <c:pt idx="36">
                  <c:v>1985/86</c:v>
                </c:pt>
                <c:pt idx="37">
                  <c:v>1986/87</c:v>
                </c:pt>
                <c:pt idx="38">
                  <c:v>1987/88</c:v>
                </c:pt>
                <c:pt idx="39">
                  <c:v>1988/89</c:v>
                </c:pt>
                <c:pt idx="40">
                  <c:v>1989/90</c:v>
                </c:pt>
                <c:pt idx="41">
                  <c:v>1990/91</c:v>
                </c:pt>
                <c:pt idx="42">
                  <c:v>1991/92</c:v>
                </c:pt>
                <c:pt idx="43">
                  <c:v>1992/93</c:v>
                </c:pt>
                <c:pt idx="44">
                  <c:v>1993/94</c:v>
                </c:pt>
                <c:pt idx="45">
                  <c:v>1994/95</c:v>
                </c:pt>
                <c:pt idx="46">
                  <c:v>1995/96</c:v>
                </c:pt>
                <c:pt idx="47">
                  <c:v>1996/97</c:v>
                </c:pt>
                <c:pt idx="48">
                  <c:v>1997/98</c:v>
                </c:pt>
                <c:pt idx="49">
                  <c:v>1998/99</c:v>
                </c:pt>
                <c:pt idx="50">
                  <c:v>1999/00</c:v>
                </c:pt>
                <c:pt idx="51">
                  <c:v>2000/01</c:v>
                </c:pt>
                <c:pt idx="52">
                  <c:v>2001/02</c:v>
                </c:pt>
                <c:pt idx="53">
                  <c:v>2002/03</c:v>
                </c:pt>
                <c:pt idx="54">
                  <c:v>2003/04</c:v>
                </c:pt>
                <c:pt idx="55">
                  <c:v>2004/05</c:v>
                </c:pt>
                <c:pt idx="56">
                  <c:v>2005/06</c:v>
                </c:pt>
                <c:pt idx="57">
                  <c:v>2006/07</c:v>
                </c:pt>
                <c:pt idx="58">
                  <c:v>2007/08</c:v>
                </c:pt>
                <c:pt idx="59">
                  <c:v>2008/09</c:v>
                </c:pt>
                <c:pt idx="60">
                  <c:v>2009/10</c:v>
                </c:pt>
                <c:pt idx="61">
                  <c:v>2010/11</c:v>
                </c:pt>
                <c:pt idx="62">
                  <c:v>2011/12</c:v>
                </c:pt>
                <c:pt idx="63">
                  <c:v>2012/13</c:v>
                </c:pt>
                <c:pt idx="64">
                  <c:v>2013/14</c:v>
                </c:pt>
                <c:pt idx="65">
                  <c:v>2014/15</c:v>
                </c:pt>
                <c:pt idx="66">
                  <c:v>2015/16</c:v>
                </c:pt>
                <c:pt idx="67">
                  <c:v>2016/17</c:v>
                </c:pt>
                <c:pt idx="68">
                  <c:v>2017/18</c:v>
                </c:pt>
                <c:pt idx="69">
                  <c:v>2018/19</c:v>
                </c:pt>
                <c:pt idx="70">
                  <c:v>2019/20</c:v>
                </c:pt>
                <c:pt idx="71">
                  <c:v>2020/21</c:v>
                </c:pt>
                <c:pt idx="72">
                  <c:v>2021/22</c:v>
                </c:pt>
                <c:pt idx="73">
                  <c:v>2022/23</c:v>
                </c:pt>
              </c:strCache>
            </c:strRef>
          </c:cat>
          <c:val>
            <c:numRef>
              <c:f>'Panbaked bread from 1948'!$M$5:$M$78</c:f>
              <c:numCache>
                <c:formatCode>0</c:formatCode>
                <c:ptCount val="74"/>
                <c:pt idx="0">
                  <c:v>26.226741869963075</c:v>
                </c:pt>
                <c:pt idx="1">
                  <c:v>27.735495667190939</c:v>
                </c:pt>
                <c:pt idx="2">
                  <c:v>30.677254834969329</c:v>
                </c:pt>
                <c:pt idx="3">
                  <c:v>29.774740592703353</c:v>
                </c:pt>
                <c:pt idx="4">
                  <c:v>29.129587634030766</c:v>
                </c:pt>
                <c:pt idx="5">
                  <c:v>30.153565686500322</c:v>
                </c:pt>
                <c:pt idx="6">
                  <c:v>30.411800802163508</c:v>
                </c:pt>
                <c:pt idx="7">
                  <c:v>30.318358011632622</c:v>
                </c:pt>
                <c:pt idx="8">
                  <c:v>30.708627204749337</c:v>
                </c:pt>
                <c:pt idx="9">
                  <c:v>30.699740293323039</c:v>
                </c:pt>
                <c:pt idx="10">
                  <c:v>31.838270793826073</c:v>
                </c:pt>
                <c:pt idx="11">
                  <c:v>30.081719335337795</c:v>
                </c:pt>
                <c:pt idx="12">
                  <c:v>30.432745927028321</c:v>
                </c:pt>
                <c:pt idx="13">
                  <c:v>31.357787987571086</c:v>
                </c:pt>
                <c:pt idx="14">
                  <c:v>32.721676247224444</c:v>
                </c:pt>
                <c:pt idx="15">
                  <c:v>34.67982101572732</c:v>
                </c:pt>
                <c:pt idx="16">
                  <c:v>36.541622386271719</c:v>
                </c:pt>
                <c:pt idx="17">
                  <c:v>37.115462621043079</c:v>
                </c:pt>
                <c:pt idx="18">
                  <c:v>37.79249407377263</c:v>
                </c:pt>
                <c:pt idx="19">
                  <c:v>37.770822713834235</c:v>
                </c:pt>
                <c:pt idx="20">
                  <c:v>40.794961220134297</c:v>
                </c:pt>
                <c:pt idx="21">
                  <c:v>41.709826883910395</c:v>
                </c:pt>
                <c:pt idx="22">
                  <c:v>42.822061752988041</c:v>
                </c:pt>
                <c:pt idx="23">
                  <c:v>43.545312804521544</c:v>
                </c:pt>
                <c:pt idx="24">
                  <c:v>46.01258341277407</c:v>
                </c:pt>
                <c:pt idx="25">
                  <c:v>47.215927635566743</c:v>
                </c:pt>
                <c:pt idx="26">
                  <c:v>54.447242370329818</c:v>
                </c:pt>
                <c:pt idx="27">
                  <c:v>53.068139223560912</c:v>
                </c:pt>
                <c:pt idx="28">
                  <c:v>52.954599030863925</c:v>
                </c:pt>
                <c:pt idx="29">
                  <c:v>55.120636681744472</c:v>
                </c:pt>
                <c:pt idx="30">
                  <c:v>59.594898724681173</c:v>
                </c:pt>
                <c:pt idx="31">
                  <c:v>62.221097149363601</c:v>
                </c:pt>
                <c:pt idx="32">
                  <c:v>59.326194725361894</c:v>
                </c:pt>
                <c:pt idx="33">
                  <c:v>57.891605825317718</c:v>
                </c:pt>
                <c:pt idx="34">
                  <c:v>58.62117903930131</c:v>
                </c:pt>
                <c:pt idx="35">
                  <c:v>59.685951323372855</c:v>
                </c:pt>
                <c:pt idx="36">
                  <c:v>56.456436770629345</c:v>
                </c:pt>
                <c:pt idx="37">
                  <c:v>56.662768235755955</c:v>
                </c:pt>
                <c:pt idx="66">
                  <c:v>25.352952326101342</c:v>
                </c:pt>
                <c:pt idx="67">
                  <c:v>25.842458294115563</c:v>
                </c:pt>
                <c:pt idx="68">
                  <c:v>26.810182792848977</c:v>
                </c:pt>
                <c:pt idx="69">
                  <c:v>27.383944229689494</c:v>
                </c:pt>
                <c:pt idx="70">
                  <c:v>27.144850466270835</c:v>
                </c:pt>
                <c:pt idx="71">
                  <c:v>26.360616547229103</c:v>
                </c:pt>
                <c:pt idx="72">
                  <c:v>27.033931259797047</c:v>
                </c:pt>
                <c:pt idx="73">
                  <c:v>26.895147258477021</c:v>
                </c:pt>
              </c:numCache>
            </c:numRef>
          </c:val>
          <c:smooth val="0"/>
          <c:extLst>
            <c:ext xmlns:c16="http://schemas.microsoft.com/office/drawing/2014/chart" uri="{C3380CC4-5D6E-409C-BE32-E72D297353CC}">
              <c16:uniqueId val="{00000001-6A6F-44BE-AFDD-7836594C45BF}"/>
            </c:ext>
          </c:extLst>
        </c:ser>
        <c:ser>
          <c:idx val="2"/>
          <c:order val="2"/>
          <c:tx>
            <c:v>Whole grain kg/head</c:v>
          </c:tx>
          <c:spPr>
            <a:ln w="28575" cap="rnd">
              <a:solidFill>
                <a:schemeClr val="accent3"/>
              </a:solidFill>
              <a:round/>
            </a:ln>
            <a:effectLst/>
          </c:spPr>
          <c:marker>
            <c:symbol val="none"/>
          </c:marker>
          <c:cat>
            <c:strRef>
              <c:f>'Panbaked bread from 1948'!$A$5:$A$78</c:f>
              <c:strCache>
                <c:ptCount val="74"/>
                <c:pt idx="0">
                  <c:v>1949/50</c:v>
                </c:pt>
                <c:pt idx="1">
                  <c:v>1950/51</c:v>
                </c:pt>
                <c:pt idx="2">
                  <c:v>1951/52</c:v>
                </c:pt>
                <c:pt idx="3">
                  <c:v>1952/53</c:v>
                </c:pt>
                <c:pt idx="4">
                  <c:v>1953/54</c:v>
                </c:pt>
                <c:pt idx="5">
                  <c:v>1954/55</c:v>
                </c:pt>
                <c:pt idx="6">
                  <c:v>1955/56</c:v>
                </c:pt>
                <c:pt idx="7">
                  <c:v>1956/57</c:v>
                </c:pt>
                <c:pt idx="8">
                  <c:v>1957/58</c:v>
                </c:pt>
                <c:pt idx="9">
                  <c:v>1958/59</c:v>
                </c:pt>
                <c:pt idx="10">
                  <c:v>1959/60</c:v>
                </c:pt>
                <c:pt idx="11">
                  <c:v>1960/61</c:v>
                </c:pt>
                <c:pt idx="12">
                  <c:v>1961/62</c:v>
                </c:pt>
                <c:pt idx="13">
                  <c:v>1962/63</c:v>
                </c:pt>
                <c:pt idx="14">
                  <c:v>1963/64</c:v>
                </c:pt>
                <c:pt idx="15">
                  <c:v>1964/65</c:v>
                </c:pt>
                <c:pt idx="16">
                  <c:v>1965/66</c:v>
                </c:pt>
                <c:pt idx="17">
                  <c:v>1966/67</c:v>
                </c:pt>
                <c:pt idx="18">
                  <c:v>1967/68</c:v>
                </c:pt>
                <c:pt idx="19">
                  <c:v>1968/69</c:v>
                </c:pt>
                <c:pt idx="20">
                  <c:v>1969/70</c:v>
                </c:pt>
                <c:pt idx="21">
                  <c:v>1970/71</c:v>
                </c:pt>
                <c:pt idx="22">
                  <c:v>1971/72</c:v>
                </c:pt>
                <c:pt idx="23">
                  <c:v>1972/73</c:v>
                </c:pt>
                <c:pt idx="24">
                  <c:v>1973/74</c:v>
                </c:pt>
                <c:pt idx="25">
                  <c:v>1974/75</c:v>
                </c:pt>
                <c:pt idx="26">
                  <c:v>1975/76</c:v>
                </c:pt>
                <c:pt idx="27">
                  <c:v>1976/77</c:v>
                </c:pt>
                <c:pt idx="28">
                  <c:v>1977/78</c:v>
                </c:pt>
                <c:pt idx="29">
                  <c:v>1978/79</c:v>
                </c:pt>
                <c:pt idx="30">
                  <c:v>1979/80</c:v>
                </c:pt>
                <c:pt idx="31">
                  <c:v>1980/81</c:v>
                </c:pt>
                <c:pt idx="32">
                  <c:v>1981/82</c:v>
                </c:pt>
                <c:pt idx="33">
                  <c:v>1982/83</c:v>
                </c:pt>
                <c:pt idx="34">
                  <c:v>1983/84</c:v>
                </c:pt>
                <c:pt idx="35">
                  <c:v>1984/85</c:v>
                </c:pt>
                <c:pt idx="36">
                  <c:v>1985/86</c:v>
                </c:pt>
                <c:pt idx="37">
                  <c:v>1986/87</c:v>
                </c:pt>
                <c:pt idx="38">
                  <c:v>1987/88</c:v>
                </c:pt>
                <c:pt idx="39">
                  <c:v>1988/89</c:v>
                </c:pt>
                <c:pt idx="40">
                  <c:v>1989/90</c:v>
                </c:pt>
                <c:pt idx="41">
                  <c:v>1990/91</c:v>
                </c:pt>
                <c:pt idx="42">
                  <c:v>1991/92</c:v>
                </c:pt>
                <c:pt idx="43">
                  <c:v>1992/93</c:v>
                </c:pt>
                <c:pt idx="44">
                  <c:v>1993/94</c:v>
                </c:pt>
                <c:pt idx="45">
                  <c:v>1994/95</c:v>
                </c:pt>
                <c:pt idx="46">
                  <c:v>1995/96</c:v>
                </c:pt>
                <c:pt idx="47">
                  <c:v>1996/97</c:v>
                </c:pt>
                <c:pt idx="48">
                  <c:v>1997/98</c:v>
                </c:pt>
                <c:pt idx="49">
                  <c:v>1998/99</c:v>
                </c:pt>
                <c:pt idx="50">
                  <c:v>1999/00</c:v>
                </c:pt>
                <c:pt idx="51">
                  <c:v>2000/01</c:v>
                </c:pt>
                <c:pt idx="52">
                  <c:v>2001/02</c:v>
                </c:pt>
                <c:pt idx="53">
                  <c:v>2002/03</c:v>
                </c:pt>
                <c:pt idx="54">
                  <c:v>2003/04</c:v>
                </c:pt>
                <c:pt idx="55">
                  <c:v>2004/05</c:v>
                </c:pt>
                <c:pt idx="56">
                  <c:v>2005/06</c:v>
                </c:pt>
                <c:pt idx="57">
                  <c:v>2006/07</c:v>
                </c:pt>
                <c:pt idx="58">
                  <c:v>2007/08</c:v>
                </c:pt>
                <c:pt idx="59">
                  <c:v>2008/09</c:v>
                </c:pt>
                <c:pt idx="60">
                  <c:v>2009/10</c:v>
                </c:pt>
                <c:pt idx="61">
                  <c:v>2010/11</c:v>
                </c:pt>
                <c:pt idx="62">
                  <c:v>2011/12</c:v>
                </c:pt>
                <c:pt idx="63">
                  <c:v>2012/13</c:v>
                </c:pt>
                <c:pt idx="64">
                  <c:v>2013/14</c:v>
                </c:pt>
                <c:pt idx="65">
                  <c:v>2014/15</c:v>
                </c:pt>
                <c:pt idx="66">
                  <c:v>2015/16</c:v>
                </c:pt>
                <c:pt idx="67">
                  <c:v>2016/17</c:v>
                </c:pt>
                <c:pt idx="68">
                  <c:v>2017/18</c:v>
                </c:pt>
                <c:pt idx="69">
                  <c:v>2018/19</c:v>
                </c:pt>
                <c:pt idx="70">
                  <c:v>2019/20</c:v>
                </c:pt>
                <c:pt idx="71">
                  <c:v>2020/21</c:v>
                </c:pt>
                <c:pt idx="72">
                  <c:v>2021/22</c:v>
                </c:pt>
                <c:pt idx="73">
                  <c:v>2022/23</c:v>
                </c:pt>
              </c:strCache>
            </c:strRef>
          </c:cat>
          <c:val>
            <c:numRef>
              <c:f>'Panbaked bread from 1948'!$P$5:$P$78</c:f>
              <c:numCache>
                <c:formatCode>0</c:formatCode>
                <c:ptCount val="74"/>
                <c:pt idx="0">
                  <c:v>56.62225076256221</c:v>
                </c:pt>
                <c:pt idx="1">
                  <c:v>61.725385341302299</c:v>
                </c:pt>
                <c:pt idx="2">
                  <c:v>61.95552147239264</c:v>
                </c:pt>
                <c:pt idx="3">
                  <c:v>61.872009569377994</c:v>
                </c:pt>
                <c:pt idx="4">
                  <c:v>58.321790478967706</c:v>
                </c:pt>
                <c:pt idx="5">
                  <c:v>59.50095969289827</c:v>
                </c:pt>
                <c:pt idx="6">
                  <c:v>61.493655086332431</c:v>
                </c:pt>
                <c:pt idx="7">
                  <c:v>58.670363857703229</c:v>
                </c:pt>
                <c:pt idx="8">
                  <c:v>59.670184696569919</c:v>
                </c:pt>
                <c:pt idx="9">
                  <c:v>59.867490029589604</c:v>
                </c:pt>
                <c:pt idx="10">
                  <c:v>57.058602083071904</c:v>
                </c:pt>
                <c:pt idx="11">
                  <c:v>55.427379272258698</c:v>
                </c:pt>
                <c:pt idx="12">
                  <c:v>55.106817090734516</c:v>
                </c:pt>
                <c:pt idx="13">
                  <c:v>57.108518496804834</c:v>
                </c:pt>
                <c:pt idx="14">
                  <c:v>58.263706077601007</c:v>
                </c:pt>
                <c:pt idx="15">
                  <c:v>60.866401746236079</c:v>
                </c:pt>
                <c:pt idx="16">
                  <c:v>73.395999562793747</c:v>
                </c:pt>
                <c:pt idx="17">
                  <c:v>51.353226925746007</c:v>
                </c:pt>
                <c:pt idx="18">
                  <c:v>64.120623989148015</c:v>
                </c:pt>
                <c:pt idx="19">
                  <c:v>63.716994596798855</c:v>
                </c:pt>
                <c:pt idx="20">
                  <c:v>74.800895320389358</c:v>
                </c:pt>
                <c:pt idx="21">
                  <c:v>59.317718940936864</c:v>
                </c:pt>
                <c:pt idx="22">
                  <c:v>69.820717131474098</c:v>
                </c:pt>
                <c:pt idx="23">
                  <c:v>62.755798090040926</c:v>
                </c:pt>
                <c:pt idx="24">
                  <c:v>70.686367969494754</c:v>
                </c:pt>
                <c:pt idx="25">
                  <c:v>75.162027323168743</c:v>
                </c:pt>
                <c:pt idx="26">
                  <c:v>77.961771816979152</c:v>
                </c:pt>
                <c:pt idx="27">
                  <c:v>75.011155734047307</c:v>
                </c:pt>
                <c:pt idx="28">
                  <c:v>73.121753175885104</c:v>
                </c:pt>
                <c:pt idx="29">
                  <c:v>81.206793547836483</c:v>
                </c:pt>
                <c:pt idx="30">
                  <c:v>74.226890055847292</c:v>
                </c:pt>
                <c:pt idx="31">
                  <c:v>82.55052661542841</c:v>
                </c:pt>
                <c:pt idx="32">
                  <c:v>79.238548483045804</c:v>
                </c:pt>
                <c:pt idx="33">
                  <c:v>76.602155522076714</c:v>
                </c:pt>
                <c:pt idx="34">
                  <c:v>89.896099984942026</c:v>
                </c:pt>
                <c:pt idx="35">
                  <c:v>81.935318086707539</c:v>
                </c:pt>
                <c:pt idx="36">
                  <c:v>80.097435162630745</c:v>
                </c:pt>
                <c:pt idx="37">
                  <c:v>82.030293490047924</c:v>
                </c:pt>
                <c:pt idx="38">
                  <c:v>89.371226366713387</c:v>
                </c:pt>
                <c:pt idx="39">
                  <c:v>78.573023940082919</c:v>
                </c:pt>
                <c:pt idx="40">
                  <c:v>75.467833197056422</c:v>
                </c:pt>
                <c:pt idx="41">
                  <c:v>60.051299759661866</c:v>
                </c:pt>
                <c:pt idx="42">
                  <c:v>57.928876513840834</c:v>
                </c:pt>
                <c:pt idx="43">
                  <c:v>56.409131791968676</c:v>
                </c:pt>
                <c:pt idx="44">
                  <c:v>58.478967668452796</c:v>
                </c:pt>
                <c:pt idx="45">
                  <c:v>59.605745117410137</c:v>
                </c:pt>
                <c:pt idx="46">
                  <c:v>59.596515868322491</c:v>
                </c:pt>
                <c:pt idx="47">
                  <c:v>62.206806219225264</c:v>
                </c:pt>
                <c:pt idx="48">
                  <c:v>51.767107355628873</c:v>
                </c:pt>
                <c:pt idx="49">
                  <c:v>55.743949458819159</c:v>
                </c:pt>
                <c:pt idx="50">
                  <c:v>54.273680355262556</c:v>
                </c:pt>
                <c:pt idx="51">
                  <c:v>54.464666412333656</c:v>
                </c:pt>
                <c:pt idx="52">
                  <c:v>55.902670832049985</c:v>
                </c:pt>
                <c:pt idx="53">
                  <c:v>55.504103039048871</c:v>
                </c:pt>
                <c:pt idx="54">
                  <c:v>56.948439445326919</c:v>
                </c:pt>
                <c:pt idx="55">
                  <c:v>58.351817096058696</c:v>
                </c:pt>
                <c:pt idx="56">
                  <c:v>58.935240868519337</c:v>
                </c:pt>
                <c:pt idx="57">
                  <c:v>58.93293766065495</c:v>
                </c:pt>
                <c:pt idx="58">
                  <c:v>58.434489699509108</c:v>
                </c:pt>
                <c:pt idx="59">
                  <c:v>57.926643823117942</c:v>
                </c:pt>
                <c:pt idx="60">
                  <c:v>60.350863155367968</c:v>
                </c:pt>
                <c:pt idx="61">
                  <c:v>58.216537845691583</c:v>
                </c:pt>
                <c:pt idx="62">
                  <c:v>61.849297869463598</c:v>
                </c:pt>
                <c:pt idx="63">
                  <c:v>57.379600619078175</c:v>
                </c:pt>
                <c:pt idx="64">
                  <c:v>58.80956260879227</c:v>
                </c:pt>
                <c:pt idx="65">
                  <c:v>56.639154247866514</c:v>
                </c:pt>
                <c:pt idx="66">
                  <c:v>56.199842601370086</c:v>
                </c:pt>
                <c:pt idx="67">
                  <c:v>55.919111142563956</c:v>
                </c:pt>
                <c:pt idx="68">
                  <c:v>55.895939438034851</c:v>
                </c:pt>
                <c:pt idx="69">
                  <c:v>55.319608677158655</c:v>
                </c:pt>
                <c:pt idx="70">
                  <c:v>57.270839622957972</c:v>
                </c:pt>
                <c:pt idx="71">
                  <c:v>55.661955672314321</c:v>
                </c:pt>
                <c:pt idx="72">
                  <c:v>55.519990099826749</c:v>
                </c:pt>
                <c:pt idx="73">
                  <c:v>56.939080933916344</c:v>
                </c:pt>
              </c:numCache>
            </c:numRef>
          </c:val>
          <c:smooth val="0"/>
          <c:extLst>
            <c:ext xmlns:c16="http://schemas.microsoft.com/office/drawing/2014/chart" uri="{C3380CC4-5D6E-409C-BE32-E72D297353CC}">
              <c16:uniqueId val="{00000002-6A6F-44BE-AFDD-7836594C45BF}"/>
            </c:ext>
          </c:extLst>
        </c:ser>
        <c:dLbls>
          <c:showLegendKey val="0"/>
          <c:showVal val="0"/>
          <c:showCatName val="0"/>
          <c:showSerName val="0"/>
          <c:showPercent val="0"/>
          <c:showBubbleSize val="0"/>
        </c:dLbls>
        <c:smooth val="0"/>
        <c:axId val="61465263"/>
        <c:axId val="61461519"/>
      </c:lineChart>
      <c:catAx>
        <c:axId val="614652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61461519"/>
        <c:crosses val="autoZero"/>
        <c:auto val="1"/>
        <c:lblAlgn val="ctr"/>
        <c:lblOffset val="100"/>
        <c:noMultiLvlLbl val="0"/>
      </c:catAx>
      <c:valAx>
        <c:axId val="6146151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1465263"/>
        <c:crosses val="autoZero"/>
        <c:crossBetween val="between"/>
        <c:majorUnit val="5"/>
      </c:valAx>
      <c:spPr>
        <a:solidFill>
          <a:schemeClr val="bg1"/>
        </a:solidFill>
        <a:ln>
          <a:noFill/>
        </a:ln>
        <a:effectLst/>
      </c:spPr>
    </c:plotArea>
    <c:legend>
      <c:legendPos val="b"/>
      <c:layout>
        <c:manualLayout>
          <c:xMode val="edge"/>
          <c:yMode val="edge"/>
          <c:x val="0.2097753918252018"/>
          <c:y val="5.9240334571986984E-2"/>
          <c:w val="0.54527527729101555"/>
          <c:h val="4.3914047818269727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r>
              <a:rPr lang="en-US"/>
              <a:t>Panbaked bread vs. Wheat processed</a:t>
            </a:r>
          </a:p>
        </c:rich>
      </c:tx>
      <c:layout>
        <c:manualLayout>
          <c:xMode val="edge"/>
          <c:yMode val="edge"/>
          <c:x val="0.32573356807511739"/>
          <c:y val="0"/>
        </c:manualLayout>
      </c:layout>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1637254223501509"/>
          <c:y val="0.13215337952588427"/>
          <c:w val="0.8580916075451086"/>
          <c:h val="0.73142972863507494"/>
        </c:manualLayout>
      </c:layout>
      <c:lineChart>
        <c:grouping val="standard"/>
        <c:varyColors val="0"/>
        <c:ser>
          <c:idx val="0"/>
          <c:order val="0"/>
          <c:tx>
            <c:v>White bread</c:v>
          </c:tx>
          <c:spPr>
            <a:ln w="28575" cap="rnd">
              <a:solidFill>
                <a:srgbClr val="92D050"/>
              </a:solidFill>
              <a:round/>
            </a:ln>
            <a:effectLst/>
          </c:spPr>
          <c:marker>
            <c:symbol val="none"/>
          </c:marker>
          <c:cat>
            <c:strRef>
              <c:f>'Panbaked bread from 1948'!$A$5:$A$78</c:f>
              <c:strCache>
                <c:ptCount val="74"/>
                <c:pt idx="0">
                  <c:v>1949/50</c:v>
                </c:pt>
                <c:pt idx="1">
                  <c:v>1950/51</c:v>
                </c:pt>
                <c:pt idx="2">
                  <c:v>1951/52</c:v>
                </c:pt>
                <c:pt idx="3">
                  <c:v>1952/53</c:v>
                </c:pt>
                <c:pt idx="4">
                  <c:v>1953/54</c:v>
                </c:pt>
                <c:pt idx="5">
                  <c:v>1954/55</c:v>
                </c:pt>
                <c:pt idx="6">
                  <c:v>1955/56</c:v>
                </c:pt>
                <c:pt idx="7">
                  <c:v>1956/57</c:v>
                </c:pt>
                <c:pt idx="8">
                  <c:v>1957/58</c:v>
                </c:pt>
                <c:pt idx="9">
                  <c:v>1958/59</c:v>
                </c:pt>
                <c:pt idx="10">
                  <c:v>1959/60</c:v>
                </c:pt>
                <c:pt idx="11">
                  <c:v>1960/61</c:v>
                </c:pt>
                <c:pt idx="12">
                  <c:v>1961/62</c:v>
                </c:pt>
                <c:pt idx="13">
                  <c:v>1962/63</c:v>
                </c:pt>
                <c:pt idx="14">
                  <c:v>1963/64</c:v>
                </c:pt>
                <c:pt idx="15">
                  <c:v>1964/65</c:v>
                </c:pt>
                <c:pt idx="16">
                  <c:v>1965/66</c:v>
                </c:pt>
                <c:pt idx="17">
                  <c:v>1966/67</c:v>
                </c:pt>
                <c:pt idx="18">
                  <c:v>1967/68</c:v>
                </c:pt>
                <c:pt idx="19">
                  <c:v>1968/69</c:v>
                </c:pt>
                <c:pt idx="20">
                  <c:v>1969/70</c:v>
                </c:pt>
                <c:pt idx="21">
                  <c:v>1970/71</c:v>
                </c:pt>
                <c:pt idx="22">
                  <c:v>1971/72</c:v>
                </c:pt>
                <c:pt idx="23">
                  <c:v>1972/73</c:v>
                </c:pt>
                <c:pt idx="24">
                  <c:v>1973/74</c:v>
                </c:pt>
                <c:pt idx="25">
                  <c:v>1974/75</c:v>
                </c:pt>
                <c:pt idx="26">
                  <c:v>1975/76</c:v>
                </c:pt>
                <c:pt idx="27">
                  <c:v>1976/77</c:v>
                </c:pt>
                <c:pt idx="28">
                  <c:v>1977/78</c:v>
                </c:pt>
                <c:pt idx="29">
                  <c:v>1978/79</c:v>
                </c:pt>
                <c:pt idx="30">
                  <c:v>1979/80</c:v>
                </c:pt>
                <c:pt idx="31">
                  <c:v>1980/81</c:v>
                </c:pt>
                <c:pt idx="32">
                  <c:v>1981/82</c:v>
                </c:pt>
                <c:pt idx="33">
                  <c:v>1982/83</c:v>
                </c:pt>
                <c:pt idx="34">
                  <c:v>1983/84</c:v>
                </c:pt>
                <c:pt idx="35">
                  <c:v>1984/85</c:v>
                </c:pt>
                <c:pt idx="36">
                  <c:v>1985/86</c:v>
                </c:pt>
                <c:pt idx="37">
                  <c:v>1986/87</c:v>
                </c:pt>
                <c:pt idx="38">
                  <c:v>1987/88</c:v>
                </c:pt>
                <c:pt idx="39">
                  <c:v>1988/89</c:v>
                </c:pt>
                <c:pt idx="40">
                  <c:v>1989/90</c:v>
                </c:pt>
                <c:pt idx="41">
                  <c:v>1990/91</c:v>
                </c:pt>
                <c:pt idx="42">
                  <c:v>1991/92</c:v>
                </c:pt>
                <c:pt idx="43">
                  <c:v>1992/93</c:v>
                </c:pt>
                <c:pt idx="44">
                  <c:v>1993/94</c:v>
                </c:pt>
                <c:pt idx="45">
                  <c:v>1994/95</c:v>
                </c:pt>
                <c:pt idx="46">
                  <c:v>1995/96</c:v>
                </c:pt>
                <c:pt idx="47">
                  <c:v>1996/97</c:v>
                </c:pt>
                <c:pt idx="48">
                  <c:v>1997/98</c:v>
                </c:pt>
                <c:pt idx="49">
                  <c:v>1998/99</c:v>
                </c:pt>
                <c:pt idx="50">
                  <c:v>1999/00</c:v>
                </c:pt>
                <c:pt idx="51">
                  <c:v>2000/01</c:v>
                </c:pt>
                <c:pt idx="52">
                  <c:v>2001/02</c:v>
                </c:pt>
                <c:pt idx="53">
                  <c:v>2002/03</c:v>
                </c:pt>
                <c:pt idx="54">
                  <c:v>2003/04</c:v>
                </c:pt>
                <c:pt idx="55">
                  <c:v>2004/05</c:v>
                </c:pt>
                <c:pt idx="56">
                  <c:v>2005/06</c:v>
                </c:pt>
                <c:pt idx="57">
                  <c:v>2006/07</c:v>
                </c:pt>
                <c:pt idx="58">
                  <c:v>2007/08</c:v>
                </c:pt>
                <c:pt idx="59">
                  <c:v>2008/09</c:v>
                </c:pt>
                <c:pt idx="60">
                  <c:v>2009/10</c:v>
                </c:pt>
                <c:pt idx="61">
                  <c:v>2010/11</c:v>
                </c:pt>
                <c:pt idx="62">
                  <c:v>2011/12</c:v>
                </c:pt>
                <c:pt idx="63">
                  <c:v>2012/13</c:v>
                </c:pt>
                <c:pt idx="64">
                  <c:v>2013/14</c:v>
                </c:pt>
                <c:pt idx="65">
                  <c:v>2014/15</c:v>
                </c:pt>
                <c:pt idx="66">
                  <c:v>2015/16</c:v>
                </c:pt>
                <c:pt idx="67">
                  <c:v>2016/17</c:v>
                </c:pt>
                <c:pt idx="68">
                  <c:v>2017/18</c:v>
                </c:pt>
                <c:pt idx="69">
                  <c:v>2018/19</c:v>
                </c:pt>
                <c:pt idx="70">
                  <c:v>2019/20</c:v>
                </c:pt>
                <c:pt idx="71">
                  <c:v>2020/21</c:v>
                </c:pt>
                <c:pt idx="72">
                  <c:v>2021/22</c:v>
                </c:pt>
                <c:pt idx="73">
                  <c:v>2022/23</c:v>
                </c:pt>
              </c:strCache>
            </c:strRef>
          </c:cat>
          <c:val>
            <c:numRef>
              <c:f>'Panbaked bread from 1948'!$C$5:$C$78</c:f>
              <c:numCache>
                <c:formatCode>#,##0</c:formatCode>
                <c:ptCount val="74"/>
                <c:pt idx="0">
                  <c:v>287179679.01333332</c:v>
                </c:pt>
                <c:pt idx="1">
                  <c:v>289379096.22222221</c:v>
                </c:pt>
                <c:pt idx="2">
                  <c:v>352586133.44</c:v>
                </c:pt>
                <c:pt idx="3">
                  <c:v>341244317.4755556</c:v>
                </c:pt>
                <c:pt idx="4">
                  <c:v>302284796.60444444</c:v>
                </c:pt>
                <c:pt idx="5">
                  <c:v>298886888.53333336</c:v>
                </c:pt>
                <c:pt idx="6">
                  <c:v>306195263.63555557</c:v>
                </c:pt>
                <c:pt idx="7">
                  <c:v>312354539.00444442</c:v>
                </c:pt>
                <c:pt idx="8">
                  <c:v>326085272.83555555</c:v>
                </c:pt>
                <c:pt idx="9">
                  <c:v>330768862.23111105</c:v>
                </c:pt>
                <c:pt idx="10">
                  <c:v>352602261.15555549</c:v>
                </c:pt>
                <c:pt idx="11">
                  <c:v>338174507.61777776</c:v>
                </c:pt>
                <c:pt idx="12">
                  <c:v>356558591.37777776</c:v>
                </c:pt>
                <c:pt idx="13">
                  <c:v>379042138.83555549</c:v>
                </c:pt>
                <c:pt idx="14">
                  <c:v>412133691.19999999</c:v>
                </c:pt>
                <c:pt idx="15">
                  <c:v>457474243.52888888</c:v>
                </c:pt>
                <c:pt idx="16">
                  <c:v>503702828.19555551</c:v>
                </c:pt>
                <c:pt idx="17">
                  <c:v>520048771.90222216</c:v>
                </c:pt>
                <c:pt idx="18">
                  <c:v>546626743.14666665</c:v>
                </c:pt>
                <c:pt idx="19">
                  <c:v>566778888.88888884</c:v>
                </c:pt>
                <c:pt idx="20">
                  <c:v>613914444.44444442</c:v>
                </c:pt>
                <c:pt idx="21">
                  <c:v>603463333.33333337</c:v>
                </c:pt>
                <c:pt idx="22">
                  <c:v>600446666.66666663</c:v>
                </c:pt>
                <c:pt idx="23">
                  <c:v>627185555.55555558</c:v>
                </c:pt>
                <c:pt idx="24">
                  <c:v>706923333.33333337</c:v>
                </c:pt>
                <c:pt idx="25">
                  <c:v>747083333.33333337</c:v>
                </c:pt>
                <c:pt idx="26">
                  <c:v>888227777.77777779</c:v>
                </c:pt>
                <c:pt idx="27">
                  <c:v>851054444.44444442</c:v>
                </c:pt>
                <c:pt idx="28">
                  <c:v>573541111.11111104</c:v>
                </c:pt>
                <c:pt idx="29">
                  <c:v>435700000</c:v>
                </c:pt>
                <c:pt idx="30">
                  <c:v>445081111.1111111</c:v>
                </c:pt>
                <c:pt idx="31">
                  <c:v>499901111.1111111</c:v>
                </c:pt>
                <c:pt idx="32">
                  <c:v>505525555.55555552</c:v>
                </c:pt>
                <c:pt idx="33">
                  <c:v>431806666.66666663</c:v>
                </c:pt>
                <c:pt idx="34">
                  <c:v>444224444.44444442</c:v>
                </c:pt>
                <c:pt idx="35">
                  <c:v>486336666.66666663</c:v>
                </c:pt>
                <c:pt idx="36">
                  <c:v>501742222.22222221</c:v>
                </c:pt>
                <c:pt idx="37">
                  <c:v>566884444.44444442</c:v>
                </c:pt>
                <c:pt idx="66">
                  <c:v>1029439287</c:v>
                </c:pt>
                <c:pt idx="67">
                  <c:v>1045985982</c:v>
                </c:pt>
                <c:pt idx="68">
                  <c:v>1119787511</c:v>
                </c:pt>
                <c:pt idx="69">
                  <c:v>1171569941</c:v>
                </c:pt>
                <c:pt idx="70">
                  <c:v>1142571338</c:v>
                </c:pt>
                <c:pt idx="71">
                  <c:v>1161488763</c:v>
                </c:pt>
                <c:pt idx="72">
                  <c:v>1238063783</c:v>
                </c:pt>
                <c:pt idx="73">
                  <c:v>1268305421</c:v>
                </c:pt>
              </c:numCache>
            </c:numRef>
          </c:val>
          <c:smooth val="0"/>
          <c:extLst>
            <c:ext xmlns:c16="http://schemas.microsoft.com/office/drawing/2014/chart" uri="{C3380CC4-5D6E-409C-BE32-E72D297353CC}">
              <c16:uniqueId val="{00000000-5731-4F60-A82D-37AFD98158CA}"/>
            </c:ext>
          </c:extLst>
        </c:ser>
        <c:ser>
          <c:idx val="1"/>
          <c:order val="1"/>
          <c:tx>
            <c:v>Brown bread</c:v>
          </c:tx>
          <c:spPr>
            <a:ln w="28575" cap="rnd">
              <a:solidFill>
                <a:schemeClr val="accent6">
                  <a:lumMod val="75000"/>
                </a:schemeClr>
              </a:solidFill>
              <a:round/>
            </a:ln>
            <a:effectLst/>
          </c:spPr>
          <c:marker>
            <c:symbol val="none"/>
          </c:marker>
          <c:cat>
            <c:strRef>
              <c:f>'Panbaked bread from 1948'!$A$5:$A$78</c:f>
              <c:strCache>
                <c:ptCount val="74"/>
                <c:pt idx="0">
                  <c:v>1949/50</c:v>
                </c:pt>
                <c:pt idx="1">
                  <c:v>1950/51</c:v>
                </c:pt>
                <c:pt idx="2">
                  <c:v>1951/52</c:v>
                </c:pt>
                <c:pt idx="3">
                  <c:v>1952/53</c:v>
                </c:pt>
                <c:pt idx="4">
                  <c:v>1953/54</c:v>
                </c:pt>
                <c:pt idx="5">
                  <c:v>1954/55</c:v>
                </c:pt>
                <c:pt idx="6">
                  <c:v>1955/56</c:v>
                </c:pt>
                <c:pt idx="7">
                  <c:v>1956/57</c:v>
                </c:pt>
                <c:pt idx="8">
                  <c:v>1957/58</c:v>
                </c:pt>
                <c:pt idx="9">
                  <c:v>1958/59</c:v>
                </c:pt>
                <c:pt idx="10">
                  <c:v>1959/60</c:v>
                </c:pt>
                <c:pt idx="11">
                  <c:v>1960/61</c:v>
                </c:pt>
                <c:pt idx="12">
                  <c:v>1961/62</c:v>
                </c:pt>
                <c:pt idx="13">
                  <c:v>1962/63</c:v>
                </c:pt>
                <c:pt idx="14">
                  <c:v>1963/64</c:v>
                </c:pt>
                <c:pt idx="15">
                  <c:v>1964/65</c:v>
                </c:pt>
                <c:pt idx="16">
                  <c:v>1965/66</c:v>
                </c:pt>
                <c:pt idx="17">
                  <c:v>1966/67</c:v>
                </c:pt>
                <c:pt idx="18">
                  <c:v>1967/68</c:v>
                </c:pt>
                <c:pt idx="19">
                  <c:v>1968/69</c:v>
                </c:pt>
                <c:pt idx="20">
                  <c:v>1969/70</c:v>
                </c:pt>
                <c:pt idx="21">
                  <c:v>1970/71</c:v>
                </c:pt>
                <c:pt idx="22">
                  <c:v>1971/72</c:v>
                </c:pt>
                <c:pt idx="23">
                  <c:v>1972/73</c:v>
                </c:pt>
                <c:pt idx="24">
                  <c:v>1973/74</c:v>
                </c:pt>
                <c:pt idx="25">
                  <c:v>1974/75</c:v>
                </c:pt>
                <c:pt idx="26">
                  <c:v>1975/76</c:v>
                </c:pt>
                <c:pt idx="27">
                  <c:v>1976/77</c:v>
                </c:pt>
                <c:pt idx="28">
                  <c:v>1977/78</c:v>
                </c:pt>
                <c:pt idx="29">
                  <c:v>1978/79</c:v>
                </c:pt>
                <c:pt idx="30">
                  <c:v>1979/80</c:v>
                </c:pt>
                <c:pt idx="31">
                  <c:v>1980/81</c:v>
                </c:pt>
                <c:pt idx="32">
                  <c:v>1981/82</c:v>
                </c:pt>
                <c:pt idx="33">
                  <c:v>1982/83</c:v>
                </c:pt>
                <c:pt idx="34">
                  <c:v>1983/84</c:v>
                </c:pt>
                <c:pt idx="35">
                  <c:v>1984/85</c:v>
                </c:pt>
                <c:pt idx="36">
                  <c:v>1985/86</c:v>
                </c:pt>
                <c:pt idx="37">
                  <c:v>1986/87</c:v>
                </c:pt>
                <c:pt idx="38">
                  <c:v>1987/88</c:v>
                </c:pt>
                <c:pt idx="39">
                  <c:v>1988/89</c:v>
                </c:pt>
                <c:pt idx="40">
                  <c:v>1989/90</c:v>
                </c:pt>
                <c:pt idx="41">
                  <c:v>1990/91</c:v>
                </c:pt>
                <c:pt idx="42">
                  <c:v>1991/92</c:v>
                </c:pt>
                <c:pt idx="43">
                  <c:v>1992/93</c:v>
                </c:pt>
                <c:pt idx="44">
                  <c:v>1993/94</c:v>
                </c:pt>
                <c:pt idx="45">
                  <c:v>1994/95</c:v>
                </c:pt>
                <c:pt idx="46">
                  <c:v>1995/96</c:v>
                </c:pt>
                <c:pt idx="47">
                  <c:v>1996/97</c:v>
                </c:pt>
                <c:pt idx="48">
                  <c:v>1997/98</c:v>
                </c:pt>
                <c:pt idx="49">
                  <c:v>1998/99</c:v>
                </c:pt>
                <c:pt idx="50">
                  <c:v>1999/00</c:v>
                </c:pt>
                <c:pt idx="51">
                  <c:v>2000/01</c:v>
                </c:pt>
                <c:pt idx="52">
                  <c:v>2001/02</c:v>
                </c:pt>
                <c:pt idx="53">
                  <c:v>2002/03</c:v>
                </c:pt>
                <c:pt idx="54">
                  <c:v>2003/04</c:v>
                </c:pt>
                <c:pt idx="55">
                  <c:v>2004/05</c:v>
                </c:pt>
                <c:pt idx="56">
                  <c:v>2005/06</c:v>
                </c:pt>
                <c:pt idx="57">
                  <c:v>2006/07</c:v>
                </c:pt>
                <c:pt idx="58">
                  <c:v>2007/08</c:v>
                </c:pt>
                <c:pt idx="59">
                  <c:v>2008/09</c:v>
                </c:pt>
                <c:pt idx="60">
                  <c:v>2009/10</c:v>
                </c:pt>
                <c:pt idx="61">
                  <c:v>2010/11</c:v>
                </c:pt>
                <c:pt idx="62">
                  <c:v>2011/12</c:v>
                </c:pt>
                <c:pt idx="63">
                  <c:v>2012/13</c:v>
                </c:pt>
                <c:pt idx="64">
                  <c:v>2013/14</c:v>
                </c:pt>
                <c:pt idx="65">
                  <c:v>2014/15</c:v>
                </c:pt>
                <c:pt idx="66">
                  <c:v>2015/16</c:v>
                </c:pt>
                <c:pt idx="67">
                  <c:v>2016/17</c:v>
                </c:pt>
                <c:pt idx="68">
                  <c:v>2017/18</c:v>
                </c:pt>
                <c:pt idx="69">
                  <c:v>2018/19</c:v>
                </c:pt>
                <c:pt idx="70">
                  <c:v>2019/20</c:v>
                </c:pt>
                <c:pt idx="71">
                  <c:v>2020/21</c:v>
                </c:pt>
                <c:pt idx="72">
                  <c:v>2021/22</c:v>
                </c:pt>
                <c:pt idx="73">
                  <c:v>2022/23</c:v>
                </c:pt>
              </c:strCache>
            </c:strRef>
          </c:cat>
          <c:val>
            <c:numRef>
              <c:f>'Panbaked bread from 1948'!$E$5:$E$78</c:f>
              <c:numCache>
                <c:formatCode>#,##0</c:formatCode>
                <c:ptCount val="74"/>
                <c:pt idx="0">
                  <c:v>75856710.115555555</c:v>
                </c:pt>
                <c:pt idx="1">
                  <c:v>102492640.33777778</c:v>
                </c:pt>
                <c:pt idx="2">
                  <c:v>91893203.280000001</c:v>
                </c:pt>
                <c:pt idx="3">
                  <c:v>101274493.82222222</c:v>
                </c:pt>
                <c:pt idx="4">
                  <c:v>141682485.14666668</c:v>
                </c:pt>
                <c:pt idx="5">
                  <c:v>172413343.14666665</c:v>
                </c:pt>
                <c:pt idx="6">
                  <c:v>181103157.88444445</c:v>
                </c:pt>
                <c:pt idx="7">
                  <c:v>185742396.06222221</c:v>
                </c:pt>
                <c:pt idx="8">
                  <c:v>191184492.07999998</c:v>
                </c:pt>
                <c:pt idx="9">
                  <c:v>199517985.1022222</c:v>
                </c:pt>
                <c:pt idx="10">
                  <c:v>211218138.74666667</c:v>
                </c:pt>
                <c:pt idx="11">
                  <c:v>206538581.27999997</c:v>
                </c:pt>
                <c:pt idx="12">
                  <c:v>206920606.5422222</c:v>
                </c:pt>
                <c:pt idx="13">
                  <c:v>215257627.50222221</c:v>
                </c:pt>
                <c:pt idx="14">
                  <c:v>223175831.84888884</c:v>
                </c:pt>
                <c:pt idx="15">
                  <c:v>230997269.90222222</c:v>
                </c:pt>
                <c:pt idx="16">
                  <c:v>239228956.72</c:v>
                </c:pt>
                <c:pt idx="17">
                  <c:v>252488962.85333335</c:v>
                </c:pt>
                <c:pt idx="18">
                  <c:v>258227405.64444447</c:v>
                </c:pt>
                <c:pt idx="19">
                  <c:v>256541111.1111111</c:v>
                </c:pt>
                <c:pt idx="20">
                  <c:v>256876666.66666666</c:v>
                </c:pt>
                <c:pt idx="21">
                  <c:v>306737777.77777779</c:v>
                </c:pt>
                <c:pt idx="22">
                  <c:v>354961111.1111111</c:v>
                </c:pt>
                <c:pt idx="23">
                  <c:v>365841111.1111111</c:v>
                </c:pt>
                <c:pt idx="24">
                  <c:v>365681111.1111111</c:v>
                </c:pt>
                <c:pt idx="25">
                  <c:v>378072222.22222221</c:v>
                </c:pt>
                <c:pt idx="26">
                  <c:v>437925555.55555552</c:v>
                </c:pt>
                <c:pt idx="27">
                  <c:v>470342222.22222221</c:v>
                </c:pt>
                <c:pt idx="28">
                  <c:v>774271111.11111104</c:v>
                </c:pt>
                <c:pt idx="29">
                  <c:v>999518888.88888884</c:v>
                </c:pt>
                <c:pt idx="30">
                  <c:v>1143718888.8888888</c:v>
                </c:pt>
                <c:pt idx="31">
                  <c:v>1200186666.6666667</c:v>
                </c:pt>
                <c:pt idx="32">
                  <c:v>1156596666.6666667</c:v>
                </c:pt>
                <c:pt idx="33">
                  <c:v>1233348888.8888888</c:v>
                </c:pt>
                <c:pt idx="34">
                  <c:v>1286012222.2222221</c:v>
                </c:pt>
                <c:pt idx="35">
                  <c:v>1320224444.4444444</c:v>
                </c:pt>
                <c:pt idx="36">
                  <c:v>1352420000</c:v>
                </c:pt>
                <c:pt idx="37">
                  <c:v>1338784444.4444444</c:v>
                </c:pt>
                <c:pt idx="66">
                  <c:v>1038545855</c:v>
                </c:pt>
                <c:pt idx="67">
                  <c:v>1089712059</c:v>
                </c:pt>
                <c:pt idx="68">
                  <c:v>1155980974</c:v>
                </c:pt>
                <c:pt idx="69">
                  <c:v>1199338186</c:v>
                </c:pt>
                <c:pt idx="70">
                  <c:v>1243466744</c:v>
                </c:pt>
                <c:pt idx="71">
                  <c:v>1208529811</c:v>
                </c:pt>
                <c:pt idx="72">
                  <c:v>1174688646</c:v>
                </c:pt>
                <c:pt idx="73">
                  <c:v>1127140165</c:v>
                </c:pt>
              </c:numCache>
            </c:numRef>
          </c:val>
          <c:smooth val="0"/>
          <c:extLst>
            <c:ext xmlns:c16="http://schemas.microsoft.com/office/drawing/2014/chart" uri="{C3380CC4-5D6E-409C-BE32-E72D297353CC}">
              <c16:uniqueId val="{00000001-5731-4F60-A82D-37AFD98158CA}"/>
            </c:ext>
          </c:extLst>
        </c:ser>
        <c:ser>
          <c:idx val="2"/>
          <c:order val="2"/>
          <c:tx>
            <c:v>Total Panbaked bread</c:v>
          </c:tx>
          <c:spPr>
            <a:ln w="28575" cap="rnd">
              <a:solidFill>
                <a:srgbClr val="0000FF"/>
              </a:solidFill>
              <a:round/>
            </a:ln>
            <a:effectLst/>
          </c:spPr>
          <c:marker>
            <c:symbol val="none"/>
          </c:marker>
          <c:cat>
            <c:strRef>
              <c:f>'Panbaked bread from 1948'!$A$5:$A$78</c:f>
              <c:strCache>
                <c:ptCount val="74"/>
                <c:pt idx="0">
                  <c:v>1949/50</c:v>
                </c:pt>
                <c:pt idx="1">
                  <c:v>1950/51</c:v>
                </c:pt>
                <c:pt idx="2">
                  <c:v>1951/52</c:v>
                </c:pt>
                <c:pt idx="3">
                  <c:v>1952/53</c:v>
                </c:pt>
                <c:pt idx="4">
                  <c:v>1953/54</c:v>
                </c:pt>
                <c:pt idx="5">
                  <c:v>1954/55</c:v>
                </c:pt>
                <c:pt idx="6">
                  <c:v>1955/56</c:v>
                </c:pt>
                <c:pt idx="7">
                  <c:v>1956/57</c:v>
                </c:pt>
                <c:pt idx="8">
                  <c:v>1957/58</c:v>
                </c:pt>
                <c:pt idx="9">
                  <c:v>1958/59</c:v>
                </c:pt>
                <c:pt idx="10">
                  <c:v>1959/60</c:v>
                </c:pt>
                <c:pt idx="11">
                  <c:v>1960/61</c:v>
                </c:pt>
                <c:pt idx="12">
                  <c:v>1961/62</c:v>
                </c:pt>
                <c:pt idx="13">
                  <c:v>1962/63</c:v>
                </c:pt>
                <c:pt idx="14">
                  <c:v>1963/64</c:v>
                </c:pt>
                <c:pt idx="15">
                  <c:v>1964/65</c:v>
                </c:pt>
                <c:pt idx="16">
                  <c:v>1965/66</c:v>
                </c:pt>
                <c:pt idx="17">
                  <c:v>1966/67</c:v>
                </c:pt>
                <c:pt idx="18">
                  <c:v>1967/68</c:v>
                </c:pt>
                <c:pt idx="19">
                  <c:v>1968/69</c:v>
                </c:pt>
                <c:pt idx="20">
                  <c:v>1969/70</c:v>
                </c:pt>
                <c:pt idx="21">
                  <c:v>1970/71</c:v>
                </c:pt>
                <c:pt idx="22">
                  <c:v>1971/72</c:v>
                </c:pt>
                <c:pt idx="23">
                  <c:v>1972/73</c:v>
                </c:pt>
                <c:pt idx="24">
                  <c:v>1973/74</c:v>
                </c:pt>
                <c:pt idx="25">
                  <c:v>1974/75</c:v>
                </c:pt>
                <c:pt idx="26">
                  <c:v>1975/76</c:v>
                </c:pt>
                <c:pt idx="27">
                  <c:v>1976/77</c:v>
                </c:pt>
                <c:pt idx="28">
                  <c:v>1977/78</c:v>
                </c:pt>
                <c:pt idx="29">
                  <c:v>1978/79</c:v>
                </c:pt>
                <c:pt idx="30">
                  <c:v>1979/80</c:v>
                </c:pt>
                <c:pt idx="31">
                  <c:v>1980/81</c:v>
                </c:pt>
                <c:pt idx="32">
                  <c:v>1981/82</c:v>
                </c:pt>
                <c:pt idx="33">
                  <c:v>1982/83</c:v>
                </c:pt>
                <c:pt idx="34">
                  <c:v>1983/84</c:v>
                </c:pt>
                <c:pt idx="35">
                  <c:v>1984/85</c:v>
                </c:pt>
                <c:pt idx="36">
                  <c:v>1985/86</c:v>
                </c:pt>
                <c:pt idx="37">
                  <c:v>1986/87</c:v>
                </c:pt>
                <c:pt idx="38">
                  <c:v>1987/88</c:v>
                </c:pt>
                <c:pt idx="39">
                  <c:v>1988/89</c:v>
                </c:pt>
                <c:pt idx="40">
                  <c:v>1989/90</c:v>
                </c:pt>
                <c:pt idx="41">
                  <c:v>1990/91</c:v>
                </c:pt>
                <c:pt idx="42">
                  <c:v>1991/92</c:v>
                </c:pt>
                <c:pt idx="43">
                  <c:v>1992/93</c:v>
                </c:pt>
                <c:pt idx="44">
                  <c:v>1993/94</c:v>
                </c:pt>
                <c:pt idx="45">
                  <c:v>1994/95</c:v>
                </c:pt>
                <c:pt idx="46">
                  <c:v>1995/96</c:v>
                </c:pt>
                <c:pt idx="47">
                  <c:v>1996/97</c:v>
                </c:pt>
                <c:pt idx="48">
                  <c:v>1997/98</c:v>
                </c:pt>
                <c:pt idx="49">
                  <c:v>1998/99</c:v>
                </c:pt>
                <c:pt idx="50">
                  <c:v>1999/00</c:v>
                </c:pt>
                <c:pt idx="51">
                  <c:v>2000/01</c:v>
                </c:pt>
                <c:pt idx="52">
                  <c:v>2001/02</c:v>
                </c:pt>
                <c:pt idx="53">
                  <c:v>2002/03</c:v>
                </c:pt>
                <c:pt idx="54">
                  <c:v>2003/04</c:v>
                </c:pt>
                <c:pt idx="55">
                  <c:v>2004/05</c:v>
                </c:pt>
                <c:pt idx="56">
                  <c:v>2005/06</c:v>
                </c:pt>
                <c:pt idx="57">
                  <c:v>2006/07</c:v>
                </c:pt>
                <c:pt idx="58">
                  <c:v>2007/08</c:v>
                </c:pt>
                <c:pt idx="59">
                  <c:v>2008/09</c:v>
                </c:pt>
                <c:pt idx="60">
                  <c:v>2009/10</c:v>
                </c:pt>
                <c:pt idx="61">
                  <c:v>2010/11</c:v>
                </c:pt>
                <c:pt idx="62">
                  <c:v>2011/12</c:v>
                </c:pt>
                <c:pt idx="63">
                  <c:v>2012/13</c:v>
                </c:pt>
                <c:pt idx="64">
                  <c:v>2013/14</c:v>
                </c:pt>
                <c:pt idx="65">
                  <c:v>2014/15</c:v>
                </c:pt>
                <c:pt idx="66">
                  <c:v>2015/16</c:v>
                </c:pt>
                <c:pt idx="67">
                  <c:v>2016/17</c:v>
                </c:pt>
                <c:pt idx="68">
                  <c:v>2017/18</c:v>
                </c:pt>
                <c:pt idx="69">
                  <c:v>2018/19</c:v>
                </c:pt>
                <c:pt idx="70">
                  <c:v>2019/20</c:v>
                </c:pt>
                <c:pt idx="71">
                  <c:v>2020/21</c:v>
                </c:pt>
                <c:pt idx="72">
                  <c:v>2021/22</c:v>
                </c:pt>
                <c:pt idx="73">
                  <c:v>2022/23</c:v>
                </c:pt>
              </c:strCache>
            </c:strRef>
          </c:cat>
          <c:val>
            <c:numRef>
              <c:f>'Panbaked bread from 1948'!$F$5:$F$78</c:f>
              <c:numCache>
                <c:formatCode>#,##0</c:formatCode>
                <c:ptCount val="74"/>
                <c:pt idx="0">
                  <c:v>363036389.12888885</c:v>
                </c:pt>
                <c:pt idx="1">
                  <c:v>391871736.56</c:v>
                </c:pt>
                <c:pt idx="2">
                  <c:v>444479336.72000003</c:v>
                </c:pt>
                <c:pt idx="3">
                  <c:v>442518811.29777783</c:v>
                </c:pt>
                <c:pt idx="4">
                  <c:v>443967281.75111115</c:v>
                </c:pt>
                <c:pt idx="5">
                  <c:v>471300231.68000001</c:v>
                </c:pt>
                <c:pt idx="6">
                  <c:v>487298421.51999998</c:v>
                </c:pt>
                <c:pt idx="7">
                  <c:v>498096935.0666666</c:v>
                </c:pt>
                <c:pt idx="8">
                  <c:v>517269764.91555554</c:v>
                </c:pt>
                <c:pt idx="9">
                  <c:v>530286847.33333325</c:v>
                </c:pt>
                <c:pt idx="10">
                  <c:v>563820399.90222216</c:v>
                </c:pt>
                <c:pt idx="11">
                  <c:v>544713088.8977778</c:v>
                </c:pt>
                <c:pt idx="12">
                  <c:v>563479197.91999996</c:v>
                </c:pt>
                <c:pt idx="13">
                  <c:v>594299766.33777773</c:v>
                </c:pt>
                <c:pt idx="14">
                  <c:v>635309523.0488888</c:v>
                </c:pt>
                <c:pt idx="15">
                  <c:v>688471513.4311111</c:v>
                </c:pt>
                <c:pt idx="16">
                  <c:v>742931784.91555548</c:v>
                </c:pt>
                <c:pt idx="17">
                  <c:v>772537734.75555551</c:v>
                </c:pt>
                <c:pt idx="18">
                  <c:v>804854148.79111111</c:v>
                </c:pt>
                <c:pt idx="19">
                  <c:v>823320000</c:v>
                </c:pt>
                <c:pt idx="20">
                  <c:v>870791111.11111104</c:v>
                </c:pt>
                <c:pt idx="21">
                  <c:v>910201111.11111116</c:v>
                </c:pt>
                <c:pt idx="22">
                  <c:v>955407777.77777767</c:v>
                </c:pt>
                <c:pt idx="23">
                  <c:v>993026666.66666675</c:v>
                </c:pt>
                <c:pt idx="24">
                  <c:v>1072604444.4444444</c:v>
                </c:pt>
                <c:pt idx="25">
                  <c:v>1125155555.5555556</c:v>
                </c:pt>
                <c:pt idx="26">
                  <c:v>1326153333.3333333</c:v>
                </c:pt>
                <c:pt idx="27">
                  <c:v>1321396666.6666665</c:v>
                </c:pt>
                <c:pt idx="28">
                  <c:v>1347812222.2222221</c:v>
                </c:pt>
                <c:pt idx="29">
                  <c:v>1435218888.8888888</c:v>
                </c:pt>
                <c:pt idx="30">
                  <c:v>1588800000</c:v>
                </c:pt>
                <c:pt idx="31">
                  <c:v>1700087777.7777779</c:v>
                </c:pt>
                <c:pt idx="32">
                  <c:v>1662122222.2222223</c:v>
                </c:pt>
                <c:pt idx="33">
                  <c:v>1665155555.5555553</c:v>
                </c:pt>
                <c:pt idx="34">
                  <c:v>1730236666.6666665</c:v>
                </c:pt>
                <c:pt idx="35">
                  <c:v>1806561111.1111112</c:v>
                </c:pt>
                <c:pt idx="36">
                  <c:v>1854162222.2222223</c:v>
                </c:pt>
                <c:pt idx="37">
                  <c:v>1905668888.8888888</c:v>
                </c:pt>
                <c:pt idx="66">
                  <c:v>2067985142</c:v>
                </c:pt>
                <c:pt idx="67">
                  <c:v>2135698041</c:v>
                </c:pt>
                <c:pt idx="68">
                  <c:v>2275768485</c:v>
                </c:pt>
                <c:pt idx="69">
                  <c:v>2370908127</c:v>
                </c:pt>
                <c:pt idx="70">
                  <c:v>2386038082</c:v>
                </c:pt>
                <c:pt idx="71">
                  <c:v>2370018574</c:v>
                </c:pt>
                <c:pt idx="72">
                  <c:v>2412752429</c:v>
                </c:pt>
                <c:pt idx="73">
                  <c:v>2395445586</c:v>
                </c:pt>
              </c:numCache>
            </c:numRef>
          </c:val>
          <c:smooth val="0"/>
          <c:extLst>
            <c:ext xmlns:c16="http://schemas.microsoft.com/office/drawing/2014/chart" uri="{C3380CC4-5D6E-409C-BE32-E72D297353CC}">
              <c16:uniqueId val="{00000002-5731-4F60-A82D-37AFD98158CA}"/>
            </c:ext>
          </c:extLst>
        </c:ser>
        <c:ser>
          <c:idx val="3"/>
          <c:order val="3"/>
          <c:tx>
            <c:v>Wheat processed</c:v>
          </c:tx>
          <c:spPr>
            <a:ln w="28575" cap="rnd">
              <a:solidFill>
                <a:srgbClr val="FF0000"/>
              </a:solidFill>
              <a:round/>
            </a:ln>
            <a:effectLst/>
          </c:spPr>
          <c:marker>
            <c:symbol val="none"/>
          </c:marker>
          <c:cat>
            <c:strRef>
              <c:f>'Panbaked bread from 1948'!$A$5:$A$78</c:f>
              <c:strCache>
                <c:ptCount val="74"/>
                <c:pt idx="0">
                  <c:v>1949/50</c:v>
                </c:pt>
                <c:pt idx="1">
                  <c:v>1950/51</c:v>
                </c:pt>
                <c:pt idx="2">
                  <c:v>1951/52</c:v>
                </c:pt>
                <c:pt idx="3">
                  <c:v>1952/53</c:v>
                </c:pt>
                <c:pt idx="4">
                  <c:v>1953/54</c:v>
                </c:pt>
                <c:pt idx="5">
                  <c:v>1954/55</c:v>
                </c:pt>
                <c:pt idx="6">
                  <c:v>1955/56</c:v>
                </c:pt>
                <c:pt idx="7">
                  <c:v>1956/57</c:v>
                </c:pt>
                <c:pt idx="8">
                  <c:v>1957/58</c:v>
                </c:pt>
                <c:pt idx="9">
                  <c:v>1958/59</c:v>
                </c:pt>
                <c:pt idx="10">
                  <c:v>1959/60</c:v>
                </c:pt>
                <c:pt idx="11">
                  <c:v>1960/61</c:v>
                </c:pt>
                <c:pt idx="12">
                  <c:v>1961/62</c:v>
                </c:pt>
                <c:pt idx="13">
                  <c:v>1962/63</c:v>
                </c:pt>
                <c:pt idx="14">
                  <c:v>1963/64</c:v>
                </c:pt>
                <c:pt idx="15">
                  <c:v>1964/65</c:v>
                </c:pt>
                <c:pt idx="16">
                  <c:v>1965/66</c:v>
                </c:pt>
                <c:pt idx="17">
                  <c:v>1966/67</c:v>
                </c:pt>
                <c:pt idx="18">
                  <c:v>1967/68</c:v>
                </c:pt>
                <c:pt idx="19">
                  <c:v>1968/69</c:v>
                </c:pt>
                <c:pt idx="20">
                  <c:v>1969/70</c:v>
                </c:pt>
                <c:pt idx="21">
                  <c:v>1970/71</c:v>
                </c:pt>
                <c:pt idx="22">
                  <c:v>1971/72</c:v>
                </c:pt>
                <c:pt idx="23">
                  <c:v>1972/73</c:v>
                </c:pt>
                <c:pt idx="24">
                  <c:v>1973/74</c:v>
                </c:pt>
                <c:pt idx="25">
                  <c:v>1974/75</c:v>
                </c:pt>
                <c:pt idx="26">
                  <c:v>1975/76</c:v>
                </c:pt>
                <c:pt idx="27">
                  <c:v>1976/77</c:v>
                </c:pt>
                <c:pt idx="28">
                  <c:v>1977/78</c:v>
                </c:pt>
                <c:pt idx="29">
                  <c:v>1978/79</c:v>
                </c:pt>
                <c:pt idx="30">
                  <c:v>1979/80</c:v>
                </c:pt>
                <c:pt idx="31">
                  <c:v>1980/81</c:v>
                </c:pt>
                <c:pt idx="32">
                  <c:v>1981/82</c:v>
                </c:pt>
                <c:pt idx="33">
                  <c:v>1982/83</c:v>
                </c:pt>
                <c:pt idx="34">
                  <c:v>1983/84</c:v>
                </c:pt>
                <c:pt idx="35">
                  <c:v>1984/85</c:v>
                </c:pt>
                <c:pt idx="36">
                  <c:v>1985/86</c:v>
                </c:pt>
                <c:pt idx="37">
                  <c:v>1986/87</c:v>
                </c:pt>
                <c:pt idx="38">
                  <c:v>1987/88</c:v>
                </c:pt>
                <c:pt idx="39">
                  <c:v>1988/89</c:v>
                </c:pt>
                <c:pt idx="40">
                  <c:v>1989/90</c:v>
                </c:pt>
                <c:pt idx="41">
                  <c:v>1990/91</c:v>
                </c:pt>
                <c:pt idx="42">
                  <c:v>1991/92</c:v>
                </c:pt>
                <c:pt idx="43">
                  <c:v>1992/93</c:v>
                </c:pt>
                <c:pt idx="44">
                  <c:v>1993/94</c:v>
                </c:pt>
                <c:pt idx="45">
                  <c:v>1994/95</c:v>
                </c:pt>
                <c:pt idx="46">
                  <c:v>1995/96</c:v>
                </c:pt>
                <c:pt idx="47">
                  <c:v>1996/97</c:v>
                </c:pt>
                <c:pt idx="48">
                  <c:v>1997/98</c:v>
                </c:pt>
                <c:pt idx="49">
                  <c:v>1998/99</c:v>
                </c:pt>
                <c:pt idx="50">
                  <c:v>1999/00</c:v>
                </c:pt>
                <c:pt idx="51">
                  <c:v>2000/01</c:v>
                </c:pt>
                <c:pt idx="52">
                  <c:v>2001/02</c:v>
                </c:pt>
                <c:pt idx="53">
                  <c:v>2002/03</c:v>
                </c:pt>
                <c:pt idx="54">
                  <c:v>2003/04</c:v>
                </c:pt>
                <c:pt idx="55">
                  <c:v>2004/05</c:v>
                </c:pt>
                <c:pt idx="56">
                  <c:v>2005/06</c:v>
                </c:pt>
                <c:pt idx="57">
                  <c:v>2006/07</c:v>
                </c:pt>
                <c:pt idx="58">
                  <c:v>2007/08</c:v>
                </c:pt>
                <c:pt idx="59">
                  <c:v>2008/09</c:v>
                </c:pt>
                <c:pt idx="60">
                  <c:v>2009/10</c:v>
                </c:pt>
                <c:pt idx="61">
                  <c:v>2010/11</c:v>
                </c:pt>
                <c:pt idx="62">
                  <c:v>2011/12</c:v>
                </c:pt>
                <c:pt idx="63">
                  <c:v>2012/13</c:v>
                </c:pt>
                <c:pt idx="64">
                  <c:v>2013/14</c:v>
                </c:pt>
                <c:pt idx="65">
                  <c:v>2014/15</c:v>
                </c:pt>
                <c:pt idx="66">
                  <c:v>2015/16</c:v>
                </c:pt>
                <c:pt idx="67">
                  <c:v>2016/17</c:v>
                </c:pt>
                <c:pt idx="68">
                  <c:v>2017/18</c:v>
                </c:pt>
                <c:pt idx="69">
                  <c:v>2018/19</c:v>
                </c:pt>
                <c:pt idx="70">
                  <c:v>2019/20</c:v>
                </c:pt>
                <c:pt idx="71">
                  <c:v>2020/21</c:v>
                </c:pt>
                <c:pt idx="72">
                  <c:v>2021/22</c:v>
                </c:pt>
                <c:pt idx="73">
                  <c:v>2022/23</c:v>
                </c:pt>
              </c:strCache>
            </c:strRef>
          </c:cat>
          <c:val>
            <c:numRef>
              <c:f>'Panbaked bread from 1948'!$N$5:$N$78</c:f>
              <c:numCache>
                <c:formatCode>#,##0</c:formatCode>
                <c:ptCount val="74"/>
                <c:pt idx="0">
                  <c:v>705400000</c:v>
                </c:pt>
                <c:pt idx="1">
                  <c:v>784900000</c:v>
                </c:pt>
                <c:pt idx="2">
                  <c:v>807900000</c:v>
                </c:pt>
                <c:pt idx="3">
                  <c:v>827600000</c:v>
                </c:pt>
                <c:pt idx="4">
                  <c:v>800000000</c:v>
                </c:pt>
                <c:pt idx="5">
                  <c:v>837000000</c:v>
                </c:pt>
                <c:pt idx="6">
                  <c:v>886800000</c:v>
                </c:pt>
                <c:pt idx="7">
                  <c:v>867500000</c:v>
                </c:pt>
                <c:pt idx="8">
                  <c:v>904600000</c:v>
                </c:pt>
                <c:pt idx="9">
                  <c:v>930700000</c:v>
                </c:pt>
                <c:pt idx="10">
                  <c:v>909400000</c:v>
                </c:pt>
                <c:pt idx="11">
                  <c:v>903300000</c:v>
                </c:pt>
                <c:pt idx="12">
                  <c:v>918300000</c:v>
                </c:pt>
                <c:pt idx="13">
                  <c:v>974100000</c:v>
                </c:pt>
                <c:pt idx="14">
                  <c:v>1018100000</c:v>
                </c:pt>
                <c:pt idx="15">
                  <c:v>1087500000</c:v>
                </c:pt>
                <c:pt idx="16">
                  <c:v>1343000000</c:v>
                </c:pt>
                <c:pt idx="17">
                  <c:v>962000000</c:v>
                </c:pt>
                <c:pt idx="18">
                  <c:v>1229000000</c:v>
                </c:pt>
                <c:pt idx="19">
                  <c:v>1250000000</c:v>
                </c:pt>
                <c:pt idx="20">
                  <c:v>1437000000</c:v>
                </c:pt>
                <c:pt idx="21">
                  <c:v>1165000000</c:v>
                </c:pt>
                <c:pt idx="22">
                  <c:v>1402000000</c:v>
                </c:pt>
                <c:pt idx="23">
                  <c:v>1288000000</c:v>
                </c:pt>
                <c:pt idx="24">
                  <c:v>1483000000</c:v>
                </c:pt>
                <c:pt idx="25">
                  <c:v>1612000000</c:v>
                </c:pt>
                <c:pt idx="26">
                  <c:v>1709000000</c:v>
                </c:pt>
                <c:pt idx="27">
                  <c:v>1681000000</c:v>
                </c:pt>
                <c:pt idx="28">
                  <c:v>1675000000</c:v>
                </c:pt>
                <c:pt idx="29">
                  <c:v>1903000000</c:v>
                </c:pt>
                <c:pt idx="30">
                  <c:v>1781000000</c:v>
                </c:pt>
                <c:pt idx="31">
                  <c:v>2030000000</c:v>
                </c:pt>
                <c:pt idx="32">
                  <c:v>1998000000</c:v>
                </c:pt>
                <c:pt idx="33">
                  <c:v>1983000000</c:v>
                </c:pt>
                <c:pt idx="34">
                  <c:v>2388000000</c:v>
                </c:pt>
                <c:pt idx="35">
                  <c:v>2232000000</c:v>
                </c:pt>
                <c:pt idx="36">
                  <c:v>2236000000</c:v>
                </c:pt>
                <c:pt idx="37">
                  <c:v>2345000000</c:v>
                </c:pt>
                <c:pt idx="38">
                  <c:v>2614019000</c:v>
                </c:pt>
                <c:pt idx="39">
                  <c:v>2349962000</c:v>
                </c:pt>
                <c:pt idx="40">
                  <c:v>2307429000</c:v>
                </c:pt>
                <c:pt idx="41">
                  <c:v>2173797000</c:v>
                </c:pt>
                <c:pt idx="42">
                  <c:v>2142905000</c:v>
                </c:pt>
                <c:pt idx="43">
                  <c:v>2132378000</c:v>
                </c:pt>
                <c:pt idx="44">
                  <c:v>2259101000</c:v>
                </c:pt>
                <c:pt idx="45">
                  <c:v>2353056000</c:v>
                </c:pt>
                <c:pt idx="46">
                  <c:v>2418665000</c:v>
                </c:pt>
                <c:pt idx="47">
                  <c:v>2564600000</c:v>
                </c:pt>
                <c:pt idx="48">
                  <c:v>2181000000</c:v>
                </c:pt>
                <c:pt idx="49">
                  <c:v>2348000000</c:v>
                </c:pt>
                <c:pt idx="50">
                  <c:v>2345000000</c:v>
                </c:pt>
                <c:pt idx="51">
                  <c:v>2424000000</c:v>
                </c:pt>
                <c:pt idx="52">
                  <c:v>2519000000</c:v>
                </c:pt>
                <c:pt idx="53">
                  <c:v>2575000000</c:v>
                </c:pt>
                <c:pt idx="54">
                  <c:v>2652000000</c:v>
                </c:pt>
                <c:pt idx="55">
                  <c:v>2734000000</c:v>
                </c:pt>
                <c:pt idx="56">
                  <c:v>2781000000</c:v>
                </c:pt>
                <c:pt idx="57">
                  <c:v>2818000000</c:v>
                </c:pt>
                <c:pt idx="58">
                  <c:v>2844000000</c:v>
                </c:pt>
                <c:pt idx="59">
                  <c:v>2849000000</c:v>
                </c:pt>
                <c:pt idx="60">
                  <c:v>2991000000</c:v>
                </c:pt>
                <c:pt idx="61">
                  <c:v>2944000000</c:v>
                </c:pt>
                <c:pt idx="62">
                  <c:v>3066000000</c:v>
                </c:pt>
                <c:pt idx="63">
                  <c:v>3008378000</c:v>
                </c:pt>
                <c:pt idx="64">
                  <c:v>3122134000</c:v>
                </c:pt>
                <c:pt idx="65">
                  <c:v>3109022000</c:v>
                </c:pt>
                <c:pt idx="66">
                  <c:v>3142077000</c:v>
                </c:pt>
                <c:pt idx="67">
                  <c:v>3160660000</c:v>
                </c:pt>
                <c:pt idx="68">
                  <c:v>3226649000</c:v>
                </c:pt>
                <c:pt idx="69">
                  <c:v>3251410000</c:v>
                </c:pt>
                <c:pt idx="70">
                  <c:v>3414602000</c:v>
                </c:pt>
                <c:pt idx="71">
                  <c:v>3347677000</c:v>
                </c:pt>
                <c:pt idx="72">
                  <c:v>3364789000</c:v>
                </c:pt>
                <c:pt idx="73">
                  <c:v>3450793000</c:v>
                </c:pt>
              </c:numCache>
            </c:numRef>
          </c:val>
          <c:smooth val="0"/>
          <c:extLst>
            <c:ext xmlns:c16="http://schemas.microsoft.com/office/drawing/2014/chart" uri="{C3380CC4-5D6E-409C-BE32-E72D297353CC}">
              <c16:uniqueId val="{00000003-5731-4F60-A82D-37AFD98158CA}"/>
            </c:ext>
          </c:extLst>
        </c:ser>
        <c:dLbls>
          <c:showLegendKey val="0"/>
          <c:showVal val="0"/>
          <c:showCatName val="0"/>
          <c:showSerName val="0"/>
          <c:showPercent val="0"/>
          <c:showBubbleSize val="0"/>
        </c:dLbls>
        <c:smooth val="0"/>
        <c:axId val="325653247"/>
        <c:axId val="325652831"/>
      </c:lineChart>
      <c:catAx>
        <c:axId val="3256532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25652831"/>
        <c:crosses val="autoZero"/>
        <c:auto val="1"/>
        <c:lblAlgn val="ctr"/>
        <c:lblOffset val="100"/>
        <c:noMultiLvlLbl val="0"/>
      </c:catAx>
      <c:valAx>
        <c:axId val="3256528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25653247"/>
        <c:crosses val="autoZero"/>
        <c:crossBetween val="between"/>
      </c:valAx>
      <c:spPr>
        <a:solidFill>
          <a:schemeClr val="bg1"/>
        </a:solidFill>
        <a:ln>
          <a:noFill/>
        </a:ln>
        <a:effectLst/>
      </c:spPr>
    </c:plotArea>
    <c:legend>
      <c:legendPos val="b"/>
      <c:layout>
        <c:manualLayout>
          <c:xMode val="edge"/>
          <c:yMode val="edge"/>
          <c:x val="0.13179173199921101"/>
          <c:y val="6.2644810027769032E-2"/>
          <c:w val="0.81416306588753018"/>
          <c:h val="4.396292892988037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r>
              <a:rPr lang="en-US"/>
              <a:t>Wheaten products</a:t>
            </a:r>
          </a:p>
        </c:rich>
      </c:tx>
      <c:layout>
        <c:manualLayout>
          <c:xMode val="edge"/>
          <c:yMode val="edge"/>
          <c:x val="0.41362515944168449"/>
          <c:y val="0"/>
        </c:manualLayout>
      </c:layout>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9.503394147696291E-2"/>
          <c:y val="0.11807854327469877"/>
          <c:w val="0.88475510011309588"/>
          <c:h val="0.75970861045281946"/>
        </c:manualLayout>
      </c:layout>
      <c:lineChart>
        <c:grouping val="standard"/>
        <c:varyColors val="0"/>
        <c:ser>
          <c:idx val="0"/>
          <c:order val="0"/>
          <c:tx>
            <c:v>Cake flour</c:v>
          </c:tx>
          <c:spPr>
            <a:ln w="28575" cap="rnd">
              <a:solidFill>
                <a:schemeClr val="accent1"/>
              </a:solidFill>
              <a:round/>
            </a:ln>
            <a:effectLst/>
          </c:spPr>
          <c:marker>
            <c:symbol val="none"/>
          </c:marker>
          <c:cat>
            <c:strRef>
              <c:f>'4 Total Flour'!$A$4:$A$78</c:f>
              <c:strCache>
                <c:ptCount val="75"/>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strCache>
            </c:strRef>
          </c:cat>
          <c:val>
            <c:numRef>
              <c:f>'4 Total Flour'!$C$4:$C$78</c:f>
              <c:numCache>
                <c:formatCode>#,##0</c:formatCode>
                <c:ptCount val="75"/>
                <c:pt idx="0">
                  <c:v>76769.085224000009</c:v>
                </c:pt>
                <c:pt idx="1">
                  <c:v>103465.242384</c:v>
                </c:pt>
                <c:pt idx="2">
                  <c:v>109075.26824</c:v>
                </c:pt>
                <c:pt idx="3">
                  <c:v>111114.16428</c:v>
                </c:pt>
                <c:pt idx="4">
                  <c:v>96826.469872000001</c:v>
                </c:pt>
                <c:pt idx="5">
                  <c:v>95853.515031999996</c:v>
                </c:pt>
                <c:pt idx="6">
                  <c:v>101573.31015200001</c:v>
                </c:pt>
                <c:pt idx="7">
                  <c:v>100884.75749599999</c:v>
                </c:pt>
                <c:pt idx="8">
                  <c:v>98598.200224</c:v>
                </c:pt>
                <c:pt idx="9">
                  <c:v>95187.641975999999</c:v>
                </c:pt>
                <c:pt idx="10">
                  <c:v>95202.156919999994</c:v>
                </c:pt>
                <c:pt idx="11">
                  <c:v>91654.160296000002</c:v>
                </c:pt>
                <c:pt idx="12">
                  <c:v>94700.03057599999</c:v>
                </c:pt>
                <c:pt idx="13">
                  <c:v>94528.572799999994</c:v>
                </c:pt>
                <c:pt idx="14">
                  <c:v>100998</c:v>
                </c:pt>
                <c:pt idx="15">
                  <c:v>108053</c:v>
                </c:pt>
                <c:pt idx="16">
                  <c:v>107437</c:v>
                </c:pt>
                <c:pt idx="17">
                  <c:v>117322</c:v>
                </c:pt>
                <c:pt idx="18">
                  <c:v>114667</c:v>
                </c:pt>
                <c:pt idx="19">
                  <c:v>118043</c:v>
                </c:pt>
                <c:pt idx="20">
                  <c:v>126972</c:v>
                </c:pt>
                <c:pt idx="21">
                  <c:v>127784</c:v>
                </c:pt>
                <c:pt idx="22">
                  <c:v>131544</c:v>
                </c:pt>
                <c:pt idx="23">
                  <c:v>137313</c:v>
                </c:pt>
                <c:pt idx="24">
                  <c:v>143210</c:v>
                </c:pt>
                <c:pt idx="25">
                  <c:v>158068</c:v>
                </c:pt>
                <c:pt idx="26">
                  <c:v>151690</c:v>
                </c:pt>
                <c:pt idx="27">
                  <c:v>152431</c:v>
                </c:pt>
                <c:pt idx="28">
                  <c:v>149689</c:v>
                </c:pt>
                <c:pt idx="29">
                  <c:v>173647</c:v>
                </c:pt>
                <c:pt idx="30">
                  <c:v>183408</c:v>
                </c:pt>
                <c:pt idx="31">
                  <c:v>186426</c:v>
                </c:pt>
                <c:pt idx="32">
                  <c:v>208108</c:v>
                </c:pt>
                <c:pt idx="33">
                  <c:v>194823</c:v>
                </c:pt>
                <c:pt idx="34">
                  <c:v>195599</c:v>
                </c:pt>
                <c:pt idx="35">
                  <c:v>226515</c:v>
                </c:pt>
                <c:pt idx="36">
                  <c:v>218446</c:v>
                </c:pt>
                <c:pt idx="37">
                  <c:v>214325</c:v>
                </c:pt>
                <c:pt idx="38">
                  <c:v>225572</c:v>
                </c:pt>
                <c:pt idx="39">
                  <c:v>242463</c:v>
                </c:pt>
                <c:pt idx="40">
                  <c:v>261997</c:v>
                </c:pt>
                <c:pt idx="41">
                  <c:v>281013</c:v>
                </c:pt>
                <c:pt idx="42">
                  <c:v>278205</c:v>
                </c:pt>
                <c:pt idx="43">
                  <c:v>285139</c:v>
                </c:pt>
                <c:pt idx="44">
                  <c:v>293651</c:v>
                </c:pt>
                <c:pt idx="67">
                  <c:v>821935</c:v>
                </c:pt>
                <c:pt idx="68">
                  <c:v>859666</c:v>
                </c:pt>
                <c:pt idx="69">
                  <c:v>884754</c:v>
                </c:pt>
                <c:pt idx="70">
                  <c:v>953185</c:v>
                </c:pt>
                <c:pt idx="71">
                  <c:v>1016500</c:v>
                </c:pt>
                <c:pt idx="72">
                  <c:v>996325</c:v>
                </c:pt>
                <c:pt idx="73">
                  <c:v>993216</c:v>
                </c:pt>
                <c:pt idx="74">
                  <c:v>1003910</c:v>
                </c:pt>
              </c:numCache>
            </c:numRef>
          </c:val>
          <c:smooth val="0"/>
          <c:extLst>
            <c:ext xmlns:c16="http://schemas.microsoft.com/office/drawing/2014/chart" uri="{C3380CC4-5D6E-409C-BE32-E72D297353CC}">
              <c16:uniqueId val="{00000000-EA7A-4CD7-B264-373C2DC62C95}"/>
            </c:ext>
          </c:extLst>
        </c:ser>
        <c:ser>
          <c:idx val="1"/>
          <c:order val="1"/>
          <c:tx>
            <c:v>White bread flour</c:v>
          </c:tx>
          <c:spPr>
            <a:ln w="28575" cap="rnd">
              <a:solidFill>
                <a:schemeClr val="accent2"/>
              </a:solidFill>
              <a:round/>
            </a:ln>
            <a:effectLst/>
          </c:spPr>
          <c:marker>
            <c:symbol val="none"/>
          </c:marker>
          <c:cat>
            <c:strRef>
              <c:f>'4 Total Flour'!$A$4:$A$78</c:f>
              <c:strCache>
                <c:ptCount val="75"/>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strCache>
            </c:strRef>
          </c:cat>
          <c:val>
            <c:numRef>
              <c:f>'4 Total Flour'!$E$4:$E$78</c:f>
              <c:numCache>
                <c:formatCode>#,##0</c:formatCode>
                <c:ptCount val="75"/>
                <c:pt idx="0">
                  <c:v>138681.671672</c:v>
                </c:pt>
                <c:pt idx="1">
                  <c:v>129928.253256</c:v>
                </c:pt>
                <c:pt idx="2">
                  <c:v>146503.41212000002</c:v>
                </c:pt>
                <c:pt idx="3">
                  <c:v>157749.31857600002</c:v>
                </c:pt>
                <c:pt idx="4">
                  <c:v>175070.182688</c:v>
                </c:pt>
                <c:pt idx="5">
                  <c:v>149344.25881599999</c:v>
                </c:pt>
                <c:pt idx="6">
                  <c:v>149862.26087999999</c:v>
                </c:pt>
                <c:pt idx="7">
                  <c:v>163370.684232</c:v>
                </c:pt>
                <c:pt idx="8">
                  <c:v>159704.30009599999</c:v>
                </c:pt>
                <c:pt idx="9">
                  <c:v>171903.20334399998</c:v>
                </c:pt>
                <c:pt idx="10">
                  <c:v>167296.06940000001</c:v>
                </c:pt>
                <c:pt idx="11">
                  <c:v>163736.27938399999</c:v>
                </c:pt>
                <c:pt idx="12">
                  <c:v>161810.32775199998</c:v>
                </c:pt>
                <c:pt idx="13">
                  <c:v>161513.22499199997</c:v>
                </c:pt>
                <c:pt idx="14">
                  <c:v>163812</c:v>
                </c:pt>
                <c:pt idx="15">
                  <c:v>172978</c:v>
                </c:pt>
                <c:pt idx="16">
                  <c:v>194800</c:v>
                </c:pt>
                <c:pt idx="17">
                  <c:v>205439</c:v>
                </c:pt>
                <c:pt idx="18">
                  <c:v>206922</c:v>
                </c:pt>
                <c:pt idx="19">
                  <c:v>218700</c:v>
                </c:pt>
                <c:pt idx="20">
                  <c:v>208633</c:v>
                </c:pt>
                <c:pt idx="21">
                  <c:v>222480</c:v>
                </c:pt>
                <c:pt idx="22">
                  <c:v>241409</c:v>
                </c:pt>
                <c:pt idx="23">
                  <c:v>245005</c:v>
                </c:pt>
                <c:pt idx="24">
                  <c:v>264684</c:v>
                </c:pt>
                <c:pt idx="25">
                  <c:v>283391</c:v>
                </c:pt>
                <c:pt idx="26">
                  <c:v>294609</c:v>
                </c:pt>
                <c:pt idx="27">
                  <c:v>319580</c:v>
                </c:pt>
                <c:pt idx="28">
                  <c:v>285606</c:v>
                </c:pt>
                <c:pt idx="29">
                  <c:v>267374</c:v>
                </c:pt>
                <c:pt idx="30">
                  <c:v>250423</c:v>
                </c:pt>
                <c:pt idx="31">
                  <c:v>211293</c:v>
                </c:pt>
                <c:pt idx="32">
                  <c:v>249874</c:v>
                </c:pt>
                <c:pt idx="33">
                  <c:v>213955</c:v>
                </c:pt>
                <c:pt idx="34">
                  <c:v>200812</c:v>
                </c:pt>
                <c:pt idx="35">
                  <c:v>218233</c:v>
                </c:pt>
                <c:pt idx="36">
                  <c:v>215720</c:v>
                </c:pt>
                <c:pt idx="37">
                  <c:v>211353</c:v>
                </c:pt>
                <c:pt idx="38">
                  <c:v>219206</c:v>
                </c:pt>
                <c:pt idx="39">
                  <c:v>236075</c:v>
                </c:pt>
                <c:pt idx="40">
                  <c:v>260553</c:v>
                </c:pt>
                <c:pt idx="41">
                  <c:v>286072</c:v>
                </c:pt>
                <c:pt idx="42">
                  <c:v>288768</c:v>
                </c:pt>
                <c:pt idx="43">
                  <c:v>267583</c:v>
                </c:pt>
                <c:pt idx="44">
                  <c:v>250298</c:v>
                </c:pt>
                <c:pt idx="67">
                  <c:v>1114696</c:v>
                </c:pt>
                <c:pt idx="68">
                  <c:v>1086256</c:v>
                </c:pt>
                <c:pt idx="69">
                  <c:v>1139270</c:v>
                </c:pt>
                <c:pt idx="70">
                  <c:v>1131181</c:v>
                </c:pt>
                <c:pt idx="71">
                  <c:v>1174102</c:v>
                </c:pt>
                <c:pt idx="72">
                  <c:v>1248539</c:v>
                </c:pt>
                <c:pt idx="73">
                  <c:v>1289487</c:v>
                </c:pt>
                <c:pt idx="74">
                  <c:v>1335331</c:v>
                </c:pt>
              </c:numCache>
            </c:numRef>
          </c:val>
          <c:smooth val="0"/>
          <c:extLst>
            <c:ext xmlns:c16="http://schemas.microsoft.com/office/drawing/2014/chart" uri="{C3380CC4-5D6E-409C-BE32-E72D297353CC}">
              <c16:uniqueId val="{00000001-EA7A-4CD7-B264-373C2DC62C95}"/>
            </c:ext>
          </c:extLst>
        </c:ser>
        <c:ser>
          <c:idx val="2"/>
          <c:order val="2"/>
          <c:tx>
            <c:v>Brown bread flour</c:v>
          </c:tx>
          <c:spPr>
            <a:ln w="28575" cap="rnd">
              <a:solidFill>
                <a:schemeClr val="accent3"/>
              </a:solidFill>
              <a:round/>
            </a:ln>
            <a:effectLst/>
          </c:spPr>
          <c:marker>
            <c:symbol val="none"/>
          </c:marker>
          <c:cat>
            <c:strRef>
              <c:f>'4 Total Flour'!$A$4:$A$78</c:f>
              <c:strCache>
                <c:ptCount val="75"/>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strCache>
            </c:strRef>
          </c:cat>
          <c:val>
            <c:numRef>
              <c:f>'4 Total Flour'!$F$4:$F$78</c:f>
              <c:numCache>
                <c:formatCode>#,##0</c:formatCode>
                <c:ptCount val="75"/>
                <c:pt idx="0">
                  <c:v>43174.700927999998</c:v>
                </c:pt>
                <c:pt idx="1">
                  <c:v>26822.255735999999</c:v>
                </c:pt>
                <c:pt idx="2">
                  <c:v>27571.136127999998</c:v>
                </c:pt>
                <c:pt idx="3">
                  <c:v>32758.867832</c:v>
                </c:pt>
                <c:pt idx="4">
                  <c:v>38382.047855999997</c:v>
                </c:pt>
                <c:pt idx="5">
                  <c:v>47002.563816000002</c:v>
                </c:pt>
                <c:pt idx="6">
                  <c:v>56828.273719999997</c:v>
                </c:pt>
                <c:pt idx="7">
                  <c:v>62171.437176000007</c:v>
                </c:pt>
                <c:pt idx="8">
                  <c:v>62333.973416000001</c:v>
                </c:pt>
                <c:pt idx="9">
                  <c:v>66771.01036</c:v>
                </c:pt>
                <c:pt idx="10">
                  <c:v>71163.595287999997</c:v>
                </c:pt>
                <c:pt idx="11">
                  <c:v>81371.229655999996</c:v>
                </c:pt>
                <c:pt idx="12">
                  <c:v>65723.666431999998</c:v>
                </c:pt>
                <c:pt idx="13">
                  <c:v>73235.603543999998</c:v>
                </c:pt>
                <c:pt idx="14">
                  <c:v>79845</c:v>
                </c:pt>
                <c:pt idx="15">
                  <c:v>79410</c:v>
                </c:pt>
                <c:pt idx="16">
                  <c:v>83408</c:v>
                </c:pt>
                <c:pt idx="17">
                  <c:v>86540</c:v>
                </c:pt>
                <c:pt idx="18">
                  <c:v>84637</c:v>
                </c:pt>
                <c:pt idx="19">
                  <c:v>90248</c:v>
                </c:pt>
                <c:pt idx="20">
                  <c:v>84733</c:v>
                </c:pt>
                <c:pt idx="21">
                  <c:v>86475</c:v>
                </c:pt>
                <c:pt idx="22">
                  <c:v>88983</c:v>
                </c:pt>
                <c:pt idx="23">
                  <c:v>92356</c:v>
                </c:pt>
                <c:pt idx="24">
                  <c:v>95511</c:v>
                </c:pt>
                <c:pt idx="25">
                  <c:v>101271</c:v>
                </c:pt>
                <c:pt idx="26">
                  <c:v>99538</c:v>
                </c:pt>
                <c:pt idx="27">
                  <c:v>115188</c:v>
                </c:pt>
                <c:pt idx="28">
                  <c:v>114315</c:v>
                </c:pt>
                <c:pt idx="29">
                  <c:v>103574</c:v>
                </c:pt>
                <c:pt idx="30">
                  <c:v>105989</c:v>
                </c:pt>
                <c:pt idx="31">
                  <c:v>99021</c:v>
                </c:pt>
                <c:pt idx="32">
                  <c:v>105600</c:v>
                </c:pt>
                <c:pt idx="33">
                  <c:v>106035</c:v>
                </c:pt>
                <c:pt idx="34">
                  <c:v>105461</c:v>
                </c:pt>
                <c:pt idx="35">
                  <c:v>126768</c:v>
                </c:pt>
                <c:pt idx="36">
                  <c:v>117874</c:v>
                </c:pt>
                <c:pt idx="37">
                  <c:v>114326</c:v>
                </c:pt>
                <c:pt idx="38">
                  <c:v>115058</c:v>
                </c:pt>
                <c:pt idx="39">
                  <c:v>104631</c:v>
                </c:pt>
                <c:pt idx="40">
                  <c:v>95415</c:v>
                </c:pt>
                <c:pt idx="41">
                  <c:v>95379</c:v>
                </c:pt>
                <c:pt idx="42">
                  <c:v>95443</c:v>
                </c:pt>
                <c:pt idx="43">
                  <c:v>91447</c:v>
                </c:pt>
                <c:pt idx="44">
                  <c:v>100096</c:v>
                </c:pt>
                <c:pt idx="67">
                  <c:v>402431</c:v>
                </c:pt>
                <c:pt idx="68">
                  <c:v>427996</c:v>
                </c:pt>
                <c:pt idx="69">
                  <c:v>408574</c:v>
                </c:pt>
                <c:pt idx="70">
                  <c:v>396131</c:v>
                </c:pt>
                <c:pt idx="71">
                  <c:v>396342</c:v>
                </c:pt>
                <c:pt idx="72">
                  <c:v>310161</c:v>
                </c:pt>
                <c:pt idx="73">
                  <c:v>279856</c:v>
                </c:pt>
                <c:pt idx="74">
                  <c:v>279954</c:v>
                </c:pt>
              </c:numCache>
            </c:numRef>
          </c:val>
          <c:smooth val="0"/>
          <c:extLst>
            <c:ext xmlns:c16="http://schemas.microsoft.com/office/drawing/2014/chart" uri="{C3380CC4-5D6E-409C-BE32-E72D297353CC}">
              <c16:uniqueId val="{00000002-EA7A-4CD7-B264-373C2DC62C95}"/>
            </c:ext>
          </c:extLst>
        </c:ser>
        <c:ser>
          <c:idx val="3"/>
          <c:order val="3"/>
          <c:tx>
            <c:v>Semolina</c:v>
          </c:tx>
          <c:spPr>
            <a:ln w="28575" cap="rnd">
              <a:solidFill>
                <a:schemeClr val="accent4"/>
              </a:solidFill>
              <a:round/>
            </a:ln>
            <a:effectLst/>
          </c:spPr>
          <c:marker>
            <c:symbol val="none"/>
          </c:marker>
          <c:cat>
            <c:strRef>
              <c:f>'4 Total Flour'!$A$4:$A$78</c:f>
              <c:strCache>
                <c:ptCount val="75"/>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strCache>
            </c:strRef>
          </c:cat>
          <c:val>
            <c:numRef>
              <c:f>'4 Total Flour'!$J$4:$J$78</c:f>
              <c:numCache>
                <c:formatCode>#,##0</c:formatCode>
                <c:ptCount val="75"/>
                <c:pt idx="0">
                  <c:v>553.38223999999991</c:v>
                </c:pt>
                <c:pt idx="1">
                  <c:v>877.24692800000003</c:v>
                </c:pt>
                <c:pt idx="2">
                  <c:v>803.76502399999993</c:v>
                </c:pt>
                <c:pt idx="3">
                  <c:v>862.27839199999994</c:v>
                </c:pt>
                <c:pt idx="4">
                  <c:v>1153.4844560000001</c:v>
                </c:pt>
                <c:pt idx="5">
                  <c:v>876.33974399999988</c:v>
                </c:pt>
                <c:pt idx="6">
                  <c:v>1085.8992479999999</c:v>
                </c:pt>
                <c:pt idx="7">
                  <c:v>1580.5154320000001</c:v>
                </c:pt>
                <c:pt idx="8">
                  <c:v>1249.6459600000001</c:v>
                </c:pt>
                <c:pt idx="9">
                  <c:v>1635.652752</c:v>
                </c:pt>
                <c:pt idx="10">
                  <c:v>1929.5803679999999</c:v>
                </c:pt>
                <c:pt idx="11">
                  <c:v>2154.5619999999999</c:v>
                </c:pt>
                <c:pt idx="12">
                  <c:v>3065.8283279999996</c:v>
                </c:pt>
                <c:pt idx="13">
                  <c:v>3527.1313919999998</c:v>
                </c:pt>
                <c:pt idx="14">
                  <c:v>2867.0298320000002</c:v>
                </c:pt>
                <c:pt idx="15">
                  <c:v>2997.71416</c:v>
                </c:pt>
                <c:pt idx="16">
                  <c:v>2561.8342560000001</c:v>
                </c:pt>
                <c:pt idx="17">
                  <c:v>2578.7131279999999</c:v>
                </c:pt>
                <c:pt idx="18">
                  <c:v>2676</c:v>
                </c:pt>
                <c:pt idx="19">
                  <c:v>2591</c:v>
                </c:pt>
                <c:pt idx="20">
                  <c:v>4043</c:v>
                </c:pt>
                <c:pt idx="21">
                  <c:v>5285</c:v>
                </c:pt>
                <c:pt idx="22">
                  <c:v>2818</c:v>
                </c:pt>
                <c:pt idx="23">
                  <c:v>1892</c:v>
                </c:pt>
                <c:pt idx="24">
                  <c:v>2882</c:v>
                </c:pt>
                <c:pt idx="25">
                  <c:v>8236</c:v>
                </c:pt>
                <c:pt idx="26">
                  <c:v>9207</c:v>
                </c:pt>
                <c:pt idx="27">
                  <c:v>15830</c:v>
                </c:pt>
                <c:pt idx="28">
                  <c:v>8234</c:v>
                </c:pt>
                <c:pt idx="29">
                  <c:v>9205</c:v>
                </c:pt>
                <c:pt idx="30">
                  <c:v>12668</c:v>
                </c:pt>
                <c:pt idx="31">
                  <c:v>13186</c:v>
                </c:pt>
                <c:pt idx="32">
                  <c:v>14951</c:v>
                </c:pt>
                <c:pt idx="33">
                  <c:v>12184</c:v>
                </c:pt>
                <c:pt idx="34">
                  <c:v>12452</c:v>
                </c:pt>
                <c:pt idx="35">
                  <c:v>7411</c:v>
                </c:pt>
                <c:pt idx="36">
                  <c:v>2675</c:v>
                </c:pt>
                <c:pt idx="37">
                  <c:v>2519</c:v>
                </c:pt>
                <c:pt idx="38">
                  <c:v>5852</c:v>
                </c:pt>
                <c:pt idx="39">
                  <c:v>5796</c:v>
                </c:pt>
                <c:pt idx="40">
                  <c:v>4407</c:v>
                </c:pt>
                <c:pt idx="41">
                  <c:v>3495</c:v>
                </c:pt>
                <c:pt idx="42">
                  <c:v>4258</c:v>
                </c:pt>
                <c:pt idx="43">
                  <c:v>20884</c:v>
                </c:pt>
                <c:pt idx="44">
                  <c:v>20816</c:v>
                </c:pt>
                <c:pt idx="67">
                  <c:v>16334</c:v>
                </c:pt>
                <c:pt idx="68">
                  <c:v>18782</c:v>
                </c:pt>
                <c:pt idx="69">
                  <c:v>18675</c:v>
                </c:pt>
                <c:pt idx="70">
                  <c:v>7192</c:v>
                </c:pt>
                <c:pt idx="71">
                  <c:v>4138</c:v>
                </c:pt>
                <c:pt idx="72">
                  <c:v>4537</c:v>
                </c:pt>
                <c:pt idx="73">
                  <c:v>4663</c:v>
                </c:pt>
                <c:pt idx="74">
                  <c:v>4624</c:v>
                </c:pt>
              </c:numCache>
            </c:numRef>
          </c:val>
          <c:smooth val="0"/>
          <c:extLst>
            <c:ext xmlns:c16="http://schemas.microsoft.com/office/drawing/2014/chart" uri="{C3380CC4-5D6E-409C-BE32-E72D297353CC}">
              <c16:uniqueId val="{00000003-EA7A-4CD7-B264-373C2DC62C95}"/>
            </c:ext>
          </c:extLst>
        </c:ser>
        <c:dLbls>
          <c:showLegendKey val="0"/>
          <c:showVal val="0"/>
          <c:showCatName val="0"/>
          <c:showSerName val="0"/>
          <c:showPercent val="0"/>
          <c:showBubbleSize val="0"/>
        </c:dLbls>
        <c:smooth val="0"/>
        <c:axId val="577974335"/>
        <c:axId val="577983071"/>
      </c:lineChart>
      <c:catAx>
        <c:axId val="57797433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577983071"/>
        <c:crosses val="autoZero"/>
        <c:auto val="1"/>
        <c:lblAlgn val="ctr"/>
        <c:lblOffset val="100"/>
        <c:noMultiLvlLbl val="0"/>
      </c:catAx>
      <c:valAx>
        <c:axId val="5779830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577974335"/>
        <c:crosses val="autoZero"/>
        <c:crossBetween val="between"/>
      </c:valAx>
      <c:spPr>
        <a:solidFill>
          <a:schemeClr val="bg1"/>
        </a:solidFill>
        <a:ln>
          <a:noFill/>
        </a:ln>
        <a:effectLst/>
      </c:spPr>
    </c:plotArea>
    <c:legend>
      <c:legendPos val="b"/>
      <c:layout>
        <c:manualLayout>
          <c:xMode val="edge"/>
          <c:yMode val="edge"/>
          <c:x val="0.17231568064542929"/>
          <c:y val="5.3897255561501482E-2"/>
          <c:w val="0.6377835522611256"/>
          <c:h val="3.509950819254389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B474807-F8AC-496C-9457-D5F48C8B89E7}">
  <sheetPr/>
  <sheetViews>
    <sheetView zoomScale="85"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854CC53-710A-4E0D-8970-7DDAD55F2C7B}">
  <sheetPr/>
  <sheetViews>
    <sheetView zoomScale="85"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823C6EE-263F-4422-B3A8-C4ECE62DB587}">
  <sheetPr/>
  <sheetViews>
    <sheetView zoomScale="85"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129907</xdr:colOff>
      <xdr:row>0</xdr:row>
      <xdr:rowOff>366051</xdr:rowOff>
    </xdr:to>
    <xdr:pic>
      <xdr:nvPicPr>
        <xdr:cNvPr id="2" name="Picture 1">
          <a:extLst>
            <a:ext uri="{FF2B5EF4-FFF2-40B4-BE49-F238E27FC236}">
              <a16:creationId xmlns:a16="http://schemas.microsoft.com/office/drawing/2014/main" id="{AE4BCCC9-B4CA-4433-B90C-BCA6727A9ADB}"/>
            </a:ext>
          </a:extLst>
        </xdr:cNvPr>
        <xdr:cNvPicPr>
          <a:picLocks noChangeAspect="1"/>
        </xdr:cNvPicPr>
      </xdr:nvPicPr>
      <xdr:blipFill rotWithShape="1">
        <a:blip xmlns:r="http://schemas.openxmlformats.org/officeDocument/2006/relationships" r:embed="rId1"/>
        <a:srcRect l="16016" t="9414" r="15208" b="35151"/>
        <a:stretch/>
      </xdr:blipFill>
      <xdr:spPr>
        <a:xfrm>
          <a:off x="0" y="0"/>
          <a:ext cx="800467" cy="3660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59906" cy="6266329"/>
    <xdr:graphicFrame macro="">
      <xdr:nvGraphicFramePr>
        <xdr:cNvPr id="2" name="Chart 1">
          <a:extLst>
            <a:ext uri="{FF2B5EF4-FFF2-40B4-BE49-F238E27FC236}">
              <a16:creationId xmlns:a16="http://schemas.microsoft.com/office/drawing/2014/main" id="{0B8D4A61-C451-5F7A-8FCA-934C4110856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0.51864</cdr:x>
      <cdr:y>0.36195</cdr:y>
    </cdr:from>
    <cdr:to>
      <cdr:x>0.8787</cdr:x>
      <cdr:y>0.59113</cdr:y>
    </cdr:to>
    <cdr:cxnSp macro="">
      <cdr:nvCxnSpPr>
        <cdr:cNvPr id="3" name="Straight Connector 2">
          <a:extLst xmlns:a="http://schemas.openxmlformats.org/drawingml/2006/main">
            <a:ext uri="{FF2B5EF4-FFF2-40B4-BE49-F238E27FC236}">
              <a16:creationId xmlns:a16="http://schemas.microsoft.com/office/drawing/2014/main" id="{6EDD5E56-419D-1F6D-18CC-48DECCFD4B6C}"/>
            </a:ext>
          </a:extLst>
        </cdr:cNvPr>
        <cdr:cNvCxnSpPr/>
      </cdr:nvCxnSpPr>
      <cdr:spPr>
        <a:xfrm xmlns:a="http://schemas.openxmlformats.org/drawingml/2006/main">
          <a:off x="4491357" y="2268094"/>
          <a:ext cx="3118085" cy="1436117"/>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0.5176</cdr:x>
      <cdr:y>0.43777</cdr:y>
    </cdr:from>
    <cdr:to>
      <cdr:x>0.8756</cdr:x>
      <cdr:y>0.6813</cdr:y>
    </cdr:to>
    <cdr:cxnSp macro="">
      <cdr:nvCxnSpPr>
        <cdr:cNvPr id="5" name="Straight Connector 4">
          <a:extLst xmlns:a="http://schemas.openxmlformats.org/drawingml/2006/main">
            <a:ext uri="{FF2B5EF4-FFF2-40B4-BE49-F238E27FC236}">
              <a16:creationId xmlns:a16="http://schemas.microsoft.com/office/drawing/2014/main" id="{F3CE7AA2-2A70-E847-2F70-27EA8D0ADDAF}"/>
            </a:ext>
          </a:extLst>
        </cdr:cNvPr>
        <cdr:cNvCxnSpPr/>
      </cdr:nvCxnSpPr>
      <cdr:spPr>
        <a:xfrm xmlns:a="http://schemas.openxmlformats.org/drawingml/2006/main">
          <a:off x="4482347" y="2743211"/>
          <a:ext cx="3100247" cy="1526039"/>
        </a:xfrm>
        <a:prstGeom xmlns:a="http://schemas.openxmlformats.org/drawingml/2006/main" prst="line">
          <a:avLst/>
        </a:prstGeom>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absoluteAnchor>
    <xdr:pos x="0" y="0"/>
    <xdr:ext cx="8659906" cy="6266329"/>
    <xdr:graphicFrame macro="">
      <xdr:nvGraphicFramePr>
        <xdr:cNvPr id="2" name="Chart 1">
          <a:extLst>
            <a:ext uri="{FF2B5EF4-FFF2-40B4-BE49-F238E27FC236}">
              <a16:creationId xmlns:a16="http://schemas.microsoft.com/office/drawing/2014/main" id="{744C35E9-C420-00C7-4F10-D22E2C6A05E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0.04298</cdr:x>
      <cdr:y>0.06929</cdr:y>
    </cdr:from>
    <cdr:to>
      <cdr:x>0.09927</cdr:x>
      <cdr:y>0.11878</cdr:y>
    </cdr:to>
    <cdr:sp macro="" textlink="">
      <cdr:nvSpPr>
        <cdr:cNvPr id="2" name="TextBox 1">
          <a:extLst xmlns:a="http://schemas.openxmlformats.org/drawingml/2006/main">
            <a:ext uri="{FF2B5EF4-FFF2-40B4-BE49-F238E27FC236}">
              <a16:creationId xmlns:a16="http://schemas.microsoft.com/office/drawing/2014/main" id="{F38F8C40-DF1C-EB2F-4541-9A4B655EBEEB}"/>
            </a:ext>
          </a:extLst>
        </cdr:cNvPr>
        <cdr:cNvSpPr txBox="1"/>
      </cdr:nvSpPr>
      <cdr:spPr>
        <a:xfrm xmlns:a="http://schemas.openxmlformats.org/drawingml/2006/main">
          <a:off x="372140" y="434163"/>
          <a:ext cx="487326" cy="3101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ysClr val="windowText" lastClr="000000"/>
              </a:solidFill>
              <a:latin typeface="Arial Narrow" panose="020B0606020202030204" pitchFamily="34" charset="0"/>
            </a:rPr>
            <a:t>Kg</a:t>
          </a:r>
        </a:p>
      </cdr:txBody>
    </cdr:sp>
  </cdr:relSizeAnchor>
  <cdr:relSizeAnchor xmlns:cdr="http://schemas.openxmlformats.org/drawingml/2006/chartDrawing">
    <cdr:from>
      <cdr:x>0.56418</cdr:x>
      <cdr:y>0.48714</cdr:y>
    </cdr:from>
    <cdr:to>
      <cdr:x>0.89254</cdr:x>
      <cdr:y>0.51359</cdr:y>
    </cdr:to>
    <cdr:cxnSp macro="">
      <cdr:nvCxnSpPr>
        <cdr:cNvPr id="4" name="Straight Connector 3">
          <a:extLst xmlns:a="http://schemas.openxmlformats.org/drawingml/2006/main">
            <a:ext uri="{FF2B5EF4-FFF2-40B4-BE49-F238E27FC236}">
              <a16:creationId xmlns:a16="http://schemas.microsoft.com/office/drawing/2014/main" id="{E34729E4-1E58-8601-6C07-F5069E6A0461}"/>
            </a:ext>
          </a:extLst>
        </cdr:cNvPr>
        <cdr:cNvCxnSpPr/>
      </cdr:nvCxnSpPr>
      <cdr:spPr>
        <a:xfrm xmlns:a="http://schemas.openxmlformats.org/drawingml/2006/main" flipV="1">
          <a:off x="4885770" y="3052580"/>
          <a:ext cx="2843567" cy="165744"/>
        </a:xfrm>
        <a:prstGeom xmlns:a="http://schemas.openxmlformats.org/drawingml/2006/main" prst="line">
          <a:avLst/>
        </a:prstGeom>
        <a:ln xmlns:a="http://schemas.openxmlformats.org/drawingml/2006/main" w="28575">
          <a:solidFill>
            <a:srgbClr val="0000FF"/>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0.56542</cdr:x>
      <cdr:y>0.62009</cdr:y>
    </cdr:from>
    <cdr:to>
      <cdr:x>0.90011</cdr:x>
      <cdr:y>0.67624</cdr:y>
    </cdr:to>
    <cdr:cxnSp macro="">
      <cdr:nvCxnSpPr>
        <cdr:cNvPr id="6" name="Straight Connector 5">
          <a:extLst xmlns:a="http://schemas.openxmlformats.org/drawingml/2006/main">
            <a:ext uri="{FF2B5EF4-FFF2-40B4-BE49-F238E27FC236}">
              <a16:creationId xmlns:a16="http://schemas.microsoft.com/office/drawing/2014/main" id="{C8C93919-38F7-91B3-5D3C-B8B22BEB06E6}"/>
            </a:ext>
          </a:extLst>
        </cdr:cNvPr>
        <cdr:cNvCxnSpPr/>
      </cdr:nvCxnSpPr>
      <cdr:spPr>
        <a:xfrm xmlns:a="http://schemas.openxmlformats.org/drawingml/2006/main">
          <a:off x="4896474" y="3885688"/>
          <a:ext cx="2898384" cy="351854"/>
        </a:xfrm>
        <a:prstGeom xmlns:a="http://schemas.openxmlformats.org/drawingml/2006/main" prst="line">
          <a:avLst/>
        </a:prstGeom>
        <a:ln xmlns:a="http://schemas.openxmlformats.org/drawingml/2006/main" w="19050">
          <a:solidFill>
            <a:schemeClr val="accent6">
              <a:lumMod val="75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0.56418</cdr:x>
      <cdr:y>0.67899</cdr:y>
    </cdr:from>
    <cdr:to>
      <cdr:x>0.89525</cdr:x>
      <cdr:y>0.7568</cdr:y>
    </cdr:to>
    <cdr:cxnSp macro="">
      <cdr:nvCxnSpPr>
        <cdr:cNvPr id="8" name="Straight Connector 7">
          <a:extLst xmlns:a="http://schemas.openxmlformats.org/drawingml/2006/main">
            <a:ext uri="{FF2B5EF4-FFF2-40B4-BE49-F238E27FC236}">
              <a16:creationId xmlns:a16="http://schemas.microsoft.com/office/drawing/2014/main" id="{4C262D2E-78BD-C814-505C-4A14EE7B46C5}"/>
            </a:ext>
          </a:extLst>
        </cdr:cNvPr>
        <cdr:cNvCxnSpPr/>
      </cdr:nvCxnSpPr>
      <cdr:spPr>
        <a:xfrm xmlns:a="http://schemas.openxmlformats.org/drawingml/2006/main" flipV="1">
          <a:off x="4885770" y="4254775"/>
          <a:ext cx="2867035" cy="487583"/>
        </a:xfrm>
        <a:prstGeom xmlns:a="http://schemas.openxmlformats.org/drawingml/2006/main" prst="line">
          <a:avLst/>
        </a:prstGeom>
        <a:ln xmlns:a="http://schemas.openxmlformats.org/drawingml/2006/main" w="19050">
          <a:solidFill>
            <a:srgbClr val="92D05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0.56168</cdr:x>
      <cdr:y>0.45144</cdr:y>
    </cdr:from>
    <cdr:to>
      <cdr:x>0.56168</cdr:x>
      <cdr:y>0.50668</cdr:y>
    </cdr:to>
    <cdr:cxnSp macro="">
      <cdr:nvCxnSpPr>
        <cdr:cNvPr id="17" name="Straight Arrow Connector 16">
          <a:extLst xmlns:a="http://schemas.openxmlformats.org/drawingml/2006/main">
            <a:ext uri="{FF2B5EF4-FFF2-40B4-BE49-F238E27FC236}">
              <a16:creationId xmlns:a16="http://schemas.microsoft.com/office/drawing/2014/main" id="{EC2C2D24-6CEB-F4BE-4FFF-629DB9EC1A6E}"/>
            </a:ext>
          </a:extLst>
        </cdr:cNvPr>
        <cdr:cNvCxnSpPr/>
      </cdr:nvCxnSpPr>
      <cdr:spPr>
        <a:xfrm xmlns:a="http://schemas.openxmlformats.org/drawingml/2006/main" flipH="1" flipV="1">
          <a:off x="4864117" y="2828867"/>
          <a:ext cx="0" cy="346152"/>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0.56207</cdr:x>
      <cdr:y>0.6286</cdr:y>
    </cdr:from>
    <cdr:to>
      <cdr:x>0.56207</cdr:x>
      <cdr:y>0.75567</cdr:y>
    </cdr:to>
    <cdr:cxnSp macro="">
      <cdr:nvCxnSpPr>
        <cdr:cNvPr id="19" name="Straight Arrow Connector 18">
          <a:extLst xmlns:a="http://schemas.openxmlformats.org/drawingml/2006/main">
            <a:ext uri="{FF2B5EF4-FFF2-40B4-BE49-F238E27FC236}">
              <a16:creationId xmlns:a16="http://schemas.microsoft.com/office/drawing/2014/main" id="{5EEF1C9B-DD7E-B749-16E3-34B875F06DD9}"/>
            </a:ext>
          </a:extLst>
        </cdr:cNvPr>
        <cdr:cNvCxnSpPr/>
      </cdr:nvCxnSpPr>
      <cdr:spPr>
        <a:xfrm xmlns:a="http://schemas.openxmlformats.org/drawingml/2006/main" flipH="1" flipV="1">
          <a:off x="4867452" y="3939014"/>
          <a:ext cx="0" cy="796263"/>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7621</xdr:colOff>
      <xdr:row>0</xdr:row>
      <xdr:rowOff>1</xdr:rowOff>
    </xdr:from>
    <xdr:to>
      <xdr:col>1</xdr:col>
      <xdr:colOff>129541</xdr:colOff>
      <xdr:row>0</xdr:row>
      <xdr:rowOff>338007</xdr:rowOff>
    </xdr:to>
    <xdr:pic>
      <xdr:nvPicPr>
        <xdr:cNvPr id="2" name="Picture 1">
          <a:extLst>
            <a:ext uri="{FF2B5EF4-FFF2-40B4-BE49-F238E27FC236}">
              <a16:creationId xmlns:a16="http://schemas.microsoft.com/office/drawing/2014/main" id="{8AE76D2C-45AA-4F56-AE79-04BBDDCA3F00}"/>
            </a:ext>
          </a:extLst>
        </xdr:cNvPr>
        <xdr:cNvPicPr>
          <a:picLocks noChangeAspect="1"/>
        </xdr:cNvPicPr>
      </xdr:nvPicPr>
      <xdr:blipFill rotWithShape="1">
        <a:blip xmlns:r="http://schemas.openxmlformats.org/officeDocument/2006/relationships" r:embed="rId1"/>
        <a:srcRect l="16016" t="9414" r="15208" b="35151"/>
        <a:stretch/>
      </xdr:blipFill>
      <xdr:spPr>
        <a:xfrm>
          <a:off x="7621" y="1"/>
          <a:ext cx="739140" cy="3380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0" y="0"/>
    <xdr:ext cx="8659906" cy="6266329"/>
    <xdr:graphicFrame macro="">
      <xdr:nvGraphicFramePr>
        <xdr:cNvPr id="2" name="Chart 1">
          <a:extLst>
            <a:ext uri="{FF2B5EF4-FFF2-40B4-BE49-F238E27FC236}">
              <a16:creationId xmlns:a16="http://schemas.microsoft.com/office/drawing/2014/main" id="{EDC18DC8-5FC6-8358-597F-F4D6D8CF542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0.61961</cdr:x>
      <cdr:y>0.48927</cdr:y>
    </cdr:from>
    <cdr:to>
      <cdr:x>0.88923</cdr:x>
      <cdr:y>0.74251</cdr:y>
    </cdr:to>
    <cdr:cxnSp macro="">
      <cdr:nvCxnSpPr>
        <cdr:cNvPr id="3" name="Straight Connector 2">
          <a:extLst xmlns:a="http://schemas.openxmlformats.org/drawingml/2006/main">
            <a:ext uri="{FF2B5EF4-FFF2-40B4-BE49-F238E27FC236}">
              <a16:creationId xmlns:a16="http://schemas.microsoft.com/office/drawing/2014/main" id="{B482D21D-EDA4-CB75-E3EB-06831EE4120A}"/>
            </a:ext>
          </a:extLst>
        </cdr:cNvPr>
        <cdr:cNvCxnSpPr/>
      </cdr:nvCxnSpPr>
      <cdr:spPr>
        <a:xfrm xmlns:a="http://schemas.openxmlformats.org/drawingml/2006/main" flipV="1">
          <a:off x="5365758" y="3065929"/>
          <a:ext cx="2334924" cy="1586889"/>
        </a:xfrm>
        <a:prstGeom xmlns:a="http://schemas.openxmlformats.org/drawingml/2006/main" prst="line">
          <a:avLst/>
        </a:prstGeom>
        <a:ln xmlns:a="http://schemas.openxmlformats.org/drawingml/2006/main" w="19050">
          <a:solidFill>
            <a:schemeClr val="accent1">
              <a:lumMod val="75000"/>
            </a:schemeClr>
          </a:solidFill>
          <a:prstDash val="sysDash"/>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0.62168</cdr:x>
      <cdr:y>0.34621</cdr:y>
    </cdr:from>
    <cdr:to>
      <cdr:x>0.88613</cdr:x>
      <cdr:y>0.76107</cdr:y>
    </cdr:to>
    <cdr:cxnSp macro="">
      <cdr:nvCxnSpPr>
        <cdr:cNvPr id="5" name="Straight Connector 4">
          <a:extLst xmlns:a="http://schemas.openxmlformats.org/drawingml/2006/main">
            <a:ext uri="{FF2B5EF4-FFF2-40B4-BE49-F238E27FC236}">
              <a16:creationId xmlns:a16="http://schemas.microsoft.com/office/drawing/2014/main" id="{79FA98D7-7C09-2C8D-D296-CA4B6807760E}"/>
            </a:ext>
          </a:extLst>
        </cdr:cNvPr>
        <cdr:cNvCxnSpPr/>
      </cdr:nvCxnSpPr>
      <cdr:spPr>
        <a:xfrm xmlns:a="http://schemas.openxmlformats.org/drawingml/2006/main" flipV="1">
          <a:off x="5383690" y="2169459"/>
          <a:ext cx="2290098" cy="2599646"/>
        </a:xfrm>
        <a:prstGeom xmlns:a="http://schemas.openxmlformats.org/drawingml/2006/main" prst="line">
          <a:avLst/>
        </a:prstGeom>
        <a:ln xmlns:a="http://schemas.openxmlformats.org/drawingml/2006/main" w="19050">
          <a:solidFill>
            <a:srgbClr val="C00000"/>
          </a:solidFill>
          <a:prstDash val="sysDash"/>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0.61961</cdr:x>
      <cdr:y>0.68383</cdr:y>
    </cdr:from>
    <cdr:to>
      <cdr:x>0.88923</cdr:x>
      <cdr:y>0.83099</cdr:y>
    </cdr:to>
    <cdr:cxnSp macro="">
      <cdr:nvCxnSpPr>
        <cdr:cNvPr id="7" name="Straight Connector 6">
          <a:extLst xmlns:a="http://schemas.openxmlformats.org/drawingml/2006/main">
            <a:ext uri="{FF2B5EF4-FFF2-40B4-BE49-F238E27FC236}">
              <a16:creationId xmlns:a16="http://schemas.microsoft.com/office/drawing/2014/main" id="{D4FE0110-16EF-290C-82D4-1E01B683EDF1}"/>
            </a:ext>
          </a:extLst>
        </cdr:cNvPr>
        <cdr:cNvCxnSpPr/>
      </cdr:nvCxnSpPr>
      <cdr:spPr>
        <a:xfrm xmlns:a="http://schemas.openxmlformats.org/drawingml/2006/main" flipV="1">
          <a:off x="5365803" y="4285129"/>
          <a:ext cx="2334879" cy="922152"/>
        </a:xfrm>
        <a:prstGeom xmlns:a="http://schemas.openxmlformats.org/drawingml/2006/main" prst="line">
          <a:avLst/>
        </a:prstGeom>
        <a:ln xmlns:a="http://schemas.openxmlformats.org/drawingml/2006/main" w="19050">
          <a:prstDash val="sysDash"/>
        </a:ln>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0.62065</cdr:x>
      <cdr:y>0.86525</cdr:y>
    </cdr:from>
    <cdr:to>
      <cdr:x>0.89787</cdr:x>
      <cdr:y>0.86811</cdr:y>
    </cdr:to>
    <cdr:cxnSp macro="">
      <cdr:nvCxnSpPr>
        <cdr:cNvPr id="9" name="Straight Connector 8">
          <a:extLst xmlns:a="http://schemas.openxmlformats.org/drawingml/2006/main">
            <a:ext uri="{FF2B5EF4-FFF2-40B4-BE49-F238E27FC236}">
              <a16:creationId xmlns:a16="http://schemas.microsoft.com/office/drawing/2014/main" id="{590171D5-5E41-0256-431E-6A23F5A3B9DD}"/>
            </a:ext>
          </a:extLst>
        </cdr:cNvPr>
        <cdr:cNvCxnSpPr/>
      </cdr:nvCxnSpPr>
      <cdr:spPr>
        <a:xfrm xmlns:a="http://schemas.openxmlformats.org/drawingml/2006/main">
          <a:off x="5374743" y="5421917"/>
          <a:ext cx="2400699" cy="17922"/>
        </a:xfrm>
        <a:prstGeom xmlns:a="http://schemas.openxmlformats.org/drawingml/2006/main" prst="line">
          <a:avLst/>
        </a:prstGeom>
        <a:ln xmlns:a="http://schemas.openxmlformats.org/drawingml/2006/main" w="19050">
          <a:prstDash val="sysDash"/>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0.45618</cdr:x>
      <cdr:y>0.10851</cdr:y>
    </cdr:from>
    <cdr:to>
      <cdr:x>0.54617</cdr:x>
      <cdr:y>0.16134</cdr:y>
    </cdr:to>
    <cdr:sp macro="" textlink="">
      <cdr:nvSpPr>
        <cdr:cNvPr id="10" name="TextBox 9">
          <a:extLst xmlns:a="http://schemas.openxmlformats.org/drawingml/2006/main">
            <a:ext uri="{FF2B5EF4-FFF2-40B4-BE49-F238E27FC236}">
              <a16:creationId xmlns:a16="http://schemas.microsoft.com/office/drawing/2014/main" id="{37A8C7E0-0271-2491-5F34-26CF60893B5E}"/>
            </a:ext>
          </a:extLst>
        </cdr:cNvPr>
        <cdr:cNvSpPr txBox="1"/>
      </cdr:nvSpPr>
      <cdr:spPr>
        <a:xfrm xmlns:a="http://schemas.openxmlformats.org/drawingml/2006/main">
          <a:off x="4941794" y="851647"/>
          <a:ext cx="974912" cy="4146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600">
              <a:solidFill>
                <a:sysClr val="windowText" lastClr="000000"/>
              </a:solidFill>
              <a:latin typeface="Arial Narrow" panose="020B0606020202030204" pitchFamily="34" charset="0"/>
            </a:rPr>
            <a:t>Ton</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A7042-CC5D-42FB-B623-B07C02B1D1CB}">
  <dimension ref="A1:Q97"/>
  <sheetViews>
    <sheetView showGridLines="0" tabSelected="1" zoomScaleNormal="100" workbookViewId="0">
      <pane xSplit="1" ySplit="3" topLeftCell="B70" activePane="bottomRight" state="frozen"/>
      <selection pane="topRight" activeCell="B1" sqref="B1"/>
      <selection pane="bottomLeft" activeCell="A4" sqref="A4"/>
      <selection pane="bottomRight" activeCell="N80" sqref="N80"/>
    </sheetView>
  </sheetViews>
  <sheetFormatPr defaultRowHeight="13.8" x14ac:dyDescent="0.25"/>
  <cols>
    <col min="1" max="1" width="9.77734375" style="99" customWidth="1"/>
    <col min="2" max="2" width="2.21875" style="99" customWidth="1"/>
    <col min="3" max="3" width="12.5546875" style="100" customWidth="1"/>
    <col min="4" max="4" width="2.21875" style="99" customWidth="1"/>
    <col min="5" max="6" width="12.5546875" style="100" customWidth="1"/>
    <col min="7" max="7" width="6.6640625" style="99" customWidth="1"/>
    <col min="8" max="11" width="12.5546875" style="100" customWidth="1"/>
    <col min="12" max="12" width="9.33203125" style="100" customWidth="1"/>
    <col min="13" max="13" width="9.33203125" style="101" customWidth="1"/>
    <col min="14" max="14" width="12.5546875" style="100" customWidth="1"/>
    <col min="15" max="15" width="10.44140625" style="100" customWidth="1"/>
    <col min="16" max="16" width="12.5546875" style="101" customWidth="1"/>
    <col min="17" max="17" width="8.88671875" style="99"/>
    <col min="18" max="18" width="5.77734375" style="99" customWidth="1"/>
    <col min="19" max="19" width="17.5546875" style="99" customWidth="1"/>
    <col min="20" max="30" width="5.77734375" style="99" customWidth="1"/>
    <col min="31" max="16384" width="8.88671875" style="99"/>
  </cols>
  <sheetData>
    <row r="1" spans="1:16" ht="30" customHeight="1" thickBot="1" x14ac:dyDescent="0.4">
      <c r="A1" s="112"/>
      <c r="C1" s="157" t="s">
        <v>136</v>
      </c>
    </row>
    <row r="2" spans="1:16" ht="41.4" x14ac:dyDescent="0.3">
      <c r="A2" s="264" t="s">
        <v>163</v>
      </c>
      <c r="B2" s="65" t="s">
        <v>138</v>
      </c>
      <c r="C2" s="63" t="s">
        <v>1</v>
      </c>
      <c r="D2" s="64" t="s">
        <v>139</v>
      </c>
      <c r="E2" s="63" t="s">
        <v>2</v>
      </c>
      <c r="F2" s="102" t="s">
        <v>143</v>
      </c>
      <c r="G2" s="105" t="s">
        <v>131</v>
      </c>
      <c r="H2" s="61" t="s">
        <v>1</v>
      </c>
      <c r="I2" s="52" t="s">
        <v>2</v>
      </c>
      <c r="J2" s="53" t="s">
        <v>143</v>
      </c>
      <c r="K2" s="61" t="s">
        <v>135</v>
      </c>
      <c r="L2" s="52" t="s">
        <v>133</v>
      </c>
      <c r="M2" s="91" t="s">
        <v>133</v>
      </c>
      <c r="N2" s="52" t="s">
        <v>176</v>
      </c>
      <c r="O2" s="58" t="s">
        <v>134</v>
      </c>
      <c r="P2" s="94" t="s">
        <v>158</v>
      </c>
    </row>
    <row r="3" spans="1:16" ht="14.4" thickBot="1" x14ac:dyDescent="0.3">
      <c r="A3" s="265"/>
      <c r="B3" s="66"/>
      <c r="C3" s="96" t="s">
        <v>160</v>
      </c>
      <c r="D3" s="60"/>
      <c r="E3" s="96" t="s">
        <v>160</v>
      </c>
      <c r="F3" s="103" t="s">
        <v>160</v>
      </c>
      <c r="G3" s="106" t="s">
        <v>132</v>
      </c>
      <c r="H3" s="104" t="s">
        <v>90</v>
      </c>
      <c r="I3" s="59" t="s">
        <v>90</v>
      </c>
      <c r="J3" s="62" t="s">
        <v>90</v>
      </c>
      <c r="K3" s="98"/>
      <c r="L3" s="97" t="s">
        <v>108</v>
      </c>
      <c r="M3" s="92" t="s">
        <v>106</v>
      </c>
      <c r="N3" s="97" t="s">
        <v>90</v>
      </c>
      <c r="O3" s="93" t="s">
        <v>107</v>
      </c>
      <c r="P3" s="95" t="s">
        <v>157</v>
      </c>
    </row>
    <row r="4" spans="1:16" x14ac:dyDescent="0.25">
      <c r="A4" s="158" t="s">
        <v>5</v>
      </c>
      <c r="B4" s="159"/>
      <c r="C4" s="160">
        <v>299680170.5422222</v>
      </c>
      <c r="D4" s="159"/>
      <c r="E4" s="160">
        <v>52408523.671111107</v>
      </c>
      <c r="F4" s="161">
        <v>352088694.21333331</v>
      </c>
      <c r="G4" s="162">
        <v>900</v>
      </c>
      <c r="H4" s="163">
        <v>269712153.48799998</v>
      </c>
      <c r="I4" s="164">
        <v>47167671.303999998</v>
      </c>
      <c r="J4" s="165">
        <v>316879824.792</v>
      </c>
      <c r="K4" s="163">
        <v>12212000</v>
      </c>
      <c r="L4" s="164">
        <v>28.831370308985694</v>
      </c>
      <c r="M4" s="166">
        <v>25.948233278087127</v>
      </c>
      <c r="N4" s="164">
        <v>693400000</v>
      </c>
      <c r="O4" s="164">
        <v>45.699426707816556</v>
      </c>
      <c r="P4" s="167">
        <v>56.780216180805766</v>
      </c>
    </row>
    <row r="5" spans="1:16" x14ac:dyDescent="0.25">
      <c r="A5" s="168" t="s">
        <v>6</v>
      </c>
      <c r="B5" s="169"/>
      <c r="C5" s="170">
        <v>287179679.01333332</v>
      </c>
      <c r="D5" s="169"/>
      <c r="E5" s="170">
        <v>75856710.115555555</v>
      </c>
      <c r="F5" s="171">
        <v>363036389.12888885</v>
      </c>
      <c r="G5" s="172">
        <v>900</v>
      </c>
      <c r="H5" s="173">
        <v>258461711.11199999</v>
      </c>
      <c r="I5" s="174">
        <v>68271039.104000002</v>
      </c>
      <c r="J5" s="175">
        <v>326732750.21599996</v>
      </c>
      <c r="K5" s="173">
        <v>12458000</v>
      </c>
      <c r="L5" s="174">
        <v>29.140824299958968</v>
      </c>
      <c r="M5" s="176">
        <v>26.226741869963075</v>
      </c>
      <c r="N5" s="174">
        <v>705400000</v>
      </c>
      <c r="O5" s="174">
        <v>46.318790787638214</v>
      </c>
      <c r="P5" s="177">
        <v>56.62225076256221</v>
      </c>
    </row>
    <row r="6" spans="1:16" x14ac:dyDescent="0.25">
      <c r="A6" s="168" t="s">
        <v>7</v>
      </c>
      <c r="B6" s="169"/>
      <c r="C6" s="170">
        <v>289379096.22222221</v>
      </c>
      <c r="D6" s="169"/>
      <c r="E6" s="170">
        <v>102492640.33777778</v>
      </c>
      <c r="F6" s="171">
        <v>391871736.56</v>
      </c>
      <c r="G6" s="172">
        <v>900</v>
      </c>
      <c r="H6" s="173">
        <v>260441186.59999999</v>
      </c>
      <c r="I6" s="174">
        <v>92243376.304000005</v>
      </c>
      <c r="J6" s="175">
        <v>352684562.90399998</v>
      </c>
      <c r="K6" s="173">
        <v>12716000</v>
      </c>
      <c r="L6" s="174">
        <v>30.817217407989933</v>
      </c>
      <c r="M6" s="176">
        <v>27.735495667190939</v>
      </c>
      <c r="N6" s="174">
        <v>784900000</v>
      </c>
      <c r="O6" s="174">
        <v>44.933693834118991</v>
      </c>
      <c r="P6" s="177">
        <v>61.725385341302299</v>
      </c>
    </row>
    <row r="7" spans="1:16" x14ac:dyDescent="0.25">
      <c r="A7" s="168" t="s">
        <v>8</v>
      </c>
      <c r="B7" s="169"/>
      <c r="C7" s="170">
        <v>352586133.44</v>
      </c>
      <c r="D7" s="169" t="s">
        <v>85</v>
      </c>
      <c r="E7" s="170">
        <v>91893203.280000001</v>
      </c>
      <c r="F7" s="171">
        <v>444479336.72000003</v>
      </c>
      <c r="G7" s="172">
        <v>900</v>
      </c>
      <c r="H7" s="173">
        <v>317327520.09600002</v>
      </c>
      <c r="I7" s="174">
        <v>82703882.952000007</v>
      </c>
      <c r="J7" s="175">
        <v>400031403.04800004</v>
      </c>
      <c r="K7" s="173">
        <v>13040000</v>
      </c>
      <c r="L7" s="174">
        <v>34.085838705521475</v>
      </c>
      <c r="M7" s="176">
        <v>30.677254834969329</v>
      </c>
      <c r="N7" s="174">
        <v>807900000</v>
      </c>
      <c r="O7" s="174">
        <v>49.514965100631272</v>
      </c>
      <c r="P7" s="177">
        <v>61.95552147239264</v>
      </c>
    </row>
    <row r="8" spans="1:16" x14ac:dyDescent="0.25">
      <c r="A8" s="168" t="s">
        <v>9</v>
      </c>
      <c r="B8" s="169"/>
      <c r="C8" s="170">
        <v>341244317.4755556</v>
      </c>
      <c r="D8" s="169"/>
      <c r="E8" s="170">
        <v>101274493.82222222</v>
      </c>
      <c r="F8" s="171">
        <v>442518811.29777783</v>
      </c>
      <c r="G8" s="172">
        <v>900</v>
      </c>
      <c r="H8" s="173">
        <v>307119885.72800004</v>
      </c>
      <c r="I8" s="174">
        <v>91147044.439999998</v>
      </c>
      <c r="J8" s="175">
        <v>398266930.16800004</v>
      </c>
      <c r="K8" s="173">
        <v>13376000</v>
      </c>
      <c r="L8" s="174">
        <v>33.083045103003727</v>
      </c>
      <c r="M8" s="176">
        <v>29.774740592703353</v>
      </c>
      <c r="N8" s="174">
        <v>827600000</v>
      </c>
      <c r="O8" s="174">
        <v>48.123118676655395</v>
      </c>
      <c r="P8" s="177">
        <v>61.872009569377994</v>
      </c>
    </row>
    <row r="9" spans="1:16" x14ac:dyDescent="0.25">
      <c r="A9" s="168" t="s">
        <v>10</v>
      </c>
      <c r="B9" s="169"/>
      <c r="C9" s="170">
        <v>302284796.60444444</v>
      </c>
      <c r="D9" s="169"/>
      <c r="E9" s="170">
        <v>141682485.14666668</v>
      </c>
      <c r="F9" s="171">
        <v>443967281.75111115</v>
      </c>
      <c r="G9" s="172">
        <v>900</v>
      </c>
      <c r="H9" s="173">
        <v>272056316.94400001</v>
      </c>
      <c r="I9" s="174">
        <v>127514236.63200001</v>
      </c>
      <c r="J9" s="175">
        <v>399570553.57600003</v>
      </c>
      <c r="K9" s="173">
        <v>13717000</v>
      </c>
      <c r="L9" s="174">
        <v>32.366208482256411</v>
      </c>
      <c r="M9" s="176">
        <v>29.129587634030766</v>
      </c>
      <c r="N9" s="174">
        <v>800000000</v>
      </c>
      <c r="O9" s="174">
        <v>49.946319197000008</v>
      </c>
      <c r="P9" s="177">
        <v>58.321790478967706</v>
      </c>
    </row>
    <row r="10" spans="1:16" x14ac:dyDescent="0.25">
      <c r="A10" s="168" t="s">
        <v>11</v>
      </c>
      <c r="B10" s="169"/>
      <c r="C10" s="170">
        <v>298886888.53333336</v>
      </c>
      <c r="D10" s="169"/>
      <c r="E10" s="170">
        <v>172413343.14666665</v>
      </c>
      <c r="F10" s="171">
        <v>471300231.68000001</v>
      </c>
      <c r="G10" s="172">
        <v>900</v>
      </c>
      <c r="H10" s="173">
        <v>268998199.68000001</v>
      </c>
      <c r="I10" s="174">
        <v>155172008.83199999</v>
      </c>
      <c r="J10" s="175">
        <v>424170208.51200002</v>
      </c>
      <c r="K10" s="173">
        <v>14067000</v>
      </c>
      <c r="L10" s="174">
        <v>33.503961873889246</v>
      </c>
      <c r="M10" s="176">
        <v>30.153565686500322</v>
      </c>
      <c r="N10" s="174">
        <v>837000000</v>
      </c>
      <c r="O10" s="174">
        <v>50.677444266666669</v>
      </c>
      <c r="P10" s="177">
        <v>59.50095969289827</v>
      </c>
    </row>
    <row r="11" spans="1:16" x14ac:dyDescent="0.25">
      <c r="A11" s="168" t="s">
        <v>12</v>
      </c>
      <c r="B11" s="169"/>
      <c r="C11" s="170">
        <v>306195263.63555557</v>
      </c>
      <c r="D11" s="169"/>
      <c r="E11" s="170">
        <v>181103157.88444445</v>
      </c>
      <c r="F11" s="171">
        <v>487298421.51999998</v>
      </c>
      <c r="G11" s="172">
        <v>900</v>
      </c>
      <c r="H11" s="173">
        <v>275575737.27200001</v>
      </c>
      <c r="I11" s="174">
        <v>162992842.09600002</v>
      </c>
      <c r="J11" s="175">
        <v>438568579.36799997</v>
      </c>
      <c r="K11" s="173">
        <v>14421000</v>
      </c>
      <c r="L11" s="174">
        <v>33.790889780181679</v>
      </c>
      <c r="M11" s="176">
        <v>30.411800802163508</v>
      </c>
      <c r="N11" s="174">
        <v>886800000</v>
      </c>
      <c r="O11" s="174">
        <v>49.455184863328824</v>
      </c>
      <c r="P11" s="177">
        <v>61.493655086332431</v>
      </c>
    </row>
    <row r="12" spans="1:16" x14ac:dyDescent="0.25">
      <c r="A12" s="168" t="s">
        <v>13</v>
      </c>
      <c r="B12" s="169"/>
      <c r="C12" s="170">
        <v>312354539.00444442</v>
      </c>
      <c r="D12" s="169"/>
      <c r="E12" s="170">
        <v>185742396.06222221</v>
      </c>
      <c r="F12" s="171">
        <v>498096935.0666666</v>
      </c>
      <c r="G12" s="172">
        <v>900</v>
      </c>
      <c r="H12" s="173">
        <v>281119085.10399997</v>
      </c>
      <c r="I12" s="174">
        <v>167168156.456</v>
      </c>
      <c r="J12" s="175">
        <v>448287241.55999994</v>
      </c>
      <c r="K12" s="173">
        <v>14786000</v>
      </c>
      <c r="L12" s="174">
        <v>33.68706445736958</v>
      </c>
      <c r="M12" s="176">
        <v>30.318358011632622</v>
      </c>
      <c r="N12" s="174">
        <v>867500000</v>
      </c>
      <c r="O12" s="174">
        <v>51.675762715850141</v>
      </c>
      <c r="P12" s="177">
        <v>58.670363857703229</v>
      </c>
    </row>
    <row r="13" spans="1:16" x14ac:dyDescent="0.25">
      <c r="A13" s="168" t="s">
        <v>3</v>
      </c>
      <c r="B13" s="169"/>
      <c r="C13" s="170">
        <v>326085272.83555555</v>
      </c>
      <c r="D13" s="169"/>
      <c r="E13" s="170">
        <v>191184492.07999998</v>
      </c>
      <c r="F13" s="171">
        <v>517269764.91555554</v>
      </c>
      <c r="G13" s="172">
        <v>900</v>
      </c>
      <c r="H13" s="173">
        <v>293476745.55199999</v>
      </c>
      <c r="I13" s="174">
        <v>172066042.87199998</v>
      </c>
      <c r="J13" s="175">
        <v>465542788.42399997</v>
      </c>
      <c r="K13" s="173">
        <v>15160000</v>
      </c>
      <c r="L13" s="174">
        <v>34.120696894165931</v>
      </c>
      <c r="M13" s="176">
        <v>30.708627204749337</v>
      </c>
      <c r="N13" s="174">
        <v>904600000</v>
      </c>
      <c r="O13" s="174">
        <v>51.463938583241209</v>
      </c>
      <c r="P13" s="177">
        <v>59.670184696569919</v>
      </c>
    </row>
    <row r="14" spans="1:16" x14ac:dyDescent="0.25">
      <c r="A14" s="168" t="s">
        <v>14</v>
      </c>
      <c r="B14" s="169"/>
      <c r="C14" s="170">
        <v>330768862.23111105</v>
      </c>
      <c r="D14" s="169" t="s">
        <v>79</v>
      </c>
      <c r="E14" s="170">
        <v>199517985.1022222</v>
      </c>
      <c r="F14" s="171">
        <v>530286847.33333325</v>
      </c>
      <c r="G14" s="172">
        <v>900</v>
      </c>
      <c r="H14" s="173">
        <v>297691976.00799996</v>
      </c>
      <c r="I14" s="174">
        <v>179566186.59199998</v>
      </c>
      <c r="J14" s="175">
        <v>477258162.59999996</v>
      </c>
      <c r="K14" s="173">
        <v>15546000</v>
      </c>
      <c r="L14" s="174">
        <v>34.11082254813671</v>
      </c>
      <c r="M14" s="176">
        <v>30.699740293323039</v>
      </c>
      <c r="N14" s="174">
        <v>930700000</v>
      </c>
      <c r="O14" s="174">
        <v>51.279484538519391</v>
      </c>
      <c r="P14" s="177">
        <v>59.867490029589604</v>
      </c>
    </row>
    <row r="15" spans="1:16" x14ac:dyDescent="0.25">
      <c r="A15" s="168" t="s">
        <v>15</v>
      </c>
      <c r="B15" s="169"/>
      <c r="C15" s="170">
        <v>352602261.15555549</v>
      </c>
      <c r="D15" s="169"/>
      <c r="E15" s="170">
        <v>211218138.74666667</v>
      </c>
      <c r="F15" s="171">
        <v>563820399.90222216</v>
      </c>
      <c r="G15" s="172">
        <v>900</v>
      </c>
      <c r="H15" s="173">
        <v>317342035.03999996</v>
      </c>
      <c r="I15" s="174">
        <v>190096324.87200001</v>
      </c>
      <c r="J15" s="175">
        <v>507438359.91199994</v>
      </c>
      <c r="K15" s="173">
        <v>15938000</v>
      </c>
      <c r="L15" s="174">
        <v>35.375856437584524</v>
      </c>
      <c r="M15" s="176">
        <v>31.838270793826073</v>
      </c>
      <c r="N15" s="174">
        <v>909400000</v>
      </c>
      <c r="O15" s="174">
        <v>55.799247846052339</v>
      </c>
      <c r="P15" s="177">
        <v>57.058602083071904</v>
      </c>
    </row>
    <row r="16" spans="1:16" x14ac:dyDescent="0.25">
      <c r="A16" s="168" t="s">
        <v>16</v>
      </c>
      <c r="B16" s="169"/>
      <c r="C16" s="170">
        <v>338174507.61777776</v>
      </c>
      <c r="D16" s="169"/>
      <c r="E16" s="170">
        <v>206538581.27999997</v>
      </c>
      <c r="F16" s="171">
        <v>544713088.8977778</v>
      </c>
      <c r="G16" s="172">
        <v>900</v>
      </c>
      <c r="H16" s="173">
        <v>304357056.85600001</v>
      </c>
      <c r="I16" s="174">
        <v>185884723.15199998</v>
      </c>
      <c r="J16" s="175">
        <v>490241780.00800002</v>
      </c>
      <c r="K16" s="173">
        <v>16297000</v>
      </c>
      <c r="L16" s="174">
        <v>33.424132594819767</v>
      </c>
      <c r="M16" s="176">
        <v>30.081719335337795</v>
      </c>
      <c r="N16" s="174">
        <v>903300000</v>
      </c>
      <c r="O16" s="174">
        <v>54.272310418244217</v>
      </c>
      <c r="P16" s="177">
        <v>55.427379272258698</v>
      </c>
    </row>
    <row r="17" spans="1:16" x14ac:dyDescent="0.25">
      <c r="A17" s="168" t="s">
        <v>17</v>
      </c>
      <c r="B17" s="169"/>
      <c r="C17" s="170">
        <v>356558591.37777776</v>
      </c>
      <c r="D17" s="169"/>
      <c r="E17" s="170">
        <v>206920606.5422222</v>
      </c>
      <c r="F17" s="171">
        <v>563479197.91999996</v>
      </c>
      <c r="G17" s="172">
        <v>900</v>
      </c>
      <c r="H17" s="173">
        <v>320902732.24000001</v>
      </c>
      <c r="I17" s="174">
        <v>186228545.88799998</v>
      </c>
      <c r="J17" s="175">
        <v>507131278.12799996</v>
      </c>
      <c r="K17" s="173">
        <v>16664000</v>
      </c>
      <c r="L17" s="174">
        <v>33.814162141142582</v>
      </c>
      <c r="M17" s="176">
        <v>30.432745927028321</v>
      </c>
      <c r="N17" s="174">
        <v>918300000</v>
      </c>
      <c r="O17" s="174">
        <v>55.225011230316888</v>
      </c>
      <c r="P17" s="177">
        <v>55.106817090734516</v>
      </c>
    </row>
    <row r="18" spans="1:16" x14ac:dyDescent="0.25">
      <c r="A18" s="168" t="s">
        <v>18</v>
      </c>
      <c r="B18" s="169"/>
      <c r="C18" s="170">
        <v>379042138.83555549</v>
      </c>
      <c r="D18" s="169"/>
      <c r="E18" s="170">
        <v>215257627.50222221</v>
      </c>
      <c r="F18" s="171">
        <v>594299766.33777773</v>
      </c>
      <c r="G18" s="172">
        <v>900</v>
      </c>
      <c r="H18" s="173">
        <v>341137924.95199996</v>
      </c>
      <c r="I18" s="174">
        <v>193731864.752</v>
      </c>
      <c r="J18" s="175">
        <v>534869789.704</v>
      </c>
      <c r="K18" s="173">
        <v>17057000</v>
      </c>
      <c r="L18" s="174">
        <v>34.841986652856761</v>
      </c>
      <c r="M18" s="176">
        <v>31.357787987571086</v>
      </c>
      <c r="N18" s="174">
        <v>974100000</v>
      </c>
      <c r="O18" s="174">
        <v>54.909125316086651</v>
      </c>
      <c r="P18" s="177">
        <v>57.108518496804834</v>
      </c>
    </row>
    <row r="19" spans="1:16" x14ac:dyDescent="0.25">
      <c r="A19" s="168" t="s">
        <v>19</v>
      </c>
      <c r="B19" s="169"/>
      <c r="C19" s="170">
        <v>412133691.19999999</v>
      </c>
      <c r="D19" s="169"/>
      <c r="E19" s="170">
        <v>223175831.84888884</v>
      </c>
      <c r="F19" s="171">
        <v>635309523.0488888</v>
      </c>
      <c r="G19" s="172">
        <v>900</v>
      </c>
      <c r="H19" s="173">
        <v>370920322.07999998</v>
      </c>
      <c r="I19" s="174">
        <v>200858248.66399997</v>
      </c>
      <c r="J19" s="175">
        <v>571778570.74399996</v>
      </c>
      <c r="K19" s="173">
        <v>17474000</v>
      </c>
      <c r="L19" s="174">
        <v>36.357418052471601</v>
      </c>
      <c r="M19" s="176">
        <v>32.721676247224444</v>
      </c>
      <c r="N19" s="174">
        <v>1018100000</v>
      </c>
      <c r="O19" s="174">
        <v>56.161336876927606</v>
      </c>
      <c r="P19" s="177">
        <v>58.263706077601007</v>
      </c>
    </row>
    <row r="20" spans="1:16" x14ac:dyDescent="0.25">
      <c r="A20" s="168" t="s">
        <v>20</v>
      </c>
      <c r="B20" s="169"/>
      <c r="C20" s="170">
        <v>457474243.52888888</v>
      </c>
      <c r="D20" s="169"/>
      <c r="E20" s="170">
        <v>230997269.90222222</v>
      </c>
      <c r="F20" s="171">
        <v>688471513.4311111</v>
      </c>
      <c r="G20" s="172">
        <v>900</v>
      </c>
      <c r="H20" s="173">
        <v>411726819.176</v>
      </c>
      <c r="I20" s="174">
        <v>207897542.912</v>
      </c>
      <c r="J20" s="175">
        <v>619624362.08800006</v>
      </c>
      <c r="K20" s="173">
        <v>17867000</v>
      </c>
      <c r="L20" s="174">
        <v>38.533134461919239</v>
      </c>
      <c r="M20" s="176">
        <v>34.67982101572732</v>
      </c>
      <c r="N20" s="174">
        <v>1087500000</v>
      </c>
      <c r="O20" s="174">
        <v>56.976952835678162</v>
      </c>
      <c r="P20" s="177">
        <v>60.866401746236079</v>
      </c>
    </row>
    <row r="21" spans="1:16" x14ac:dyDescent="0.25">
      <c r="A21" s="168" t="s">
        <v>21</v>
      </c>
      <c r="B21" s="169"/>
      <c r="C21" s="170">
        <v>503702828.19555551</v>
      </c>
      <c r="D21" s="169"/>
      <c r="E21" s="170">
        <v>239228956.72</v>
      </c>
      <c r="F21" s="171">
        <v>742931784.91555548</v>
      </c>
      <c r="G21" s="172">
        <v>900</v>
      </c>
      <c r="H21" s="173">
        <v>453332545.37599999</v>
      </c>
      <c r="I21" s="174">
        <v>215306061.04800001</v>
      </c>
      <c r="J21" s="175">
        <v>668638606.42399991</v>
      </c>
      <c r="K21" s="173">
        <v>18298000</v>
      </c>
      <c r="L21" s="174">
        <v>40.601802651413024</v>
      </c>
      <c r="M21" s="176">
        <v>36.541622386271719</v>
      </c>
      <c r="N21" s="174">
        <v>1343000000</v>
      </c>
      <c r="O21" s="174">
        <v>49.786940165599397</v>
      </c>
      <c r="P21" s="177">
        <v>73.395999562793747</v>
      </c>
    </row>
    <row r="22" spans="1:16" x14ac:dyDescent="0.25">
      <c r="A22" s="168" t="s">
        <v>22</v>
      </c>
      <c r="B22" s="169"/>
      <c r="C22" s="170">
        <v>520048771.90222216</v>
      </c>
      <c r="D22" s="169"/>
      <c r="E22" s="170">
        <v>252488962.85333335</v>
      </c>
      <c r="F22" s="171">
        <v>772537734.75555551</v>
      </c>
      <c r="G22" s="172">
        <v>900</v>
      </c>
      <c r="H22" s="173">
        <v>468043894.71199995</v>
      </c>
      <c r="I22" s="174">
        <v>227240066.56800002</v>
      </c>
      <c r="J22" s="175">
        <v>695283961.27999997</v>
      </c>
      <c r="K22" s="173">
        <v>18733000</v>
      </c>
      <c r="L22" s="174">
        <v>41.239402912270087</v>
      </c>
      <c r="M22" s="176">
        <v>37.115462621043079</v>
      </c>
      <c r="N22" s="174">
        <v>962000000</v>
      </c>
      <c r="O22" s="174">
        <v>72.274840049896056</v>
      </c>
      <c r="P22" s="177">
        <v>51.353226925746007</v>
      </c>
    </row>
    <row r="23" spans="1:16" x14ac:dyDescent="0.25">
      <c r="A23" s="168" t="s">
        <v>23</v>
      </c>
      <c r="B23" s="169"/>
      <c r="C23" s="170">
        <v>546626743.14666665</v>
      </c>
      <c r="D23" s="169"/>
      <c r="E23" s="170">
        <v>258227405.64444447</v>
      </c>
      <c r="F23" s="171">
        <v>804854148.79111111</v>
      </c>
      <c r="G23" s="172">
        <v>900</v>
      </c>
      <c r="H23" s="173">
        <v>491964068.83200002</v>
      </c>
      <c r="I23" s="174">
        <v>232404665.08000001</v>
      </c>
      <c r="J23" s="175">
        <v>724368733.91200006</v>
      </c>
      <c r="K23" s="173">
        <v>19167000</v>
      </c>
      <c r="L23" s="174">
        <v>41.991660081969592</v>
      </c>
      <c r="M23" s="176">
        <v>37.79249407377263</v>
      </c>
      <c r="N23" s="174">
        <v>1229000000</v>
      </c>
      <c r="O23" s="174">
        <v>58.939685428152977</v>
      </c>
      <c r="P23" s="177">
        <v>64.120623989148015</v>
      </c>
    </row>
    <row r="24" spans="1:16" x14ac:dyDescent="0.25">
      <c r="A24" s="168" t="s">
        <v>24</v>
      </c>
      <c r="B24" s="169"/>
      <c r="C24" s="170">
        <v>566778888.88888884</v>
      </c>
      <c r="D24" s="169"/>
      <c r="E24" s="170">
        <v>256541111.1111111</v>
      </c>
      <c r="F24" s="171">
        <v>823320000</v>
      </c>
      <c r="G24" s="172">
        <v>900</v>
      </c>
      <c r="H24" s="173">
        <v>510100999.99999994</v>
      </c>
      <c r="I24" s="174">
        <v>230887000</v>
      </c>
      <c r="J24" s="175">
        <v>740988000</v>
      </c>
      <c r="K24" s="173">
        <v>19618000</v>
      </c>
      <c r="L24" s="174">
        <v>41.967580793149146</v>
      </c>
      <c r="M24" s="176">
        <v>37.770822713834235</v>
      </c>
      <c r="N24" s="174">
        <v>1250000000</v>
      </c>
      <c r="O24" s="174">
        <v>59.279040000000002</v>
      </c>
      <c r="P24" s="177">
        <v>63.716994596798855</v>
      </c>
    </row>
    <row r="25" spans="1:16" x14ac:dyDescent="0.25">
      <c r="A25" s="168" t="s">
        <v>25</v>
      </c>
      <c r="B25" s="169"/>
      <c r="C25" s="170">
        <v>613914444.44444442</v>
      </c>
      <c r="D25" s="169"/>
      <c r="E25" s="170">
        <v>256876666.66666666</v>
      </c>
      <c r="F25" s="171">
        <v>870791111.11111104</v>
      </c>
      <c r="G25" s="172">
        <v>900</v>
      </c>
      <c r="H25" s="173">
        <v>552523000</v>
      </c>
      <c r="I25" s="174">
        <v>231189000</v>
      </c>
      <c r="J25" s="175">
        <v>783712000</v>
      </c>
      <c r="K25" s="173">
        <v>19211000</v>
      </c>
      <c r="L25" s="174">
        <v>45.327734689038103</v>
      </c>
      <c r="M25" s="176">
        <v>40.794961220134297</v>
      </c>
      <c r="N25" s="174">
        <v>1437000000</v>
      </c>
      <c r="O25" s="174">
        <v>54.538065414057066</v>
      </c>
      <c r="P25" s="177">
        <v>74.800895320389358</v>
      </c>
    </row>
    <row r="26" spans="1:16" x14ac:dyDescent="0.25">
      <c r="A26" s="168" t="s">
        <v>26</v>
      </c>
      <c r="B26" s="169"/>
      <c r="C26" s="170">
        <v>603463333.33333337</v>
      </c>
      <c r="D26" s="169"/>
      <c r="E26" s="170">
        <v>306737777.77777779</v>
      </c>
      <c r="F26" s="171">
        <v>910201111.11111116</v>
      </c>
      <c r="G26" s="172">
        <v>900</v>
      </c>
      <c r="H26" s="173">
        <v>543117000</v>
      </c>
      <c r="I26" s="174">
        <v>276064000</v>
      </c>
      <c r="J26" s="175">
        <v>819181000.00000012</v>
      </c>
      <c r="K26" s="173">
        <v>19640000</v>
      </c>
      <c r="L26" s="174">
        <v>46.344252093233763</v>
      </c>
      <c r="M26" s="176">
        <v>41.709826883910395</v>
      </c>
      <c r="N26" s="174">
        <v>1165000000</v>
      </c>
      <c r="O26" s="174">
        <v>70.315965665236064</v>
      </c>
      <c r="P26" s="177">
        <v>59.317718940936864</v>
      </c>
    </row>
    <row r="27" spans="1:16" x14ac:dyDescent="0.25">
      <c r="A27" s="168" t="s">
        <v>27</v>
      </c>
      <c r="B27" s="169"/>
      <c r="C27" s="170">
        <v>600446666.66666663</v>
      </c>
      <c r="D27" s="169"/>
      <c r="E27" s="170">
        <v>354961111.1111111</v>
      </c>
      <c r="F27" s="171">
        <v>955407777.77777767</v>
      </c>
      <c r="G27" s="172">
        <v>900</v>
      </c>
      <c r="H27" s="173">
        <v>540402000</v>
      </c>
      <c r="I27" s="174">
        <v>319465000</v>
      </c>
      <c r="J27" s="175">
        <v>859866999.99999988</v>
      </c>
      <c r="K27" s="173">
        <v>20080000</v>
      </c>
      <c r="L27" s="174">
        <v>47.580068614431156</v>
      </c>
      <c r="M27" s="176">
        <v>42.822061752988041</v>
      </c>
      <c r="N27" s="174">
        <v>1402000000</v>
      </c>
      <c r="O27" s="174">
        <v>61.331455064193996</v>
      </c>
      <c r="P27" s="177">
        <v>69.820717131474098</v>
      </c>
    </row>
    <row r="28" spans="1:16" x14ac:dyDescent="0.25">
      <c r="A28" s="168" t="s">
        <v>28</v>
      </c>
      <c r="B28" s="169"/>
      <c r="C28" s="170">
        <v>627185555.55555558</v>
      </c>
      <c r="D28" s="169"/>
      <c r="E28" s="170">
        <v>365841111.1111111</v>
      </c>
      <c r="F28" s="171">
        <v>993026666.66666675</v>
      </c>
      <c r="G28" s="172">
        <v>900</v>
      </c>
      <c r="H28" s="173">
        <v>564467000</v>
      </c>
      <c r="I28" s="174">
        <v>329257000</v>
      </c>
      <c r="J28" s="175">
        <v>893724000.00000012</v>
      </c>
      <c r="K28" s="173">
        <v>20524000</v>
      </c>
      <c r="L28" s="174">
        <v>48.383680893912825</v>
      </c>
      <c r="M28" s="176">
        <v>43.545312804521544</v>
      </c>
      <c r="N28" s="174">
        <v>1288000000</v>
      </c>
      <c r="O28" s="174">
        <v>69.388509316770197</v>
      </c>
      <c r="P28" s="177">
        <v>62.755798090040926</v>
      </c>
    </row>
    <row r="29" spans="1:16" x14ac:dyDescent="0.25">
      <c r="A29" s="168" t="s">
        <v>29</v>
      </c>
      <c r="B29" s="169" t="s">
        <v>81</v>
      </c>
      <c r="C29" s="170">
        <v>706923333.33333337</v>
      </c>
      <c r="D29" s="169"/>
      <c r="E29" s="170">
        <v>365681111.1111111</v>
      </c>
      <c r="F29" s="171">
        <v>1072604444.4444444</v>
      </c>
      <c r="G29" s="172">
        <v>900</v>
      </c>
      <c r="H29" s="173">
        <v>636231000</v>
      </c>
      <c r="I29" s="174">
        <v>329113000</v>
      </c>
      <c r="J29" s="175">
        <v>965344000</v>
      </c>
      <c r="K29" s="173">
        <v>20980000</v>
      </c>
      <c r="L29" s="174">
        <v>51.125092680860078</v>
      </c>
      <c r="M29" s="176">
        <v>46.01258341277407</v>
      </c>
      <c r="N29" s="174">
        <v>1483000000</v>
      </c>
      <c r="O29" s="174">
        <v>65.093998651382336</v>
      </c>
      <c r="P29" s="177">
        <v>70.686367969494754</v>
      </c>
    </row>
    <row r="30" spans="1:16" x14ac:dyDescent="0.25">
      <c r="A30" s="168" t="s">
        <v>30</v>
      </c>
      <c r="B30" s="169"/>
      <c r="C30" s="170">
        <v>747083333.33333337</v>
      </c>
      <c r="D30" s="169"/>
      <c r="E30" s="170">
        <v>378072222.22222221</v>
      </c>
      <c r="F30" s="171">
        <v>1125155555.5555556</v>
      </c>
      <c r="G30" s="172">
        <v>900</v>
      </c>
      <c r="H30" s="173">
        <v>672375000</v>
      </c>
      <c r="I30" s="174">
        <v>340265000</v>
      </c>
      <c r="J30" s="175">
        <v>1012640000</v>
      </c>
      <c r="K30" s="173">
        <v>21447000</v>
      </c>
      <c r="L30" s="174">
        <v>52.462141817296384</v>
      </c>
      <c r="M30" s="176">
        <v>47.215927635566743</v>
      </c>
      <c r="N30" s="174">
        <v>1612000000</v>
      </c>
      <c r="O30" s="174">
        <v>62.818858560794041</v>
      </c>
      <c r="P30" s="177">
        <v>75.162027323168743</v>
      </c>
    </row>
    <row r="31" spans="1:16" x14ac:dyDescent="0.25">
      <c r="A31" s="168" t="s">
        <v>31</v>
      </c>
      <c r="B31" s="169"/>
      <c r="C31" s="170">
        <v>888227777.77777779</v>
      </c>
      <c r="D31" s="169"/>
      <c r="E31" s="170">
        <v>437925555.55555552</v>
      </c>
      <c r="F31" s="171">
        <v>1326153333.3333333</v>
      </c>
      <c r="G31" s="172">
        <v>900</v>
      </c>
      <c r="H31" s="173">
        <v>799405000</v>
      </c>
      <c r="I31" s="174">
        <v>394133000</v>
      </c>
      <c r="J31" s="175">
        <v>1193538000</v>
      </c>
      <c r="K31" s="173">
        <v>21921000</v>
      </c>
      <c r="L31" s="174">
        <v>60.496935967033131</v>
      </c>
      <c r="M31" s="176">
        <v>54.447242370329818</v>
      </c>
      <c r="N31" s="174">
        <v>1709000000</v>
      </c>
      <c r="O31" s="174">
        <v>69.838385020479805</v>
      </c>
      <c r="P31" s="177">
        <v>77.961771816979152</v>
      </c>
    </row>
    <row r="32" spans="1:16" x14ac:dyDescent="0.25">
      <c r="A32" s="168" t="s">
        <v>32</v>
      </c>
      <c r="B32" s="169"/>
      <c r="C32" s="170">
        <v>851054444.44444442</v>
      </c>
      <c r="D32" s="169"/>
      <c r="E32" s="170">
        <v>470342222.22222221</v>
      </c>
      <c r="F32" s="171">
        <v>1321396666.6666665</v>
      </c>
      <c r="G32" s="172">
        <v>900</v>
      </c>
      <c r="H32" s="173">
        <v>765949000</v>
      </c>
      <c r="I32" s="174">
        <v>423308000</v>
      </c>
      <c r="J32" s="175">
        <v>1189257000</v>
      </c>
      <c r="K32" s="173">
        <v>22410000</v>
      </c>
      <c r="L32" s="174">
        <v>58.964599137289895</v>
      </c>
      <c r="M32" s="176">
        <v>53.068139223560912</v>
      </c>
      <c r="N32" s="174">
        <v>1681000000</v>
      </c>
      <c r="O32" s="174">
        <v>70.746995835812015</v>
      </c>
      <c r="P32" s="177">
        <v>75.011155734047307</v>
      </c>
    </row>
    <row r="33" spans="1:16" x14ac:dyDescent="0.25">
      <c r="A33" s="168" t="s">
        <v>33</v>
      </c>
      <c r="B33" s="169" t="s">
        <v>76</v>
      </c>
      <c r="C33" s="170">
        <v>573541111.11111104</v>
      </c>
      <c r="D33" s="169"/>
      <c r="E33" s="170">
        <v>774271111.11111104</v>
      </c>
      <c r="F33" s="171">
        <v>1347812222.2222221</v>
      </c>
      <c r="G33" s="172">
        <v>900</v>
      </c>
      <c r="H33" s="173">
        <v>516186999.99999994</v>
      </c>
      <c r="I33" s="174">
        <v>696844000</v>
      </c>
      <c r="J33" s="175">
        <v>1213031000</v>
      </c>
      <c r="K33" s="173">
        <v>22907000</v>
      </c>
      <c r="L33" s="174">
        <v>58.838443367626581</v>
      </c>
      <c r="M33" s="176">
        <v>52.954599030863925</v>
      </c>
      <c r="N33" s="174">
        <v>1675000000</v>
      </c>
      <c r="O33" s="174">
        <v>72.419761194029846</v>
      </c>
      <c r="P33" s="177">
        <v>73.121753175885104</v>
      </c>
    </row>
    <row r="34" spans="1:16" x14ac:dyDescent="0.25">
      <c r="A34" s="168" t="s">
        <v>34</v>
      </c>
      <c r="B34" s="169"/>
      <c r="C34" s="170">
        <v>435700000</v>
      </c>
      <c r="D34" s="169"/>
      <c r="E34" s="170">
        <v>999518888.88888884</v>
      </c>
      <c r="F34" s="171">
        <v>1435218888.8888888</v>
      </c>
      <c r="G34" s="172">
        <v>900</v>
      </c>
      <c r="H34" s="173">
        <v>392130000</v>
      </c>
      <c r="I34" s="174">
        <v>899567000</v>
      </c>
      <c r="J34" s="175">
        <v>1291697000</v>
      </c>
      <c r="K34" s="173">
        <v>23434000</v>
      </c>
      <c r="L34" s="174">
        <v>61.245151868604971</v>
      </c>
      <c r="M34" s="176">
        <v>55.120636681744472</v>
      </c>
      <c r="N34" s="174">
        <v>1903000000</v>
      </c>
      <c r="O34" s="174">
        <v>67.876878612716766</v>
      </c>
      <c r="P34" s="177">
        <v>81.206793547836483</v>
      </c>
    </row>
    <row r="35" spans="1:16" x14ac:dyDescent="0.25">
      <c r="A35" s="168" t="s">
        <v>35</v>
      </c>
      <c r="B35" s="169"/>
      <c r="C35" s="170">
        <v>445081111.1111111</v>
      </c>
      <c r="D35" s="169"/>
      <c r="E35" s="170">
        <v>1143718888.8888888</v>
      </c>
      <c r="F35" s="171">
        <v>1588800000</v>
      </c>
      <c r="G35" s="172">
        <v>900</v>
      </c>
      <c r="H35" s="173">
        <v>400573000</v>
      </c>
      <c r="I35" s="174">
        <v>1029347000</v>
      </c>
      <c r="J35" s="175">
        <v>1429920000</v>
      </c>
      <c r="K35" s="173">
        <v>23994000</v>
      </c>
      <c r="L35" s="174">
        <v>66.216554138534633</v>
      </c>
      <c r="M35" s="176">
        <v>59.594898724681173</v>
      </c>
      <c r="N35" s="174">
        <v>1781000000</v>
      </c>
      <c r="O35" s="174">
        <v>80.287478944413252</v>
      </c>
      <c r="P35" s="177">
        <v>74.226890055847292</v>
      </c>
    </row>
    <row r="36" spans="1:16" x14ac:dyDescent="0.25">
      <c r="A36" s="168" t="s">
        <v>36</v>
      </c>
      <c r="B36" s="169"/>
      <c r="C36" s="170">
        <v>499901111.1111111</v>
      </c>
      <c r="D36" s="169"/>
      <c r="E36" s="170">
        <v>1200186666.6666667</v>
      </c>
      <c r="F36" s="171">
        <v>1700087777.7777779</v>
      </c>
      <c r="G36" s="172">
        <v>900</v>
      </c>
      <c r="H36" s="173">
        <v>449911000</v>
      </c>
      <c r="I36" s="174">
        <v>1080168000</v>
      </c>
      <c r="J36" s="175">
        <v>1530079000.0000002</v>
      </c>
      <c r="K36" s="173">
        <v>24591000</v>
      </c>
      <c r="L36" s="174">
        <v>69.134552388181774</v>
      </c>
      <c r="M36" s="176">
        <v>62.221097149363601</v>
      </c>
      <c r="N36" s="174">
        <v>2030000000</v>
      </c>
      <c r="O36" s="174">
        <v>75.373349753694598</v>
      </c>
      <c r="P36" s="177">
        <v>82.55052661542841</v>
      </c>
    </row>
    <row r="37" spans="1:16" x14ac:dyDescent="0.25">
      <c r="A37" s="168" t="s">
        <v>37</v>
      </c>
      <c r="B37" s="169"/>
      <c r="C37" s="170">
        <v>505525555.55555552</v>
      </c>
      <c r="D37" s="169"/>
      <c r="E37" s="170">
        <v>1156596666.6666667</v>
      </c>
      <c r="F37" s="171">
        <v>1662122222.2222223</v>
      </c>
      <c r="G37" s="172">
        <v>900</v>
      </c>
      <c r="H37" s="173">
        <v>454973000</v>
      </c>
      <c r="I37" s="174">
        <v>1040937000.0000001</v>
      </c>
      <c r="J37" s="175">
        <v>1495910000.0000002</v>
      </c>
      <c r="K37" s="173">
        <v>25215000</v>
      </c>
      <c r="L37" s="174">
        <v>65.917994139290997</v>
      </c>
      <c r="M37" s="176">
        <v>59.326194725361894</v>
      </c>
      <c r="N37" s="174">
        <v>1998000000</v>
      </c>
      <c r="O37" s="174">
        <v>74.870370370370381</v>
      </c>
      <c r="P37" s="177">
        <v>79.238548483045804</v>
      </c>
    </row>
    <row r="38" spans="1:16" x14ac:dyDescent="0.25">
      <c r="A38" s="168" t="s">
        <v>38</v>
      </c>
      <c r="B38" s="169"/>
      <c r="C38" s="170">
        <v>431806666.66666663</v>
      </c>
      <c r="D38" s="169"/>
      <c r="E38" s="170">
        <v>1233348888.8888888</v>
      </c>
      <c r="F38" s="171">
        <v>1665155555.5555553</v>
      </c>
      <c r="G38" s="172">
        <v>900</v>
      </c>
      <c r="H38" s="173">
        <v>388626000</v>
      </c>
      <c r="I38" s="174">
        <v>1110014000</v>
      </c>
      <c r="J38" s="175">
        <v>1498639999.9999998</v>
      </c>
      <c r="K38" s="173">
        <v>25887000</v>
      </c>
      <c r="L38" s="174">
        <v>64.324006472575249</v>
      </c>
      <c r="M38" s="176">
        <v>57.891605825317718</v>
      </c>
      <c r="N38" s="174">
        <v>1983000000</v>
      </c>
      <c r="O38" s="174">
        <v>75.574382249117491</v>
      </c>
      <c r="P38" s="177">
        <v>76.602155522076714</v>
      </c>
    </row>
    <row r="39" spans="1:16" x14ac:dyDescent="0.25">
      <c r="A39" s="168" t="s">
        <v>39</v>
      </c>
      <c r="B39" s="169"/>
      <c r="C39" s="170">
        <v>444224444.44444442</v>
      </c>
      <c r="D39" s="169"/>
      <c r="E39" s="170">
        <v>1286012222.2222221</v>
      </c>
      <c r="F39" s="171">
        <v>1730236666.6666665</v>
      </c>
      <c r="G39" s="172">
        <v>900</v>
      </c>
      <c r="H39" s="173">
        <v>399802000</v>
      </c>
      <c r="I39" s="174">
        <v>1157411000</v>
      </c>
      <c r="J39" s="175">
        <v>1557213000</v>
      </c>
      <c r="K39" s="173">
        <v>26564000</v>
      </c>
      <c r="L39" s="174">
        <v>65.134643377001453</v>
      </c>
      <c r="M39" s="176">
        <v>58.62117903930131</v>
      </c>
      <c r="N39" s="174">
        <v>2388000000</v>
      </c>
      <c r="O39" s="174">
        <v>65.209924623115583</v>
      </c>
      <c r="P39" s="177">
        <v>89.896099984942026</v>
      </c>
    </row>
    <row r="40" spans="1:16" x14ac:dyDescent="0.25">
      <c r="A40" s="168" t="s">
        <v>40</v>
      </c>
      <c r="B40" s="169"/>
      <c r="C40" s="170">
        <v>486336666.66666663</v>
      </c>
      <c r="D40" s="169"/>
      <c r="E40" s="170">
        <v>1320224444.4444444</v>
      </c>
      <c r="F40" s="171">
        <v>1806561111.1111112</v>
      </c>
      <c r="G40" s="172">
        <v>900</v>
      </c>
      <c r="H40" s="173">
        <v>437703000</v>
      </c>
      <c r="I40" s="174">
        <v>1188202000</v>
      </c>
      <c r="J40" s="175">
        <v>1625905000</v>
      </c>
      <c r="K40" s="173">
        <v>27241000</v>
      </c>
      <c r="L40" s="174">
        <v>66.317723692636505</v>
      </c>
      <c r="M40" s="176">
        <v>59.685951323372855</v>
      </c>
      <c r="N40" s="174">
        <v>2232000000</v>
      </c>
      <c r="O40" s="174">
        <v>72.845206093189958</v>
      </c>
      <c r="P40" s="177">
        <v>81.935318086707539</v>
      </c>
    </row>
    <row r="41" spans="1:16" x14ac:dyDescent="0.25">
      <c r="A41" s="168" t="s">
        <v>41</v>
      </c>
      <c r="B41" s="169"/>
      <c r="C41" s="170">
        <v>501742222.22222221</v>
      </c>
      <c r="D41" s="169"/>
      <c r="E41" s="170">
        <v>1352420000</v>
      </c>
      <c r="F41" s="171">
        <v>1854162222.2222223</v>
      </c>
      <c r="G41" s="172">
        <v>850</v>
      </c>
      <c r="H41" s="173">
        <v>426480888.8888889</v>
      </c>
      <c r="I41" s="174">
        <v>1149557000</v>
      </c>
      <c r="J41" s="175">
        <v>1576037888.8888888</v>
      </c>
      <c r="K41" s="173">
        <v>27916000</v>
      </c>
      <c r="L41" s="174">
        <v>66.419337377211008</v>
      </c>
      <c r="M41" s="176">
        <v>56.456436770629345</v>
      </c>
      <c r="N41" s="174">
        <v>2236000000</v>
      </c>
      <c r="O41" s="174">
        <v>70.484699860862648</v>
      </c>
      <c r="P41" s="177">
        <v>80.097435162630745</v>
      </c>
    </row>
    <row r="42" spans="1:16" x14ac:dyDescent="0.25">
      <c r="A42" s="168" t="s">
        <v>42</v>
      </c>
      <c r="B42" s="169"/>
      <c r="C42" s="170">
        <v>566884444.44444442</v>
      </c>
      <c r="D42" s="169"/>
      <c r="E42" s="170">
        <v>1338784444.4444444</v>
      </c>
      <c r="F42" s="171">
        <v>1905668888.8888888</v>
      </c>
      <c r="G42" s="172">
        <v>850</v>
      </c>
      <c r="H42" s="173">
        <v>481851777.77777773</v>
      </c>
      <c r="I42" s="174">
        <v>1137966777.7777777</v>
      </c>
      <c r="J42" s="175">
        <v>1619818555.5555556</v>
      </c>
      <c r="K42" s="173">
        <v>28587000</v>
      </c>
      <c r="L42" s="174">
        <v>66.662080277359948</v>
      </c>
      <c r="M42" s="176">
        <v>56.662768235755955</v>
      </c>
      <c r="N42" s="174">
        <v>2345000000</v>
      </c>
      <c r="O42" s="174">
        <v>69.075418147358448</v>
      </c>
      <c r="P42" s="177">
        <v>82.030293490047924</v>
      </c>
    </row>
    <row r="43" spans="1:16" x14ac:dyDescent="0.25">
      <c r="A43" s="168" t="s">
        <v>43</v>
      </c>
      <c r="B43" s="169"/>
      <c r="C43" s="170"/>
      <c r="D43" s="169"/>
      <c r="E43" s="170"/>
      <c r="F43" s="171"/>
      <c r="G43" s="172"/>
      <c r="H43" s="173"/>
      <c r="I43" s="174"/>
      <c r="J43" s="175"/>
      <c r="K43" s="173">
        <v>29249000</v>
      </c>
      <c r="L43" s="174"/>
      <c r="M43" s="176"/>
      <c r="N43" s="174">
        <v>2614019000</v>
      </c>
      <c r="O43" s="174"/>
      <c r="P43" s="177">
        <v>89.371226366713387</v>
      </c>
    </row>
    <row r="44" spans="1:16" x14ac:dyDescent="0.25">
      <c r="A44" s="168" t="s">
        <v>44</v>
      </c>
      <c r="B44" s="169"/>
      <c r="C44" s="170"/>
      <c r="D44" s="169"/>
      <c r="E44" s="170"/>
      <c r="F44" s="171"/>
      <c r="G44" s="172"/>
      <c r="H44" s="173"/>
      <c r="I44" s="174"/>
      <c r="J44" s="175"/>
      <c r="K44" s="173">
        <v>29908000</v>
      </c>
      <c r="L44" s="174"/>
      <c r="M44" s="176"/>
      <c r="N44" s="174">
        <v>2349962000</v>
      </c>
      <c r="O44" s="174"/>
      <c r="P44" s="177">
        <v>78.573023940082919</v>
      </c>
    </row>
    <row r="45" spans="1:16" x14ac:dyDescent="0.25">
      <c r="A45" s="168" t="s">
        <v>45</v>
      </c>
      <c r="B45" s="169"/>
      <c r="C45" s="170"/>
      <c r="D45" s="169"/>
      <c r="E45" s="170"/>
      <c r="F45" s="171"/>
      <c r="G45" s="172"/>
      <c r="H45" s="173"/>
      <c r="I45" s="174"/>
      <c r="J45" s="175"/>
      <c r="K45" s="173">
        <v>30575000</v>
      </c>
      <c r="L45" s="174"/>
      <c r="M45" s="176"/>
      <c r="N45" s="174">
        <v>2307429000</v>
      </c>
      <c r="O45" s="174"/>
      <c r="P45" s="177">
        <v>75.467833197056422</v>
      </c>
    </row>
    <row r="46" spans="1:16" x14ac:dyDescent="0.25">
      <c r="A46" s="168" t="s">
        <v>46</v>
      </c>
      <c r="B46" s="169"/>
      <c r="C46" s="170"/>
      <c r="D46" s="169"/>
      <c r="E46" s="170"/>
      <c r="F46" s="171"/>
      <c r="G46" s="172"/>
      <c r="H46" s="173"/>
      <c r="I46" s="174"/>
      <c r="J46" s="175"/>
      <c r="K46" s="173">
        <v>36199000</v>
      </c>
      <c r="L46" s="174"/>
      <c r="M46" s="176"/>
      <c r="N46" s="174">
        <v>2173797000</v>
      </c>
      <c r="O46" s="174"/>
      <c r="P46" s="177">
        <v>60.051299759661866</v>
      </c>
    </row>
    <row r="47" spans="1:16" x14ac:dyDescent="0.25">
      <c r="A47" s="168" t="s">
        <v>47</v>
      </c>
      <c r="B47" s="169"/>
      <c r="C47" s="170"/>
      <c r="D47" s="169"/>
      <c r="E47" s="170"/>
      <c r="F47" s="171"/>
      <c r="G47" s="172"/>
      <c r="H47" s="173"/>
      <c r="I47" s="174"/>
      <c r="J47" s="175"/>
      <c r="K47" s="173">
        <v>36992000</v>
      </c>
      <c r="L47" s="174"/>
      <c r="M47" s="176"/>
      <c r="N47" s="174">
        <v>2142905000</v>
      </c>
      <c r="O47" s="174"/>
      <c r="P47" s="177">
        <v>57.928876513840834</v>
      </c>
    </row>
    <row r="48" spans="1:16" x14ac:dyDescent="0.25">
      <c r="A48" s="168" t="s">
        <v>48</v>
      </c>
      <c r="B48" s="169"/>
      <c r="C48" s="170"/>
      <c r="D48" s="169"/>
      <c r="E48" s="170"/>
      <c r="F48" s="171"/>
      <c r="G48" s="172"/>
      <c r="H48" s="173"/>
      <c r="I48" s="174"/>
      <c r="J48" s="175"/>
      <c r="K48" s="173">
        <v>37802000</v>
      </c>
      <c r="L48" s="174"/>
      <c r="M48" s="176"/>
      <c r="N48" s="174">
        <v>2132378000</v>
      </c>
      <c r="O48" s="174"/>
      <c r="P48" s="177">
        <v>56.409131791968676</v>
      </c>
    </row>
    <row r="49" spans="1:16" x14ac:dyDescent="0.25">
      <c r="A49" s="168" t="s">
        <v>109</v>
      </c>
      <c r="B49" s="169"/>
      <c r="C49" s="170"/>
      <c r="D49" s="169"/>
      <c r="E49" s="170"/>
      <c r="F49" s="171"/>
      <c r="G49" s="172"/>
      <c r="H49" s="173"/>
      <c r="I49" s="174"/>
      <c r="J49" s="175"/>
      <c r="K49" s="173">
        <v>38631000</v>
      </c>
      <c r="L49" s="174"/>
      <c r="M49" s="176"/>
      <c r="N49" s="174">
        <v>2259101000</v>
      </c>
      <c r="O49" s="174"/>
      <c r="P49" s="177">
        <v>58.478967668452796</v>
      </c>
    </row>
    <row r="50" spans="1:16" x14ac:dyDescent="0.25">
      <c r="A50" s="168" t="s">
        <v>110</v>
      </c>
      <c r="B50" s="169"/>
      <c r="C50" s="170"/>
      <c r="D50" s="169"/>
      <c r="E50" s="170"/>
      <c r="F50" s="171"/>
      <c r="G50" s="172"/>
      <c r="H50" s="173"/>
      <c r="I50" s="174"/>
      <c r="J50" s="175"/>
      <c r="K50" s="173">
        <v>39477000</v>
      </c>
      <c r="L50" s="174"/>
      <c r="M50" s="176"/>
      <c r="N50" s="174">
        <v>2353056000</v>
      </c>
      <c r="O50" s="174"/>
      <c r="P50" s="177">
        <v>59.605745117410137</v>
      </c>
    </row>
    <row r="51" spans="1:16" x14ac:dyDescent="0.25">
      <c r="A51" s="168" t="s">
        <v>111</v>
      </c>
      <c r="B51" s="169"/>
      <c r="C51" s="170"/>
      <c r="D51" s="169"/>
      <c r="E51" s="170"/>
      <c r="F51" s="171"/>
      <c r="G51" s="172"/>
      <c r="H51" s="173"/>
      <c r="I51" s="174"/>
      <c r="J51" s="175"/>
      <c r="K51" s="173">
        <v>40584000</v>
      </c>
      <c r="L51" s="174"/>
      <c r="M51" s="176"/>
      <c r="N51" s="174">
        <v>2418665000</v>
      </c>
      <c r="O51" s="174"/>
      <c r="P51" s="177">
        <v>59.596515868322491</v>
      </c>
    </row>
    <row r="52" spans="1:16" x14ac:dyDescent="0.25">
      <c r="A52" s="168" t="s">
        <v>112</v>
      </c>
      <c r="B52" s="169"/>
      <c r="C52" s="170"/>
      <c r="D52" s="169"/>
      <c r="E52" s="170"/>
      <c r="F52" s="171"/>
      <c r="G52" s="172"/>
      <c r="H52" s="173"/>
      <c r="I52" s="174"/>
      <c r="J52" s="175"/>
      <c r="K52" s="173">
        <v>41227000</v>
      </c>
      <c r="L52" s="174"/>
      <c r="M52" s="176"/>
      <c r="N52" s="174">
        <v>2564600000</v>
      </c>
      <c r="O52" s="174"/>
      <c r="P52" s="177">
        <v>62.206806219225264</v>
      </c>
    </row>
    <row r="53" spans="1:16" x14ac:dyDescent="0.25">
      <c r="A53" s="168" t="s">
        <v>113</v>
      </c>
      <c r="B53" s="169"/>
      <c r="C53" s="170"/>
      <c r="D53" s="169"/>
      <c r="E53" s="170"/>
      <c r="F53" s="171"/>
      <c r="G53" s="172"/>
      <c r="H53" s="173"/>
      <c r="I53" s="174"/>
      <c r="J53" s="175"/>
      <c r="K53" s="173">
        <v>42131000</v>
      </c>
      <c r="L53" s="174"/>
      <c r="M53" s="176"/>
      <c r="N53" s="174">
        <v>2181000000</v>
      </c>
      <c r="O53" s="174"/>
      <c r="P53" s="177">
        <v>51.767107355628873</v>
      </c>
    </row>
    <row r="54" spans="1:16" s="150" customFormat="1" x14ac:dyDescent="0.25">
      <c r="A54" s="178" t="s">
        <v>114</v>
      </c>
      <c r="B54" s="179"/>
      <c r="C54" s="180"/>
      <c r="D54" s="179"/>
      <c r="E54" s="180"/>
      <c r="F54" s="181"/>
      <c r="G54" s="182"/>
      <c r="H54" s="180"/>
      <c r="I54" s="183"/>
      <c r="J54" s="184"/>
      <c r="K54" s="180">
        <v>43054000</v>
      </c>
      <c r="L54" s="183"/>
      <c r="M54" s="185"/>
      <c r="N54" s="183">
        <v>2348000000</v>
      </c>
      <c r="O54" s="183"/>
      <c r="P54" s="186">
        <v>55.743949458819159</v>
      </c>
    </row>
    <row r="55" spans="1:16" x14ac:dyDescent="0.25">
      <c r="A55" s="168" t="s">
        <v>115</v>
      </c>
      <c r="B55" s="169"/>
      <c r="C55" s="170"/>
      <c r="D55" s="169"/>
      <c r="E55" s="170"/>
      <c r="F55" s="171"/>
      <c r="G55" s="172"/>
      <c r="H55" s="173"/>
      <c r="I55" s="174"/>
      <c r="J55" s="175"/>
      <c r="K55" s="173">
        <v>43686000</v>
      </c>
      <c r="L55" s="174"/>
      <c r="M55" s="176"/>
      <c r="N55" s="174">
        <v>2345000000</v>
      </c>
      <c r="O55" s="174"/>
      <c r="P55" s="177">
        <v>54.273680355262556</v>
      </c>
    </row>
    <row r="56" spans="1:16" x14ac:dyDescent="0.25">
      <c r="A56" s="168" t="s">
        <v>116</v>
      </c>
      <c r="B56" s="169"/>
      <c r="C56" s="170"/>
      <c r="D56" s="169"/>
      <c r="E56" s="170"/>
      <c r="F56" s="171"/>
      <c r="G56" s="172"/>
      <c r="H56" s="173"/>
      <c r="I56" s="174"/>
      <c r="J56" s="175"/>
      <c r="K56" s="173">
        <v>44561000</v>
      </c>
      <c r="L56" s="174"/>
      <c r="M56" s="176"/>
      <c r="N56" s="174">
        <v>2424000000</v>
      </c>
      <c r="O56" s="174"/>
      <c r="P56" s="177">
        <v>54.464666412333656</v>
      </c>
    </row>
    <row r="57" spans="1:16" x14ac:dyDescent="0.25">
      <c r="A57" s="168" t="s">
        <v>117</v>
      </c>
      <c r="B57" s="169"/>
      <c r="C57" s="170"/>
      <c r="D57" s="169"/>
      <c r="E57" s="170"/>
      <c r="F57" s="171"/>
      <c r="G57" s="172"/>
      <c r="H57" s="173"/>
      <c r="I57" s="174"/>
      <c r="J57" s="175"/>
      <c r="K57" s="173">
        <v>45454000</v>
      </c>
      <c r="L57" s="174"/>
      <c r="M57" s="176"/>
      <c r="N57" s="174">
        <v>2519000000</v>
      </c>
      <c r="O57" s="174"/>
      <c r="P57" s="177">
        <v>55.902670832049985</v>
      </c>
    </row>
    <row r="58" spans="1:16" x14ac:dyDescent="0.25">
      <c r="A58" s="168" t="s">
        <v>118</v>
      </c>
      <c r="B58" s="169"/>
      <c r="C58" s="170"/>
      <c r="D58" s="169"/>
      <c r="E58" s="170"/>
      <c r="F58" s="171"/>
      <c r="G58" s="172"/>
      <c r="H58" s="173"/>
      <c r="I58" s="174"/>
      <c r="J58" s="175"/>
      <c r="K58" s="173">
        <v>46429000</v>
      </c>
      <c r="L58" s="174"/>
      <c r="M58" s="176"/>
      <c r="N58" s="174">
        <v>2575000000</v>
      </c>
      <c r="O58" s="174"/>
      <c r="P58" s="177">
        <v>55.504103039048871</v>
      </c>
    </row>
    <row r="59" spans="1:16" x14ac:dyDescent="0.25">
      <c r="A59" s="168" t="s">
        <v>119</v>
      </c>
      <c r="B59" s="169"/>
      <c r="C59" s="170"/>
      <c r="D59" s="169"/>
      <c r="E59" s="170"/>
      <c r="F59" s="171"/>
      <c r="G59" s="172"/>
      <c r="H59" s="173"/>
      <c r="I59" s="174"/>
      <c r="J59" s="175"/>
      <c r="K59" s="173">
        <v>46586000</v>
      </c>
      <c r="L59" s="174"/>
      <c r="M59" s="176"/>
      <c r="N59" s="174">
        <v>2652000000</v>
      </c>
      <c r="O59" s="174"/>
      <c r="P59" s="177">
        <v>56.948439445326919</v>
      </c>
    </row>
    <row r="60" spans="1:16" x14ac:dyDescent="0.25">
      <c r="A60" s="168" t="s">
        <v>120</v>
      </c>
      <c r="B60" s="169"/>
      <c r="C60" s="170"/>
      <c r="D60" s="169"/>
      <c r="E60" s="170"/>
      <c r="F60" s="171"/>
      <c r="G60" s="172"/>
      <c r="H60" s="173"/>
      <c r="I60" s="174"/>
      <c r="J60" s="175"/>
      <c r="K60" s="173">
        <v>46888000</v>
      </c>
      <c r="L60" s="174"/>
      <c r="M60" s="176"/>
      <c r="N60" s="174">
        <v>2734000000</v>
      </c>
      <c r="O60" s="174"/>
      <c r="P60" s="177">
        <v>58.351817096058696</v>
      </c>
    </row>
    <row r="61" spans="1:16" x14ac:dyDescent="0.25">
      <c r="A61" s="168" t="s">
        <v>121</v>
      </c>
      <c r="B61" s="169"/>
      <c r="C61" s="170"/>
      <c r="D61" s="169"/>
      <c r="E61" s="170"/>
      <c r="F61" s="171"/>
      <c r="G61" s="172"/>
      <c r="H61" s="173"/>
      <c r="I61" s="174"/>
      <c r="J61" s="175"/>
      <c r="K61" s="173">
        <v>47391000</v>
      </c>
      <c r="L61" s="174"/>
      <c r="M61" s="176"/>
      <c r="N61" s="174">
        <v>2781000000</v>
      </c>
      <c r="O61" s="174"/>
      <c r="P61" s="177">
        <v>58.935240868519337</v>
      </c>
    </row>
    <row r="62" spans="1:16" x14ac:dyDescent="0.25">
      <c r="A62" s="168" t="s">
        <v>122</v>
      </c>
      <c r="B62" s="169"/>
      <c r="C62" s="170"/>
      <c r="D62" s="169"/>
      <c r="E62" s="170"/>
      <c r="F62" s="171"/>
      <c r="G62" s="172"/>
      <c r="H62" s="173"/>
      <c r="I62" s="174"/>
      <c r="J62" s="175"/>
      <c r="K62" s="173">
        <v>47851000</v>
      </c>
      <c r="L62" s="174"/>
      <c r="M62" s="176"/>
      <c r="N62" s="174">
        <v>2818000000</v>
      </c>
      <c r="O62" s="174"/>
      <c r="P62" s="177">
        <v>58.93293766065495</v>
      </c>
    </row>
    <row r="63" spans="1:16" x14ac:dyDescent="0.25">
      <c r="A63" s="168" t="s">
        <v>123</v>
      </c>
      <c r="B63" s="169"/>
      <c r="C63" s="170"/>
      <c r="D63" s="169"/>
      <c r="E63" s="170"/>
      <c r="F63" s="171"/>
      <c r="G63" s="172"/>
      <c r="H63" s="173"/>
      <c r="I63" s="174"/>
      <c r="J63" s="175"/>
      <c r="K63" s="173">
        <v>48687000</v>
      </c>
      <c r="L63" s="174"/>
      <c r="M63" s="176"/>
      <c r="N63" s="174">
        <v>2844000000</v>
      </c>
      <c r="O63" s="174"/>
      <c r="P63" s="177">
        <v>58.434489699509108</v>
      </c>
    </row>
    <row r="64" spans="1:16" x14ac:dyDescent="0.25">
      <c r="A64" s="168" t="s">
        <v>124</v>
      </c>
      <c r="B64" s="169"/>
      <c r="C64" s="170"/>
      <c r="D64" s="169"/>
      <c r="E64" s="170"/>
      <c r="F64" s="171"/>
      <c r="G64" s="172"/>
      <c r="H64" s="173"/>
      <c r="I64" s="174"/>
      <c r="J64" s="175"/>
      <c r="K64" s="173">
        <v>49321000</v>
      </c>
      <c r="L64" s="174"/>
      <c r="M64" s="176"/>
      <c r="N64" s="174">
        <v>2849000000</v>
      </c>
      <c r="O64" s="174"/>
      <c r="P64" s="177">
        <v>57.926643823117942</v>
      </c>
    </row>
    <row r="65" spans="1:17" x14ac:dyDescent="0.25">
      <c r="A65" s="168" t="s">
        <v>125</v>
      </c>
      <c r="B65" s="169"/>
      <c r="C65" s="170"/>
      <c r="D65" s="169"/>
      <c r="E65" s="170"/>
      <c r="F65" s="171"/>
      <c r="G65" s="172"/>
      <c r="H65" s="173"/>
      <c r="I65" s="174"/>
      <c r="J65" s="175"/>
      <c r="K65" s="173">
        <v>49991000</v>
      </c>
      <c r="L65" s="174"/>
      <c r="M65" s="176"/>
      <c r="N65" s="174">
        <v>2991000000</v>
      </c>
      <c r="O65" s="174"/>
      <c r="P65" s="177">
        <v>60.350863155367968</v>
      </c>
    </row>
    <row r="66" spans="1:17" x14ac:dyDescent="0.25">
      <c r="A66" s="168" t="s">
        <v>126</v>
      </c>
      <c r="B66" s="169"/>
      <c r="C66" s="170"/>
      <c r="D66" s="169"/>
      <c r="E66" s="170"/>
      <c r="F66" s="171"/>
      <c r="G66" s="172"/>
      <c r="H66" s="173"/>
      <c r="I66" s="174"/>
      <c r="J66" s="175"/>
      <c r="K66" s="173">
        <v>50587000</v>
      </c>
      <c r="L66" s="174"/>
      <c r="M66" s="176"/>
      <c r="N66" s="174">
        <v>2944000000</v>
      </c>
      <c r="O66" s="174"/>
      <c r="P66" s="177">
        <v>58.216537845691583</v>
      </c>
    </row>
    <row r="67" spans="1:17" x14ac:dyDescent="0.25">
      <c r="A67" s="168" t="s">
        <v>127</v>
      </c>
      <c r="B67" s="169"/>
      <c r="C67" s="170"/>
      <c r="D67" s="169"/>
      <c r="E67" s="170"/>
      <c r="F67" s="171"/>
      <c r="G67" s="172"/>
      <c r="H67" s="173"/>
      <c r="I67" s="174"/>
      <c r="J67" s="175"/>
      <c r="K67" s="173">
        <v>51771000</v>
      </c>
      <c r="L67" s="174"/>
      <c r="M67" s="176"/>
      <c r="N67" s="174">
        <v>3066000000</v>
      </c>
      <c r="O67" s="174"/>
      <c r="P67" s="177">
        <v>61.849297869463598</v>
      </c>
    </row>
    <row r="68" spans="1:17" x14ac:dyDescent="0.25">
      <c r="A68" s="168" t="s">
        <v>128</v>
      </c>
      <c r="B68" s="169"/>
      <c r="C68" s="170"/>
      <c r="D68" s="169"/>
      <c r="E68" s="170"/>
      <c r="F68" s="171"/>
      <c r="G68" s="172"/>
      <c r="H68" s="173"/>
      <c r="I68" s="174"/>
      <c r="J68" s="175"/>
      <c r="K68" s="173">
        <v>52982000</v>
      </c>
      <c r="L68" s="174"/>
      <c r="M68" s="176"/>
      <c r="N68" s="174">
        <v>3008378000</v>
      </c>
      <c r="O68" s="174"/>
      <c r="P68" s="177">
        <v>57.379600619078175</v>
      </c>
    </row>
    <row r="69" spans="1:17" x14ac:dyDescent="0.25">
      <c r="A69" s="168" t="s">
        <v>129</v>
      </c>
      <c r="B69" s="169"/>
      <c r="C69" s="170"/>
      <c r="D69" s="169"/>
      <c r="E69" s="170"/>
      <c r="F69" s="171"/>
      <c r="G69" s="172"/>
      <c r="H69" s="173"/>
      <c r="I69" s="174"/>
      <c r="J69" s="175"/>
      <c r="K69" s="173">
        <v>54002000</v>
      </c>
      <c r="L69" s="174"/>
      <c r="M69" s="176"/>
      <c r="N69" s="174">
        <v>3122134000</v>
      </c>
      <c r="O69" s="174"/>
      <c r="P69" s="177">
        <v>58.80956260879227</v>
      </c>
    </row>
    <row r="70" spans="1:17" ht="14.4" thickBot="1" x14ac:dyDescent="0.3">
      <c r="A70" s="204" t="s">
        <v>130</v>
      </c>
      <c r="B70" s="205"/>
      <c r="C70" s="206"/>
      <c r="D70" s="205"/>
      <c r="E70" s="206"/>
      <c r="F70" s="207"/>
      <c r="G70" s="208"/>
      <c r="H70" s="209"/>
      <c r="I70" s="210"/>
      <c r="J70" s="211"/>
      <c r="K70" s="209">
        <v>54957000</v>
      </c>
      <c r="L70" s="210"/>
      <c r="M70" s="212"/>
      <c r="N70" s="210">
        <v>3109022000</v>
      </c>
      <c r="O70" s="210"/>
      <c r="P70" s="213">
        <v>56.639154247866514</v>
      </c>
    </row>
    <row r="71" spans="1:17" x14ac:dyDescent="0.25">
      <c r="A71" s="214" t="s">
        <v>88</v>
      </c>
      <c r="B71" s="215"/>
      <c r="C71" s="216">
        <v>1029439287</v>
      </c>
      <c r="D71" s="215"/>
      <c r="E71" s="216">
        <v>1038545855</v>
      </c>
      <c r="F71" s="217">
        <f>SUM(C71+E71)</f>
        <v>2067985142</v>
      </c>
      <c r="G71" s="218" t="s">
        <v>137</v>
      </c>
      <c r="H71" s="219">
        <f>'Bron brood'!C36</f>
        <v>703632940.89999986</v>
      </c>
      <c r="I71" s="220">
        <f>'Bron brood'!C37</f>
        <v>713825270.69999993</v>
      </c>
      <c r="J71" s="221">
        <f>SUM(H71:I71)</f>
        <v>1417458211.5999999</v>
      </c>
      <c r="K71" s="222">
        <v>55909000</v>
      </c>
      <c r="L71" s="220">
        <f>F71/K71</f>
        <v>36.988412277093133</v>
      </c>
      <c r="M71" s="223">
        <f>J71/K71</f>
        <v>25.352952326101342</v>
      </c>
      <c r="N71" s="224">
        <v>3142077000</v>
      </c>
      <c r="O71" s="220">
        <f>J71/N71*100</f>
        <v>45.112141160130697</v>
      </c>
      <c r="P71" s="225">
        <f>N71/K71</f>
        <v>56.199842601370086</v>
      </c>
    </row>
    <row r="72" spans="1:17" x14ac:dyDescent="0.25">
      <c r="A72" s="168" t="s">
        <v>89</v>
      </c>
      <c r="B72" s="169"/>
      <c r="C72" s="170">
        <v>1045985982</v>
      </c>
      <c r="D72" s="169"/>
      <c r="E72" s="170">
        <v>1089712059</v>
      </c>
      <c r="F72" s="171">
        <f t="shared" ref="F72:F78" si="0">SUM(C72+E72)</f>
        <v>2135698041</v>
      </c>
      <c r="G72" s="172"/>
      <c r="H72" s="173">
        <f>'Bron brood'!E36</f>
        <v>714054867</v>
      </c>
      <c r="I72" s="174">
        <f>'Bron brood'!E37</f>
        <v>746612560.69999993</v>
      </c>
      <c r="J72" s="175">
        <f t="shared" ref="J72:J78" si="1">SUM(H72:I72)</f>
        <v>1460667427.6999998</v>
      </c>
      <c r="K72" s="187">
        <v>56522000</v>
      </c>
      <c r="L72" s="174">
        <f t="shared" ref="L72:L78" si="2">F72/K72</f>
        <v>37.785252485757759</v>
      </c>
      <c r="M72" s="176">
        <f t="shared" ref="M72:M78" si="3">J72/K72</f>
        <v>25.842458294115563</v>
      </c>
      <c r="N72" s="188">
        <v>3160660000</v>
      </c>
      <c r="O72" s="174">
        <f t="shared" ref="O72:O78" si="4">J72/N72*100</f>
        <v>46.214000484076109</v>
      </c>
      <c r="P72" s="177">
        <f t="shared" ref="P72:P76" si="5">N72/K72</f>
        <v>55.919111142563956</v>
      </c>
    </row>
    <row r="73" spans="1:17" x14ac:dyDescent="0.25">
      <c r="A73" s="168" t="s">
        <v>156</v>
      </c>
      <c r="B73" s="169"/>
      <c r="C73" s="170">
        <v>1119787511</v>
      </c>
      <c r="D73" s="169"/>
      <c r="E73" s="170">
        <v>1155980974</v>
      </c>
      <c r="F73" s="171">
        <f t="shared" si="0"/>
        <v>2275768485</v>
      </c>
      <c r="G73" s="172"/>
      <c r="H73" s="173">
        <f>'Bron brood'!G36</f>
        <v>760815989.19999993</v>
      </c>
      <c r="I73" s="174">
        <f>'Bron brood'!G37</f>
        <v>786828622.70000005</v>
      </c>
      <c r="J73" s="175">
        <f t="shared" si="1"/>
        <v>1547644611.9000001</v>
      </c>
      <c r="K73" s="187">
        <v>57726000</v>
      </c>
      <c r="L73" s="174">
        <f t="shared" si="2"/>
        <v>39.423630339881512</v>
      </c>
      <c r="M73" s="176">
        <f t="shared" si="3"/>
        <v>26.810182792848977</v>
      </c>
      <c r="N73" s="188">
        <v>3226649000</v>
      </c>
      <c r="O73" s="174">
        <f t="shared" si="4"/>
        <v>47.964455132863847</v>
      </c>
      <c r="P73" s="177">
        <f t="shared" si="5"/>
        <v>55.895939438034851</v>
      </c>
    </row>
    <row r="74" spans="1:17" x14ac:dyDescent="0.25">
      <c r="A74" s="168" t="s">
        <v>161</v>
      </c>
      <c r="B74" s="169"/>
      <c r="C74" s="170">
        <v>1171569941</v>
      </c>
      <c r="D74" s="169"/>
      <c r="E74" s="170">
        <v>1199338186</v>
      </c>
      <c r="F74" s="171">
        <f t="shared" si="0"/>
        <v>2370908127</v>
      </c>
      <c r="G74" s="172"/>
      <c r="H74" s="173">
        <f>'Bron brood'!I36</f>
        <v>796070806.89999986</v>
      </c>
      <c r="I74" s="174">
        <f>'Bron brood'!I37</f>
        <v>813420515.20000005</v>
      </c>
      <c r="J74" s="175">
        <f t="shared" si="1"/>
        <v>1609491322.0999999</v>
      </c>
      <c r="K74" s="189">
        <v>58775000</v>
      </c>
      <c r="L74" s="174">
        <f t="shared" si="2"/>
        <v>40.338717601020839</v>
      </c>
      <c r="M74" s="176">
        <f t="shared" si="3"/>
        <v>27.383944229689494</v>
      </c>
      <c r="N74" s="188">
        <v>3251410000</v>
      </c>
      <c r="O74" s="174">
        <f t="shared" si="4"/>
        <v>49.501333947425884</v>
      </c>
      <c r="P74" s="177">
        <f t="shared" si="5"/>
        <v>55.319608677158655</v>
      </c>
    </row>
    <row r="75" spans="1:17" x14ac:dyDescent="0.25">
      <c r="A75" s="168" t="s">
        <v>166</v>
      </c>
      <c r="B75" s="169"/>
      <c r="C75" s="170">
        <v>1142571338</v>
      </c>
      <c r="D75" s="169"/>
      <c r="E75" s="170">
        <v>1243466744</v>
      </c>
      <c r="F75" s="171">
        <f t="shared" si="0"/>
        <v>2386038082</v>
      </c>
      <c r="G75" s="172"/>
      <c r="H75" s="173">
        <f>'Bron brood'!K36</f>
        <v>777043655.99999988</v>
      </c>
      <c r="I75" s="174">
        <f>'Bron brood'!K37</f>
        <v>841386618.49999988</v>
      </c>
      <c r="J75" s="175">
        <f t="shared" si="1"/>
        <v>1618430274.4999998</v>
      </c>
      <c r="K75" s="189">
        <v>59622000</v>
      </c>
      <c r="L75" s="174">
        <f t="shared" si="2"/>
        <v>40.019423736204757</v>
      </c>
      <c r="M75" s="176">
        <f t="shared" si="3"/>
        <v>27.144850466270835</v>
      </c>
      <c r="N75" s="190">
        <v>3414602000</v>
      </c>
      <c r="O75" s="174">
        <f t="shared" si="4"/>
        <v>47.397332822390418</v>
      </c>
      <c r="P75" s="177">
        <f t="shared" si="5"/>
        <v>57.270839622957972</v>
      </c>
    </row>
    <row r="76" spans="1:17" x14ac:dyDescent="0.25">
      <c r="A76" s="168" t="s">
        <v>169</v>
      </c>
      <c r="B76" s="169"/>
      <c r="C76" s="170">
        <v>1161488763</v>
      </c>
      <c r="D76" s="169"/>
      <c r="E76" s="170">
        <v>1208529811</v>
      </c>
      <c r="F76" s="171">
        <f t="shared" si="0"/>
        <v>2370018574</v>
      </c>
      <c r="G76" s="172"/>
      <c r="H76" s="173">
        <f>'Bron brood'!M36</f>
        <v>790203037.29999995</v>
      </c>
      <c r="I76" s="174">
        <f>'Bron brood'!O37</f>
        <v>795203523.69999993</v>
      </c>
      <c r="J76" s="175">
        <f t="shared" si="1"/>
        <v>1585406561</v>
      </c>
      <c r="K76" s="189">
        <v>60143000</v>
      </c>
      <c r="L76" s="174">
        <f t="shared" si="2"/>
        <v>39.406391001446551</v>
      </c>
      <c r="M76" s="176">
        <f t="shared" si="3"/>
        <v>26.360616547229103</v>
      </c>
      <c r="N76" s="191">
        <v>3347677000</v>
      </c>
      <c r="O76" s="174">
        <f t="shared" si="4"/>
        <v>47.358408860830956</v>
      </c>
      <c r="P76" s="177">
        <f t="shared" si="5"/>
        <v>55.661955672314321</v>
      </c>
    </row>
    <row r="77" spans="1:17" x14ac:dyDescent="0.25">
      <c r="A77" s="192" t="s">
        <v>172</v>
      </c>
      <c r="B77" s="169"/>
      <c r="C77" s="170">
        <f>'Bron brood'!N36</f>
        <v>1238063783</v>
      </c>
      <c r="D77" s="169"/>
      <c r="E77" s="170">
        <f>'Bron brood'!N37</f>
        <v>1174688646</v>
      </c>
      <c r="F77" s="171">
        <f t="shared" ref="F77" si="6">SUM(C77+E77)</f>
        <v>2412752429</v>
      </c>
      <c r="G77" s="172"/>
      <c r="H77" s="173">
        <f>'Bron brood'!O36</f>
        <v>843187880.29999995</v>
      </c>
      <c r="I77" s="174">
        <f>'Bron brood'!O37</f>
        <v>795203523.69999993</v>
      </c>
      <c r="J77" s="175">
        <f t="shared" ref="J77" si="7">SUM(H77:I77)</f>
        <v>1638391404</v>
      </c>
      <c r="K77" s="258">
        <v>60605000</v>
      </c>
      <c r="L77" s="174">
        <f t="shared" ref="L77" si="8">F77/K77</f>
        <v>39.811111772956025</v>
      </c>
      <c r="M77" s="176">
        <f t="shared" ref="M77" si="9">J77/K77</f>
        <v>27.033931259797047</v>
      </c>
      <c r="N77" s="191">
        <v>3364789000</v>
      </c>
      <c r="O77" s="174">
        <f t="shared" ref="O77" si="10">J77/N77*100</f>
        <v>48.692247983454536</v>
      </c>
      <c r="P77" s="177">
        <f t="shared" ref="P77" si="11">N77/K77</f>
        <v>55.519990099826749</v>
      </c>
    </row>
    <row r="78" spans="1:17" ht="14.4" thickBot="1" x14ac:dyDescent="0.3">
      <c r="A78" s="285" t="s">
        <v>179</v>
      </c>
      <c r="B78" s="194"/>
      <c r="C78" s="195">
        <f>'Bron brood'!P36</f>
        <v>1268305421</v>
      </c>
      <c r="D78" s="194"/>
      <c r="E78" s="195">
        <f>'Bron brood'!P37</f>
        <v>1127140165</v>
      </c>
      <c r="F78" s="196">
        <f t="shared" si="0"/>
        <v>2395445586</v>
      </c>
      <c r="G78" s="197"/>
      <c r="H78" s="198">
        <f>'Bron brood'!Q36</f>
        <v>863973457.59999979</v>
      </c>
      <c r="I78" s="199">
        <f>'Bron brood'!Q37</f>
        <v>766006942</v>
      </c>
      <c r="J78" s="200">
        <f t="shared" si="1"/>
        <v>1629980399.5999999</v>
      </c>
      <c r="K78" s="201">
        <v>60605000</v>
      </c>
      <c r="L78" s="199">
        <f t="shared" si="2"/>
        <v>39.525543866017657</v>
      </c>
      <c r="M78" s="202">
        <f t="shared" si="3"/>
        <v>26.895147258477021</v>
      </c>
      <c r="N78" s="259">
        <v>3450793000</v>
      </c>
      <c r="O78" s="199">
        <f t="shared" si="4"/>
        <v>47.234951490860219</v>
      </c>
      <c r="P78" s="203">
        <f>N78/K78</f>
        <v>56.939080933916344</v>
      </c>
    </row>
    <row r="79" spans="1:17" x14ac:dyDescent="0.25">
      <c r="A79" s="67"/>
      <c r="B79" s="67"/>
      <c r="C79" s="68" t="s">
        <v>69</v>
      </c>
      <c r="D79" s="107"/>
      <c r="E79" s="69"/>
      <c r="F79" s="69"/>
      <c r="G79" s="69"/>
      <c r="H79" s="69"/>
      <c r="I79" s="70"/>
      <c r="J79" s="70"/>
      <c r="K79" s="262" t="s">
        <v>181</v>
      </c>
      <c r="L79" s="69"/>
      <c r="N79" s="260" t="s">
        <v>183</v>
      </c>
      <c r="O79" s="71"/>
      <c r="Q79" s="70"/>
    </row>
    <row r="80" spans="1:17" ht="14.4" x14ac:dyDescent="0.3">
      <c r="A80" s="78"/>
      <c r="B80" s="78"/>
      <c r="C80" s="79" t="s">
        <v>83</v>
      </c>
      <c r="D80" s="107"/>
      <c r="E80" s="80"/>
      <c r="F80" s="80"/>
      <c r="G80" s="80"/>
      <c r="H80" s="80"/>
      <c r="I80" s="81"/>
      <c r="J80" s="81"/>
      <c r="K80" s="81"/>
      <c r="L80" s="80"/>
      <c r="M80" s="80"/>
      <c r="O80" s="82"/>
      <c r="P80" s="78"/>
      <c r="Q80" s="81"/>
    </row>
    <row r="81" spans="1:17" ht="14.4" x14ac:dyDescent="0.3">
      <c r="A81" s="78"/>
      <c r="B81" s="78"/>
      <c r="C81" s="79" t="s">
        <v>80</v>
      </c>
      <c r="D81" s="107"/>
      <c r="E81" s="80"/>
      <c r="F81" s="80"/>
      <c r="G81" s="80"/>
      <c r="H81" s="80"/>
      <c r="I81" s="81"/>
      <c r="J81" s="81"/>
      <c r="K81" s="81"/>
      <c r="L81" s="80"/>
      <c r="M81" s="80"/>
      <c r="N81" s="82"/>
      <c r="O81" s="82"/>
      <c r="P81" s="78"/>
      <c r="Q81" s="81"/>
    </row>
    <row r="82" spans="1:17" ht="14.4" x14ac:dyDescent="0.3">
      <c r="A82" s="78"/>
      <c r="B82" s="78"/>
      <c r="C82" s="79" t="s">
        <v>82</v>
      </c>
      <c r="D82" s="107"/>
      <c r="E82" s="80"/>
      <c r="F82" s="80"/>
      <c r="G82" s="80"/>
      <c r="H82" s="80"/>
      <c r="I82" s="81"/>
      <c r="J82" s="81"/>
      <c r="K82" s="81"/>
      <c r="L82" s="80"/>
      <c r="M82" s="80"/>
      <c r="N82" s="82"/>
      <c r="O82" s="82"/>
      <c r="P82" s="78"/>
      <c r="Q82" s="81"/>
    </row>
    <row r="83" spans="1:17" ht="14.4" x14ac:dyDescent="0.3">
      <c r="A83" s="78"/>
      <c r="B83" s="78"/>
      <c r="C83" s="83" t="s">
        <v>142</v>
      </c>
      <c r="D83" s="107"/>
      <c r="E83" s="80"/>
      <c r="F83" s="80"/>
      <c r="G83" s="80"/>
      <c r="H83" s="80"/>
      <c r="I83" s="81"/>
      <c r="J83" s="81"/>
      <c r="K83" s="81"/>
      <c r="L83" s="80"/>
      <c r="M83" s="80"/>
      <c r="N83" s="82"/>
      <c r="O83" s="82"/>
      <c r="P83" s="78"/>
      <c r="Q83" s="81"/>
    </row>
    <row r="84" spans="1:17" ht="14.4" customHeight="1" x14ac:dyDescent="0.3">
      <c r="A84" s="78"/>
      <c r="B84" s="78"/>
      <c r="C84" s="263" t="s">
        <v>77</v>
      </c>
      <c r="D84" s="263"/>
      <c r="E84" s="263"/>
      <c r="F84" s="263"/>
      <c r="G84" s="263"/>
      <c r="H84" s="263"/>
      <c r="I84" s="263"/>
      <c r="J84" s="263"/>
      <c r="K84" s="263"/>
      <c r="L84" s="263"/>
      <c r="M84" s="263"/>
      <c r="N84" s="263"/>
      <c r="O84" s="263"/>
      <c r="P84" s="263"/>
      <c r="Q84" s="263"/>
    </row>
    <row r="85" spans="1:17" x14ac:dyDescent="0.25">
      <c r="A85" s="67"/>
      <c r="B85" s="67"/>
      <c r="C85" s="72" t="s">
        <v>87</v>
      </c>
      <c r="D85" s="107"/>
      <c r="E85" s="109"/>
      <c r="F85" s="69"/>
      <c r="G85" s="69"/>
      <c r="H85" s="69"/>
      <c r="I85" s="70"/>
      <c r="J85" s="70"/>
      <c r="K85" s="70"/>
      <c r="L85" s="69"/>
      <c r="M85" s="69"/>
      <c r="N85" s="71"/>
      <c r="O85" s="71"/>
      <c r="P85" s="67"/>
      <c r="Q85" s="70"/>
    </row>
    <row r="86" spans="1:17" ht="14.4" x14ac:dyDescent="0.3">
      <c r="A86" s="78"/>
      <c r="B86" s="78"/>
      <c r="C86" s="79" t="s">
        <v>141</v>
      </c>
      <c r="D86" s="107"/>
      <c r="E86" s="80"/>
      <c r="F86" s="80"/>
      <c r="G86" s="80"/>
      <c r="H86" s="80"/>
      <c r="I86" s="81"/>
      <c r="J86" s="81"/>
      <c r="K86" s="81"/>
      <c r="L86" s="80"/>
      <c r="M86" s="80"/>
      <c r="N86" s="82"/>
      <c r="O86" s="82"/>
      <c r="P86" s="78"/>
      <c r="Q86" s="81"/>
    </row>
    <row r="87" spans="1:17" ht="14.4" x14ac:dyDescent="0.3">
      <c r="A87" s="78"/>
      <c r="B87" s="78"/>
      <c r="C87" s="79" t="s">
        <v>140</v>
      </c>
      <c r="D87" s="107"/>
      <c r="E87" s="80"/>
      <c r="F87" s="80"/>
      <c r="G87" s="80"/>
      <c r="H87" s="80"/>
      <c r="I87" s="81"/>
      <c r="J87" s="81"/>
      <c r="K87" s="81"/>
      <c r="L87" s="80"/>
      <c r="M87" s="80"/>
      <c r="N87" s="82"/>
      <c r="O87" s="82"/>
      <c r="P87" s="78"/>
      <c r="Q87" s="81"/>
    </row>
    <row r="88" spans="1:17" ht="14.4" x14ac:dyDescent="0.3">
      <c r="A88" s="78"/>
      <c r="B88" s="78" t="s">
        <v>177</v>
      </c>
      <c r="C88" s="79" t="s">
        <v>178</v>
      </c>
      <c r="D88" s="149"/>
      <c r="E88" s="80"/>
      <c r="F88" s="80"/>
      <c r="G88" s="80"/>
      <c r="H88" s="80"/>
      <c r="I88" s="81"/>
      <c r="J88" s="81"/>
      <c r="K88" s="81"/>
      <c r="L88" s="80"/>
      <c r="M88" s="80"/>
      <c r="N88" s="82"/>
      <c r="O88" s="82"/>
      <c r="P88" s="78"/>
      <c r="Q88" s="81"/>
    </row>
    <row r="89" spans="1:17" ht="14.4" x14ac:dyDescent="0.3">
      <c r="A89" s="78"/>
      <c r="B89" s="78"/>
      <c r="C89" s="84" t="s">
        <v>74</v>
      </c>
      <c r="E89" s="85"/>
      <c r="F89" s="85"/>
      <c r="G89" s="85"/>
      <c r="H89" s="85"/>
      <c r="I89" s="86"/>
      <c r="J89" s="86"/>
      <c r="K89" s="86"/>
      <c r="L89" s="85"/>
      <c r="M89" s="85"/>
      <c r="N89" s="87"/>
      <c r="O89" s="87"/>
      <c r="P89" s="88"/>
      <c r="Q89" s="86"/>
    </row>
    <row r="90" spans="1:17" ht="14.4" x14ac:dyDescent="0.3">
      <c r="A90" s="78"/>
      <c r="B90" s="78"/>
      <c r="C90" s="79" t="s">
        <v>155</v>
      </c>
      <c r="D90" s="80"/>
      <c r="E90" s="109"/>
      <c r="F90" s="80"/>
      <c r="G90" s="80"/>
      <c r="H90" s="80"/>
      <c r="I90" s="81"/>
      <c r="J90" s="81"/>
      <c r="K90" s="81"/>
      <c r="L90" s="80"/>
      <c r="M90" s="80"/>
      <c r="N90" s="82"/>
      <c r="O90" s="82"/>
      <c r="P90" s="78"/>
      <c r="Q90" s="81"/>
    </row>
    <row r="91" spans="1:17" ht="14.4" x14ac:dyDescent="0.3">
      <c r="A91" s="89"/>
      <c r="B91" s="80"/>
      <c r="C91" s="80" t="s">
        <v>171</v>
      </c>
      <c r="D91" s="80"/>
      <c r="E91" s="109"/>
      <c r="F91" s="81"/>
      <c r="G91" s="80"/>
      <c r="H91" s="80"/>
      <c r="I91" s="82"/>
      <c r="J91" s="81"/>
      <c r="K91" s="81"/>
      <c r="L91" s="80"/>
      <c r="M91" s="78"/>
      <c r="N91" s="82"/>
      <c r="O91" s="82"/>
      <c r="P91" s="78"/>
      <c r="Q91" s="81"/>
    </row>
    <row r="92" spans="1:17" ht="14.4" x14ac:dyDescent="0.3">
      <c r="A92" s="89"/>
      <c r="B92" s="80"/>
      <c r="C92" s="79" t="s">
        <v>159</v>
      </c>
      <c r="D92" s="80"/>
      <c r="E92" s="109"/>
      <c r="F92" s="81"/>
      <c r="G92" s="80"/>
      <c r="H92" s="80"/>
      <c r="I92" s="82"/>
      <c r="J92" s="81"/>
      <c r="K92" s="81"/>
      <c r="L92" s="80"/>
      <c r="M92" s="78"/>
      <c r="N92" s="82"/>
      <c r="O92" s="82"/>
      <c r="P92" s="78"/>
      <c r="Q92" s="81"/>
    </row>
    <row r="93" spans="1:17" x14ac:dyDescent="0.25">
      <c r="A93" s="72"/>
      <c r="B93" s="69"/>
      <c r="C93" s="69"/>
      <c r="D93" s="69"/>
      <c r="E93" s="69"/>
      <c r="F93" s="70"/>
      <c r="G93" s="69"/>
      <c r="H93" s="69"/>
      <c r="I93" s="71"/>
      <c r="J93" s="70"/>
      <c r="K93" s="70"/>
      <c r="L93" s="69"/>
      <c r="M93" s="67"/>
      <c r="N93" s="71"/>
      <c r="O93" s="71"/>
      <c r="P93" s="67"/>
      <c r="Q93" s="70"/>
    </row>
    <row r="94" spans="1:17" x14ac:dyDescent="0.25">
      <c r="A94" s="75" t="s">
        <v>165</v>
      </c>
      <c r="B94" s="69"/>
      <c r="C94" s="90" t="str">
        <f>N79</f>
        <v>2023/11/06</v>
      </c>
      <c r="E94" s="69"/>
      <c r="F94" s="70"/>
      <c r="G94" s="69"/>
      <c r="H94" s="69"/>
      <c r="I94" s="71"/>
      <c r="J94" s="70"/>
      <c r="K94" s="70"/>
      <c r="L94" s="69"/>
      <c r="M94" s="67"/>
      <c r="N94" s="71"/>
      <c r="O94" s="71"/>
      <c r="P94" s="67"/>
      <c r="Q94" s="70"/>
    </row>
    <row r="95" spans="1:17" x14ac:dyDescent="0.25">
      <c r="A95" s="49"/>
      <c r="B95" s="47"/>
      <c r="C95" s="47"/>
      <c r="D95" s="47"/>
      <c r="E95" s="47"/>
      <c r="F95" s="48"/>
      <c r="G95" s="47"/>
      <c r="H95" s="47"/>
      <c r="I95" s="51"/>
      <c r="J95" s="48"/>
      <c r="K95" s="48"/>
      <c r="L95" s="47"/>
      <c r="M95" s="50"/>
      <c r="N95" s="51"/>
      <c r="O95" s="51"/>
      <c r="P95" s="50"/>
      <c r="Q95" s="48"/>
    </row>
    <row r="96" spans="1:17" x14ac:dyDescent="0.25">
      <c r="A96" s="49"/>
      <c r="B96" s="47"/>
      <c r="C96" s="76" t="s">
        <v>182</v>
      </c>
      <c r="E96" s="76"/>
      <c r="F96" s="77"/>
      <c r="G96" s="76"/>
      <c r="H96" s="47"/>
      <c r="I96" s="51"/>
      <c r="J96" s="48"/>
      <c r="K96" s="48"/>
      <c r="L96" s="47"/>
      <c r="M96" s="50"/>
      <c r="N96" s="51"/>
      <c r="O96" s="51"/>
      <c r="P96" s="50"/>
      <c r="Q96" s="48"/>
    </row>
    <row r="97" spans="1:17" x14ac:dyDescent="0.25">
      <c r="A97" s="49"/>
      <c r="B97" s="47"/>
      <c r="C97" s="47"/>
      <c r="D97" s="47"/>
      <c r="E97" s="47"/>
      <c r="F97" s="48"/>
      <c r="G97" s="47"/>
      <c r="H97" s="47"/>
      <c r="I97" s="51"/>
      <c r="J97" s="48"/>
      <c r="K97" s="48"/>
      <c r="L97" s="47"/>
      <c r="M97" s="50"/>
      <c r="N97" s="51"/>
      <c r="O97" s="51"/>
      <c r="P97" s="50"/>
      <c r="Q97" s="48"/>
    </row>
  </sheetData>
  <mergeCells count="2">
    <mergeCell ref="C84:Q84"/>
    <mergeCell ref="A2:A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workbookViewId="0">
      <pane xSplit="1" ySplit="4" topLeftCell="B5" activePane="bottomRight" state="frozen"/>
      <selection pane="topRight" activeCell="B1" sqref="B1"/>
      <selection pane="bottomLeft" activeCell="A5" sqref="A5"/>
      <selection pane="bottomRight" activeCell="G11" sqref="G11"/>
    </sheetView>
  </sheetViews>
  <sheetFormatPr defaultColWidth="9.109375" defaultRowHeight="11.4" x14ac:dyDescent="0.2"/>
  <cols>
    <col min="1" max="1" width="17.88671875" style="1" customWidth="1"/>
    <col min="2" max="2" width="17.88671875" style="10" hidden="1" customWidth="1"/>
    <col min="3" max="3" width="13.6640625" style="1" customWidth="1"/>
    <col min="4" max="4" width="13.6640625" style="10" hidden="1" customWidth="1"/>
    <col min="5" max="5" width="13.6640625" style="1" customWidth="1"/>
    <col min="6" max="6" width="13.6640625" style="10" hidden="1" customWidth="1"/>
    <col min="7" max="7" width="13.6640625" style="1" customWidth="1"/>
    <col min="8" max="8" width="13.6640625" style="10" hidden="1" customWidth="1"/>
    <col min="9" max="9" width="13.6640625" style="1" customWidth="1"/>
    <col min="10" max="10" width="13.6640625" style="10" hidden="1" customWidth="1"/>
    <col min="11" max="11" width="13.6640625" style="1" customWidth="1"/>
    <col min="12" max="12" width="9.109375" style="38"/>
    <col min="13" max="13" width="9.109375" style="1"/>
    <col min="14" max="14" width="9.5546875" style="1" customWidth="1"/>
    <col min="15" max="16384" width="9.109375" style="1"/>
  </cols>
  <sheetData>
    <row r="1" spans="1:21" x14ac:dyDescent="0.2">
      <c r="A1" s="4"/>
      <c r="B1" s="9" t="s">
        <v>65</v>
      </c>
    </row>
    <row r="2" spans="1:21" ht="24" x14ac:dyDescent="0.25">
      <c r="A2" s="23" t="s">
        <v>4</v>
      </c>
      <c r="B2" s="24"/>
      <c r="C2" s="266" t="s">
        <v>50</v>
      </c>
      <c r="D2" s="267"/>
      <c r="E2" s="267"/>
      <c r="F2" s="267"/>
      <c r="G2" s="267"/>
      <c r="H2" s="267"/>
      <c r="I2" s="267"/>
      <c r="J2" s="267"/>
      <c r="K2" s="268"/>
    </row>
    <row r="3" spans="1:21" ht="24" x14ac:dyDescent="0.2">
      <c r="A3" s="3"/>
      <c r="B3" s="11"/>
      <c r="C3" s="33" t="s">
        <v>51</v>
      </c>
      <c r="D3" s="34"/>
      <c r="E3" s="27" t="s">
        <v>52</v>
      </c>
      <c r="F3" s="28"/>
      <c r="G3" s="27" t="s">
        <v>53</v>
      </c>
      <c r="H3" s="28"/>
      <c r="I3" s="27" t="s">
        <v>70</v>
      </c>
      <c r="J3" s="28"/>
      <c r="K3" s="33" t="s">
        <v>0</v>
      </c>
      <c r="L3" s="38" t="s">
        <v>74</v>
      </c>
      <c r="N3" s="2"/>
      <c r="O3" s="2"/>
      <c r="P3" s="2"/>
      <c r="Q3" s="2"/>
      <c r="R3" s="2"/>
      <c r="S3" s="2"/>
      <c r="T3" s="2"/>
      <c r="U3" s="2"/>
    </row>
    <row r="4" spans="1:21" s="2" customFormat="1" ht="12" x14ac:dyDescent="0.25">
      <c r="A4" s="22"/>
      <c r="B4" s="30">
        <v>0.453592</v>
      </c>
      <c r="C4" s="269" t="s">
        <v>86</v>
      </c>
      <c r="D4" s="270"/>
      <c r="E4" s="270"/>
      <c r="F4" s="270"/>
      <c r="G4" s="270"/>
      <c r="H4" s="270"/>
      <c r="I4" s="270"/>
      <c r="J4" s="270"/>
      <c r="K4" s="271"/>
      <c r="L4" s="39"/>
      <c r="M4" s="31"/>
      <c r="N4" s="1"/>
      <c r="O4" s="1"/>
      <c r="P4" s="1"/>
      <c r="Q4" s="1"/>
      <c r="R4" s="31"/>
      <c r="S4" s="31"/>
    </row>
    <row r="5" spans="1:21" x14ac:dyDescent="0.2">
      <c r="A5" s="5" t="s">
        <v>5</v>
      </c>
      <c r="B5" s="11">
        <v>38528</v>
      </c>
      <c r="C5" s="3">
        <f>B5*B$4</f>
        <v>17475.992576000001</v>
      </c>
      <c r="D5" s="11">
        <v>6212</v>
      </c>
      <c r="E5" s="3">
        <f t="shared" ref="E5:E18" si="0">D5*B$4</f>
        <v>2817.7135039999998</v>
      </c>
      <c r="F5" s="11">
        <v>231</v>
      </c>
      <c r="G5" s="3">
        <f t="shared" ref="G5:G18" si="1">F5*B$4</f>
        <v>104.779752</v>
      </c>
      <c r="H5" s="11">
        <v>82</v>
      </c>
      <c r="I5" s="3">
        <f t="shared" ref="I5:I18" si="2">H5*B$4</f>
        <v>37.194544</v>
      </c>
      <c r="J5" s="11">
        <v>0</v>
      </c>
      <c r="K5" s="3">
        <f t="shared" ref="K5:K18" si="3">J5*B$4</f>
        <v>0</v>
      </c>
    </row>
    <row r="6" spans="1:21" x14ac:dyDescent="0.2">
      <c r="A6" s="5" t="s">
        <v>6</v>
      </c>
      <c r="B6" s="11">
        <v>44259</v>
      </c>
      <c r="C6" s="3">
        <f t="shared" ref="C6:C18" si="4">B6*B$4</f>
        <v>20075.528328</v>
      </c>
      <c r="D6" s="11">
        <v>6054</v>
      </c>
      <c r="E6" s="3">
        <f t="shared" si="0"/>
        <v>2746.0459679999999</v>
      </c>
      <c r="F6" s="11">
        <v>375</v>
      </c>
      <c r="G6" s="3">
        <f t="shared" si="1"/>
        <v>170.09700000000001</v>
      </c>
      <c r="H6" s="11">
        <v>429</v>
      </c>
      <c r="I6" s="3">
        <f t="shared" si="2"/>
        <v>194.590968</v>
      </c>
      <c r="J6" s="11">
        <v>64</v>
      </c>
      <c r="K6" s="3">
        <f t="shared" si="3"/>
        <v>29.029888</v>
      </c>
    </row>
    <row r="7" spans="1:21" x14ac:dyDescent="0.2">
      <c r="A7" s="5" t="s">
        <v>7</v>
      </c>
      <c r="B7" s="11">
        <v>43201</v>
      </c>
      <c r="C7" s="3">
        <f t="shared" si="4"/>
        <v>19595.627992000002</v>
      </c>
      <c r="D7" s="11">
        <v>13944</v>
      </c>
      <c r="E7" s="3">
        <f t="shared" si="0"/>
        <v>6324.8868480000001</v>
      </c>
      <c r="F7" s="11">
        <v>1436</v>
      </c>
      <c r="G7" s="3">
        <f t="shared" si="1"/>
        <v>651.35811200000001</v>
      </c>
      <c r="H7" s="11">
        <v>739</v>
      </c>
      <c r="I7" s="3">
        <f t="shared" si="2"/>
        <v>335.20448799999997</v>
      </c>
      <c r="J7" s="11">
        <v>32</v>
      </c>
      <c r="K7" s="3">
        <f t="shared" si="3"/>
        <v>14.514944</v>
      </c>
    </row>
    <row r="8" spans="1:21" ht="12" thickBot="1" x14ac:dyDescent="0.25">
      <c r="A8" s="5" t="s">
        <v>8</v>
      </c>
      <c r="B8" s="12">
        <v>44629</v>
      </c>
      <c r="C8" s="8">
        <f t="shared" si="4"/>
        <v>20243.357368000001</v>
      </c>
      <c r="D8" s="12">
        <v>17394</v>
      </c>
      <c r="E8" s="8">
        <f t="shared" si="0"/>
        <v>7889.7792479999998</v>
      </c>
      <c r="F8" s="12">
        <v>1563</v>
      </c>
      <c r="G8" s="8">
        <f t="shared" si="1"/>
        <v>708.96429599999999</v>
      </c>
      <c r="H8" s="12">
        <v>989</v>
      </c>
      <c r="I8" s="8">
        <f t="shared" si="2"/>
        <v>448.60248799999999</v>
      </c>
      <c r="J8" s="12">
        <v>5</v>
      </c>
      <c r="K8" s="8">
        <f t="shared" si="3"/>
        <v>2.26796</v>
      </c>
      <c r="L8" s="38" t="s">
        <v>68</v>
      </c>
    </row>
    <row r="9" spans="1:21" x14ac:dyDescent="0.2">
      <c r="A9" s="5" t="s">
        <v>9</v>
      </c>
      <c r="B9" s="13">
        <v>40936</v>
      </c>
      <c r="C9" s="29">
        <f t="shared" si="4"/>
        <v>18568.242112</v>
      </c>
      <c r="D9" s="13">
        <v>20504</v>
      </c>
      <c r="E9" s="29">
        <f t="shared" si="0"/>
        <v>9300.4503679999998</v>
      </c>
      <c r="F9" s="13">
        <v>1735</v>
      </c>
      <c r="G9" s="29">
        <f t="shared" si="1"/>
        <v>786.98212000000001</v>
      </c>
      <c r="H9" s="13">
        <v>1253</v>
      </c>
      <c r="I9" s="29">
        <f t="shared" si="2"/>
        <v>568.350776</v>
      </c>
      <c r="J9" s="13">
        <v>7</v>
      </c>
      <c r="K9" s="29">
        <f t="shared" si="3"/>
        <v>3.175144</v>
      </c>
    </row>
    <row r="10" spans="1:21" x14ac:dyDescent="0.2">
      <c r="A10" s="5" t="s">
        <v>10</v>
      </c>
      <c r="B10" s="11">
        <v>41013</v>
      </c>
      <c r="C10" s="3">
        <f t="shared" si="4"/>
        <v>18603.168696000001</v>
      </c>
      <c r="D10" s="11">
        <v>23902</v>
      </c>
      <c r="E10" s="3">
        <f t="shared" si="0"/>
        <v>10841.755983999999</v>
      </c>
      <c r="F10" s="11">
        <v>3783</v>
      </c>
      <c r="G10" s="3">
        <f t="shared" si="1"/>
        <v>1715.9385359999999</v>
      </c>
      <c r="H10" s="11">
        <v>1616</v>
      </c>
      <c r="I10" s="3">
        <f t="shared" si="2"/>
        <v>733.00467200000003</v>
      </c>
      <c r="J10" s="11">
        <v>9</v>
      </c>
      <c r="K10" s="3">
        <f t="shared" si="3"/>
        <v>4.0823280000000004</v>
      </c>
    </row>
    <row r="11" spans="1:21" x14ac:dyDescent="0.2">
      <c r="A11" s="5" t="s">
        <v>11</v>
      </c>
      <c r="B11" s="11">
        <v>41494</v>
      </c>
      <c r="C11" s="3">
        <f t="shared" si="4"/>
        <v>18821.346448</v>
      </c>
      <c r="D11" s="11">
        <v>23644</v>
      </c>
      <c r="E11" s="3">
        <f t="shared" si="0"/>
        <v>10724.729248</v>
      </c>
      <c r="F11" s="11">
        <v>5501</v>
      </c>
      <c r="G11" s="3">
        <f t="shared" si="1"/>
        <v>2495.2095920000002</v>
      </c>
      <c r="H11" s="11">
        <v>1660</v>
      </c>
      <c r="I11" s="3">
        <f t="shared" si="2"/>
        <v>752.96271999999999</v>
      </c>
      <c r="J11" s="11">
        <v>9</v>
      </c>
      <c r="K11" s="3">
        <f t="shared" si="3"/>
        <v>4.0823280000000004</v>
      </c>
    </row>
    <row r="12" spans="1:21" ht="12" thickBot="1" x14ac:dyDescent="0.25">
      <c r="A12" s="5" t="s">
        <v>12</v>
      </c>
      <c r="B12" s="12">
        <v>40238</v>
      </c>
      <c r="C12" s="8">
        <f t="shared" si="4"/>
        <v>18251.634896</v>
      </c>
      <c r="D12" s="12">
        <v>25265</v>
      </c>
      <c r="E12" s="8">
        <f t="shared" si="0"/>
        <v>11460.00188</v>
      </c>
      <c r="F12" s="12">
        <v>3886</v>
      </c>
      <c r="G12" s="8">
        <f t="shared" si="1"/>
        <v>1762.658512</v>
      </c>
      <c r="H12" s="12">
        <v>1807</v>
      </c>
      <c r="I12" s="8">
        <f t="shared" si="2"/>
        <v>819.64074400000004</v>
      </c>
      <c r="J12" s="12">
        <v>14</v>
      </c>
      <c r="K12" s="8">
        <f t="shared" si="3"/>
        <v>6.3502879999999999</v>
      </c>
      <c r="L12" s="38" t="s">
        <v>67</v>
      </c>
    </row>
    <row r="13" spans="1:21" x14ac:dyDescent="0.2">
      <c r="A13" s="5" t="s">
        <v>13</v>
      </c>
      <c r="B13" s="13">
        <v>42547</v>
      </c>
      <c r="C13" s="29">
        <f t="shared" si="4"/>
        <v>19298.978823999998</v>
      </c>
      <c r="D13" s="13">
        <v>27519</v>
      </c>
      <c r="E13" s="29">
        <f t="shared" si="0"/>
        <v>12482.398248</v>
      </c>
      <c r="F13" s="13">
        <v>4941</v>
      </c>
      <c r="G13" s="29">
        <f t="shared" si="1"/>
        <v>2241.1980720000001</v>
      </c>
      <c r="H13" s="13">
        <v>1852</v>
      </c>
      <c r="I13" s="29">
        <f t="shared" si="2"/>
        <v>840.05238399999996</v>
      </c>
      <c r="J13" s="13">
        <v>12</v>
      </c>
      <c r="K13" s="29">
        <f t="shared" si="3"/>
        <v>5.4431039999999999</v>
      </c>
    </row>
    <row r="14" spans="1:21" x14ac:dyDescent="0.2">
      <c r="A14" s="5" t="s">
        <v>3</v>
      </c>
      <c r="B14" s="11">
        <v>40970</v>
      </c>
      <c r="C14" s="3">
        <f t="shared" si="4"/>
        <v>18583.664239999998</v>
      </c>
      <c r="D14" s="11">
        <v>29171</v>
      </c>
      <c r="E14" s="3">
        <f t="shared" si="0"/>
        <v>13231.732232</v>
      </c>
      <c r="F14" s="11">
        <v>5036</v>
      </c>
      <c r="G14" s="3">
        <f t="shared" si="1"/>
        <v>2284.2893119999999</v>
      </c>
      <c r="H14" s="11">
        <v>1848</v>
      </c>
      <c r="I14" s="3">
        <f t="shared" si="2"/>
        <v>838.23801600000002</v>
      </c>
      <c r="J14" s="11">
        <v>12</v>
      </c>
      <c r="K14" s="3">
        <f t="shared" si="3"/>
        <v>5.4431039999999999</v>
      </c>
    </row>
    <row r="15" spans="1:21" x14ac:dyDescent="0.2">
      <c r="A15" s="5" t="s">
        <v>14</v>
      </c>
      <c r="B15" s="11">
        <v>40907</v>
      </c>
      <c r="C15" s="3">
        <f t="shared" si="4"/>
        <v>18555.087943999999</v>
      </c>
      <c r="D15" s="11">
        <v>28911</v>
      </c>
      <c r="E15" s="3">
        <f t="shared" si="0"/>
        <v>13113.798311999999</v>
      </c>
      <c r="F15" s="11">
        <v>5556</v>
      </c>
      <c r="G15" s="3">
        <f t="shared" si="1"/>
        <v>2520.1571519999998</v>
      </c>
      <c r="H15" s="11">
        <v>1858</v>
      </c>
      <c r="I15" s="3">
        <f t="shared" si="2"/>
        <v>842.77393599999994</v>
      </c>
      <c r="J15" s="11">
        <v>31</v>
      </c>
      <c r="K15" s="3">
        <f t="shared" si="3"/>
        <v>14.061351999999999</v>
      </c>
    </row>
    <row r="16" spans="1:21" x14ac:dyDescent="0.2">
      <c r="A16" s="5" t="s">
        <v>15</v>
      </c>
      <c r="B16" s="11">
        <v>42121</v>
      </c>
      <c r="C16" s="3">
        <f t="shared" si="4"/>
        <v>19105.748631999999</v>
      </c>
      <c r="D16" s="11">
        <v>30354</v>
      </c>
      <c r="E16" s="3">
        <f t="shared" si="0"/>
        <v>13768.331568</v>
      </c>
      <c r="F16" s="11">
        <v>6209</v>
      </c>
      <c r="G16" s="3">
        <f t="shared" si="1"/>
        <v>2816.3527279999998</v>
      </c>
      <c r="H16" s="11">
        <v>1927</v>
      </c>
      <c r="I16" s="3">
        <f t="shared" si="2"/>
        <v>874.07178399999998</v>
      </c>
      <c r="J16" s="11">
        <v>12</v>
      </c>
      <c r="K16" s="3">
        <f t="shared" si="3"/>
        <v>5.4431039999999999</v>
      </c>
    </row>
    <row r="17" spans="1:12" x14ac:dyDescent="0.2">
      <c r="A17" s="5" t="s">
        <v>16</v>
      </c>
      <c r="B17" s="11">
        <v>43816</v>
      </c>
      <c r="C17" s="3">
        <f t="shared" si="4"/>
        <v>19874.587071999998</v>
      </c>
      <c r="D17" s="11">
        <v>28957</v>
      </c>
      <c r="E17" s="3">
        <f t="shared" si="0"/>
        <v>13134.663543999999</v>
      </c>
      <c r="F17" s="11">
        <v>5784</v>
      </c>
      <c r="G17" s="3">
        <f t="shared" si="1"/>
        <v>2623.5761280000002</v>
      </c>
      <c r="H17" s="11">
        <v>1883</v>
      </c>
      <c r="I17" s="3">
        <f t="shared" si="2"/>
        <v>854.11373600000002</v>
      </c>
      <c r="J17" s="11">
        <v>2</v>
      </c>
      <c r="K17" s="3">
        <f t="shared" si="3"/>
        <v>0.90718399999999999</v>
      </c>
    </row>
    <row r="18" spans="1:12" s="10" customFormat="1" ht="12" thickBot="1" x14ac:dyDescent="0.25">
      <c r="A18" s="26" t="s">
        <v>17</v>
      </c>
      <c r="B18" s="12">
        <v>48330</v>
      </c>
      <c r="C18" s="12">
        <f t="shared" si="4"/>
        <v>21922.101360000001</v>
      </c>
      <c r="D18" s="12">
        <v>28845</v>
      </c>
      <c r="E18" s="12">
        <f t="shared" si="0"/>
        <v>13083.86124</v>
      </c>
      <c r="F18" s="12">
        <v>5138</v>
      </c>
      <c r="G18" s="12">
        <f t="shared" si="1"/>
        <v>2330.5556959999999</v>
      </c>
      <c r="H18" s="12">
        <v>2116</v>
      </c>
      <c r="I18" s="12">
        <f t="shared" si="2"/>
        <v>959.80067199999996</v>
      </c>
      <c r="J18" s="12">
        <v>3</v>
      </c>
      <c r="K18" s="12">
        <f t="shared" si="3"/>
        <v>1.360776</v>
      </c>
      <c r="L18" s="40" t="s">
        <v>66</v>
      </c>
    </row>
    <row r="19" spans="1:12" x14ac:dyDescent="0.2">
      <c r="A19" s="5" t="s">
        <v>18</v>
      </c>
      <c r="B19" s="13"/>
      <c r="C19" s="29">
        <v>23794</v>
      </c>
      <c r="D19" s="13"/>
      <c r="E19" s="29">
        <v>12999</v>
      </c>
      <c r="F19" s="13"/>
      <c r="G19" s="29">
        <v>3128</v>
      </c>
      <c r="H19" s="13"/>
      <c r="I19" s="29">
        <v>870</v>
      </c>
      <c r="J19" s="13"/>
      <c r="K19" s="29">
        <v>2</v>
      </c>
    </row>
    <row r="20" spans="1:12" x14ac:dyDescent="0.2">
      <c r="A20" s="5" t="s">
        <v>19</v>
      </c>
      <c r="B20" s="11"/>
      <c r="C20" s="3">
        <v>26956</v>
      </c>
      <c r="D20" s="11"/>
      <c r="E20" s="3">
        <v>14166</v>
      </c>
      <c r="F20" s="11"/>
      <c r="G20" s="3">
        <v>3496</v>
      </c>
      <c r="H20" s="11"/>
      <c r="I20" s="3">
        <v>1113</v>
      </c>
      <c r="J20" s="11"/>
      <c r="K20" s="3">
        <v>2</v>
      </c>
    </row>
    <row r="21" spans="1:12" x14ac:dyDescent="0.2">
      <c r="A21" s="5" t="s">
        <v>20</v>
      </c>
      <c r="B21" s="11"/>
      <c r="C21" s="3">
        <v>30368</v>
      </c>
      <c r="D21" s="11"/>
      <c r="E21" s="3">
        <v>14997</v>
      </c>
      <c r="F21" s="11"/>
      <c r="G21" s="3">
        <v>4071</v>
      </c>
      <c r="H21" s="11"/>
      <c r="I21" s="3">
        <v>1221</v>
      </c>
      <c r="J21" s="11"/>
      <c r="K21" s="3">
        <v>5</v>
      </c>
    </row>
    <row r="22" spans="1:12" ht="12" thickBot="1" x14ac:dyDescent="0.25">
      <c r="A22" s="5" t="s">
        <v>21</v>
      </c>
      <c r="B22" s="12"/>
      <c r="C22" s="8">
        <v>33995</v>
      </c>
      <c r="D22" s="12"/>
      <c r="E22" s="8">
        <v>14599</v>
      </c>
      <c r="F22" s="12"/>
      <c r="G22" s="8">
        <v>2824</v>
      </c>
      <c r="H22" s="12"/>
      <c r="I22" s="8">
        <v>1020</v>
      </c>
      <c r="J22" s="12"/>
      <c r="K22" s="8">
        <v>3</v>
      </c>
      <c r="L22" s="38" t="s">
        <v>64</v>
      </c>
    </row>
    <row r="23" spans="1:12" ht="12" thickBot="1" x14ac:dyDescent="0.25">
      <c r="A23" s="5" t="s">
        <v>22</v>
      </c>
      <c r="B23" s="14"/>
      <c r="C23" s="32">
        <v>36101</v>
      </c>
      <c r="D23" s="35"/>
      <c r="E23" s="32">
        <v>16113</v>
      </c>
      <c r="F23" s="35"/>
      <c r="G23" s="32">
        <v>2931</v>
      </c>
      <c r="H23" s="35"/>
      <c r="I23" s="32">
        <v>836</v>
      </c>
      <c r="J23" s="35"/>
      <c r="K23" s="32">
        <v>3</v>
      </c>
    </row>
    <row r="24" spans="1:12" ht="12" thickBot="1" x14ac:dyDescent="0.25">
      <c r="A24" s="5" t="s">
        <v>23</v>
      </c>
      <c r="B24" s="14"/>
      <c r="C24" s="32">
        <v>38746</v>
      </c>
      <c r="D24" s="35"/>
      <c r="E24" s="32">
        <v>16635</v>
      </c>
      <c r="F24" s="35"/>
      <c r="G24" s="32">
        <v>3128</v>
      </c>
      <c r="H24" s="35"/>
      <c r="I24" s="32">
        <v>870</v>
      </c>
      <c r="J24" s="35"/>
      <c r="K24" s="32">
        <v>2</v>
      </c>
    </row>
    <row r="25" spans="1:12" x14ac:dyDescent="0.2">
      <c r="A25" s="5" t="s">
        <v>24</v>
      </c>
      <c r="B25" s="15"/>
      <c r="C25" s="29">
        <v>42582</v>
      </c>
      <c r="D25" s="13"/>
      <c r="E25" s="29">
        <v>18460</v>
      </c>
      <c r="F25" s="13"/>
      <c r="G25" s="29">
        <v>3496</v>
      </c>
      <c r="H25" s="13"/>
      <c r="I25" s="29">
        <v>1113</v>
      </c>
      <c r="J25" s="13"/>
      <c r="K25" s="29">
        <v>2</v>
      </c>
    </row>
    <row r="26" spans="1:12" x14ac:dyDescent="0.2">
      <c r="A26" s="5" t="s">
        <v>25</v>
      </c>
      <c r="B26" s="16"/>
      <c r="C26" s="3">
        <v>47945</v>
      </c>
      <c r="D26" s="11"/>
      <c r="E26" s="3">
        <v>20313</v>
      </c>
      <c r="F26" s="11"/>
      <c r="G26" s="3">
        <v>4071</v>
      </c>
      <c r="H26" s="11"/>
      <c r="I26" s="3">
        <v>1221</v>
      </c>
      <c r="J26" s="11"/>
      <c r="K26" s="3">
        <v>5</v>
      </c>
    </row>
    <row r="27" spans="1:12" x14ac:dyDescent="0.2">
      <c r="A27" s="5" t="s">
        <v>26</v>
      </c>
      <c r="B27" s="16"/>
      <c r="C27" s="3">
        <v>50092</v>
      </c>
      <c r="D27" s="11"/>
      <c r="E27" s="3">
        <v>24302</v>
      </c>
      <c r="F27" s="11"/>
      <c r="G27" s="3">
        <v>5405</v>
      </c>
      <c r="H27" s="11"/>
      <c r="I27" s="3">
        <v>1547</v>
      </c>
      <c r="J27" s="11"/>
      <c r="K27" s="3">
        <v>4</v>
      </c>
    </row>
    <row r="28" spans="1:12" x14ac:dyDescent="0.2">
      <c r="A28" s="5" t="s">
        <v>27</v>
      </c>
      <c r="B28" s="16"/>
      <c r="C28" s="3">
        <v>53127</v>
      </c>
      <c r="D28" s="11"/>
      <c r="E28" s="3">
        <v>33515</v>
      </c>
      <c r="F28" s="11"/>
      <c r="G28" s="3">
        <v>6280</v>
      </c>
      <c r="H28" s="11"/>
      <c r="I28" s="3">
        <v>1535</v>
      </c>
      <c r="J28" s="11"/>
      <c r="K28" s="3">
        <v>12</v>
      </c>
      <c r="L28" s="38" t="s">
        <v>63</v>
      </c>
    </row>
    <row r="29" spans="1:12" ht="12" thickBot="1" x14ac:dyDescent="0.25">
      <c r="A29" s="5" t="s">
        <v>28</v>
      </c>
      <c r="B29" s="17"/>
      <c r="C29" s="8">
        <v>54998</v>
      </c>
      <c r="D29" s="12"/>
      <c r="E29" s="8">
        <v>27900</v>
      </c>
      <c r="F29" s="12"/>
      <c r="G29" s="8">
        <v>7003</v>
      </c>
      <c r="H29" s="12"/>
      <c r="I29" s="8">
        <v>1818</v>
      </c>
      <c r="J29" s="12"/>
      <c r="K29" s="8">
        <v>240</v>
      </c>
    </row>
    <row r="30" spans="1:12" x14ac:dyDescent="0.2">
      <c r="A30" s="5" t="s">
        <v>29</v>
      </c>
      <c r="B30" s="15"/>
      <c r="C30" s="29">
        <v>57472</v>
      </c>
      <c r="D30" s="13"/>
      <c r="E30" s="29">
        <v>29790</v>
      </c>
      <c r="F30" s="13"/>
      <c r="G30" s="29">
        <v>9034</v>
      </c>
      <c r="H30" s="13"/>
      <c r="I30" s="29">
        <v>2322</v>
      </c>
      <c r="J30" s="13"/>
      <c r="K30" s="29">
        <v>44</v>
      </c>
    </row>
    <row r="31" spans="1:12" ht="12" thickBot="1" x14ac:dyDescent="0.25">
      <c r="A31" s="5" t="s">
        <v>30</v>
      </c>
      <c r="B31" s="17"/>
      <c r="C31" s="8">
        <v>51448</v>
      </c>
      <c r="D31" s="12"/>
      <c r="E31" s="8">
        <v>31634</v>
      </c>
      <c r="F31" s="12"/>
      <c r="G31" s="8">
        <v>9024</v>
      </c>
      <c r="H31" s="12"/>
      <c r="I31" s="8">
        <v>2257</v>
      </c>
      <c r="J31" s="12"/>
      <c r="K31" s="8">
        <v>112</v>
      </c>
      <c r="L31" s="38" t="s">
        <v>62</v>
      </c>
    </row>
    <row r="32" spans="1:12" ht="12" thickBot="1" x14ac:dyDescent="0.25">
      <c r="A32" s="5" t="s">
        <v>31</v>
      </c>
      <c r="B32" s="14"/>
      <c r="C32" s="32">
        <v>51276</v>
      </c>
      <c r="D32" s="35"/>
      <c r="E32" s="32">
        <v>35038</v>
      </c>
      <c r="F32" s="35"/>
      <c r="G32" s="32">
        <v>13365</v>
      </c>
      <c r="H32" s="35"/>
      <c r="I32" s="32">
        <v>2707</v>
      </c>
      <c r="J32" s="35"/>
      <c r="K32" s="32">
        <v>19</v>
      </c>
    </row>
    <row r="33" spans="1:12" x14ac:dyDescent="0.2">
      <c r="A33" s="5" t="s">
        <v>32</v>
      </c>
      <c r="B33" s="15"/>
      <c r="C33" s="29">
        <v>51313</v>
      </c>
      <c r="D33" s="13"/>
      <c r="E33" s="29">
        <v>28894</v>
      </c>
      <c r="F33" s="13"/>
      <c r="G33" s="29">
        <v>12293</v>
      </c>
      <c r="H33" s="13"/>
      <c r="I33" s="29">
        <v>2804</v>
      </c>
      <c r="J33" s="13"/>
      <c r="K33" s="29">
        <v>41</v>
      </c>
    </row>
    <row r="34" spans="1:12" x14ac:dyDescent="0.2">
      <c r="A34" s="5" t="s">
        <v>33</v>
      </c>
      <c r="B34" s="16"/>
      <c r="C34" s="3">
        <v>57209</v>
      </c>
      <c r="D34" s="11"/>
      <c r="E34" s="3">
        <v>25614</v>
      </c>
      <c r="F34" s="11"/>
      <c r="G34" s="3">
        <v>4969</v>
      </c>
      <c r="H34" s="11"/>
      <c r="I34" s="3">
        <v>3109</v>
      </c>
      <c r="J34" s="11"/>
      <c r="K34" s="3">
        <v>44</v>
      </c>
    </row>
    <row r="35" spans="1:12" x14ac:dyDescent="0.2">
      <c r="A35" s="5" t="s">
        <v>34</v>
      </c>
      <c r="B35" s="16"/>
      <c r="C35" s="3">
        <v>62603</v>
      </c>
      <c r="D35" s="11"/>
      <c r="E35" s="3">
        <v>23032</v>
      </c>
      <c r="F35" s="11"/>
      <c r="G35" s="3">
        <v>5246</v>
      </c>
      <c r="H35" s="11"/>
      <c r="I35" s="3">
        <v>3507</v>
      </c>
      <c r="J35" s="11"/>
      <c r="K35" s="3">
        <v>42</v>
      </c>
    </row>
    <row r="36" spans="1:12" x14ac:dyDescent="0.2">
      <c r="A36" s="5" t="s">
        <v>35</v>
      </c>
      <c r="B36" s="16"/>
      <c r="C36" s="3">
        <v>68645</v>
      </c>
      <c r="D36" s="11"/>
      <c r="E36" s="3">
        <v>21849</v>
      </c>
      <c r="F36" s="11"/>
      <c r="G36" s="3">
        <v>4880</v>
      </c>
      <c r="H36" s="11"/>
      <c r="I36" s="3">
        <v>3541</v>
      </c>
      <c r="J36" s="11"/>
      <c r="K36" s="3">
        <v>63</v>
      </c>
    </row>
    <row r="37" spans="1:12" ht="12" thickBot="1" x14ac:dyDescent="0.25">
      <c r="A37" s="6" t="s">
        <v>36</v>
      </c>
      <c r="B37" s="18"/>
      <c r="C37" s="8">
        <v>76176</v>
      </c>
      <c r="D37" s="12"/>
      <c r="E37" s="8">
        <v>22373</v>
      </c>
      <c r="F37" s="12"/>
      <c r="G37" s="8">
        <v>4541</v>
      </c>
      <c r="H37" s="12"/>
      <c r="I37" s="8">
        <v>3535</v>
      </c>
      <c r="J37" s="12"/>
      <c r="K37" s="8">
        <v>62</v>
      </c>
      <c r="L37" s="38" t="s">
        <v>71</v>
      </c>
    </row>
    <row r="38" spans="1:12" x14ac:dyDescent="0.2">
      <c r="A38" s="6" t="s">
        <v>37</v>
      </c>
      <c r="B38" s="19"/>
      <c r="C38" s="29">
        <v>53182</v>
      </c>
      <c r="D38" s="13"/>
      <c r="E38" s="29">
        <v>8083</v>
      </c>
      <c r="F38" s="13"/>
      <c r="G38" s="29">
        <v>1445</v>
      </c>
      <c r="H38" s="13"/>
      <c r="I38" s="29">
        <v>725</v>
      </c>
      <c r="J38" s="13"/>
      <c r="K38" s="29">
        <v>82</v>
      </c>
    </row>
    <row r="39" spans="1:12" x14ac:dyDescent="0.2">
      <c r="A39" s="6" t="s">
        <v>38</v>
      </c>
      <c r="B39" s="20"/>
      <c r="C39" s="3">
        <v>59492</v>
      </c>
      <c r="D39" s="11"/>
      <c r="E39" s="3">
        <v>10531</v>
      </c>
      <c r="F39" s="11"/>
      <c r="G39" s="3">
        <v>1845</v>
      </c>
      <c r="H39" s="11"/>
      <c r="I39" s="3">
        <v>1057</v>
      </c>
      <c r="J39" s="11"/>
      <c r="K39" s="3">
        <v>8</v>
      </c>
    </row>
    <row r="40" spans="1:12" x14ac:dyDescent="0.2">
      <c r="A40" s="6" t="s">
        <v>39</v>
      </c>
      <c r="B40" s="20"/>
      <c r="C40" s="3">
        <v>56995</v>
      </c>
      <c r="D40" s="11"/>
      <c r="E40" s="3">
        <v>9558</v>
      </c>
      <c r="F40" s="11"/>
      <c r="G40" s="3">
        <v>1828</v>
      </c>
      <c r="H40" s="11"/>
      <c r="I40" s="3">
        <v>930</v>
      </c>
      <c r="J40" s="11"/>
      <c r="K40" s="3">
        <v>5</v>
      </c>
    </row>
    <row r="41" spans="1:12" x14ac:dyDescent="0.2">
      <c r="A41" s="6" t="s">
        <v>40</v>
      </c>
      <c r="B41" s="20"/>
      <c r="C41" s="3">
        <v>57619</v>
      </c>
      <c r="D41" s="11"/>
      <c r="E41" s="3">
        <v>13174</v>
      </c>
      <c r="F41" s="11"/>
      <c r="G41" s="3">
        <v>3088</v>
      </c>
      <c r="H41" s="11"/>
      <c r="I41" s="3">
        <v>1261</v>
      </c>
      <c r="J41" s="11"/>
      <c r="K41" s="3">
        <v>12</v>
      </c>
    </row>
    <row r="42" spans="1:12" x14ac:dyDescent="0.2">
      <c r="A42" s="6" t="s">
        <v>41</v>
      </c>
      <c r="B42" s="20"/>
      <c r="C42" s="3">
        <v>56406</v>
      </c>
      <c r="D42" s="11"/>
      <c r="E42" s="3">
        <v>12558</v>
      </c>
      <c r="F42" s="11"/>
      <c r="G42" s="3">
        <v>2454</v>
      </c>
      <c r="H42" s="11"/>
      <c r="I42" s="3">
        <v>1103</v>
      </c>
      <c r="J42" s="11"/>
      <c r="K42" s="3">
        <v>6</v>
      </c>
    </row>
    <row r="43" spans="1:12" x14ac:dyDescent="0.2">
      <c r="A43" s="6" t="s">
        <v>42</v>
      </c>
      <c r="B43" s="20"/>
      <c r="C43" s="3">
        <v>59073</v>
      </c>
      <c r="D43" s="11"/>
      <c r="E43" s="3">
        <v>16955</v>
      </c>
      <c r="F43" s="11"/>
      <c r="G43" s="3">
        <v>3707</v>
      </c>
      <c r="H43" s="11"/>
      <c r="I43" s="3">
        <v>1382</v>
      </c>
      <c r="J43" s="11"/>
      <c r="K43" s="3">
        <v>3</v>
      </c>
    </row>
    <row r="44" spans="1:12" x14ac:dyDescent="0.2">
      <c r="A44" s="6" t="s">
        <v>43</v>
      </c>
      <c r="B44" s="20"/>
      <c r="C44" s="3">
        <v>63052</v>
      </c>
      <c r="D44" s="11"/>
      <c r="E44" s="3">
        <v>18879</v>
      </c>
      <c r="F44" s="11"/>
      <c r="G44" s="3">
        <v>4704</v>
      </c>
      <c r="H44" s="11"/>
      <c r="I44" s="3">
        <v>1945</v>
      </c>
      <c r="J44" s="11"/>
      <c r="K44" s="3">
        <v>9</v>
      </c>
    </row>
    <row r="45" spans="1:12" x14ac:dyDescent="0.2">
      <c r="A45" s="6" t="s">
        <v>44</v>
      </c>
      <c r="B45" s="20"/>
      <c r="C45" s="3">
        <v>68255</v>
      </c>
      <c r="D45" s="11"/>
      <c r="E45" s="3">
        <v>20453</v>
      </c>
      <c r="F45" s="11"/>
      <c r="G45" s="3">
        <v>5605</v>
      </c>
      <c r="H45" s="11"/>
      <c r="I45" s="3">
        <v>1659</v>
      </c>
      <c r="J45" s="11"/>
      <c r="K45" s="3">
        <v>5</v>
      </c>
    </row>
    <row r="46" spans="1:12" x14ac:dyDescent="0.2">
      <c r="A46" s="6" t="s">
        <v>45</v>
      </c>
      <c r="B46" s="20"/>
      <c r="C46" s="3">
        <v>74324</v>
      </c>
      <c r="D46" s="11"/>
      <c r="E46" s="3">
        <v>23255</v>
      </c>
      <c r="F46" s="11"/>
      <c r="G46" s="3">
        <v>5623</v>
      </c>
      <c r="H46" s="11"/>
      <c r="I46" s="3">
        <v>1752</v>
      </c>
      <c r="J46" s="11"/>
      <c r="K46" s="3">
        <v>88</v>
      </c>
    </row>
    <row r="47" spans="1:12" ht="12" thickBot="1" x14ac:dyDescent="0.25">
      <c r="A47" s="6" t="s">
        <v>46</v>
      </c>
      <c r="B47" s="18"/>
      <c r="C47" s="8">
        <v>61814</v>
      </c>
      <c r="D47" s="12"/>
      <c r="E47" s="8">
        <v>23275</v>
      </c>
      <c r="F47" s="12"/>
      <c r="G47" s="8">
        <v>6169</v>
      </c>
      <c r="H47" s="12"/>
      <c r="I47" s="8">
        <v>1864</v>
      </c>
      <c r="J47" s="12"/>
      <c r="K47" s="8">
        <v>37</v>
      </c>
      <c r="L47" s="38" t="s">
        <v>55</v>
      </c>
    </row>
    <row r="48" spans="1:12" x14ac:dyDescent="0.2">
      <c r="A48" s="6" t="s">
        <v>47</v>
      </c>
      <c r="B48" s="21"/>
      <c r="C48" s="29">
        <v>58556</v>
      </c>
      <c r="D48" s="13"/>
      <c r="E48" s="29">
        <v>12876</v>
      </c>
      <c r="F48" s="13"/>
      <c r="G48" s="29">
        <v>3406</v>
      </c>
      <c r="H48" s="13"/>
      <c r="I48" s="29">
        <v>907</v>
      </c>
      <c r="J48" s="13"/>
      <c r="K48" s="29">
        <v>43</v>
      </c>
    </row>
    <row r="49" spans="1:12" ht="12" thickBot="1" x14ac:dyDescent="0.25">
      <c r="A49" s="6" t="s">
        <v>48</v>
      </c>
      <c r="B49" s="21"/>
      <c r="C49" s="8">
        <v>55942</v>
      </c>
      <c r="D49" s="12"/>
      <c r="E49" s="8">
        <v>13314</v>
      </c>
      <c r="F49" s="12"/>
      <c r="G49" s="8">
        <v>3474</v>
      </c>
      <c r="H49" s="12"/>
      <c r="I49" s="8">
        <v>859</v>
      </c>
      <c r="J49" s="12"/>
      <c r="K49" s="8">
        <v>39</v>
      </c>
      <c r="L49" s="38" t="s">
        <v>49</v>
      </c>
    </row>
    <row r="50" spans="1:12" x14ac:dyDescent="0.2">
      <c r="A50" s="7" t="s">
        <v>73</v>
      </c>
      <c r="B50" s="21"/>
    </row>
  </sheetData>
  <mergeCells count="2">
    <mergeCell ref="C2:K2"/>
    <mergeCell ref="C4:K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0"/>
  <sheetViews>
    <sheetView workbookViewId="0">
      <pane xSplit="1" ySplit="3" topLeftCell="B4" activePane="bottomRight" state="frozen"/>
      <selection pane="topRight" activeCell="B1" sqref="B1"/>
      <selection pane="bottomLeft" activeCell="A4" sqref="A4"/>
      <selection pane="bottomRight" activeCell="G14" sqref="G14"/>
    </sheetView>
  </sheetViews>
  <sheetFormatPr defaultColWidth="9.109375" defaultRowHeight="11.4" x14ac:dyDescent="0.2"/>
  <cols>
    <col min="1" max="1" width="17.88671875" style="1" customWidth="1"/>
    <col min="2" max="2" width="17.88671875" style="10" hidden="1" customWidth="1"/>
    <col min="3" max="3" width="13.6640625" style="1" customWidth="1"/>
    <col min="4" max="4" width="13.6640625" style="10" hidden="1" customWidth="1"/>
    <col min="5" max="5" width="13.6640625" style="1" customWidth="1"/>
    <col min="6" max="6" width="13.6640625" style="10" hidden="1" customWidth="1"/>
    <col min="7" max="7" width="13.6640625" style="1" customWidth="1"/>
    <col min="8" max="8" width="13.6640625" style="10" hidden="1" customWidth="1"/>
    <col min="9" max="9" width="13.6640625" style="1" customWidth="1"/>
    <col min="10" max="10" width="13.6640625" style="10" hidden="1" customWidth="1"/>
    <col min="11" max="11" width="13.6640625" style="1" customWidth="1"/>
    <col min="12" max="12" width="9.109375" style="38"/>
    <col min="13" max="16384" width="9.109375" style="1"/>
  </cols>
  <sheetData>
    <row r="1" spans="1:19" x14ac:dyDescent="0.2">
      <c r="A1" s="4"/>
    </row>
    <row r="2" spans="1:19" ht="24" x14ac:dyDescent="0.25">
      <c r="A2" s="23" t="s">
        <v>4</v>
      </c>
      <c r="B2" s="24"/>
      <c r="C2" s="266" t="s">
        <v>56</v>
      </c>
      <c r="D2" s="267"/>
      <c r="E2" s="267"/>
      <c r="F2" s="267"/>
      <c r="G2" s="267"/>
      <c r="H2" s="267"/>
      <c r="I2" s="267"/>
      <c r="J2" s="267"/>
      <c r="K2" s="268"/>
    </row>
    <row r="3" spans="1:19" ht="24" x14ac:dyDescent="0.2">
      <c r="A3" s="3"/>
      <c r="B3" s="11"/>
      <c r="C3" s="33" t="s">
        <v>51</v>
      </c>
      <c r="D3" s="34"/>
      <c r="E3" s="27" t="s">
        <v>52</v>
      </c>
      <c r="F3" s="28"/>
      <c r="G3" s="27" t="s">
        <v>53</v>
      </c>
      <c r="H3" s="28"/>
      <c r="I3" s="27" t="s">
        <v>54</v>
      </c>
      <c r="J3" s="28"/>
      <c r="K3" s="33" t="s">
        <v>0</v>
      </c>
      <c r="L3" s="38" t="s">
        <v>74</v>
      </c>
    </row>
    <row r="4" spans="1:19" s="2" customFormat="1" ht="12" x14ac:dyDescent="0.25">
      <c r="A4" s="22"/>
      <c r="B4" s="36">
        <v>0.453592</v>
      </c>
      <c r="C4" s="272" t="s">
        <v>86</v>
      </c>
      <c r="D4" s="273"/>
      <c r="E4" s="273"/>
      <c r="F4" s="273"/>
      <c r="G4" s="273"/>
      <c r="H4" s="273"/>
      <c r="I4" s="273"/>
      <c r="J4" s="273"/>
      <c r="K4" s="274"/>
      <c r="L4" s="39"/>
      <c r="M4" s="31"/>
      <c r="N4" s="1"/>
      <c r="O4" s="1"/>
      <c r="P4" s="1"/>
      <c r="Q4" s="1"/>
      <c r="R4" s="31"/>
      <c r="S4" s="31"/>
    </row>
    <row r="5" spans="1:19" x14ac:dyDescent="0.2">
      <c r="A5" s="5" t="s">
        <v>5</v>
      </c>
      <c r="B5" s="11">
        <v>11887</v>
      </c>
      <c r="C5" s="3">
        <f t="shared" ref="C5:C18" si="0">B5*$B$4</f>
        <v>5391.8481039999997</v>
      </c>
      <c r="D5" s="11">
        <v>1467</v>
      </c>
      <c r="E5" s="3">
        <f t="shared" ref="E5:E18" si="1">D5*$B$4</f>
        <v>665.41946399999995</v>
      </c>
      <c r="F5" s="11">
        <v>12</v>
      </c>
      <c r="G5" s="3">
        <f t="shared" ref="G5:G18" si="2">F5*$B$4</f>
        <v>5.4431039999999999</v>
      </c>
      <c r="H5" s="11">
        <v>52</v>
      </c>
      <c r="I5" s="3">
        <f t="shared" ref="I5:I18" si="3">H5*$B$4</f>
        <v>23.586784000000002</v>
      </c>
      <c r="J5" s="11">
        <v>85</v>
      </c>
      <c r="K5" s="3">
        <f t="shared" ref="K5:K18" si="4">J5*$B$4</f>
        <v>38.555320000000002</v>
      </c>
    </row>
    <row r="6" spans="1:19" x14ac:dyDescent="0.2">
      <c r="A6" s="5" t="s">
        <v>6</v>
      </c>
      <c r="B6" s="11">
        <v>12180</v>
      </c>
      <c r="C6" s="3">
        <f t="shared" si="0"/>
        <v>5524.7505599999995</v>
      </c>
      <c r="D6" s="11">
        <v>2382</v>
      </c>
      <c r="E6" s="3">
        <f t="shared" si="1"/>
        <v>1080.456144</v>
      </c>
      <c r="F6" s="11">
        <v>28</v>
      </c>
      <c r="G6" s="3">
        <f t="shared" si="2"/>
        <v>12.700576</v>
      </c>
      <c r="H6" s="11">
        <v>312</v>
      </c>
      <c r="I6" s="3">
        <f t="shared" si="3"/>
        <v>141.52070399999999</v>
      </c>
      <c r="J6" s="11">
        <v>118</v>
      </c>
      <c r="K6" s="3">
        <f t="shared" si="4"/>
        <v>53.523856000000002</v>
      </c>
    </row>
    <row r="7" spans="1:19" x14ac:dyDescent="0.2">
      <c r="A7" s="5" t="s">
        <v>7</v>
      </c>
      <c r="B7" s="11">
        <v>11639</v>
      </c>
      <c r="C7" s="3">
        <f t="shared" si="0"/>
        <v>5279.3572880000002</v>
      </c>
      <c r="D7" s="11">
        <v>4103</v>
      </c>
      <c r="E7" s="3">
        <f t="shared" si="1"/>
        <v>1861.087976</v>
      </c>
      <c r="F7" s="11">
        <v>18</v>
      </c>
      <c r="G7" s="3">
        <f t="shared" si="2"/>
        <v>8.1646560000000008</v>
      </c>
      <c r="H7" s="11">
        <v>474</v>
      </c>
      <c r="I7" s="3">
        <f t="shared" si="3"/>
        <v>215.00260800000001</v>
      </c>
      <c r="J7" s="11">
        <v>212</v>
      </c>
      <c r="K7" s="3">
        <f t="shared" si="4"/>
        <v>96.161503999999994</v>
      </c>
    </row>
    <row r="8" spans="1:19" ht="12" thickBot="1" x14ac:dyDescent="0.25">
      <c r="A8" s="5" t="s">
        <v>8</v>
      </c>
      <c r="B8" s="12">
        <v>12788</v>
      </c>
      <c r="C8" s="8">
        <f t="shared" si="0"/>
        <v>5800.5344960000002</v>
      </c>
      <c r="D8" s="12">
        <v>5323</v>
      </c>
      <c r="E8" s="8">
        <f t="shared" si="1"/>
        <v>2414.4702160000002</v>
      </c>
      <c r="F8" s="12">
        <v>69</v>
      </c>
      <c r="G8" s="8">
        <f t="shared" si="2"/>
        <v>31.297847999999998</v>
      </c>
      <c r="H8" s="12">
        <v>717</v>
      </c>
      <c r="I8" s="8">
        <f t="shared" si="3"/>
        <v>325.22546399999999</v>
      </c>
      <c r="J8" s="12">
        <v>225</v>
      </c>
      <c r="K8" s="8">
        <f t="shared" si="4"/>
        <v>102.0582</v>
      </c>
      <c r="L8" s="38" t="s">
        <v>68</v>
      </c>
    </row>
    <row r="9" spans="1:19" x14ac:dyDescent="0.2">
      <c r="A9" s="5" t="s">
        <v>9</v>
      </c>
      <c r="B9" s="13">
        <v>12750</v>
      </c>
      <c r="C9" s="29">
        <f t="shared" si="0"/>
        <v>5783.2979999999998</v>
      </c>
      <c r="D9" s="13">
        <v>5810</v>
      </c>
      <c r="E9" s="29">
        <f t="shared" si="1"/>
        <v>2635.3695200000002</v>
      </c>
      <c r="F9" s="13">
        <v>191</v>
      </c>
      <c r="G9" s="29">
        <f t="shared" si="2"/>
        <v>86.636071999999999</v>
      </c>
      <c r="H9" s="13">
        <v>842</v>
      </c>
      <c r="I9" s="29">
        <f t="shared" si="3"/>
        <v>381.924464</v>
      </c>
      <c r="J9" s="13">
        <v>224</v>
      </c>
      <c r="K9" s="29">
        <f t="shared" si="4"/>
        <v>101.604608</v>
      </c>
    </row>
    <row r="10" spans="1:19" x14ac:dyDescent="0.2">
      <c r="A10" s="5" t="s">
        <v>10</v>
      </c>
      <c r="B10" s="11">
        <v>11123</v>
      </c>
      <c r="C10" s="3">
        <f t="shared" si="0"/>
        <v>5045.3038159999996</v>
      </c>
      <c r="D10" s="11">
        <v>5912</v>
      </c>
      <c r="E10" s="3">
        <f t="shared" si="1"/>
        <v>2681.6359039999998</v>
      </c>
      <c r="F10" s="11">
        <v>138</v>
      </c>
      <c r="G10" s="3">
        <f t="shared" si="2"/>
        <v>62.595695999999997</v>
      </c>
      <c r="H10" s="11">
        <v>921</v>
      </c>
      <c r="I10" s="3">
        <f t="shared" si="3"/>
        <v>417.75823200000002</v>
      </c>
      <c r="J10" s="11">
        <v>369</v>
      </c>
      <c r="K10" s="3">
        <f t="shared" si="4"/>
        <v>167.37544800000001</v>
      </c>
    </row>
    <row r="11" spans="1:19" x14ac:dyDescent="0.2">
      <c r="A11" s="5" t="s">
        <v>11</v>
      </c>
      <c r="B11" s="11">
        <v>11839</v>
      </c>
      <c r="C11" s="3">
        <f t="shared" si="0"/>
        <v>5370.0756879999999</v>
      </c>
      <c r="D11" s="11">
        <v>5441</v>
      </c>
      <c r="E11" s="3">
        <f t="shared" si="1"/>
        <v>2467.994072</v>
      </c>
      <c r="F11" s="11">
        <v>196</v>
      </c>
      <c r="G11" s="3">
        <f t="shared" si="2"/>
        <v>88.904032000000001</v>
      </c>
      <c r="H11" s="11">
        <v>959</v>
      </c>
      <c r="I11" s="3">
        <f t="shared" si="3"/>
        <v>434.99472800000001</v>
      </c>
      <c r="J11" s="11">
        <v>548</v>
      </c>
      <c r="K11" s="3">
        <f t="shared" si="4"/>
        <v>248.56841599999998</v>
      </c>
    </row>
    <row r="12" spans="1:19" ht="12" thickBot="1" x14ac:dyDescent="0.25">
      <c r="A12" s="5" t="s">
        <v>12</v>
      </c>
      <c r="B12" s="12">
        <v>12385</v>
      </c>
      <c r="C12" s="8">
        <f t="shared" si="0"/>
        <v>5617.7369200000003</v>
      </c>
      <c r="D12" s="12">
        <v>6406</v>
      </c>
      <c r="E12" s="8">
        <f t="shared" si="1"/>
        <v>2905.7103520000001</v>
      </c>
      <c r="F12" s="12">
        <v>243</v>
      </c>
      <c r="G12" s="8">
        <f t="shared" si="2"/>
        <v>110.22285599999999</v>
      </c>
      <c r="H12" s="12">
        <v>1036</v>
      </c>
      <c r="I12" s="8">
        <f t="shared" si="3"/>
        <v>469.921312</v>
      </c>
      <c r="J12" s="12">
        <v>689</v>
      </c>
      <c r="K12" s="8">
        <f t="shared" si="4"/>
        <v>312.52488799999998</v>
      </c>
      <c r="L12" s="38" t="s">
        <v>67</v>
      </c>
    </row>
    <row r="13" spans="1:19" x14ac:dyDescent="0.2">
      <c r="A13" s="5" t="s">
        <v>13</v>
      </c>
      <c r="B13" s="13">
        <v>11834</v>
      </c>
      <c r="C13" s="29">
        <f t="shared" si="0"/>
        <v>5367.8077279999998</v>
      </c>
      <c r="D13" s="13">
        <v>7391</v>
      </c>
      <c r="E13" s="29">
        <f t="shared" si="1"/>
        <v>3352.4984719999998</v>
      </c>
      <c r="F13" s="13">
        <v>323</v>
      </c>
      <c r="G13" s="29">
        <f t="shared" si="2"/>
        <v>146.51021599999999</v>
      </c>
      <c r="H13" s="13">
        <v>1057</v>
      </c>
      <c r="I13" s="29">
        <f t="shared" si="3"/>
        <v>479.44674399999997</v>
      </c>
      <c r="J13" s="13">
        <v>704</v>
      </c>
      <c r="K13" s="29">
        <f t="shared" si="4"/>
        <v>319.32876799999997</v>
      </c>
    </row>
    <row r="14" spans="1:19" x14ac:dyDescent="0.2">
      <c r="A14" s="5" t="s">
        <v>3</v>
      </c>
      <c r="B14" s="11">
        <v>10709</v>
      </c>
      <c r="C14" s="3">
        <f t="shared" si="0"/>
        <v>4857.5167279999996</v>
      </c>
      <c r="D14" s="11">
        <v>8326</v>
      </c>
      <c r="E14" s="3">
        <f t="shared" si="1"/>
        <v>3776.606992</v>
      </c>
      <c r="F14" s="11">
        <v>490</v>
      </c>
      <c r="G14" s="3">
        <f t="shared" si="2"/>
        <v>222.26007999999999</v>
      </c>
      <c r="H14" s="11">
        <v>1130</v>
      </c>
      <c r="I14" s="3">
        <f t="shared" si="3"/>
        <v>512.55895999999996</v>
      </c>
      <c r="J14" s="11">
        <v>635</v>
      </c>
      <c r="K14" s="3">
        <f t="shared" si="4"/>
        <v>288.03091999999998</v>
      </c>
    </row>
    <row r="15" spans="1:19" x14ac:dyDescent="0.2">
      <c r="A15" s="5" t="s">
        <v>14</v>
      </c>
      <c r="B15" s="11">
        <v>10558</v>
      </c>
      <c r="C15" s="3">
        <f t="shared" si="0"/>
        <v>4789.0243360000004</v>
      </c>
      <c r="D15" s="11">
        <v>8206</v>
      </c>
      <c r="E15" s="3">
        <f t="shared" si="1"/>
        <v>3722.1759520000001</v>
      </c>
      <c r="F15" s="11">
        <v>683</v>
      </c>
      <c r="G15" s="3">
        <f t="shared" si="2"/>
        <v>309.803336</v>
      </c>
      <c r="H15" s="11">
        <v>1142</v>
      </c>
      <c r="I15" s="3">
        <f t="shared" si="3"/>
        <v>518.00206400000002</v>
      </c>
      <c r="J15" s="11">
        <v>656</v>
      </c>
      <c r="K15" s="3">
        <f t="shared" si="4"/>
        <v>297.556352</v>
      </c>
    </row>
    <row r="16" spans="1:19" x14ac:dyDescent="0.2">
      <c r="A16" s="5" t="s">
        <v>15</v>
      </c>
      <c r="B16" s="11">
        <v>10639</v>
      </c>
      <c r="C16" s="3">
        <f t="shared" si="0"/>
        <v>4825.7652879999996</v>
      </c>
      <c r="D16" s="11">
        <v>8546</v>
      </c>
      <c r="E16" s="3">
        <f t="shared" si="1"/>
        <v>3876.3972319999998</v>
      </c>
      <c r="F16" s="11">
        <v>703</v>
      </c>
      <c r="G16" s="3">
        <f t="shared" si="2"/>
        <v>318.87517600000001</v>
      </c>
      <c r="H16" s="11">
        <v>1154</v>
      </c>
      <c r="I16" s="3">
        <f t="shared" si="3"/>
        <v>523.44516799999997</v>
      </c>
      <c r="J16" s="11">
        <v>627</v>
      </c>
      <c r="K16" s="3">
        <f t="shared" si="4"/>
        <v>284.40218399999998</v>
      </c>
    </row>
    <row r="17" spans="1:12" x14ac:dyDescent="0.2">
      <c r="A17" s="5" t="s">
        <v>16</v>
      </c>
      <c r="B17" s="11">
        <v>10984</v>
      </c>
      <c r="C17" s="3">
        <f t="shared" si="0"/>
        <v>4982.2545280000004</v>
      </c>
      <c r="D17" s="11">
        <v>7390</v>
      </c>
      <c r="E17" s="3">
        <f t="shared" si="1"/>
        <v>3352.0448799999999</v>
      </c>
      <c r="F17" s="11">
        <v>641</v>
      </c>
      <c r="G17" s="3">
        <f t="shared" si="2"/>
        <v>290.75247200000001</v>
      </c>
      <c r="H17" s="11">
        <v>1108</v>
      </c>
      <c r="I17" s="3">
        <f t="shared" si="3"/>
        <v>502.57993599999998</v>
      </c>
      <c r="J17" s="11">
        <v>664</v>
      </c>
      <c r="K17" s="3">
        <f t="shared" si="4"/>
        <v>301.18508800000001</v>
      </c>
    </row>
    <row r="18" spans="1:12" ht="12" thickBot="1" x14ac:dyDescent="0.25">
      <c r="A18" s="5" t="s">
        <v>17</v>
      </c>
      <c r="B18" s="8">
        <v>11747</v>
      </c>
      <c r="C18" s="8">
        <f t="shared" si="0"/>
        <v>5328.3452239999997</v>
      </c>
      <c r="D18" s="8">
        <v>7578</v>
      </c>
      <c r="E18" s="8">
        <f t="shared" si="1"/>
        <v>3437.3201760000002</v>
      </c>
      <c r="F18" s="8">
        <v>780</v>
      </c>
      <c r="G18" s="8">
        <f t="shared" si="2"/>
        <v>353.80176</v>
      </c>
      <c r="H18" s="8">
        <v>1258</v>
      </c>
      <c r="I18" s="8">
        <f t="shared" si="3"/>
        <v>570.61873600000001</v>
      </c>
      <c r="J18" s="8">
        <v>772</v>
      </c>
      <c r="K18" s="8">
        <f t="shared" si="4"/>
        <v>350.173024</v>
      </c>
      <c r="L18" s="38" t="s">
        <v>66</v>
      </c>
    </row>
    <row r="19" spans="1:12" x14ac:dyDescent="0.2">
      <c r="A19" s="5" t="s">
        <v>18</v>
      </c>
      <c r="B19" s="15"/>
      <c r="C19" s="29">
        <v>5310</v>
      </c>
      <c r="D19" s="13"/>
      <c r="E19" s="29">
        <v>3485</v>
      </c>
      <c r="F19" s="13"/>
      <c r="G19" s="29">
        <v>421</v>
      </c>
      <c r="H19" s="13"/>
      <c r="I19" s="29">
        <v>593</v>
      </c>
      <c r="J19" s="13"/>
      <c r="K19" s="29">
        <v>319</v>
      </c>
    </row>
    <row r="20" spans="1:12" x14ac:dyDescent="0.2">
      <c r="A20" s="5" t="s">
        <v>19</v>
      </c>
      <c r="B20" s="16"/>
      <c r="C20" s="3">
        <v>6012</v>
      </c>
      <c r="D20" s="11"/>
      <c r="E20" s="3">
        <v>3585</v>
      </c>
      <c r="F20" s="11"/>
      <c r="G20" s="3">
        <v>471</v>
      </c>
      <c r="H20" s="11"/>
      <c r="I20" s="3">
        <v>582</v>
      </c>
      <c r="J20" s="11"/>
      <c r="K20" s="3">
        <v>382</v>
      </c>
    </row>
    <row r="21" spans="1:12" x14ac:dyDescent="0.2">
      <c r="A21" s="5" t="s">
        <v>20</v>
      </c>
      <c r="B21" s="16"/>
      <c r="C21" s="3">
        <v>7326</v>
      </c>
      <c r="D21" s="11"/>
      <c r="E21" s="3">
        <v>4082</v>
      </c>
      <c r="F21" s="11"/>
      <c r="G21" s="3">
        <v>528</v>
      </c>
      <c r="H21" s="11"/>
      <c r="I21" s="3">
        <v>673</v>
      </c>
      <c r="J21" s="11"/>
      <c r="K21" s="3">
        <v>484</v>
      </c>
    </row>
    <row r="22" spans="1:12" ht="12" thickBot="1" x14ac:dyDescent="0.25">
      <c r="A22" s="5" t="s">
        <v>21</v>
      </c>
      <c r="B22" s="17"/>
      <c r="C22" s="8">
        <v>8012</v>
      </c>
      <c r="D22" s="12"/>
      <c r="E22" s="8">
        <v>4443</v>
      </c>
      <c r="F22" s="12"/>
      <c r="G22" s="8">
        <v>517</v>
      </c>
      <c r="H22" s="12"/>
      <c r="I22" s="8">
        <v>396</v>
      </c>
      <c r="J22" s="12"/>
      <c r="K22" s="8">
        <v>526</v>
      </c>
    </row>
    <row r="23" spans="1:12" ht="12" thickBot="1" x14ac:dyDescent="0.25">
      <c r="A23" s="5" t="s">
        <v>22</v>
      </c>
      <c r="B23" s="14"/>
      <c r="C23" s="32">
        <v>7880</v>
      </c>
      <c r="D23" s="35"/>
      <c r="E23" s="32">
        <v>4589</v>
      </c>
      <c r="F23" s="35"/>
      <c r="G23" s="32">
        <v>491</v>
      </c>
      <c r="H23" s="35"/>
      <c r="I23" s="32">
        <v>41</v>
      </c>
      <c r="J23" s="35"/>
      <c r="K23" s="32">
        <v>542</v>
      </c>
      <c r="L23" s="38" t="s">
        <v>64</v>
      </c>
    </row>
    <row r="24" spans="1:12" ht="12" thickBot="1" x14ac:dyDescent="0.25">
      <c r="A24" s="5" t="s">
        <v>23</v>
      </c>
      <c r="B24" s="14"/>
      <c r="C24" s="32">
        <v>8622</v>
      </c>
      <c r="D24" s="35"/>
      <c r="E24" s="32">
        <v>5064</v>
      </c>
      <c r="F24" s="35"/>
      <c r="G24" s="32">
        <v>561</v>
      </c>
      <c r="H24" s="35"/>
      <c r="I24" s="32">
        <v>34</v>
      </c>
      <c r="J24" s="35"/>
      <c r="K24" s="32">
        <v>599</v>
      </c>
    </row>
    <row r="25" spans="1:12" x14ac:dyDescent="0.2">
      <c r="A25" s="5" t="s">
        <v>24</v>
      </c>
      <c r="B25" s="15"/>
      <c r="C25" s="29">
        <v>8907</v>
      </c>
      <c r="D25" s="13"/>
      <c r="E25" s="29">
        <v>5386</v>
      </c>
      <c r="F25" s="13"/>
      <c r="G25" s="29">
        <v>680</v>
      </c>
      <c r="H25" s="13"/>
      <c r="I25" s="29">
        <v>34</v>
      </c>
      <c r="J25" s="13"/>
      <c r="K25" s="29">
        <v>760</v>
      </c>
    </row>
    <row r="26" spans="1:12" x14ac:dyDescent="0.2">
      <c r="A26" s="5" t="s">
        <v>25</v>
      </c>
      <c r="B26" s="16"/>
      <c r="C26" s="3">
        <v>8575</v>
      </c>
      <c r="D26" s="11"/>
      <c r="E26" s="3">
        <v>6267</v>
      </c>
      <c r="F26" s="11"/>
      <c r="G26" s="3">
        <v>985</v>
      </c>
      <c r="H26" s="11"/>
      <c r="I26" s="3">
        <v>39</v>
      </c>
      <c r="J26" s="11"/>
      <c r="K26" s="3">
        <v>821</v>
      </c>
    </row>
    <row r="27" spans="1:12" x14ac:dyDescent="0.2">
      <c r="A27" s="5" t="s">
        <v>26</v>
      </c>
      <c r="B27" s="16"/>
      <c r="C27" s="3">
        <v>9316</v>
      </c>
      <c r="D27" s="11"/>
      <c r="E27" s="3">
        <v>7157</v>
      </c>
      <c r="F27" s="11"/>
      <c r="G27" s="3">
        <v>1568</v>
      </c>
      <c r="H27" s="11"/>
      <c r="I27" s="3">
        <v>34</v>
      </c>
      <c r="J27" s="11"/>
      <c r="K27" s="3">
        <v>944</v>
      </c>
    </row>
    <row r="28" spans="1:12" x14ac:dyDescent="0.2">
      <c r="A28" s="5" t="s">
        <v>27</v>
      </c>
      <c r="B28" s="16"/>
      <c r="C28" s="3">
        <v>7491</v>
      </c>
      <c r="D28" s="11"/>
      <c r="E28" s="3">
        <v>7791</v>
      </c>
      <c r="F28" s="11"/>
      <c r="G28" s="3">
        <v>2725</v>
      </c>
      <c r="H28" s="11"/>
      <c r="I28" s="3">
        <v>42</v>
      </c>
      <c r="J28" s="11"/>
      <c r="K28" s="3">
        <v>930</v>
      </c>
    </row>
    <row r="29" spans="1:12" x14ac:dyDescent="0.2">
      <c r="A29" s="5" t="s">
        <v>28</v>
      </c>
      <c r="B29" s="16"/>
      <c r="C29" s="3">
        <v>8365</v>
      </c>
      <c r="D29" s="11"/>
      <c r="E29" s="3">
        <v>9421</v>
      </c>
      <c r="F29" s="11"/>
      <c r="G29" s="3">
        <v>3128</v>
      </c>
      <c r="H29" s="11"/>
      <c r="I29" s="3">
        <v>61</v>
      </c>
      <c r="J29" s="11"/>
      <c r="K29" s="3">
        <v>1039</v>
      </c>
      <c r="L29" s="38" t="s">
        <v>63</v>
      </c>
    </row>
    <row r="30" spans="1:12" x14ac:dyDescent="0.2">
      <c r="A30" s="5" t="s">
        <v>29</v>
      </c>
      <c r="B30" s="17"/>
      <c r="C30" s="41">
        <v>9963</v>
      </c>
      <c r="D30" s="43"/>
      <c r="E30" s="41">
        <v>10619</v>
      </c>
      <c r="F30" s="43"/>
      <c r="G30" s="41">
        <v>5295</v>
      </c>
      <c r="H30" s="43"/>
      <c r="I30" s="41">
        <v>110</v>
      </c>
      <c r="J30" s="43"/>
      <c r="K30" s="41">
        <v>1232</v>
      </c>
    </row>
    <row r="31" spans="1:12" ht="12" thickBot="1" x14ac:dyDescent="0.25">
      <c r="A31" s="5" t="s">
        <v>30</v>
      </c>
      <c r="B31" s="14"/>
      <c r="C31" s="8">
        <v>8725</v>
      </c>
      <c r="D31" s="12"/>
      <c r="E31" s="8">
        <v>12398</v>
      </c>
      <c r="F31" s="12"/>
      <c r="G31" s="8">
        <v>5276</v>
      </c>
      <c r="H31" s="12"/>
      <c r="I31" s="8">
        <v>103</v>
      </c>
      <c r="J31" s="12"/>
      <c r="K31" s="8">
        <v>1057</v>
      </c>
      <c r="L31" s="38" t="s">
        <v>62</v>
      </c>
    </row>
    <row r="32" spans="1:12" x14ac:dyDescent="0.2">
      <c r="A32" s="5" t="s">
        <v>31</v>
      </c>
      <c r="B32" s="17"/>
      <c r="C32" s="29">
        <v>8873</v>
      </c>
      <c r="D32" s="13"/>
      <c r="E32" s="29">
        <v>12725</v>
      </c>
      <c r="F32" s="13"/>
      <c r="G32" s="29">
        <v>8928</v>
      </c>
      <c r="H32" s="13"/>
      <c r="I32" s="29">
        <v>1385</v>
      </c>
      <c r="J32" s="13"/>
      <c r="K32" s="29"/>
    </row>
    <row r="33" spans="1:12" x14ac:dyDescent="0.2">
      <c r="A33" s="5" t="s">
        <v>32</v>
      </c>
      <c r="B33" s="15"/>
      <c r="C33" s="29">
        <v>7755</v>
      </c>
      <c r="D33" s="13"/>
      <c r="E33" s="29">
        <v>12465</v>
      </c>
      <c r="F33" s="13"/>
      <c r="G33" s="29">
        <v>7981</v>
      </c>
      <c r="H33" s="13"/>
      <c r="I33" s="29">
        <v>1341</v>
      </c>
      <c r="J33" s="13"/>
      <c r="K33" s="29"/>
    </row>
    <row r="34" spans="1:12" x14ac:dyDescent="0.2">
      <c r="A34" s="5" t="s">
        <v>33</v>
      </c>
      <c r="B34" s="16"/>
      <c r="C34" s="3">
        <v>8162</v>
      </c>
      <c r="D34" s="11"/>
      <c r="E34" s="3">
        <v>13279</v>
      </c>
      <c r="F34" s="11"/>
      <c r="G34" s="3">
        <v>1173</v>
      </c>
      <c r="H34" s="11"/>
      <c r="I34" s="3">
        <v>1444</v>
      </c>
      <c r="J34" s="11"/>
      <c r="K34" s="3"/>
    </row>
    <row r="35" spans="1:12" x14ac:dyDescent="0.2">
      <c r="A35" s="5" t="s">
        <v>34</v>
      </c>
      <c r="B35" s="16"/>
      <c r="C35" s="3">
        <v>3984</v>
      </c>
      <c r="D35" s="11"/>
      <c r="E35" s="3">
        <v>11598</v>
      </c>
      <c r="F35" s="11"/>
      <c r="G35" s="3">
        <v>1510</v>
      </c>
      <c r="H35" s="11"/>
      <c r="I35" s="3">
        <v>1572</v>
      </c>
      <c r="J35" s="11"/>
      <c r="K35" s="3"/>
    </row>
    <row r="36" spans="1:12" x14ac:dyDescent="0.2">
      <c r="A36" s="5" t="s">
        <v>35</v>
      </c>
      <c r="B36" s="16"/>
      <c r="C36" s="3">
        <v>10018</v>
      </c>
      <c r="D36" s="11"/>
      <c r="E36" s="3">
        <v>11323</v>
      </c>
      <c r="F36" s="11"/>
      <c r="G36" s="3">
        <v>1335</v>
      </c>
      <c r="H36" s="11"/>
      <c r="I36" s="3">
        <v>1648</v>
      </c>
      <c r="J36" s="11"/>
      <c r="K36" s="3"/>
    </row>
    <row r="37" spans="1:12" ht="12" thickBot="1" x14ac:dyDescent="0.25">
      <c r="A37" s="6" t="s">
        <v>36</v>
      </c>
      <c r="B37" s="18"/>
      <c r="C37" s="8">
        <v>12171</v>
      </c>
      <c r="D37" s="12"/>
      <c r="E37" s="8">
        <v>11034</v>
      </c>
      <c r="F37" s="12"/>
      <c r="G37" s="8">
        <v>1144</v>
      </c>
      <c r="H37" s="12"/>
      <c r="I37" s="8">
        <v>1694</v>
      </c>
      <c r="J37" s="12"/>
      <c r="K37" s="8"/>
      <c r="L37" s="38" t="s">
        <v>61</v>
      </c>
    </row>
    <row r="38" spans="1:12" x14ac:dyDescent="0.2">
      <c r="A38" s="6" t="s">
        <v>37</v>
      </c>
      <c r="B38" s="19"/>
      <c r="C38" s="29">
        <v>13167</v>
      </c>
      <c r="D38" s="13"/>
      <c r="E38" s="29">
        <v>10915</v>
      </c>
      <c r="F38" s="13"/>
      <c r="G38" s="29">
        <v>1173</v>
      </c>
      <c r="H38" s="13"/>
      <c r="I38" s="29">
        <v>1949</v>
      </c>
      <c r="J38" s="13"/>
      <c r="K38" s="29"/>
    </row>
    <row r="39" spans="1:12" x14ac:dyDescent="0.2">
      <c r="A39" s="6" t="s">
        <v>38</v>
      </c>
      <c r="B39" s="20"/>
      <c r="C39" s="3">
        <v>12666</v>
      </c>
      <c r="D39" s="11"/>
      <c r="E39" s="3">
        <v>9677</v>
      </c>
      <c r="F39" s="11"/>
      <c r="G39" s="3">
        <v>1118</v>
      </c>
      <c r="H39" s="11"/>
      <c r="I39" s="3">
        <v>1846</v>
      </c>
      <c r="J39" s="11"/>
      <c r="K39" s="3"/>
    </row>
    <row r="40" spans="1:12" x14ac:dyDescent="0.2">
      <c r="A40" s="6" t="s">
        <v>39</v>
      </c>
      <c r="B40" s="20"/>
      <c r="C40" s="3">
        <v>13570</v>
      </c>
      <c r="D40" s="11"/>
      <c r="E40" s="3">
        <v>9352</v>
      </c>
      <c r="F40" s="11"/>
      <c r="G40" s="3">
        <v>1586</v>
      </c>
      <c r="H40" s="11"/>
      <c r="I40" s="3">
        <v>2739</v>
      </c>
      <c r="J40" s="11"/>
      <c r="K40" s="3"/>
    </row>
    <row r="41" spans="1:12" x14ac:dyDescent="0.2">
      <c r="A41" s="6" t="s">
        <v>40</v>
      </c>
      <c r="B41" s="20"/>
      <c r="C41" s="3">
        <v>10689</v>
      </c>
      <c r="D41" s="11"/>
      <c r="E41" s="3">
        <v>12257</v>
      </c>
      <c r="F41" s="11"/>
      <c r="G41" s="3">
        <v>1555</v>
      </c>
      <c r="H41" s="11"/>
      <c r="I41" s="3">
        <v>2214</v>
      </c>
      <c r="J41" s="11"/>
      <c r="K41" s="3">
        <v>59</v>
      </c>
    </row>
    <row r="42" spans="1:12" x14ac:dyDescent="0.2">
      <c r="A42" s="6" t="s">
        <v>41</v>
      </c>
      <c r="B42" s="20"/>
      <c r="C42" s="3">
        <v>7459</v>
      </c>
      <c r="D42" s="11"/>
      <c r="E42" s="3">
        <v>14407</v>
      </c>
      <c r="F42" s="11"/>
      <c r="G42" s="3">
        <v>2583</v>
      </c>
      <c r="H42" s="11"/>
      <c r="I42" s="3">
        <v>2255</v>
      </c>
      <c r="J42" s="11"/>
      <c r="K42" s="3">
        <v>47</v>
      </c>
    </row>
    <row r="43" spans="1:12" x14ac:dyDescent="0.2">
      <c r="A43" s="6" t="s">
        <v>42</v>
      </c>
      <c r="B43" s="20"/>
      <c r="C43" s="3">
        <v>8158</v>
      </c>
      <c r="D43" s="11"/>
      <c r="E43" s="3">
        <v>15900</v>
      </c>
      <c r="F43" s="11"/>
      <c r="G43" s="3">
        <v>2205</v>
      </c>
      <c r="H43" s="11"/>
      <c r="I43" s="3">
        <v>2377</v>
      </c>
      <c r="J43" s="11"/>
      <c r="K43" s="3">
        <v>50</v>
      </c>
    </row>
    <row r="44" spans="1:12" x14ac:dyDescent="0.2">
      <c r="A44" s="6" t="s">
        <v>43</v>
      </c>
      <c r="B44" s="20"/>
      <c r="C44" s="3">
        <v>9771</v>
      </c>
      <c r="D44" s="11"/>
      <c r="E44" s="3">
        <v>15520</v>
      </c>
      <c r="F44" s="11"/>
      <c r="G44" s="3">
        <v>2289</v>
      </c>
      <c r="H44" s="11"/>
      <c r="I44" s="3">
        <v>2424</v>
      </c>
      <c r="J44" s="11"/>
      <c r="K44" s="3">
        <v>47</v>
      </c>
    </row>
    <row r="45" spans="1:12" x14ac:dyDescent="0.2">
      <c r="A45" s="6" t="s">
        <v>44</v>
      </c>
      <c r="B45" s="20"/>
      <c r="C45" s="3">
        <v>12816</v>
      </c>
      <c r="D45" s="11"/>
      <c r="E45" s="3">
        <v>13253</v>
      </c>
      <c r="F45" s="11"/>
      <c r="G45" s="3">
        <v>2477</v>
      </c>
      <c r="H45" s="11"/>
      <c r="I45" s="3">
        <v>1834</v>
      </c>
      <c r="J45" s="11"/>
      <c r="K45" s="3">
        <v>62</v>
      </c>
    </row>
    <row r="46" spans="1:12" x14ac:dyDescent="0.2">
      <c r="A46" s="6" t="s">
        <v>45</v>
      </c>
      <c r="B46" s="20"/>
      <c r="C46" s="3">
        <v>15503</v>
      </c>
      <c r="D46" s="11"/>
      <c r="E46" s="3">
        <v>13281</v>
      </c>
      <c r="F46" s="11"/>
      <c r="G46" s="3">
        <v>2118</v>
      </c>
      <c r="H46" s="11"/>
      <c r="I46" s="3">
        <v>1695</v>
      </c>
      <c r="J46" s="11"/>
      <c r="K46" s="3">
        <v>179</v>
      </c>
    </row>
    <row r="47" spans="1:12" ht="12" thickBot="1" x14ac:dyDescent="0.25">
      <c r="A47" s="6" t="s">
        <v>46</v>
      </c>
      <c r="B47" s="18"/>
      <c r="C47" s="8">
        <v>16294</v>
      </c>
      <c r="D47" s="12"/>
      <c r="E47" s="8">
        <v>11895</v>
      </c>
      <c r="F47" s="12"/>
      <c r="G47" s="8">
        <v>1986</v>
      </c>
      <c r="H47" s="12"/>
      <c r="I47" s="8">
        <v>1567</v>
      </c>
      <c r="J47" s="12"/>
      <c r="K47" s="8">
        <v>59</v>
      </c>
      <c r="L47" s="38" t="s">
        <v>55</v>
      </c>
    </row>
    <row r="48" spans="1:12" x14ac:dyDescent="0.2">
      <c r="A48" s="6" t="s">
        <v>47</v>
      </c>
      <c r="B48" s="21"/>
      <c r="C48" s="29">
        <v>12666</v>
      </c>
      <c r="D48" s="13"/>
      <c r="E48" s="29">
        <v>9677</v>
      </c>
      <c r="F48" s="13"/>
      <c r="G48" s="29">
        <v>1118</v>
      </c>
      <c r="H48" s="13"/>
      <c r="I48" s="29">
        <v>1846</v>
      </c>
      <c r="J48" s="13"/>
      <c r="K48" s="29">
        <v>0</v>
      </c>
    </row>
    <row r="49" spans="1:12" ht="12" thickBot="1" x14ac:dyDescent="0.25">
      <c r="A49" s="6" t="s">
        <v>48</v>
      </c>
      <c r="B49" s="21"/>
      <c r="C49" s="8">
        <v>13202</v>
      </c>
      <c r="D49" s="12"/>
      <c r="E49" s="8">
        <v>13602</v>
      </c>
      <c r="F49" s="12"/>
      <c r="G49" s="8">
        <v>1987</v>
      </c>
      <c r="H49" s="12"/>
      <c r="I49" s="8">
        <v>1598</v>
      </c>
      <c r="J49" s="12"/>
      <c r="K49" s="8">
        <v>49</v>
      </c>
      <c r="L49" s="42" t="s">
        <v>49</v>
      </c>
    </row>
    <row r="50" spans="1:12" x14ac:dyDescent="0.2">
      <c r="A50" s="7" t="s">
        <v>73</v>
      </c>
      <c r="B50" s="21"/>
    </row>
  </sheetData>
  <mergeCells count="2">
    <mergeCell ref="C2:K2"/>
    <mergeCell ref="C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0"/>
  <sheetViews>
    <sheetView workbookViewId="0">
      <pane xSplit="1" ySplit="4" topLeftCell="B5" activePane="bottomRight" state="frozen"/>
      <selection pane="topRight" activeCell="B1" sqref="B1"/>
      <selection pane="bottomLeft" activeCell="A5" sqref="A5"/>
      <selection pane="bottomRight" activeCell="C5" sqref="C5"/>
    </sheetView>
  </sheetViews>
  <sheetFormatPr defaultColWidth="9.109375" defaultRowHeight="11.4" x14ac:dyDescent="0.2"/>
  <cols>
    <col min="1" max="1" width="17.88671875" style="1" customWidth="1"/>
    <col min="2" max="2" width="17.88671875" style="10" hidden="1" customWidth="1"/>
    <col min="3" max="3" width="13.6640625" style="1" customWidth="1"/>
    <col min="4" max="4" width="13.6640625" style="10" hidden="1" customWidth="1"/>
    <col min="5" max="5" width="13.6640625" style="1" customWidth="1"/>
    <col min="6" max="6" width="13.6640625" style="10" hidden="1" customWidth="1"/>
    <col min="7" max="7" width="13.6640625" style="1" customWidth="1"/>
    <col min="8" max="8" width="13.6640625" style="10" hidden="1" customWidth="1"/>
    <col min="9" max="9" width="13.6640625" style="1" customWidth="1"/>
    <col min="10" max="10" width="13.6640625" style="10" hidden="1" customWidth="1"/>
    <col min="11" max="11" width="13.6640625" style="1" customWidth="1"/>
    <col min="12" max="12" width="9.109375" style="1"/>
    <col min="13" max="13" width="9.109375" style="38"/>
    <col min="14" max="16384" width="9.109375" style="1"/>
  </cols>
  <sheetData>
    <row r="1" spans="1:19" x14ac:dyDescent="0.2">
      <c r="A1" s="4"/>
    </row>
    <row r="2" spans="1:19" ht="24" x14ac:dyDescent="0.25">
      <c r="A2" s="23" t="s">
        <v>4</v>
      </c>
      <c r="B2" s="24"/>
      <c r="C2" s="266" t="s">
        <v>57</v>
      </c>
      <c r="D2" s="267"/>
      <c r="E2" s="267"/>
      <c r="F2" s="267"/>
      <c r="G2" s="267"/>
      <c r="H2" s="267"/>
      <c r="I2" s="267"/>
      <c r="J2" s="267"/>
      <c r="K2" s="267"/>
      <c r="L2" s="268"/>
    </row>
    <row r="3" spans="1:19" ht="24" x14ac:dyDescent="0.2">
      <c r="A3" s="3"/>
      <c r="B3" s="11"/>
      <c r="C3" s="33" t="s">
        <v>51</v>
      </c>
      <c r="D3" s="34"/>
      <c r="E3" s="27" t="s">
        <v>52</v>
      </c>
      <c r="F3" s="28"/>
      <c r="G3" s="27" t="s">
        <v>53</v>
      </c>
      <c r="H3" s="28"/>
      <c r="I3" s="27" t="s">
        <v>54</v>
      </c>
      <c r="J3" s="28"/>
      <c r="K3" s="33" t="s">
        <v>0</v>
      </c>
      <c r="L3" s="27" t="s">
        <v>60</v>
      </c>
      <c r="M3" s="38" t="s">
        <v>74</v>
      </c>
    </row>
    <row r="4" spans="1:19" s="2" customFormat="1" ht="12" x14ac:dyDescent="0.25">
      <c r="A4" s="22"/>
      <c r="B4" s="36">
        <v>0.453592</v>
      </c>
      <c r="C4" s="272" t="s">
        <v>86</v>
      </c>
      <c r="D4" s="273"/>
      <c r="E4" s="273"/>
      <c r="F4" s="273"/>
      <c r="G4" s="273"/>
      <c r="H4" s="273"/>
      <c r="I4" s="273"/>
      <c r="J4" s="273"/>
      <c r="K4" s="273"/>
      <c r="L4" s="274"/>
      <c r="M4" s="39"/>
      <c r="N4" s="1"/>
      <c r="O4" s="1"/>
      <c r="P4" s="1"/>
      <c r="Q4" s="1"/>
      <c r="R4" s="31"/>
      <c r="S4" s="31"/>
    </row>
    <row r="5" spans="1:19" x14ac:dyDescent="0.2">
      <c r="A5" s="5" t="s">
        <v>5</v>
      </c>
      <c r="B5" s="11">
        <v>5749</v>
      </c>
      <c r="C5" s="3">
        <f t="shared" ref="C5:C18" si="0">B5*$B$4</f>
        <v>2607.7004080000002</v>
      </c>
      <c r="D5" s="11">
        <v>0</v>
      </c>
      <c r="E5" s="3">
        <f t="shared" ref="E5:E18" si="1">D5*$B$4</f>
        <v>0</v>
      </c>
      <c r="F5" s="11">
        <v>0</v>
      </c>
      <c r="G5" s="3">
        <f t="shared" ref="G5:G18" si="2">F5*$B$4</f>
        <v>0</v>
      </c>
      <c r="H5" s="11">
        <v>0</v>
      </c>
      <c r="I5" s="3">
        <f t="shared" ref="I5:I18" si="3">H5*$B$4</f>
        <v>0</v>
      </c>
      <c r="J5" s="11">
        <v>315</v>
      </c>
      <c r="K5" s="3">
        <f t="shared" ref="K5:K22" si="4">J5*$B$4</f>
        <v>142.88148000000001</v>
      </c>
      <c r="L5" s="3"/>
    </row>
    <row r="6" spans="1:19" x14ac:dyDescent="0.2">
      <c r="A6" s="5" t="s">
        <v>6</v>
      </c>
      <c r="B6" s="11">
        <v>5595</v>
      </c>
      <c r="C6" s="3">
        <f t="shared" si="0"/>
        <v>2537.8472400000001</v>
      </c>
      <c r="D6" s="11">
        <v>0</v>
      </c>
      <c r="E6" s="3">
        <f t="shared" si="1"/>
        <v>0</v>
      </c>
      <c r="F6" s="11">
        <v>0</v>
      </c>
      <c r="G6" s="3">
        <f t="shared" si="2"/>
        <v>0</v>
      </c>
      <c r="H6" s="11">
        <v>0</v>
      </c>
      <c r="I6" s="3">
        <f t="shared" si="3"/>
        <v>0</v>
      </c>
      <c r="J6" s="11">
        <v>617</v>
      </c>
      <c r="K6" s="3">
        <f t="shared" si="4"/>
        <v>279.866264</v>
      </c>
      <c r="L6" s="3"/>
    </row>
    <row r="7" spans="1:19" x14ac:dyDescent="0.2">
      <c r="A7" s="5" t="s">
        <v>7</v>
      </c>
      <c r="B7" s="11">
        <v>7257</v>
      </c>
      <c r="C7" s="3">
        <f t="shared" si="0"/>
        <v>3291.7171440000002</v>
      </c>
      <c r="D7" s="11">
        <v>0</v>
      </c>
      <c r="E7" s="3">
        <f t="shared" si="1"/>
        <v>0</v>
      </c>
      <c r="F7" s="11">
        <v>0</v>
      </c>
      <c r="G7" s="3">
        <f t="shared" si="2"/>
        <v>0</v>
      </c>
      <c r="H7" s="11">
        <v>0</v>
      </c>
      <c r="I7" s="3">
        <f t="shared" si="3"/>
        <v>0</v>
      </c>
      <c r="J7" s="11">
        <v>282</v>
      </c>
      <c r="K7" s="3">
        <f t="shared" si="4"/>
        <v>127.912944</v>
      </c>
      <c r="L7" s="3"/>
    </row>
    <row r="8" spans="1:19" ht="12" thickBot="1" x14ac:dyDescent="0.25">
      <c r="A8" s="5" t="s">
        <v>8</v>
      </c>
      <c r="B8" s="12">
        <v>6884</v>
      </c>
      <c r="C8" s="8">
        <f t="shared" si="0"/>
        <v>3122.5273280000001</v>
      </c>
      <c r="D8" s="12">
        <v>645</v>
      </c>
      <c r="E8" s="8">
        <f t="shared" si="1"/>
        <v>292.56684000000001</v>
      </c>
      <c r="F8" s="12">
        <v>6</v>
      </c>
      <c r="G8" s="8">
        <f t="shared" si="2"/>
        <v>2.721552</v>
      </c>
      <c r="H8" s="12">
        <v>2</v>
      </c>
      <c r="I8" s="8">
        <f t="shared" si="3"/>
        <v>0.90718399999999999</v>
      </c>
      <c r="J8" s="12">
        <v>223</v>
      </c>
      <c r="K8" s="8">
        <f t="shared" si="4"/>
        <v>101.151016</v>
      </c>
      <c r="L8" s="8"/>
      <c r="M8" s="38" t="s">
        <v>68</v>
      </c>
    </row>
    <row r="9" spans="1:19" x14ac:dyDescent="0.2">
      <c r="A9" s="5" t="s">
        <v>9</v>
      </c>
      <c r="B9" s="13">
        <v>3044</v>
      </c>
      <c r="C9" s="29">
        <f t="shared" si="0"/>
        <v>1380.734048</v>
      </c>
      <c r="D9" s="13">
        <v>5303</v>
      </c>
      <c r="E9" s="29">
        <f t="shared" si="1"/>
        <v>2405.3983760000001</v>
      </c>
      <c r="F9" s="13">
        <v>148</v>
      </c>
      <c r="G9" s="29">
        <f t="shared" si="2"/>
        <v>67.131615999999994</v>
      </c>
      <c r="H9" s="13">
        <v>3</v>
      </c>
      <c r="I9" s="29">
        <f t="shared" si="3"/>
        <v>1.360776</v>
      </c>
      <c r="J9" s="13">
        <v>251</v>
      </c>
      <c r="K9" s="29">
        <f t="shared" si="4"/>
        <v>113.851592</v>
      </c>
      <c r="L9" s="29"/>
    </row>
    <row r="10" spans="1:19" x14ac:dyDescent="0.2">
      <c r="A10" s="5" t="s">
        <v>10</v>
      </c>
      <c r="B10" s="11">
        <v>3624</v>
      </c>
      <c r="C10" s="3">
        <f t="shared" si="0"/>
        <v>1643.8174079999999</v>
      </c>
      <c r="D10" s="11">
        <v>4160</v>
      </c>
      <c r="E10" s="3">
        <f t="shared" si="1"/>
        <v>1886.94272</v>
      </c>
      <c r="F10" s="11">
        <v>133</v>
      </c>
      <c r="G10" s="3">
        <f t="shared" si="2"/>
        <v>60.327736000000002</v>
      </c>
      <c r="H10" s="11">
        <v>8</v>
      </c>
      <c r="I10" s="3">
        <f t="shared" si="3"/>
        <v>3.628736</v>
      </c>
      <c r="J10" s="11">
        <v>307</v>
      </c>
      <c r="K10" s="3">
        <f t="shared" si="4"/>
        <v>139.25274400000001</v>
      </c>
      <c r="L10" s="3"/>
    </row>
    <row r="11" spans="1:19" ht="12" thickBot="1" x14ac:dyDescent="0.25">
      <c r="A11" s="5" t="s">
        <v>11</v>
      </c>
      <c r="B11" s="12">
        <v>6283</v>
      </c>
      <c r="C11" s="8">
        <f t="shared" si="0"/>
        <v>2849.9185360000001</v>
      </c>
      <c r="D11" s="12">
        <v>2054</v>
      </c>
      <c r="E11" s="8">
        <f t="shared" si="1"/>
        <v>931.67796799999996</v>
      </c>
      <c r="F11" s="12">
        <v>426</v>
      </c>
      <c r="G11" s="8">
        <f t="shared" si="2"/>
        <v>193.23019199999999</v>
      </c>
      <c r="H11" s="12">
        <v>0</v>
      </c>
      <c r="I11" s="8">
        <f t="shared" si="3"/>
        <v>0</v>
      </c>
      <c r="J11" s="12">
        <v>325</v>
      </c>
      <c r="K11" s="8">
        <f t="shared" si="4"/>
        <v>147.41739999999999</v>
      </c>
      <c r="L11" s="8"/>
      <c r="M11" s="38" t="s">
        <v>67</v>
      </c>
    </row>
    <row r="12" spans="1:19" x14ac:dyDescent="0.2">
      <c r="A12" s="5" t="s">
        <v>12</v>
      </c>
      <c r="B12" s="13">
        <v>6100</v>
      </c>
      <c r="C12" s="29">
        <f t="shared" si="0"/>
        <v>2766.9112</v>
      </c>
      <c r="D12" s="13">
        <v>2690</v>
      </c>
      <c r="E12" s="29">
        <f t="shared" si="1"/>
        <v>1220.16248</v>
      </c>
      <c r="F12" s="13">
        <v>758</v>
      </c>
      <c r="G12" s="29">
        <f t="shared" si="2"/>
        <v>343.82273600000002</v>
      </c>
      <c r="H12" s="13">
        <v>0</v>
      </c>
      <c r="I12" s="29">
        <f t="shared" si="3"/>
        <v>0</v>
      </c>
      <c r="J12" s="13">
        <v>300</v>
      </c>
      <c r="K12" s="29">
        <f t="shared" si="4"/>
        <v>136.07759999999999</v>
      </c>
      <c r="L12" s="29"/>
    </row>
    <row r="13" spans="1:19" x14ac:dyDescent="0.2">
      <c r="A13" s="5" t="s">
        <v>13</v>
      </c>
      <c r="B13" s="11">
        <v>5251</v>
      </c>
      <c r="C13" s="3">
        <f t="shared" si="0"/>
        <v>2381.811592</v>
      </c>
      <c r="D13" s="11">
        <v>3720</v>
      </c>
      <c r="E13" s="3">
        <f t="shared" si="1"/>
        <v>1687.3622399999999</v>
      </c>
      <c r="F13" s="11">
        <v>789</v>
      </c>
      <c r="G13" s="3">
        <f t="shared" si="2"/>
        <v>357.88408800000002</v>
      </c>
      <c r="H13" s="11">
        <v>0</v>
      </c>
      <c r="I13" s="3">
        <f t="shared" si="3"/>
        <v>0</v>
      </c>
      <c r="J13" s="11">
        <v>388</v>
      </c>
      <c r="K13" s="3">
        <f t="shared" si="4"/>
        <v>175.993696</v>
      </c>
      <c r="L13" s="3"/>
    </row>
    <row r="14" spans="1:19" x14ac:dyDescent="0.2">
      <c r="A14" s="5" t="s">
        <v>3</v>
      </c>
      <c r="B14" s="11">
        <v>1928</v>
      </c>
      <c r="C14" s="3">
        <f t="shared" si="0"/>
        <v>874.52537599999994</v>
      </c>
      <c r="D14" s="11">
        <v>6948</v>
      </c>
      <c r="E14" s="3">
        <f t="shared" si="1"/>
        <v>3151.5572160000002</v>
      </c>
      <c r="F14" s="11">
        <v>9</v>
      </c>
      <c r="G14" s="3">
        <f t="shared" si="2"/>
        <v>4.0823280000000004</v>
      </c>
      <c r="H14" s="11">
        <v>0</v>
      </c>
      <c r="I14" s="3">
        <f t="shared" si="3"/>
        <v>0</v>
      </c>
      <c r="J14" s="11">
        <v>761</v>
      </c>
      <c r="K14" s="3">
        <f t="shared" si="4"/>
        <v>345.18351200000001</v>
      </c>
      <c r="L14" s="3"/>
    </row>
    <row r="15" spans="1:19" x14ac:dyDescent="0.2">
      <c r="A15" s="5" t="s">
        <v>14</v>
      </c>
      <c r="B15" s="11">
        <v>1365</v>
      </c>
      <c r="C15" s="3">
        <f t="shared" si="0"/>
        <v>619.15308000000005</v>
      </c>
      <c r="D15" s="11">
        <v>6117</v>
      </c>
      <c r="E15" s="3">
        <f t="shared" si="1"/>
        <v>2774.6222640000001</v>
      </c>
      <c r="F15" s="11">
        <v>874</v>
      </c>
      <c r="G15" s="3">
        <f t="shared" si="2"/>
        <v>396.43940800000001</v>
      </c>
      <c r="H15" s="11">
        <v>2</v>
      </c>
      <c r="I15" s="3">
        <f t="shared" si="3"/>
        <v>0.90718399999999999</v>
      </c>
      <c r="J15" s="11">
        <v>1145</v>
      </c>
      <c r="K15" s="3">
        <f t="shared" si="4"/>
        <v>519.36284000000001</v>
      </c>
      <c r="L15" s="3"/>
    </row>
    <row r="16" spans="1:19" x14ac:dyDescent="0.2">
      <c r="A16" s="5" t="s">
        <v>15</v>
      </c>
      <c r="B16" s="11">
        <v>1243</v>
      </c>
      <c r="C16" s="3">
        <f t="shared" si="0"/>
        <v>563.81485599999996</v>
      </c>
      <c r="D16" s="11">
        <v>7186</v>
      </c>
      <c r="E16" s="3">
        <f t="shared" si="1"/>
        <v>3259.5121119999999</v>
      </c>
      <c r="F16" s="11">
        <v>301</v>
      </c>
      <c r="G16" s="3">
        <f t="shared" si="2"/>
        <v>136.531192</v>
      </c>
      <c r="H16" s="11">
        <v>103</v>
      </c>
      <c r="I16" s="3">
        <f t="shared" si="3"/>
        <v>46.719976000000003</v>
      </c>
      <c r="J16" s="11">
        <v>1297</v>
      </c>
      <c r="K16" s="3">
        <f t="shared" si="4"/>
        <v>588.30882399999996</v>
      </c>
      <c r="L16" s="3"/>
    </row>
    <row r="17" spans="1:13" x14ac:dyDescent="0.2">
      <c r="A17" s="5" t="s">
        <v>16</v>
      </c>
      <c r="B17" s="11">
        <v>717</v>
      </c>
      <c r="C17" s="3">
        <f t="shared" si="0"/>
        <v>325.22546399999999</v>
      </c>
      <c r="D17" s="11">
        <v>7664</v>
      </c>
      <c r="E17" s="3">
        <f t="shared" si="1"/>
        <v>3476.329088</v>
      </c>
      <c r="F17" s="11">
        <v>95</v>
      </c>
      <c r="G17" s="3">
        <f t="shared" si="2"/>
        <v>43.091239999999999</v>
      </c>
      <c r="H17" s="11">
        <v>0</v>
      </c>
      <c r="I17" s="3">
        <f t="shared" si="3"/>
        <v>0</v>
      </c>
      <c r="J17" s="11">
        <v>2275</v>
      </c>
      <c r="K17" s="3">
        <f t="shared" si="4"/>
        <v>1031.9218000000001</v>
      </c>
      <c r="L17" s="3"/>
    </row>
    <row r="18" spans="1:13" ht="12" thickBot="1" x14ac:dyDescent="0.25">
      <c r="A18" s="5" t="s">
        <v>17</v>
      </c>
      <c r="B18" s="3">
        <v>739</v>
      </c>
      <c r="C18" s="8">
        <f t="shared" si="0"/>
        <v>335.20448799999997</v>
      </c>
      <c r="D18" s="8">
        <v>8328</v>
      </c>
      <c r="E18" s="8">
        <f t="shared" si="1"/>
        <v>3777.5141760000001</v>
      </c>
      <c r="F18" s="8">
        <v>232</v>
      </c>
      <c r="G18" s="8">
        <f t="shared" si="2"/>
        <v>105.233344</v>
      </c>
      <c r="H18" s="8">
        <v>0</v>
      </c>
      <c r="I18" s="8">
        <f t="shared" si="3"/>
        <v>0</v>
      </c>
      <c r="J18" s="8">
        <v>2345</v>
      </c>
      <c r="K18" s="8">
        <f t="shared" si="4"/>
        <v>1063.6732400000001</v>
      </c>
      <c r="L18" s="8"/>
      <c r="M18" s="38" t="s">
        <v>66</v>
      </c>
    </row>
    <row r="19" spans="1:13" x14ac:dyDescent="0.2">
      <c r="A19" s="5" t="s">
        <v>18</v>
      </c>
      <c r="B19" s="16"/>
      <c r="C19" s="29">
        <v>443</v>
      </c>
      <c r="D19" s="13"/>
      <c r="E19" s="29">
        <v>4341</v>
      </c>
      <c r="F19" s="13"/>
      <c r="G19" s="29">
        <v>115</v>
      </c>
      <c r="H19" s="13"/>
      <c r="I19" s="29">
        <v>894</v>
      </c>
      <c r="J19" s="13">
        <v>1971</v>
      </c>
      <c r="K19" s="29">
        <f t="shared" si="4"/>
        <v>894.02983199999994</v>
      </c>
      <c r="L19" s="29"/>
    </row>
    <row r="20" spans="1:13" x14ac:dyDescent="0.2">
      <c r="A20" s="5" t="s">
        <v>19</v>
      </c>
      <c r="B20" s="16"/>
      <c r="C20" s="3">
        <v>528</v>
      </c>
      <c r="D20" s="11"/>
      <c r="E20" s="3">
        <v>4722</v>
      </c>
      <c r="F20" s="11"/>
      <c r="G20" s="3">
        <v>117</v>
      </c>
      <c r="H20" s="11"/>
      <c r="I20" s="3">
        <v>785</v>
      </c>
      <c r="J20" s="11">
        <v>1730</v>
      </c>
      <c r="K20" s="3">
        <f t="shared" si="4"/>
        <v>784.71415999999999</v>
      </c>
      <c r="L20" s="3"/>
    </row>
    <row r="21" spans="1:13" x14ac:dyDescent="0.2">
      <c r="A21" s="5" t="s">
        <v>20</v>
      </c>
      <c r="B21" s="16"/>
      <c r="C21" s="3">
        <v>408</v>
      </c>
      <c r="D21" s="11"/>
      <c r="E21" s="3">
        <v>5507</v>
      </c>
      <c r="F21" s="11"/>
      <c r="G21" s="3">
        <v>157</v>
      </c>
      <c r="H21" s="11"/>
      <c r="I21" s="3">
        <v>598</v>
      </c>
      <c r="J21" s="11">
        <v>1318</v>
      </c>
      <c r="K21" s="3">
        <f t="shared" si="4"/>
        <v>597.83425599999998</v>
      </c>
      <c r="L21" s="3"/>
    </row>
    <row r="22" spans="1:13" ht="12" thickBot="1" x14ac:dyDescent="0.25">
      <c r="A22" s="5" t="s">
        <v>21</v>
      </c>
      <c r="B22" s="17"/>
      <c r="C22" s="8">
        <v>352</v>
      </c>
      <c r="D22" s="12"/>
      <c r="E22" s="8">
        <v>6387</v>
      </c>
      <c r="F22" s="12"/>
      <c r="G22" s="8">
        <v>141</v>
      </c>
      <c r="H22" s="12"/>
      <c r="I22" s="8">
        <v>526</v>
      </c>
      <c r="J22" s="12">
        <v>1159</v>
      </c>
      <c r="K22" s="8">
        <f t="shared" si="4"/>
        <v>525.71312799999998</v>
      </c>
      <c r="L22" s="8"/>
      <c r="M22" s="38" t="s">
        <v>64</v>
      </c>
    </row>
    <row r="23" spans="1:13" ht="12" thickBot="1" x14ac:dyDescent="0.25">
      <c r="A23" s="5" t="s">
        <v>22</v>
      </c>
      <c r="B23" s="14"/>
      <c r="C23" s="32">
        <v>348</v>
      </c>
      <c r="D23" s="35"/>
      <c r="E23" s="32">
        <v>6915</v>
      </c>
      <c r="F23" s="35"/>
      <c r="G23" s="32">
        <v>132</v>
      </c>
      <c r="H23" s="35"/>
      <c r="I23" s="32"/>
      <c r="J23" s="35"/>
      <c r="K23" s="32">
        <v>566</v>
      </c>
      <c r="L23" s="32"/>
    </row>
    <row r="24" spans="1:13" ht="12" thickBot="1" x14ac:dyDescent="0.25">
      <c r="A24" s="5" t="s">
        <v>23</v>
      </c>
      <c r="B24" s="14"/>
      <c r="C24" s="32">
        <v>674</v>
      </c>
      <c r="D24" s="35"/>
      <c r="E24" s="32">
        <v>6593</v>
      </c>
      <c r="F24" s="35"/>
      <c r="G24" s="32">
        <v>99</v>
      </c>
      <c r="H24" s="35"/>
      <c r="I24" s="32"/>
      <c r="J24" s="35"/>
      <c r="K24" s="32">
        <v>611</v>
      </c>
      <c r="L24" s="32">
        <v>0</v>
      </c>
    </row>
    <row r="25" spans="1:13" x14ac:dyDescent="0.2">
      <c r="A25" s="5" t="s">
        <v>24</v>
      </c>
      <c r="B25" s="15"/>
      <c r="C25" s="29">
        <v>3134</v>
      </c>
      <c r="D25" s="13"/>
      <c r="E25" s="29">
        <v>3700</v>
      </c>
      <c r="F25" s="13"/>
      <c r="G25" s="29">
        <v>176</v>
      </c>
      <c r="H25" s="13"/>
      <c r="I25" s="29"/>
      <c r="J25" s="13"/>
      <c r="K25" s="29">
        <v>1258</v>
      </c>
      <c r="L25" s="29"/>
    </row>
    <row r="26" spans="1:13" x14ac:dyDescent="0.2">
      <c r="A26" s="5" t="s">
        <v>25</v>
      </c>
      <c r="B26" s="16"/>
      <c r="C26" s="3">
        <v>1391</v>
      </c>
      <c r="D26" s="11"/>
      <c r="E26" s="3">
        <v>5959</v>
      </c>
      <c r="F26" s="11"/>
      <c r="G26" s="3">
        <v>251</v>
      </c>
      <c r="H26" s="11"/>
      <c r="I26" s="3"/>
      <c r="J26" s="11"/>
      <c r="K26" s="3">
        <v>1914</v>
      </c>
      <c r="L26" s="3"/>
    </row>
    <row r="27" spans="1:13" x14ac:dyDescent="0.2">
      <c r="A27" s="5" t="s">
        <v>26</v>
      </c>
      <c r="B27" s="16"/>
      <c r="C27" s="3">
        <v>157</v>
      </c>
      <c r="D27" s="11"/>
      <c r="E27" s="3">
        <v>8242</v>
      </c>
      <c r="F27" s="11"/>
      <c r="G27" s="3">
        <v>204</v>
      </c>
      <c r="H27" s="11"/>
      <c r="I27" s="3"/>
      <c r="J27" s="11"/>
      <c r="K27" s="3">
        <v>393</v>
      </c>
      <c r="L27" s="3"/>
    </row>
    <row r="28" spans="1:13" x14ac:dyDescent="0.2">
      <c r="A28" s="5" t="s">
        <v>27</v>
      </c>
      <c r="B28" s="16"/>
      <c r="C28" s="3">
        <v>55</v>
      </c>
      <c r="D28" s="11"/>
      <c r="E28" s="3">
        <v>0</v>
      </c>
      <c r="F28" s="11"/>
      <c r="G28" s="3">
        <v>79</v>
      </c>
      <c r="H28" s="11"/>
      <c r="I28" s="3"/>
      <c r="J28" s="11"/>
      <c r="K28" s="3">
        <v>18</v>
      </c>
      <c r="L28" s="3">
        <v>9686</v>
      </c>
      <c r="M28" s="38" t="s">
        <v>63</v>
      </c>
    </row>
    <row r="29" spans="1:13" ht="12" thickBot="1" x14ac:dyDescent="0.25">
      <c r="A29" s="5" t="s">
        <v>28</v>
      </c>
      <c r="B29" s="17"/>
      <c r="C29" s="8">
        <v>58</v>
      </c>
      <c r="D29" s="12"/>
      <c r="E29" s="8">
        <v>0</v>
      </c>
      <c r="F29" s="12"/>
      <c r="G29" s="8">
        <v>52</v>
      </c>
      <c r="H29" s="12"/>
      <c r="I29" s="8">
        <v>0</v>
      </c>
      <c r="J29" s="12"/>
      <c r="K29" s="8">
        <v>400</v>
      </c>
      <c r="L29" s="8">
        <v>9370</v>
      </c>
    </row>
    <row r="30" spans="1:13" x14ac:dyDescent="0.2">
      <c r="A30" s="5" t="s">
        <v>29</v>
      </c>
      <c r="B30" s="15"/>
      <c r="C30" s="29">
        <v>76</v>
      </c>
      <c r="D30" s="13"/>
      <c r="E30" s="29">
        <v>0</v>
      </c>
      <c r="F30" s="13"/>
      <c r="G30" s="29">
        <v>45</v>
      </c>
      <c r="H30" s="13"/>
      <c r="I30" s="29"/>
      <c r="J30" s="13"/>
      <c r="K30" s="29">
        <v>2752</v>
      </c>
      <c r="L30" s="29">
        <v>7941</v>
      </c>
    </row>
    <row r="31" spans="1:13" ht="12" thickBot="1" x14ac:dyDescent="0.25">
      <c r="A31" s="5" t="s">
        <v>30</v>
      </c>
      <c r="B31" s="17"/>
      <c r="C31" s="8">
        <v>58</v>
      </c>
      <c r="D31" s="12"/>
      <c r="E31" s="8">
        <v>62</v>
      </c>
      <c r="F31" s="12"/>
      <c r="G31" s="8">
        <v>38</v>
      </c>
      <c r="H31" s="12"/>
      <c r="I31" s="8"/>
      <c r="J31" s="12"/>
      <c r="K31" s="8"/>
      <c r="L31" s="8">
        <v>4911</v>
      </c>
      <c r="M31" s="38" t="s">
        <v>62</v>
      </c>
    </row>
    <row r="32" spans="1:13" ht="12" thickBot="1" x14ac:dyDescent="0.25">
      <c r="A32" s="5" t="s">
        <v>31</v>
      </c>
      <c r="B32" s="17"/>
      <c r="C32" s="8">
        <v>107</v>
      </c>
      <c r="D32" s="12"/>
      <c r="E32" s="8">
        <v>88</v>
      </c>
      <c r="F32" s="12"/>
      <c r="G32" s="8">
        <v>34</v>
      </c>
      <c r="H32" s="12"/>
      <c r="I32" s="8">
        <v>0</v>
      </c>
      <c r="J32" s="12"/>
      <c r="K32" s="8">
        <v>7223</v>
      </c>
      <c r="L32" s="32">
        <v>4400</v>
      </c>
    </row>
    <row r="33" spans="1:13" x14ac:dyDescent="0.2">
      <c r="A33" s="5" t="s">
        <v>32</v>
      </c>
      <c r="B33" s="15"/>
      <c r="C33" s="29">
        <v>140</v>
      </c>
      <c r="D33" s="13"/>
      <c r="E33" s="29">
        <v>241</v>
      </c>
      <c r="F33" s="13"/>
      <c r="G33" s="29">
        <v>15</v>
      </c>
      <c r="H33" s="13"/>
      <c r="I33" s="29">
        <v>0</v>
      </c>
      <c r="J33" s="13"/>
      <c r="K33" s="29">
        <v>5833</v>
      </c>
      <c r="L33" s="29">
        <v>4031</v>
      </c>
    </row>
    <row r="34" spans="1:13" x14ac:dyDescent="0.2">
      <c r="A34" s="5" t="s">
        <v>33</v>
      </c>
      <c r="B34" s="16"/>
      <c r="C34" s="3">
        <v>188</v>
      </c>
      <c r="D34" s="11"/>
      <c r="E34" s="3">
        <v>183</v>
      </c>
      <c r="F34" s="11"/>
      <c r="G34" s="3">
        <v>67</v>
      </c>
      <c r="H34" s="11"/>
      <c r="I34" s="3">
        <v>438</v>
      </c>
      <c r="J34" s="11"/>
      <c r="K34" s="3">
        <v>7628</v>
      </c>
      <c r="L34" s="3">
        <v>3298</v>
      </c>
    </row>
    <row r="35" spans="1:13" x14ac:dyDescent="0.2">
      <c r="A35" s="5" t="s">
        <v>34</v>
      </c>
      <c r="B35" s="16"/>
      <c r="C35" s="3">
        <v>218</v>
      </c>
      <c r="D35" s="11"/>
      <c r="E35" s="3">
        <v>367</v>
      </c>
      <c r="F35" s="11"/>
      <c r="G35" s="3">
        <v>69</v>
      </c>
      <c r="H35" s="11"/>
      <c r="I35" s="3">
        <v>175</v>
      </c>
      <c r="J35" s="11"/>
      <c r="K35" s="3">
        <v>10745</v>
      </c>
      <c r="L35" s="3">
        <v>1346</v>
      </c>
    </row>
    <row r="36" spans="1:13" x14ac:dyDescent="0.2">
      <c r="A36" s="5" t="s">
        <v>35</v>
      </c>
      <c r="B36" s="16"/>
      <c r="C36" s="3">
        <v>268</v>
      </c>
      <c r="D36" s="11"/>
      <c r="E36" s="3">
        <v>345</v>
      </c>
      <c r="F36" s="11"/>
      <c r="G36" s="3">
        <v>76</v>
      </c>
      <c r="H36" s="11"/>
      <c r="I36" s="3">
        <v>111</v>
      </c>
      <c r="J36" s="11"/>
      <c r="K36" s="3">
        <v>10695</v>
      </c>
      <c r="L36" s="3">
        <v>267</v>
      </c>
    </row>
    <row r="37" spans="1:13" ht="12" thickBot="1" x14ac:dyDescent="0.25">
      <c r="A37" s="6" t="s">
        <v>36</v>
      </c>
      <c r="B37" s="18"/>
      <c r="C37" s="8">
        <v>268</v>
      </c>
      <c r="D37" s="12"/>
      <c r="E37" s="8">
        <v>220</v>
      </c>
      <c r="F37" s="12"/>
      <c r="G37" s="8">
        <v>105</v>
      </c>
      <c r="H37" s="12"/>
      <c r="I37" s="8">
        <v>158</v>
      </c>
      <c r="J37" s="12"/>
      <c r="K37" s="8">
        <v>12879</v>
      </c>
      <c r="L37" s="8">
        <v>460</v>
      </c>
      <c r="M37" s="38" t="s">
        <v>61</v>
      </c>
    </row>
    <row r="38" spans="1:13" x14ac:dyDescent="0.2">
      <c r="A38" s="6" t="s">
        <v>37</v>
      </c>
      <c r="B38" s="19"/>
      <c r="C38" s="29">
        <v>160</v>
      </c>
      <c r="D38" s="13"/>
      <c r="E38" s="29">
        <v>342</v>
      </c>
      <c r="F38" s="13"/>
      <c r="G38" s="29">
        <v>112</v>
      </c>
      <c r="H38" s="13"/>
      <c r="I38" s="29">
        <v>31</v>
      </c>
      <c r="J38" s="13"/>
      <c r="K38" s="29">
        <v>10685</v>
      </c>
      <c r="L38" s="29">
        <v>2072</v>
      </c>
    </row>
    <row r="39" spans="1:13" x14ac:dyDescent="0.2">
      <c r="A39" s="6" t="s">
        <v>38</v>
      </c>
      <c r="B39" s="20"/>
      <c r="C39" s="3">
        <v>621</v>
      </c>
      <c r="D39" s="11"/>
      <c r="E39" s="3">
        <v>421</v>
      </c>
      <c r="F39" s="11"/>
      <c r="G39" s="3">
        <v>51</v>
      </c>
      <c r="H39" s="11"/>
      <c r="I39" s="3"/>
      <c r="J39" s="11"/>
      <c r="K39" s="3">
        <v>11355</v>
      </c>
      <c r="L39" s="3">
        <v>652</v>
      </c>
    </row>
    <row r="40" spans="1:13" x14ac:dyDescent="0.2">
      <c r="A40" s="6" t="s">
        <v>39</v>
      </c>
      <c r="B40" s="20"/>
      <c r="C40" s="3">
        <v>597</v>
      </c>
      <c r="D40" s="11"/>
      <c r="E40" s="3">
        <v>424</v>
      </c>
      <c r="F40" s="11"/>
      <c r="G40" s="3">
        <v>4</v>
      </c>
      <c r="H40" s="11"/>
      <c r="I40" s="3">
        <v>1</v>
      </c>
      <c r="J40" s="11"/>
      <c r="K40" s="3">
        <v>6483</v>
      </c>
      <c r="L40" s="3">
        <v>6158</v>
      </c>
    </row>
    <row r="41" spans="1:13" x14ac:dyDescent="0.2">
      <c r="A41" s="6" t="s">
        <v>40</v>
      </c>
      <c r="B41" s="20"/>
      <c r="C41" s="3">
        <v>816</v>
      </c>
      <c r="D41" s="11"/>
      <c r="E41" s="3">
        <v>2043</v>
      </c>
      <c r="F41" s="11"/>
      <c r="G41" s="3"/>
      <c r="H41" s="11"/>
      <c r="I41" s="3">
        <v>63</v>
      </c>
      <c r="J41" s="11"/>
      <c r="K41" s="3">
        <v>1494</v>
      </c>
      <c r="L41" s="3">
        <v>9638</v>
      </c>
    </row>
    <row r="42" spans="1:13" x14ac:dyDescent="0.2">
      <c r="A42" s="6" t="s">
        <v>41</v>
      </c>
      <c r="B42" s="20"/>
      <c r="C42" s="3">
        <v>276</v>
      </c>
      <c r="D42" s="11"/>
      <c r="E42" s="3">
        <v>430</v>
      </c>
      <c r="F42" s="11"/>
      <c r="G42" s="3"/>
      <c r="H42" s="11"/>
      <c r="I42" s="3">
        <v>16</v>
      </c>
      <c r="J42" s="11"/>
      <c r="K42" s="3">
        <v>1266</v>
      </c>
      <c r="L42" s="3">
        <v>14003</v>
      </c>
    </row>
    <row r="43" spans="1:13" x14ac:dyDescent="0.2">
      <c r="A43" s="6" t="s">
        <v>42</v>
      </c>
      <c r="B43" s="20"/>
      <c r="C43" s="3">
        <v>35</v>
      </c>
      <c r="D43" s="11"/>
      <c r="E43" s="3">
        <v>382</v>
      </c>
      <c r="F43" s="11"/>
      <c r="G43" s="3"/>
      <c r="H43" s="11"/>
      <c r="I43" s="3">
        <v>38</v>
      </c>
      <c r="J43" s="11"/>
      <c r="K43" s="3">
        <v>2582</v>
      </c>
      <c r="L43" s="3">
        <v>13307</v>
      </c>
    </row>
    <row r="44" spans="1:13" x14ac:dyDescent="0.2">
      <c r="A44" s="6" t="s">
        <v>43</v>
      </c>
      <c r="B44" s="20"/>
      <c r="C44" s="3">
        <v>41</v>
      </c>
      <c r="D44" s="11"/>
      <c r="E44" s="3">
        <v>367</v>
      </c>
      <c r="F44" s="11"/>
      <c r="G44" s="3">
        <v>13</v>
      </c>
      <c r="H44" s="11"/>
      <c r="I44" s="3">
        <v>25</v>
      </c>
      <c r="J44" s="11"/>
      <c r="K44" s="3">
        <v>2855</v>
      </c>
      <c r="L44" s="3">
        <v>11775</v>
      </c>
    </row>
    <row r="45" spans="1:13" x14ac:dyDescent="0.2">
      <c r="A45" s="6" t="s">
        <v>44</v>
      </c>
      <c r="B45" s="20"/>
      <c r="C45" s="3">
        <v>909</v>
      </c>
      <c r="D45" s="11"/>
      <c r="E45" s="3">
        <v>230</v>
      </c>
      <c r="F45" s="11"/>
      <c r="G45" s="3">
        <v>136</v>
      </c>
      <c r="H45" s="11"/>
      <c r="I45" s="3">
        <v>21</v>
      </c>
      <c r="J45" s="11"/>
      <c r="K45" s="3">
        <v>1903</v>
      </c>
      <c r="L45" s="3"/>
    </row>
    <row r="46" spans="1:13" x14ac:dyDescent="0.2">
      <c r="A46" s="6" t="s">
        <v>45</v>
      </c>
      <c r="B46" s="20"/>
      <c r="C46" s="3">
        <v>766</v>
      </c>
      <c r="D46" s="11"/>
      <c r="E46" s="3">
        <v>102</v>
      </c>
      <c r="F46" s="11"/>
      <c r="G46" s="3"/>
      <c r="H46" s="11"/>
      <c r="I46" s="3">
        <v>33</v>
      </c>
      <c r="J46" s="11"/>
      <c r="K46" s="3">
        <v>548</v>
      </c>
      <c r="L46" s="3"/>
    </row>
    <row r="47" spans="1:13" ht="12" thickBot="1" x14ac:dyDescent="0.25">
      <c r="A47" s="6" t="s">
        <v>46</v>
      </c>
      <c r="B47" s="18"/>
      <c r="C47" s="8">
        <v>766</v>
      </c>
      <c r="D47" s="12"/>
      <c r="E47" s="8">
        <v>168</v>
      </c>
      <c r="F47" s="12"/>
      <c r="G47" s="8"/>
      <c r="H47" s="12"/>
      <c r="I47" s="8">
        <v>8</v>
      </c>
      <c r="J47" s="12"/>
      <c r="K47" s="8">
        <v>1953</v>
      </c>
      <c r="L47" s="8"/>
      <c r="M47" s="38" t="s">
        <v>55</v>
      </c>
    </row>
    <row r="48" spans="1:13" x14ac:dyDescent="0.2">
      <c r="A48" s="6" t="s">
        <v>47</v>
      </c>
      <c r="B48" s="21"/>
      <c r="C48" s="29">
        <v>23</v>
      </c>
      <c r="D48" s="13"/>
      <c r="E48" s="29">
        <v>84</v>
      </c>
      <c r="F48" s="13"/>
      <c r="G48" s="29">
        <v>0</v>
      </c>
      <c r="H48" s="13"/>
      <c r="I48" s="29">
        <v>0</v>
      </c>
      <c r="J48" s="13"/>
      <c r="K48" s="29">
        <v>20069</v>
      </c>
      <c r="L48" s="29"/>
    </row>
    <row r="49" spans="1:13" ht="12" thickBot="1" x14ac:dyDescent="0.25">
      <c r="A49" s="6" t="s">
        <v>48</v>
      </c>
      <c r="B49" s="21"/>
      <c r="C49" s="8">
        <v>18</v>
      </c>
      <c r="D49" s="12"/>
      <c r="E49" s="8">
        <v>109</v>
      </c>
      <c r="F49" s="12"/>
      <c r="G49" s="8">
        <v>0</v>
      </c>
      <c r="H49" s="12"/>
      <c r="I49" s="8">
        <v>0</v>
      </c>
      <c r="J49" s="12"/>
      <c r="K49" s="8">
        <v>19264</v>
      </c>
      <c r="L49" s="8"/>
      <c r="M49" s="42" t="s">
        <v>49</v>
      </c>
    </row>
    <row r="50" spans="1:13" x14ac:dyDescent="0.2">
      <c r="A50" s="7" t="s">
        <v>73</v>
      </c>
      <c r="B50" s="21"/>
    </row>
  </sheetData>
  <mergeCells count="2">
    <mergeCell ref="C2:L2"/>
    <mergeCell ref="C4:L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0"/>
  <sheetViews>
    <sheetView workbookViewId="0">
      <pane xSplit="1" ySplit="4" topLeftCell="B5" activePane="bottomRight" state="frozen"/>
      <selection pane="topRight" activeCell="B1" sqref="B1"/>
      <selection pane="bottomLeft" activeCell="A5" sqref="A5"/>
      <selection pane="bottomRight" activeCell="C5" sqref="C5"/>
    </sheetView>
  </sheetViews>
  <sheetFormatPr defaultColWidth="9.109375" defaultRowHeight="11.4" x14ac:dyDescent="0.2"/>
  <cols>
    <col min="1" max="1" width="17.88671875" style="1" customWidth="1"/>
    <col min="2" max="2" width="17.88671875" style="10" hidden="1" customWidth="1"/>
    <col min="3" max="3" width="13.6640625" style="1" customWidth="1"/>
    <col min="4" max="4" width="13.6640625" style="10" hidden="1" customWidth="1"/>
    <col min="5" max="5" width="13.6640625" style="1" customWidth="1"/>
    <col min="6" max="6" width="13.6640625" style="10" hidden="1" customWidth="1"/>
    <col min="7" max="7" width="13.6640625" style="1" customWidth="1"/>
    <col min="8" max="8" width="13.6640625" style="10" hidden="1" customWidth="1"/>
    <col min="9" max="9" width="13.6640625" style="1" customWidth="1"/>
    <col min="10" max="10" width="13.6640625" style="10" hidden="1" customWidth="1"/>
    <col min="11" max="11" width="13.6640625" style="1" customWidth="1"/>
    <col min="12" max="12" width="9.109375" style="38"/>
    <col min="13" max="16384" width="9.109375" style="1"/>
  </cols>
  <sheetData>
    <row r="1" spans="1:20" x14ac:dyDescent="0.2">
      <c r="A1" s="4"/>
    </row>
    <row r="2" spans="1:20" ht="24" x14ac:dyDescent="0.25">
      <c r="A2" s="23" t="s">
        <v>4</v>
      </c>
      <c r="B2" s="24"/>
      <c r="C2" s="275" t="s">
        <v>58</v>
      </c>
      <c r="D2" s="275"/>
      <c r="E2" s="275"/>
      <c r="F2" s="275"/>
      <c r="G2" s="275"/>
      <c r="H2" s="275"/>
      <c r="I2" s="275"/>
      <c r="J2" s="275"/>
      <c r="K2" s="275"/>
    </row>
    <row r="3" spans="1:20" ht="24" x14ac:dyDescent="0.2">
      <c r="A3" s="3"/>
      <c r="B3" s="11"/>
      <c r="C3" s="33" t="s">
        <v>51</v>
      </c>
      <c r="D3" s="34"/>
      <c r="E3" s="27" t="s">
        <v>52</v>
      </c>
      <c r="F3" s="28"/>
      <c r="G3" s="27" t="s">
        <v>53</v>
      </c>
      <c r="H3" s="28"/>
      <c r="I3" s="27" t="s">
        <v>54</v>
      </c>
      <c r="J3" s="28"/>
      <c r="K3" s="33" t="s">
        <v>0</v>
      </c>
      <c r="L3" s="38" t="s">
        <v>78</v>
      </c>
    </row>
    <row r="4" spans="1:20" s="2" customFormat="1" ht="12" x14ac:dyDescent="0.25">
      <c r="A4" s="22"/>
      <c r="B4" s="37">
        <v>0.453592</v>
      </c>
      <c r="C4" s="272" t="s">
        <v>86</v>
      </c>
      <c r="D4" s="273"/>
      <c r="E4" s="273"/>
      <c r="F4" s="273"/>
      <c r="G4" s="273"/>
      <c r="H4" s="273"/>
      <c r="I4" s="273"/>
      <c r="J4" s="273"/>
      <c r="K4" s="274"/>
      <c r="L4" s="39"/>
      <c r="M4" s="31"/>
      <c r="N4" s="31"/>
      <c r="O4" s="1"/>
      <c r="P4" s="1"/>
      <c r="Q4" s="1"/>
      <c r="R4" s="1"/>
      <c r="S4" s="31"/>
      <c r="T4" s="31"/>
    </row>
    <row r="5" spans="1:20" x14ac:dyDescent="0.2">
      <c r="A5" s="5" t="s">
        <v>5</v>
      </c>
      <c r="B5" s="11">
        <v>8646</v>
      </c>
      <c r="C5" s="3">
        <f t="shared" ref="C5:C18" si="0">B5*$B$4</f>
        <v>3921.7564320000001</v>
      </c>
      <c r="D5" s="11">
        <v>1919</v>
      </c>
      <c r="E5" s="3">
        <f t="shared" ref="E5:E18" si="1">D5*$B$4</f>
        <v>870.44304799999998</v>
      </c>
      <c r="F5" s="11">
        <v>468</v>
      </c>
      <c r="G5" s="3">
        <f t="shared" ref="G5:G11" si="2">F5*$B$4</f>
        <v>212.28105600000001</v>
      </c>
      <c r="H5" s="11">
        <v>278</v>
      </c>
      <c r="I5" s="3">
        <f t="shared" ref="I5:I11" si="3">H5*$B$4</f>
        <v>126.09857599999999</v>
      </c>
      <c r="J5" s="11">
        <v>409</v>
      </c>
      <c r="K5" s="3">
        <f t="shared" ref="K5:K11" si="4">J5*$B$4</f>
        <v>185.51912799999999</v>
      </c>
    </row>
    <row r="6" spans="1:20" x14ac:dyDescent="0.2">
      <c r="A6" s="5" t="s">
        <v>6</v>
      </c>
      <c r="B6" s="11">
        <v>8412</v>
      </c>
      <c r="C6" s="3">
        <f t="shared" si="0"/>
        <v>3815.6159039999998</v>
      </c>
      <c r="D6" s="11">
        <v>1874</v>
      </c>
      <c r="E6" s="3">
        <f t="shared" si="1"/>
        <v>850.03140799999994</v>
      </c>
      <c r="F6" s="11">
        <v>526</v>
      </c>
      <c r="G6" s="3">
        <f t="shared" si="2"/>
        <v>238.589392</v>
      </c>
      <c r="H6" s="11">
        <v>130</v>
      </c>
      <c r="I6" s="3">
        <f t="shared" si="3"/>
        <v>58.96696</v>
      </c>
      <c r="J6" s="11">
        <v>1135</v>
      </c>
      <c r="K6" s="3">
        <f t="shared" si="4"/>
        <v>514.82691999999997</v>
      </c>
    </row>
    <row r="7" spans="1:20" x14ac:dyDescent="0.2">
      <c r="A7" s="5" t="s">
        <v>7</v>
      </c>
      <c r="B7" s="11">
        <v>10153</v>
      </c>
      <c r="C7" s="3">
        <f t="shared" si="0"/>
        <v>4605.3195759999999</v>
      </c>
      <c r="D7" s="11">
        <v>2016</v>
      </c>
      <c r="E7" s="3">
        <f t="shared" si="1"/>
        <v>914.44147199999998</v>
      </c>
      <c r="F7" s="11">
        <v>707</v>
      </c>
      <c r="G7" s="3">
        <f t="shared" si="2"/>
        <v>320.68954400000001</v>
      </c>
      <c r="H7" s="11">
        <v>108</v>
      </c>
      <c r="I7" s="3">
        <f t="shared" si="3"/>
        <v>48.987935999999998</v>
      </c>
      <c r="J7" s="11">
        <v>922</v>
      </c>
      <c r="K7" s="3">
        <f t="shared" si="4"/>
        <v>418.21182399999998</v>
      </c>
    </row>
    <row r="8" spans="1:20" x14ac:dyDescent="0.2">
      <c r="A8" s="5" t="s">
        <v>8</v>
      </c>
      <c r="B8" s="11">
        <v>10354</v>
      </c>
      <c r="C8" s="3">
        <f t="shared" si="0"/>
        <v>4696.4915680000004</v>
      </c>
      <c r="D8" s="11">
        <v>3454</v>
      </c>
      <c r="E8" s="3">
        <f t="shared" si="1"/>
        <v>1566.706768</v>
      </c>
      <c r="F8" s="11">
        <v>945</v>
      </c>
      <c r="G8" s="3">
        <f t="shared" si="2"/>
        <v>428.64443999999997</v>
      </c>
      <c r="H8" s="11">
        <v>182</v>
      </c>
      <c r="I8" s="3">
        <f t="shared" si="3"/>
        <v>82.553743999999995</v>
      </c>
      <c r="J8" s="11">
        <v>1008</v>
      </c>
      <c r="K8" s="3">
        <f t="shared" si="4"/>
        <v>457.22073599999999</v>
      </c>
      <c r="L8" s="38" t="s">
        <v>68</v>
      </c>
    </row>
    <row r="9" spans="1:20" x14ac:dyDescent="0.2">
      <c r="A9" s="5" t="s">
        <v>9</v>
      </c>
      <c r="B9" s="11">
        <v>5882</v>
      </c>
      <c r="C9" s="3">
        <f t="shared" si="0"/>
        <v>2668.0281439999999</v>
      </c>
      <c r="D9" s="11">
        <v>6947</v>
      </c>
      <c r="E9" s="3">
        <f t="shared" si="1"/>
        <v>3151.1036239999999</v>
      </c>
      <c r="F9" s="11">
        <v>1073</v>
      </c>
      <c r="G9" s="3">
        <f t="shared" si="2"/>
        <v>486.70421599999997</v>
      </c>
      <c r="H9" s="11">
        <v>445</v>
      </c>
      <c r="I9" s="3">
        <f t="shared" si="3"/>
        <v>201.84844000000001</v>
      </c>
      <c r="J9" s="11">
        <v>1087</v>
      </c>
      <c r="K9" s="3">
        <f t="shared" si="4"/>
        <v>493.05450400000001</v>
      </c>
    </row>
    <row r="10" spans="1:20" x14ac:dyDescent="0.2">
      <c r="A10" s="5" t="s">
        <v>10</v>
      </c>
      <c r="B10" s="11">
        <v>6774</v>
      </c>
      <c r="C10" s="3">
        <f t="shared" si="0"/>
        <v>3072.632208</v>
      </c>
      <c r="D10" s="11">
        <v>6877</v>
      </c>
      <c r="E10" s="3">
        <f t="shared" si="1"/>
        <v>3119.3521839999999</v>
      </c>
      <c r="F10" s="11">
        <v>1346</v>
      </c>
      <c r="G10" s="3">
        <f t="shared" si="2"/>
        <v>610.53483199999994</v>
      </c>
      <c r="H10" s="11">
        <v>352</v>
      </c>
      <c r="I10" s="3">
        <f t="shared" si="3"/>
        <v>159.66438399999998</v>
      </c>
      <c r="J10" s="11">
        <v>335</v>
      </c>
      <c r="K10" s="3">
        <f t="shared" si="4"/>
        <v>151.95331999999999</v>
      </c>
    </row>
    <row r="11" spans="1:20" ht="12" thickBot="1" x14ac:dyDescent="0.25">
      <c r="A11" s="5" t="s">
        <v>11</v>
      </c>
      <c r="B11" s="12">
        <v>11045</v>
      </c>
      <c r="C11" s="8">
        <f t="shared" si="0"/>
        <v>5009.92364</v>
      </c>
      <c r="D11" s="12">
        <v>5654</v>
      </c>
      <c r="E11" s="8">
        <f t="shared" si="1"/>
        <v>2564.609168</v>
      </c>
      <c r="F11" s="12">
        <v>2343</v>
      </c>
      <c r="G11" s="8">
        <f t="shared" si="2"/>
        <v>1062.7660559999999</v>
      </c>
      <c r="H11" s="12">
        <v>373</v>
      </c>
      <c r="I11" s="8">
        <f t="shared" si="3"/>
        <v>169.18981600000001</v>
      </c>
      <c r="J11" s="12">
        <v>1050</v>
      </c>
      <c r="K11" s="8">
        <f t="shared" si="4"/>
        <v>476.27159999999998</v>
      </c>
    </row>
    <row r="12" spans="1:20" x14ac:dyDescent="0.2">
      <c r="A12" s="5" t="s">
        <v>12</v>
      </c>
      <c r="B12" s="10">
        <v>10021</v>
      </c>
      <c r="C12" s="29">
        <f t="shared" si="0"/>
        <v>4545.4454319999995</v>
      </c>
      <c r="D12" s="13">
        <v>7471</v>
      </c>
      <c r="E12" s="29">
        <f t="shared" si="1"/>
        <v>3388.785832</v>
      </c>
      <c r="F12" s="10">
        <v>2999</v>
      </c>
      <c r="G12" s="29">
        <v>2999</v>
      </c>
      <c r="H12" s="10">
        <v>448</v>
      </c>
      <c r="I12" s="29">
        <v>448</v>
      </c>
      <c r="J12" s="10">
        <v>1004</v>
      </c>
      <c r="K12" s="29">
        <v>1004</v>
      </c>
      <c r="L12" s="38" t="s">
        <v>67</v>
      </c>
    </row>
    <row r="13" spans="1:20" x14ac:dyDescent="0.2">
      <c r="A13" s="5" t="s">
        <v>13</v>
      </c>
      <c r="B13" s="11">
        <v>9107</v>
      </c>
      <c r="C13" s="3">
        <f t="shared" si="0"/>
        <v>4130.8623440000001</v>
      </c>
      <c r="D13" s="11">
        <v>7988</v>
      </c>
      <c r="E13" s="3">
        <f t="shared" si="1"/>
        <v>3623.2928959999999</v>
      </c>
      <c r="F13" s="11">
        <v>2886</v>
      </c>
      <c r="G13" s="3">
        <f t="shared" ref="G13:G18" si="5">F13*$B$4</f>
        <v>1309.0665119999999</v>
      </c>
      <c r="H13" s="11">
        <v>811</v>
      </c>
      <c r="I13" s="3">
        <f t="shared" ref="I13:I18" si="6">H13*$B$4</f>
        <v>367.863112</v>
      </c>
      <c r="J13" s="11">
        <v>1072</v>
      </c>
      <c r="K13" s="3">
        <f t="shared" ref="K13:K18" si="7">J13*$B$4</f>
        <v>486.25062400000002</v>
      </c>
    </row>
    <row r="14" spans="1:20" x14ac:dyDescent="0.2">
      <c r="A14" s="5" t="s">
        <v>3</v>
      </c>
      <c r="B14" s="11">
        <v>5788</v>
      </c>
      <c r="C14" s="3">
        <f t="shared" si="0"/>
        <v>2625.390496</v>
      </c>
      <c r="D14" s="11">
        <v>12651</v>
      </c>
      <c r="E14" s="3">
        <f t="shared" si="1"/>
        <v>5738.3923919999997</v>
      </c>
      <c r="F14" s="11">
        <v>3268</v>
      </c>
      <c r="G14" s="3">
        <f t="shared" si="5"/>
        <v>1482.3386559999999</v>
      </c>
      <c r="H14" s="11">
        <v>1158</v>
      </c>
      <c r="I14" s="3">
        <f t="shared" si="6"/>
        <v>525.25953600000003</v>
      </c>
      <c r="J14" s="11">
        <v>1529</v>
      </c>
      <c r="K14" s="3">
        <f t="shared" si="7"/>
        <v>693.54216799999995</v>
      </c>
    </row>
    <row r="15" spans="1:20" x14ac:dyDescent="0.2">
      <c r="A15" s="5" t="s">
        <v>14</v>
      </c>
      <c r="B15" s="11">
        <v>5171</v>
      </c>
      <c r="C15" s="3">
        <f t="shared" si="0"/>
        <v>2345.5242319999998</v>
      </c>
      <c r="D15" s="11">
        <v>12235</v>
      </c>
      <c r="E15" s="3">
        <f t="shared" si="1"/>
        <v>5549.69812</v>
      </c>
      <c r="F15" s="11">
        <v>3206</v>
      </c>
      <c r="G15" s="3">
        <f t="shared" si="5"/>
        <v>1454.215952</v>
      </c>
      <c r="H15" s="11">
        <v>1459</v>
      </c>
      <c r="I15" s="3">
        <f t="shared" si="6"/>
        <v>661.79072799999994</v>
      </c>
      <c r="J15" s="11">
        <v>1981</v>
      </c>
      <c r="K15" s="3">
        <f t="shared" si="7"/>
        <v>898.56575199999997</v>
      </c>
    </row>
    <row r="16" spans="1:20" x14ac:dyDescent="0.2">
      <c r="A16" s="5" t="s">
        <v>15</v>
      </c>
      <c r="B16" s="11">
        <v>4728</v>
      </c>
      <c r="C16" s="3">
        <f t="shared" si="0"/>
        <v>2144.5829760000001</v>
      </c>
      <c r="D16" s="11">
        <v>12185</v>
      </c>
      <c r="E16" s="3">
        <f t="shared" si="1"/>
        <v>5527.0185199999996</v>
      </c>
      <c r="F16" s="11">
        <v>4115</v>
      </c>
      <c r="G16" s="3">
        <f t="shared" si="5"/>
        <v>1866.53108</v>
      </c>
      <c r="H16" s="11">
        <v>1985</v>
      </c>
      <c r="I16" s="3">
        <f t="shared" si="6"/>
        <v>900.38012000000003</v>
      </c>
      <c r="J16" s="11">
        <v>2330</v>
      </c>
      <c r="K16" s="3">
        <f t="shared" si="7"/>
        <v>1056.8693599999999</v>
      </c>
    </row>
    <row r="17" spans="1:12" x14ac:dyDescent="0.2">
      <c r="A17" s="5" t="s">
        <v>16</v>
      </c>
      <c r="B17" s="11">
        <v>4229</v>
      </c>
      <c r="C17" s="3">
        <f t="shared" si="0"/>
        <v>1918.2405679999999</v>
      </c>
      <c r="D17" s="11">
        <v>12635</v>
      </c>
      <c r="E17" s="3">
        <f t="shared" si="1"/>
        <v>5731.1349199999995</v>
      </c>
      <c r="F17" s="11">
        <v>5126</v>
      </c>
      <c r="G17" s="3">
        <f t="shared" si="5"/>
        <v>2325.1125919999999</v>
      </c>
      <c r="H17" s="11">
        <v>1700</v>
      </c>
      <c r="I17" s="3">
        <f t="shared" si="6"/>
        <v>771.10640000000001</v>
      </c>
      <c r="J17" s="11">
        <v>2849</v>
      </c>
      <c r="K17" s="3">
        <f t="shared" si="7"/>
        <v>1292.283608</v>
      </c>
    </row>
    <row r="18" spans="1:12" s="10" customFormat="1" ht="12" thickBot="1" x14ac:dyDescent="0.25">
      <c r="A18" s="26" t="s">
        <v>17</v>
      </c>
      <c r="B18" s="12">
        <v>4101</v>
      </c>
      <c r="C18" s="12">
        <f t="shared" si="0"/>
        <v>1860.1807919999999</v>
      </c>
      <c r="D18" s="12">
        <v>13426</v>
      </c>
      <c r="E18" s="12">
        <f t="shared" si="1"/>
        <v>6089.9261919999999</v>
      </c>
      <c r="F18" s="12">
        <v>4803</v>
      </c>
      <c r="G18" s="12">
        <f t="shared" si="5"/>
        <v>2178.6023759999998</v>
      </c>
      <c r="H18" s="12">
        <v>2569</v>
      </c>
      <c r="I18" s="12">
        <f t="shared" si="6"/>
        <v>1165.2778479999999</v>
      </c>
      <c r="J18" s="12">
        <v>3395</v>
      </c>
      <c r="K18" s="12">
        <f t="shared" si="7"/>
        <v>1539.9448399999999</v>
      </c>
      <c r="L18" s="40" t="s">
        <v>66</v>
      </c>
    </row>
    <row r="19" spans="1:12" x14ac:dyDescent="0.2">
      <c r="A19" s="5" t="s">
        <v>18</v>
      </c>
      <c r="B19" s="15"/>
      <c r="C19" s="29">
        <v>2368</v>
      </c>
      <c r="D19" s="13"/>
      <c r="E19" s="29">
        <v>7215</v>
      </c>
      <c r="F19" s="13"/>
      <c r="G19" s="29">
        <v>2580</v>
      </c>
      <c r="H19" s="13"/>
      <c r="I19" s="29">
        <v>899</v>
      </c>
      <c r="J19" s="13"/>
      <c r="K19" s="29">
        <v>1241</v>
      </c>
    </row>
    <row r="20" spans="1:12" x14ac:dyDescent="0.2">
      <c r="A20" s="5" t="s">
        <v>19</v>
      </c>
      <c r="B20" s="16"/>
      <c r="C20" s="3">
        <v>2409</v>
      </c>
      <c r="D20" s="11"/>
      <c r="E20" s="3">
        <v>7632</v>
      </c>
      <c r="F20" s="11"/>
      <c r="G20" s="3">
        <v>2960</v>
      </c>
      <c r="H20" s="11"/>
      <c r="I20" s="3">
        <v>579</v>
      </c>
      <c r="J20" s="11"/>
      <c r="K20" s="3">
        <v>1154</v>
      </c>
    </row>
    <row r="21" spans="1:12" x14ac:dyDescent="0.2">
      <c r="A21" s="5" t="s">
        <v>20</v>
      </c>
      <c r="B21" s="16"/>
      <c r="C21" s="3">
        <v>3172</v>
      </c>
      <c r="D21" s="11"/>
      <c r="E21" s="3">
        <v>7420</v>
      </c>
      <c r="F21" s="11"/>
      <c r="G21" s="3">
        <v>2492</v>
      </c>
      <c r="H21" s="11"/>
      <c r="I21" s="3">
        <v>501</v>
      </c>
      <c r="J21" s="11"/>
      <c r="K21" s="3">
        <v>1016</v>
      </c>
    </row>
    <row r="22" spans="1:12" ht="12" thickBot="1" x14ac:dyDescent="0.25">
      <c r="A22" s="5" t="s">
        <v>21</v>
      </c>
      <c r="B22" s="17"/>
      <c r="C22" s="8">
        <v>2405</v>
      </c>
      <c r="D22" s="12"/>
      <c r="E22" s="8">
        <v>9060</v>
      </c>
      <c r="F22" s="12"/>
      <c r="G22" s="8">
        <v>2026</v>
      </c>
      <c r="H22" s="12"/>
      <c r="I22" s="8">
        <v>766</v>
      </c>
      <c r="J22" s="12"/>
      <c r="K22" s="8">
        <v>992</v>
      </c>
      <c r="L22" s="38" t="s">
        <v>64</v>
      </c>
    </row>
    <row r="23" spans="1:12" ht="12" thickBot="1" x14ac:dyDescent="0.25">
      <c r="A23" s="5" t="s">
        <v>22</v>
      </c>
      <c r="B23" s="14"/>
      <c r="C23" s="32">
        <v>2497</v>
      </c>
      <c r="D23" s="35"/>
      <c r="E23" s="32">
        <v>9794</v>
      </c>
      <c r="F23" s="35"/>
      <c r="G23" s="32">
        <v>1864</v>
      </c>
      <c r="H23" s="35"/>
      <c r="I23" s="32">
        <v>1007</v>
      </c>
      <c r="J23" s="35"/>
      <c r="K23" s="32">
        <v>956</v>
      </c>
    </row>
    <row r="24" spans="1:12" ht="12" thickBot="1" x14ac:dyDescent="0.25">
      <c r="A24" s="5" t="s">
        <v>23</v>
      </c>
      <c r="B24" s="14"/>
      <c r="C24" s="32">
        <v>3090</v>
      </c>
      <c r="D24" s="35"/>
      <c r="E24" s="32">
        <v>8534</v>
      </c>
      <c r="F24" s="35"/>
      <c r="G24" s="32">
        <v>1665</v>
      </c>
      <c r="H24" s="35"/>
      <c r="I24" s="32">
        <v>1194</v>
      </c>
      <c r="J24" s="35"/>
      <c r="K24" s="32">
        <v>1071</v>
      </c>
    </row>
    <row r="25" spans="1:12" x14ac:dyDescent="0.2">
      <c r="A25" s="5" t="s">
        <v>24</v>
      </c>
      <c r="B25" s="15"/>
      <c r="C25" s="29">
        <v>5605</v>
      </c>
      <c r="D25" s="13"/>
      <c r="E25" s="29">
        <v>6620</v>
      </c>
      <c r="F25" s="13"/>
      <c r="G25" s="29">
        <v>1906</v>
      </c>
      <c r="H25" s="13"/>
      <c r="I25" s="29">
        <v>1341</v>
      </c>
      <c r="J25" s="13"/>
      <c r="K25" s="29">
        <v>1723</v>
      </c>
    </row>
    <row r="26" spans="1:12" x14ac:dyDescent="0.2">
      <c r="A26" s="5" t="s">
        <v>25</v>
      </c>
      <c r="B26" s="16"/>
      <c r="C26" s="3">
        <v>3913</v>
      </c>
      <c r="D26" s="11"/>
      <c r="E26" s="3">
        <v>9081</v>
      </c>
      <c r="F26" s="11"/>
      <c r="G26" s="3">
        <v>1476</v>
      </c>
      <c r="H26" s="11"/>
      <c r="I26" s="3">
        <v>1515</v>
      </c>
      <c r="J26" s="11"/>
      <c r="K26" s="3">
        <v>2362</v>
      </c>
    </row>
    <row r="27" spans="1:12" x14ac:dyDescent="0.2">
      <c r="A27" s="5" t="s">
        <v>26</v>
      </c>
      <c r="B27" s="16"/>
      <c r="C27" s="3">
        <v>2788</v>
      </c>
      <c r="D27" s="11"/>
      <c r="E27" s="3">
        <v>11811</v>
      </c>
      <c r="F27" s="11"/>
      <c r="G27" s="3">
        <v>1825</v>
      </c>
      <c r="H27" s="11"/>
      <c r="I27" s="3">
        <v>1348</v>
      </c>
      <c r="J27" s="11"/>
      <c r="K27" s="3">
        <v>1303</v>
      </c>
    </row>
    <row r="28" spans="1:12" ht="12" thickBot="1" x14ac:dyDescent="0.25">
      <c r="A28" s="5" t="s">
        <v>27</v>
      </c>
      <c r="B28" s="17"/>
      <c r="C28" s="8">
        <v>3238</v>
      </c>
      <c r="D28" s="12"/>
      <c r="E28" s="8">
        <v>4626</v>
      </c>
      <c r="F28" s="12"/>
      <c r="G28" s="8">
        <v>1501</v>
      </c>
      <c r="H28" s="12"/>
      <c r="I28" s="8">
        <v>1089</v>
      </c>
      <c r="J28" s="12"/>
      <c r="K28" s="8">
        <v>475</v>
      </c>
      <c r="L28" s="38" t="s">
        <v>63</v>
      </c>
    </row>
    <row r="29" spans="1:12" x14ac:dyDescent="0.2">
      <c r="A29" s="5" t="s">
        <v>28</v>
      </c>
      <c r="B29" s="15"/>
      <c r="C29" s="29">
        <v>2985</v>
      </c>
      <c r="D29" s="13"/>
      <c r="E29" s="29">
        <v>5849</v>
      </c>
      <c r="F29" s="13"/>
      <c r="G29" s="29">
        <v>1736</v>
      </c>
      <c r="H29" s="13"/>
      <c r="I29" s="29">
        <v>1174</v>
      </c>
      <c r="J29" s="13"/>
      <c r="K29" s="29">
        <v>755</v>
      </c>
    </row>
    <row r="30" spans="1:12" x14ac:dyDescent="0.2">
      <c r="A30" s="5" t="s">
        <v>29</v>
      </c>
      <c r="B30" s="16"/>
      <c r="C30" s="3">
        <v>3507</v>
      </c>
      <c r="D30" s="11"/>
      <c r="E30" s="3">
        <v>5429</v>
      </c>
      <c r="F30" s="11"/>
      <c r="G30" s="3">
        <v>1529</v>
      </c>
      <c r="H30" s="11"/>
      <c r="I30" s="3">
        <v>1421</v>
      </c>
      <c r="J30" s="11"/>
      <c r="K30" s="3">
        <v>3640</v>
      </c>
    </row>
    <row r="31" spans="1:12" ht="12" thickBot="1" x14ac:dyDescent="0.25">
      <c r="A31" s="5" t="s">
        <v>30</v>
      </c>
      <c r="B31" s="17"/>
      <c r="C31" s="8">
        <v>3873</v>
      </c>
      <c r="D31" s="12"/>
      <c r="E31" s="8">
        <v>6440</v>
      </c>
      <c r="F31" s="12"/>
      <c r="G31" s="8">
        <v>2103</v>
      </c>
      <c r="H31" s="12"/>
      <c r="I31" s="8">
        <v>2039</v>
      </c>
      <c r="J31" s="12"/>
      <c r="K31" s="8">
        <v>7374</v>
      </c>
      <c r="L31" s="38" t="s">
        <v>62</v>
      </c>
    </row>
    <row r="32" spans="1:12" x14ac:dyDescent="0.2">
      <c r="A32" s="5" t="s">
        <v>31</v>
      </c>
      <c r="C32" s="29">
        <v>3516</v>
      </c>
      <c r="D32" s="13"/>
      <c r="E32" s="29">
        <v>6939</v>
      </c>
      <c r="F32" s="13"/>
      <c r="G32" s="29">
        <v>2819</v>
      </c>
      <c r="H32" s="13"/>
      <c r="I32" s="29">
        <v>2160</v>
      </c>
      <c r="J32" s="13"/>
      <c r="K32" s="29">
        <v>8053</v>
      </c>
    </row>
    <row r="33" spans="1:12" x14ac:dyDescent="0.2">
      <c r="A33" s="5" t="s">
        <v>32</v>
      </c>
      <c r="B33" s="16"/>
      <c r="C33" s="3">
        <v>3582</v>
      </c>
      <c r="D33" s="11"/>
      <c r="E33" s="3">
        <v>6868</v>
      </c>
      <c r="F33" s="11"/>
      <c r="G33" s="3">
        <v>2004</v>
      </c>
      <c r="H33" s="11"/>
      <c r="I33" s="3">
        <v>1906</v>
      </c>
      <c r="J33" s="11"/>
      <c r="K33" s="3">
        <v>1144</v>
      </c>
    </row>
    <row r="34" spans="1:12" x14ac:dyDescent="0.2">
      <c r="A34" s="5" t="s">
        <v>33</v>
      </c>
      <c r="B34" s="16"/>
      <c r="C34" s="3">
        <v>2584</v>
      </c>
      <c r="D34" s="11"/>
      <c r="E34" s="3">
        <v>6613</v>
      </c>
      <c r="F34" s="11"/>
      <c r="G34" s="3">
        <v>1578</v>
      </c>
      <c r="H34" s="11"/>
      <c r="I34" s="3">
        <v>1688</v>
      </c>
      <c r="J34" s="11"/>
      <c r="K34" s="3">
        <v>0</v>
      </c>
    </row>
    <row r="35" spans="1:12" x14ac:dyDescent="0.2">
      <c r="A35" s="5" t="s">
        <v>34</v>
      </c>
      <c r="B35" s="16"/>
      <c r="C35" s="3">
        <v>2861</v>
      </c>
      <c r="D35" s="11"/>
      <c r="E35" s="3">
        <v>7509</v>
      </c>
      <c r="F35" s="11"/>
      <c r="G35" s="3">
        <v>1558</v>
      </c>
      <c r="H35" s="11"/>
      <c r="I35" s="3">
        <v>2023</v>
      </c>
      <c r="J35" s="11"/>
      <c r="K35" s="3">
        <v>667</v>
      </c>
    </row>
    <row r="36" spans="1:12" x14ac:dyDescent="0.2">
      <c r="A36" s="5" t="s">
        <v>35</v>
      </c>
      <c r="B36" s="16"/>
      <c r="C36" s="3">
        <v>2931</v>
      </c>
      <c r="D36" s="11"/>
      <c r="E36" s="3">
        <v>7881</v>
      </c>
      <c r="F36" s="11"/>
      <c r="G36" s="3">
        <v>1844</v>
      </c>
      <c r="H36" s="11"/>
      <c r="I36" s="3">
        <v>1987</v>
      </c>
      <c r="J36" s="11"/>
      <c r="K36" s="3">
        <v>1688</v>
      </c>
    </row>
    <row r="37" spans="1:12" ht="12" thickBot="1" x14ac:dyDescent="0.25">
      <c r="A37" s="6" t="s">
        <v>36</v>
      </c>
      <c r="B37" s="18"/>
      <c r="C37" s="8">
        <v>3480</v>
      </c>
      <c r="D37" s="12"/>
      <c r="E37" s="8">
        <v>8330</v>
      </c>
      <c r="F37" s="12"/>
      <c r="G37" s="8">
        <v>2204</v>
      </c>
      <c r="H37" s="12"/>
      <c r="I37" s="8">
        <v>2292</v>
      </c>
      <c r="J37" s="12"/>
      <c r="K37" s="8">
        <v>796</v>
      </c>
      <c r="L37" s="38" t="s">
        <v>61</v>
      </c>
    </row>
    <row r="38" spans="1:12" x14ac:dyDescent="0.2">
      <c r="A38" s="6" t="s">
        <v>37</v>
      </c>
      <c r="B38" s="19"/>
      <c r="C38" s="29">
        <v>3718</v>
      </c>
      <c r="D38" s="13"/>
      <c r="E38" s="29">
        <v>8314</v>
      </c>
      <c r="F38" s="13"/>
      <c r="G38" s="29">
        <v>2090</v>
      </c>
      <c r="H38" s="13"/>
      <c r="I38" s="29">
        <v>2441</v>
      </c>
      <c r="J38" s="13"/>
      <c r="K38" s="29">
        <v>669</v>
      </c>
    </row>
    <row r="39" spans="1:12" x14ac:dyDescent="0.2">
      <c r="A39" s="6" t="s">
        <v>38</v>
      </c>
      <c r="B39" s="20"/>
      <c r="C39" s="3">
        <v>3543</v>
      </c>
      <c r="D39" s="11"/>
      <c r="E39" s="3">
        <v>8913</v>
      </c>
      <c r="F39" s="11"/>
      <c r="G39" s="3">
        <v>2234</v>
      </c>
      <c r="H39" s="11"/>
      <c r="I39" s="3">
        <v>2763</v>
      </c>
      <c r="J39" s="11"/>
      <c r="K39" s="3">
        <v>176</v>
      </c>
    </row>
    <row r="40" spans="1:12" x14ac:dyDescent="0.2">
      <c r="A40" s="6" t="s">
        <v>39</v>
      </c>
      <c r="B40" s="20"/>
      <c r="C40" s="3">
        <v>2506</v>
      </c>
      <c r="D40" s="11"/>
      <c r="E40" s="3">
        <v>6512</v>
      </c>
      <c r="F40" s="11"/>
      <c r="G40" s="3">
        <v>2071</v>
      </c>
      <c r="H40" s="11"/>
      <c r="I40" s="3">
        <v>2252</v>
      </c>
      <c r="J40" s="11"/>
      <c r="K40" s="3">
        <v>514</v>
      </c>
    </row>
    <row r="41" spans="1:12" x14ac:dyDescent="0.2">
      <c r="A41" s="6" t="s">
        <v>40</v>
      </c>
      <c r="B41" s="20"/>
      <c r="C41" s="3">
        <v>2565</v>
      </c>
      <c r="D41" s="11"/>
      <c r="E41" s="3">
        <v>8580</v>
      </c>
      <c r="F41" s="11"/>
      <c r="G41" s="3">
        <v>2052</v>
      </c>
      <c r="H41" s="11"/>
      <c r="I41" s="3">
        <v>2336</v>
      </c>
      <c r="J41" s="11"/>
      <c r="K41" s="3">
        <v>665</v>
      </c>
    </row>
    <row r="42" spans="1:12" x14ac:dyDescent="0.2">
      <c r="A42" s="6" t="s">
        <v>41</v>
      </c>
      <c r="B42" s="20"/>
      <c r="C42" s="3">
        <v>4095</v>
      </c>
      <c r="D42" s="11"/>
      <c r="E42" s="3">
        <v>8309</v>
      </c>
      <c r="F42" s="11"/>
      <c r="G42" s="3">
        <v>1360</v>
      </c>
      <c r="H42" s="11"/>
      <c r="I42" s="3">
        <v>2264</v>
      </c>
      <c r="J42" s="11"/>
      <c r="K42" s="3">
        <v>1116</v>
      </c>
    </row>
    <row r="43" spans="1:12" x14ac:dyDescent="0.2">
      <c r="A43" s="6" t="s">
        <v>42</v>
      </c>
      <c r="B43" s="20"/>
      <c r="C43" s="3">
        <v>3772</v>
      </c>
      <c r="D43" s="11"/>
      <c r="E43" s="3">
        <v>5661</v>
      </c>
      <c r="F43" s="11"/>
      <c r="G43" s="3">
        <v>1358</v>
      </c>
      <c r="H43" s="11"/>
      <c r="I43" s="3">
        <v>2428</v>
      </c>
      <c r="J43" s="11"/>
      <c r="K43" s="3">
        <v>1479</v>
      </c>
    </row>
    <row r="44" spans="1:12" x14ac:dyDescent="0.2">
      <c r="A44" s="6" t="s">
        <v>43</v>
      </c>
      <c r="B44" s="20"/>
      <c r="C44" s="3">
        <v>5236</v>
      </c>
      <c r="D44" s="11"/>
      <c r="E44" s="3">
        <v>6147</v>
      </c>
      <c r="F44" s="11"/>
      <c r="G44" s="3">
        <v>1719</v>
      </c>
      <c r="H44" s="11"/>
      <c r="I44" s="3">
        <v>2639</v>
      </c>
      <c r="J44" s="11"/>
      <c r="K44" s="3">
        <v>1361</v>
      </c>
    </row>
    <row r="45" spans="1:12" x14ac:dyDescent="0.2">
      <c r="A45" s="6" t="s">
        <v>44</v>
      </c>
      <c r="B45" s="20"/>
      <c r="C45" s="3">
        <v>6655</v>
      </c>
      <c r="D45" s="11"/>
      <c r="E45" s="3">
        <v>8591</v>
      </c>
      <c r="F45" s="11"/>
      <c r="G45" s="3">
        <v>1899</v>
      </c>
      <c r="H45" s="11"/>
      <c r="I45" s="3">
        <v>3113</v>
      </c>
      <c r="J45" s="11"/>
      <c r="K45" s="3">
        <v>1340</v>
      </c>
    </row>
    <row r="46" spans="1:12" x14ac:dyDescent="0.2">
      <c r="A46" s="6" t="s">
        <v>45</v>
      </c>
      <c r="B46" s="20"/>
      <c r="C46" s="3">
        <v>7374</v>
      </c>
      <c r="D46" s="11"/>
      <c r="E46" s="3">
        <v>8383</v>
      </c>
      <c r="F46" s="11"/>
      <c r="G46" s="3">
        <v>2109</v>
      </c>
      <c r="H46" s="11"/>
      <c r="I46" s="3">
        <v>3000</v>
      </c>
      <c r="J46" s="11"/>
      <c r="K46" s="3">
        <v>1081</v>
      </c>
    </row>
    <row r="47" spans="1:12" ht="12" thickBot="1" x14ac:dyDescent="0.25">
      <c r="A47" s="6" t="s">
        <v>46</v>
      </c>
      <c r="B47" s="18"/>
      <c r="C47" s="8">
        <v>8642</v>
      </c>
      <c r="D47" s="12"/>
      <c r="E47" s="8">
        <v>8169</v>
      </c>
      <c r="F47" s="12"/>
      <c r="G47" s="8">
        <v>1792</v>
      </c>
      <c r="H47" s="12"/>
      <c r="I47" s="8">
        <v>3547</v>
      </c>
      <c r="J47" s="12"/>
      <c r="K47" s="8">
        <v>368</v>
      </c>
      <c r="L47" s="38" t="s">
        <v>55</v>
      </c>
    </row>
    <row r="48" spans="1:12" x14ac:dyDescent="0.2">
      <c r="A48" s="6" t="s">
        <v>47</v>
      </c>
      <c r="B48" s="21"/>
      <c r="C48" s="29">
        <v>8644</v>
      </c>
      <c r="D48" s="13"/>
      <c r="E48" s="29">
        <v>8661</v>
      </c>
      <c r="F48" s="13"/>
      <c r="G48" s="29">
        <v>2412</v>
      </c>
      <c r="H48" s="13"/>
      <c r="I48" s="29">
        <v>3563</v>
      </c>
      <c r="J48" s="13"/>
      <c r="K48" s="29">
        <v>46</v>
      </c>
    </row>
    <row r="49" spans="1:12" ht="12" thickBot="1" x14ac:dyDescent="0.25">
      <c r="A49" s="6" t="s">
        <v>48</v>
      </c>
      <c r="B49" s="21"/>
      <c r="C49" s="8">
        <v>7361</v>
      </c>
      <c r="D49" s="12"/>
      <c r="E49" s="8">
        <v>10659</v>
      </c>
      <c r="F49" s="12"/>
      <c r="G49" s="8">
        <v>2862</v>
      </c>
      <c r="H49" s="12"/>
      <c r="I49" s="8">
        <v>3478</v>
      </c>
      <c r="J49" s="12"/>
      <c r="K49" s="8">
        <v>11</v>
      </c>
      <c r="L49" s="42" t="s">
        <v>49</v>
      </c>
    </row>
    <row r="50" spans="1:12" x14ac:dyDescent="0.2">
      <c r="A50" s="7" t="s">
        <v>73</v>
      </c>
      <c r="B50" s="21"/>
    </row>
  </sheetData>
  <mergeCells count="2">
    <mergeCell ref="C2:K2"/>
    <mergeCell ref="C4:K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50"/>
  <sheetViews>
    <sheetView workbookViewId="0">
      <pane xSplit="1" ySplit="4" topLeftCell="B11" activePane="bottomRight" state="frozen"/>
      <selection pane="topRight" activeCell="B1" sqref="B1"/>
      <selection pane="bottomLeft" activeCell="A5" sqref="A5"/>
      <selection pane="bottomRight" activeCell="C5" sqref="C5"/>
    </sheetView>
  </sheetViews>
  <sheetFormatPr defaultColWidth="9.109375" defaultRowHeight="11.4" x14ac:dyDescent="0.2"/>
  <cols>
    <col min="1" max="1" width="17.88671875" style="1" customWidth="1"/>
    <col min="2" max="2" width="17.88671875" style="10" hidden="1" customWidth="1"/>
    <col min="3" max="3" width="13.6640625" style="1" customWidth="1"/>
    <col min="4" max="4" width="13.6640625" style="10" hidden="1" customWidth="1"/>
    <col min="5" max="5" width="13.6640625" style="1" customWidth="1"/>
    <col min="6" max="6" width="13.6640625" style="10" hidden="1" customWidth="1"/>
    <col min="7" max="7" width="13.6640625" style="1" customWidth="1"/>
    <col min="8" max="8" width="13.6640625" style="10" hidden="1" customWidth="1"/>
    <col min="9" max="9" width="13.6640625" style="1" customWidth="1"/>
    <col min="10" max="10" width="13.6640625" style="10" hidden="1" customWidth="1"/>
    <col min="11" max="11" width="13.6640625" style="1" customWidth="1"/>
    <col min="12" max="12" width="9.109375" style="38"/>
    <col min="13" max="16384" width="9.109375" style="1"/>
  </cols>
  <sheetData>
    <row r="1" spans="1:20" x14ac:dyDescent="0.2">
      <c r="A1" s="4"/>
    </row>
    <row r="2" spans="1:20" ht="24" x14ac:dyDescent="0.25">
      <c r="A2" s="23" t="s">
        <v>4</v>
      </c>
      <c r="B2" s="24"/>
      <c r="C2" s="266" t="s">
        <v>59</v>
      </c>
      <c r="D2" s="267"/>
      <c r="E2" s="267"/>
      <c r="F2" s="267"/>
      <c r="G2" s="267"/>
      <c r="H2" s="267"/>
      <c r="I2" s="267"/>
      <c r="J2" s="267"/>
      <c r="K2" s="268"/>
    </row>
    <row r="3" spans="1:20" ht="24" x14ac:dyDescent="0.2">
      <c r="A3" s="3"/>
      <c r="B3" s="11"/>
      <c r="C3" s="33" t="s">
        <v>51</v>
      </c>
      <c r="D3" s="34"/>
      <c r="E3" s="27" t="s">
        <v>52</v>
      </c>
      <c r="F3" s="28"/>
      <c r="G3" s="27" t="s">
        <v>53</v>
      </c>
      <c r="H3" s="28"/>
      <c r="I3" s="27" t="s">
        <v>54</v>
      </c>
      <c r="J3" s="28"/>
      <c r="K3" s="33" t="s">
        <v>0</v>
      </c>
      <c r="L3" s="38" t="s">
        <v>78</v>
      </c>
    </row>
    <row r="4" spans="1:20" s="2" customFormat="1" ht="12" x14ac:dyDescent="0.25">
      <c r="A4" s="22"/>
      <c r="B4" s="36">
        <v>0.453592</v>
      </c>
      <c r="C4" s="272" t="s">
        <v>86</v>
      </c>
      <c r="D4" s="273"/>
      <c r="E4" s="273"/>
      <c r="F4" s="273"/>
      <c r="G4" s="273"/>
      <c r="H4" s="273"/>
      <c r="I4" s="273"/>
      <c r="J4" s="273"/>
      <c r="K4" s="274"/>
      <c r="L4" s="39"/>
      <c r="M4" s="31"/>
      <c r="N4" s="31"/>
      <c r="O4" s="1"/>
      <c r="P4" s="1"/>
      <c r="Q4" s="1"/>
      <c r="R4" s="1"/>
      <c r="S4" s="31"/>
      <c r="T4" s="31"/>
    </row>
    <row r="5" spans="1:20" x14ac:dyDescent="0.2">
      <c r="A5" s="5" t="s">
        <v>5</v>
      </c>
      <c r="B5" s="11">
        <v>104437</v>
      </c>
      <c r="C5" s="3">
        <f t="shared" ref="C5:C18" si="0">B5*$B$4</f>
        <v>47371.787704000002</v>
      </c>
      <c r="D5" s="11">
        <v>296143</v>
      </c>
      <c r="E5" s="3">
        <f t="shared" ref="E5:E18" si="1">D5*$B$4</f>
        <v>134328.09565599999</v>
      </c>
      <c r="F5" s="11">
        <v>94473</v>
      </c>
      <c r="G5" s="3">
        <f t="shared" ref="G5:G18" si="2">F5*$B$4</f>
        <v>42852.197015999998</v>
      </c>
      <c r="H5" s="11">
        <v>31669</v>
      </c>
      <c r="I5" s="3">
        <f t="shared" ref="I5:I18" si="3">H5*$B$4</f>
        <v>14364.805048</v>
      </c>
      <c r="J5" s="11">
        <v>411</v>
      </c>
      <c r="K5" s="3">
        <f t="shared" ref="K5:K18" si="4">J5*$B$4</f>
        <v>186.426312</v>
      </c>
    </row>
    <row r="6" spans="1:20" x14ac:dyDescent="0.2">
      <c r="A6" s="5" t="s">
        <v>6</v>
      </c>
      <c r="B6" s="11">
        <v>157656</v>
      </c>
      <c r="C6" s="3">
        <f t="shared" si="0"/>
        <v>71511.500352000003</v>
      </c>
      <c r="D6" s="11">
        <v>276133</v>
      </c>
      <c r="E6" s="3">
        <f t="shared" si="1"/>
        <v>125251.719736</v>
      </c>
      <c r="F6" s="11">
        <v>58204</v>
      </c>
      <c r="G6" s="3">
        <f t="shared" si="2"/>
        <v>26400.868768</v>
      </c>
      <c r="H6" s="11">
        <v>67707</v>
      </c>
      <c r="I6" s="3">
        <f t="shared" si="3"/>
        <v>30711.353544000001</v>
      </c>
      <c r="J6" s="11">
        <v>0</v>
      </c>
      <c r="K6" s="3">
        <f t="shared" si="4"/>
        <v>0</v>
      </c>
    </row>
    <row r="7" spans="1:20" x14ac:dyDescent="0.2">
      <c r="A7" s="5" t="s">
        <v>7</v>
      </c>
      <c r="B7" s="11">
        <v>168220</v>
      </c>
      <c r="C7" s="3">
        <f t="shared" si="0"/>
        <v>76303.246239999993</v>
      </c>
      <c r="D7" s="11">
        <v>302922</v>
      </c>
      <c r="E7" s="3">
        <f t="shared" si="1"/>
        <v>137402.99582400001</v>
      </c>
      <c r="F7" s="11">
        <v>58623</v>
      </c>
      <c r="G7" s="3">
        <f t="shared" si="2"/>
        <v>26590.923815999999</v>
      </c>
      <c r="H7" s="11">
        <v>62312</v>
      </c>
      <c r="I7" s="3">
        <f t="shared" si="3"/>
        <v>28264.224704</v>
      </c>
      <c r="J7" s="11">
        <v>324</v>
      </c>
      <c r="K7" s="3">
        <f t="shared" si="4"/>
        <v>146.963808</v>
      </c>
    </row>
    <row r="8" spans="1:20" ht="12" thickBot="1" x14ac:dyDescent="0.25">
      <c r="A8" s="5" t="s">
        <v>8</v>
      </c>
      <c r="B8" s="12">
        <v>170310</v>
      </c>
      <c r="C8" s="8">
        <f t="shared" si="0"/>
        <v>77251.253519999998</v>
      </c>
      <c r="D8" s="12">
        <v>320962</v>
      </c>
      <c r="E8" s="8">
        <f t="shared" si="1"/>
        <v>145585.79550400001</v>
      </c>
      <c r="F8" s="12">
        <v>69638</v>
      </c>
      <c r="G8" s="8">
        <f t="shared" si="2"/>
        <v>31587.239696000001</v>
      </c>
      <c r="H8" s="12">
        <v>52007</v>
      </c>
      <c r="I8" s="8">
        <f t="shared" si="3"/>
        <v>23589.959144</v>
      </c>
      <c r="J8" s="12">
        <v>440</v>
      </c>
      <c r="K8" s="8">
        <f t="shared" si="4"/>
        <v>199.58047999999999</v>
      </c>
      <c r="L8" s="38" t="s">
        <v>68</v>
      </c>
    </row>
    <row r="9" spans="1:20" x14ac:dyDescent="0.2">
      <c r="A9" s="5" t="s">
        <v>9</v>
      </c>
      <c r="B9" s="13">
        <v>150854</v>
      </c>
      <c r="C9" s="29">
        <f t="shared" si="0"/>
        <v>68426.167568000004</v>
      </c>
      <c r="D9" s="13">
        <v>347400</v>
      </c>
      <c r="E9" s="29">
        <f t="shared" si="1"/>
        <v>157577.86079999999</v>
      </c>
      <c r="F9" s="13">
        <v>81471</v>
      </c>
      <c r="G9" s="29">
        <f t="shared" si="2"/>
        <v>36954.593831999999</v>
      </c>
      <c r="H9" s="13">
        <v>60415</v>
      </c>
      <c r="I9" s="29">
        <f t="shared" si="3"/>
        <v>27403.760679999999</v>
      </c>
      <c r="J9" s="13">
        <v>974</v>
      </c>
      <c r="K9" s="29">
        <f t="shared" si="4"/>
        <v>441.798608</v>
      </c>
    </row>
    <row r="10" spans="1:20" x14ac:dyDescent="0.2">
      <c r="A10" s="5" t="s">
        <v>10</v>
      </c>
      <c r="B10" s="11">
        <v>148787</v>
      </c>
      <c r="C10" s="3">
        <f t="shared" si="0"/>
        <v>67488.592904000005</v>
      </c>
      <c r="D10" s="11">
        <v>288397</v>
      </c>
      <c r="E10" s="3">
        <f t="shared" si="1"/>
        <v>130814.57202399999</v>
      </c>
      <c r="F10" s="11">
        <v>98223</v>
      </c>
      <c r="G10" s="3">
        <f t="shared" si="2"/>
        <v>44553.167015999999</v>
      </c>
      <c r="H10" s="11">
        <v>51052</v>
      </c>
      <c r="I10" s="3">
        <f t="shared" si="3"/>
        <v>23156.778783999998</v>
      </c>
      <c r="J10" s="11">
        <v>912</v>
      </c>
      <c r="K10" s="3">
        <f t="shared" si="4"/>
        <v>413.675904</v>
      </c>
    </row>
    <row r="11" spans="1:20" ht="12" thickBot="1" x14ac:dyDescent="0.25">
      <c r="A11" s="5" t="s">
        <v>11</v>
      </c>
      <c r="B11" s="12">
        <v>153270</v>
      </c>
      <c r="C11" s="8">
        <f t="shared" si="0"/>
        <v>69522.045840000006</v>
      </c>
      <c r="D11" s="12">
        <v>293597</v>
      </c>
      <c r="E11" s="8">
        <f t="shared" si="1"/>
        <v>133173.250424</v>
      </c>
      <c r="F11" s="12">
        <v>116819</v>
      </c>
      <c r="G11" s="8">
        <f t="shared" si="2"/>
        <v>52988.163847999997</v>
      </c>
      <c r="H11" s="12">
        <v>50839</v>
      </c>
      <c r="I11" s="8">
        <f t="shared" si="3"/>
        <v>23060.163688000001</v>
      </c>
      <c r="J11" s="12">
        <v>462</v>
      </c>
      <c r="K11" s="8">
        <f t="shared" si="4"/>
        <v>209.559504</v>
      </c>
      <c r="L11" s="38" t="s">
        <v>67</v>
      </c>
    </row>
    <row r="12" spans="1:20" x14ac:dyDescent="0.2">
      <c r="A12" s="5" t="s">
        <v>12</v>
      </c>
      <c r="B12" s="13">
        <v>153669</v>
      </c>
      <c r="C12" s="29">
        <f t="shared" si="0"/>
        <v>69703.029047999997</v>
      </c>
      <c r="D12" s="13">
        <v>318339</v>
      </c>
      <c r="E12" s="29">
        <f t="shared" si="1"/>
        <v>144396.02368799999</v>
      </c>
      <c r="F12" s="13">
        <v>125566</v>
      </c>
      <c r="G12" s="29">
        <f t="shared" si="2"/>
        <v>56955.733072000003</v>
      </c>
      <c r="H12" s="13">
        <v>46903</v>
      </c>
      <c r="I12" s="29">
        <f t="shared" si="3"/>
        <v>21274.825575999999</v>
      </c>
      <c r="J12" s="13">
        <v>268</v>
      </c>
      <c r="K12" s="29">
        <f t="shared" si="4"/>
        <v>121.562656</v>
      </c>
    </row>
    <row r="13" spans="1:20" x14ac:dyDescent="0.2">
      <c r="A13" s="5" t="s">
        <v>13</v>
      </c>
      <c r="B13" s="11">
        <v>148633</v>
      </c>
      <c r="C13" s="3">
        <f t="shared" si="0"/>
        <v>67418.739736000003</v>
      </c>
      <c r="D13" s="11">
        <v>305470</v>
      </c>
      <c r="E13" s="3">
        <f t="shared" si="1"/>
        <v>138558.74823999999</v>
      </c>
      <c r="F13" s="11">
        <v>128484</v>
      </c>
      <c r="G13" s="3">
        <f t="shared" si="2"/>
        <v>58279.314528000003</v>
      </c>
      <c r="H13" s="11">
        <v>43351</v>
      </c>
      <c r="I13" s="3">
        <f t="shared" si="3"/>
        <v>19663.666792</v>
      </c>
      <c r="J13" s="11">
        <v>579</v>
      </c>
      <c r="K13" s="3">
        <f t="shared" si="4"/>
        <v>262.62976800000001</v>
      </c>
    </row>
    <row r="14" spans="1:20" x14ac:dyDescent="0.2">
      <c r="A14" s="5" t="s">
        <v>3</v>
      </c>
      <c r="B14" s="11">
        <v>150458</v>
      </c>
      <c r="C14" s="3">
        <f t="shared" si="0"/>
        <v>68246.545136000001</v>
      </c>
      <c r="D14" s="11">
        <v>321886</v>
      </c>
      <c r="E14" s="3">
        <f t="shared" si="1"/>
        <v>146004.91451199999</v>
      </c>
      <c r="F14" s="11">
        <v>138402</v>
      </c>
      <c r="G14" s="3">
        <f t="shared" si="2"/>
        <v>62778.039984000003</v>
      </c>
      <c r="H14" s="11">
        <v>41549</v>
      </c>
      <c r="I14" s="3">
        <f t="shared" si="3"/>
        <v>18846.294008000001</v>
      </c>
      <c r="J14" s="11">
        <v>669</v>
      </c>
      <c r="K14" s="3">
        <f t="shared" si="4"/>
        <v>303.45304800000002</v>
      </c>
    </row>
    <row r="15" spans="1:20" x14ac:dyDescent="0.2">
      <c r="A15" s="5" t="s">
        <v>14</v>
      </c>
      <c r="B15" s="11">
        <v>151884</v>
      </c>
      <c r="C15" s="3">
        <f t="shared" si="0"/>
        <v>68893.367327999993</v>
      </c>
      <c r="D15" s="11">
        <v>313356</v>
      </c>
      <c r="E15" s="3">
        <f t="shared" si="1"/>
        <v>142135.774752</v>
      </c>
      <c r="F15" s="11">
        <v>146570</v>
      </c>
      <c r="G15" s="3">
        <f t="shared" si="2"/>
        <v>66482.979439999996</v>
      </c>
      <c r="H15" s="11">
        <v>41261</v>
      </c>
      <c r="I15" s="3">
        <f t="shared" si="3"/>
        <v>18715.659511999998</v>
      </c>
      <c r="J15" s="11">
        <v>441</v>
      </c>
      <c r="K15" s="3">
        <f t="shared" si="4"/>
        <v>200.03407200000001</v>
      </c>
    </row>
    <row r="16" spans="1:20" x14ac:dyDescent="0.2">
      <c r="A16" s="5" t="s">
        <v>15</v>
      </c>
      <c r="B16" s="11">
        <v>143332</v>
      </c>
      <c r="C16" s="3">
        <f t="shared" si="0"/>
        <v>65014.248544000002</v>
      </c>
      <c r="D16" s="11">
        <v>302706</v>
      </c>
      <c r="E16" s="3">
        <f t="shared" si="1"/>
        <v>137305.019952</v>
      </c>
      <c r="F16" s="11">
        <v>168065</v>
      </c>
      <c r="G16" s="3">
        <f t="shared" si="2"/>
        <v>76232.939480000001</v>
      </c>
      <c r="H16" s="11">
        <v>35815</v>
      </c>
      <c r="I16" s="3">
        <f t="shared" si="3"/>
        <v>16245.39748</v>
      </c>
      <c r="J16" s="11">
        <v>484</v>
      </c>
      <c r="K16" s="3">
        <f t="shared" si="4"/>
        <v>219.53852799999999</v>
      </c>
    </row>
    <row r="17" spans="1:12" x14ac:dyDescent="0.2">
      <c r="A17" s="5" t="s">
        <v>16</v>
      </c>
      <c r="B17" s="11">
        <v>149032</v>
      </c>
      <c r="C17" s="3">
        <f t="shared" si="0"/>
        <v>67599.722943999994</v>
      </c>
      <c r="D17" s="11">
        <v>300085</v>
      </c>
      <c r="E17" s="3">
        <f t="shared" si="1"/>
        <v>136116.15531999999</v>
      </c>
      <c r="F17" s="11">
        <v>133250</v>
      </c>
      <c r="G17" s="3">
        <f t="shared" si="2"/>
        <v>60441.133999999998</v>
      </c>
      <c r="H17" s="11">
        <v>31967</v>
      </c>
      <c r="I17" s="3">
        <f t="shared" si="3"/>
        <v>14499.975463999999</v>
      </c>
      <c r="J17" s="11">
        <v>969</v>
      </c>
      <c r="K17" s="3">
        <f t="shared" si="4"/>
        <v>439.53064799999999</v>
      </c>
    </row>
    <row r="18" spans="1:12" s="10" customFormat="1" x14ac:dyDescent="0.2">
      <c r="A18" s="26" t="s">
        <v>17</v>
      </c>
      <c r="B18" s="11">
        <v>143483</v>
      </c>
      <c r="C18" s="11">
        <f t="shared" si="0"/>
        <v>65082.740936000002</v>
      </c>
      <c r="D18" s="11">
        <v>297899</v>
      </c>
      <c r="E18" s="11">
        <f t="shared" si="1"/>
        <v>135124.60320799999</v>
      </c>
      <c r="F18" s="11">
        <v>150504</v>
      </c>
      <c r="G18" s="11">
        <f t="shared" si="2"/>
        <v>68267.410367999997</v>
      </c>
      <c r="H18" s="11">
        <v>31662</v>
      </c>
      <c r="I18" s="11">
        <f t="shared" si="3"/>
        <v>14361.629903999999</v>
      </c>
      <c r="J18" s="11">
        <v>1261</v>
      </c>
      <c r="K18" s="11">
        <f t="shared" si="4"/>
        <v>571.979512</v>
      </c>
      <c r="L18" s="40" t="s">
        <v>66</v>
      </c>
    </row>
    <row r="19" spans="1:12" x14ac:dyDescent="0.2">
      <c r="A19" s="5" t="s">
        <v>18</v>
      </c>
      <c r="B19" s="15"/>
      <c r="C19" s="29">
        <v>69083</v>
      </c>
      <c r="D19" s="13"/>
      <c r="E19" s="29">
        <v>135772</v>
      </c>
      <c r="F19" s="13"/>
      <c r="G19" s="29">
        <v>73601</v>
      </c>
      <c r="H19" s="13"/>
      <c r="I19" s="29">
        <v>13121</v>
      </c>
      <c r="J19" s="13"/>
      <c r="K19" s="29">
        <v>411</v>
      </c>
    </row>
    <row r="20" spans="1:12" x14ac:dyDescent="0.2">
      <c r="A20" s="5" t="s">
        <v>19</v>
      </c>
      <c r="B20" s="16"/>
      <c r="C20" s="3">
        <v>72148</v>
      </c>
      <c r="D20" s="11"/>
      <c r="E20" s="3">
        <v>142873</v>
      </c>
      <c r="F20" s="11"/>
      <c r="G20" s="3">
        <v>72366</v>
      </c>
      <c r="H20" s="11"/>
      <c r="I20" s="3">
        <v>12634</v>
      </c>
      <c r="J20" s="11"/>
      <c r="K20" s="3">
        <v>675</v>
      </c>
    </row>
    <row r="21" spans="1:12" x14ac:dyDescent="0.2">
      <c r="A21" s="5" t="s">
        <v>20</v>
      </c>
      <c r="B21" s="16"/>
      <c r="C21" s="3">
        <v>66163</v>
      </c>
      <c r="D21" s="11"/>
      <c r="E21" s="3">
        <v>162794</v>
      </c>
      <c r="F21" s="11"/>
      <c r="G21" s="3">
        <v>76160</v>
      </c>
      <c r="H21" s="11"/>
      <c r="I21" s="3">
        <v>12443</v>
      </c>
      <c r="J21" s="11"/>
      <c r="K21" s="3">
        <v>459</v>
      </c>
    </row>
    <row r="22" spans="1:12" ht="12" thickBot="1" x14ac:dyDescent="0.25">
      <c r="A22" s="5" t="s">
        <v>21</v>
      </c>
      <c r="B22" s="17"/>
      <c r="C22" s="8">
        <v>72558</v>
      </c>
      <c r="D22" s="12"/>
      <c r="E22" s="8">
        <v>170950</v>
      </c>
      <c r="F22" s="12"/>
      <c r="G22" s="8">
        <v>81032</v>
      </c>
      <c r="H22" s="12"/>
      <c r="I22" s="8">
        <v>12585</v>
      </c>
      <c r="J22" s="12"/>
      <c r="K22" s="8">
        <v>532</v>
      </c>
      <c r="L22" s="38" t="s">
        <v>64</v>
      </c>
    </row>
    <row r="23" spans="1:12" ht="12" thickBot="1" x14ac:dyDescent="0.25">
      <c r="A23" s="5" t="s">
        <v>22</v>
      </c>
      <c r="B23" s="14"/>
      <c r="C23" s="32">
        <v>67841</v>
      </c>
      <c r="D23" s="35"/>
      <c r="E23" s="32">
        <v>169511</v>
      </c>
      <c r="F23" s="35"/>
      <c r="G23" s="32">
        <v>79219</v>
      </c>
      <c r="H23" s="35"/>
      <c r="I23" s="32">
        <v>14725</v>
      </c>
      <c r="J23" s="35"/>
      <c r="K23" s="32">
        <v>609</v>
      </c>
    </row>
    <row r="24" spans="1:12" ht="12" thickBot="1" x14ac:dyDescent="0.25">
      <c r="A24" s="5" t="s">
        <v>23</v>
      </c>
      <c r="B24" s="14"/>
      <c r="C24" s="32">
        <v>66911</v>
      </c>
      <c r="D24" s="35"/>
      <c r="E24" s="32">
        <v>181874</v>
      </c>
      <c r="F24" s="35"/>
      <c r="G24" s="32">
        <v>84795</v>
      </c>
      <c r="H24" s="35"/>
      <c r="I24" s="32">
        <v>12146</v>
      </c>
      <c r="J24" s="35"/>
      <c r="K24" s="32">
        <v>308</v>
      </c>
    </row>
    <row r="25" spans="1:12" x14ac:dyDescent="0.2">
      <c r="A25" s="5" t="s">
        <v>24</v>
      </c>
      <c r="B25" s="15"/>
      <c r="C25" s="29">
        <v>66744</v>
      </c>
      <c r="D25" s="13"/>
      <c r="E25" s="29">
        <v>174467</v>
      </c>
      <c r="F25" s="13"/>
      <c r="G25" s="29">
        <v>78475</v>
      </c>
      <c r="H25" s="13"/>
      <c r="I25" s="29">
        <v>9068</v>
      </c>
      <c r="J25" s="13"/>
      <c r="K25" s="29">
        <v>300</v>
      </c>
    </row>
    <row r="26" spans="1:12" x14ac:dyDescent="0.2">
      <c r="A26" s="5" t="s">
        <v>25</v>
      </c>
      <c r="B26" s="16"/>
      <c r="C26" s="3">
        <v>65960</v>
      </c>
      <c r="D26" s="11"/>
      <c r="E26" s="3">
        <v>180860</v>
      </c>
      <c r="F26" s="11"/>
      <c r="G26" s="3">
        <v>79692</v>
      </c>
      <c r="H26" s="11"/>
      <c r="I26" s="3">
        <v>8562</v>
      </c>
      <c r="J26" s="11"/>
      <c r="K26" s="3">
        <v>183</v>
      </c>
    </row>
    <row r="27" spans="1:12" x14ac:dyDescent="0.2">
      <c r="A27" s="5" t="s">
        <v>26</v>
      </c>
      <c r="B27" s="16"/>
      <c r="C27" s="3">
        <v>69191</v>
      </c>
      <c r="D27" s="11"/>
      <c r="E27" s="3">
        <v>189897</v>
      </c>
      <c r="F27" s="11"/>
      <c r="G27" s="3">
        <v>79981</v>
      </c>
      <c r="H27" s="11"/>
      <c r="I27" s="3">
        <v>8394</v>
      </c>
      <c r="J27" s="11"/>
      <c r="K27" s="3">
        <v>174</v>
      </c>
    </row>
    <row r="28" spans="1:12" x14ac:dyDescent="0.2">
      <c r="A28" s="5" t="s">
        <v>27</v>
      </c>
      <c r="B28" s="16"/>
      <c r="C28" s="3">
        <v>73402</v>
      </c>
      <c r="D28" s="11"/>
      <c r="E28" s="3">
        <v>199073</v>
      </c>
      <c r="F28" s="11"/>
      <c r="G28" s="3">
        <v>81771</v>
      </c>
      <c r="H28" s="11"/>
      <c r="I28" s="3">
        <v>9509</v>
      </c>
      <c r="J28" s="11"/>
      <c r="K28" s="3">
        <v>457</v>
      </c>
    </row>
    <row r="29" spans="1:12" ht="12" thickBot="1" x14ac:dyDescent="0.25">
      <c r="A29" s="5" t="s">
        <v>28</v>
      </c>
      <c r="B29" s="17"/>
      <c r="C29" s="8">
        <v>76804</v>
      </c>
      <c r="D29" s="12"/>
      <c r="E29" s="8">
        <v>221514</v>
      </c>
      <c r="F29" s="12"/>
      <c r="G29" s="8">
        <v>83592</v>
      </c>
      <c r="H29" s="12"/>
      <c r="I29" s="8">
        <v>9238</v>
      </c>
      <c r="J29" s="12"/>
      <c r="K29" s="8">
        <v>448</v>
      </c>
      <c r="L29" s="38" t="s">
        <v>63</v>
      </c>
    </row>
    <row r="30" spans="1:12" x14ac:dyDescent="0.2">
      <c r="A30" s="5" t="s">
        <v>29</v>
      </c>
      <c r="B30" s="15"/>
      <c r="C30" s="29">
        <v>87050</v>
      </c>
      <c r="D30" s="13"/>
      <c r="E30" s="29">
        <v>237553</v>
      </c>
      <c r="F30" s="13"/>
      <c r="G30" s="29">
        <v>85368</v>
      </c>
      <c r="H30" s="13"/>
      <c r="I30" s="29">
        <v>9858</v>
      </c>
      <c r="J30" s="13"/>
      <c r="K30" s="29">
        <v>568</v>
      </c>
    </row>
    <row r="31" spans="1:12" ht="12" thickBot="1" x14ac:dyDescent="0.25">
      <c r="A31" s="5" t="s">
        <v>30</v>
      </c>
      <c r="B31" s="17"/>
      <c r="C31" s="8">
        <v>87586</v>
      </c>
      <c r="D31" s="12"/>
      <c r="E31" s="8">
        <v>244075</v>
      </c>
      <c r="F31" s="12"/>
      <c r="G31" s="8">
        <v>83097</v>
      </c>
      <c r="H31" s="12"/>
      <c r="I31" s="8">
        <v>9767</v>
      </c>
      <c r="J31" s="12"/>
      <c r="K31" s="8">
        <v>664</v>
      </c>
      <c r="L31" s="38" t="s">
        <v>62</v>
      </c>
    </row>
    <row r="32" spans="1:12" ht="12" thickBot="1" x14ac:dyDescent="0.25">
      <c r="A32" s="5" t="s">
        <v>31</v>
      </c>
      <c r="B32" s="17"/>
      <c r="C32" s="8">
        <v>88659</v>
      </c>
      <c r="D32" s="12"/>
      <c r="E32" s="44">
        <v>264790</v>
      </c>
      <c r="F32" s="12"/>
      <c r="G32" s="8">
        <v>90042</v>
      </c>
      <c r="H32" s="12"/>
      <c r="I32" s="8">
        <v>9324</v>
      </c>
      <c r="J32" s="12"/>
      <c r="K32" s="8">
        <v>535</v>
      </c>
      <c r="L32" s="38" t="s">
        <v>75</v>
      </c>
    </row>
    <row r="33" spans="1:12" x14ac:dyDescent="0.2">
      <c r="A33" s="5" t="s">
        <v>32</v>
      </c>
      <c r="B33" s="15"/>
      <c r="C33" s="29">
        <v>86899</v>
      </c>
      <c r="D33" s="13"/>
      <c r="E33" s="29">
        <v>237138</v>
      </c>
      <c r="F33" s="13"/>
      <c r="G33" s="29">
        <v>92022</v>
      </c>
      <c r="H33" s="13"/>
      <c r="I33" s="29">
        <v>9835</v>
      </c>
      <c r="J33" s="13"/>
      <c r="K33" s="29">
        <v>1216</v>
      </c>
    </row>
    <row r="34" spans="1:12" x14ac:dyDescent="0.2">
      <c r="A34" s="5" t="s">
        <v>33</v>
      </c>
      <c r="B34" s="16"/>
      <c r="C34" s="3">
        <v>105504</v>
      </c>
      <c r="D34" s="11"/>
      <c r="E34" s="3">
        <v>221685</v>
      </c>
      <c r="F34" s="11"/>
      <c r="G34" s="3">
        <v>95787</v>
      </c>
      <c r="H34" s="11"/>
      <c r="I34" s="3">
        <v>9824</v>
      </c>
      <c r="J34" s="11"/>
      <c r="K34" s="3">
        <v>1533</v>
      </c>
    </row>
    <row r="35" spans="1:12" x14ac:dyDescent="0.2">
      <c r="A35" s="5" t="s">
        <v>34</v>
      </c>
      <c r="B35" s="16"/>
      <c r="C35" s="3">
        <v>113742</v>
      </c>
      <c r="D35" s="11"/>
      <c r="E35" s="3">
        <v>207917</v>
      </c>
      <c r="F35" s="11"/>
      <c r="G35" s="3">
        <v>97606</v>
      </c>
      <c r="H35" s="11"/>
      <c r="I35" s="3">
        <v>7847</v>
      </c>
      <c r="J35" s="11"/>
      <c r="K35" s="3">
        <v>1214</v>
      </c>
    </row>
    <row r="36" spans="1:12" x14ac:dyDescent="0.2">
      <c r="A36" s="5" t="s">
        <v>35</v>
      </c>
      <c r="B36" s="16"/>
      <c r="C36" s="3">
        <v>104564</v>
      </c>
      <c r="D36" s="11"/>
      <c r="E36" s="3">
        <v>169895</v>
      </c>
      <c r="F36" s="11"/>
      <c r="G36" s="3">
        <v>90886</v>
      </c>
      <c r="H36" s="11"/>
      <c r="I36" s="3">
        <v>5849</v>
      </c>
      <c r="J36" s="11"/>
      <c r="K36" s="3">
        <v>740</v>
      </c>
    </row>
    <row r="37" spans="1:12" ht="12" thickBot="1" x14ac:dyDescent="0.25">
      <c r="A37" s="6" t="s">
        <v>36</v>
      </c>
      <c r="B37" s="25"/>
      <c r="C37" s="8">
        <v>116013</v>
      </c>
      <c r="D37" s="12"/>
      <c r="E37" s="8">
        <v>207917</v>
      </c>
      <c r="F37" s="12"/>
      <c r="G37" s="8">
        <v>97606</v>
      </c>
      <c r="H37" s="12"/>
      <c r="I37" s="8">
        <v>7847</v>
      </c>
      <c r="J37" s="12"/>
      <c r="K37" s="8">
        <v>1214</v>
      </c>
      <c r="L37" s="38" t="s">
        <v>61</v>
      </c>
    </row>
    <row r="38" spans="1:12" x14ac:dyDescent="0.2">
      <c r="A38" s="6" t="s">
        <v>37</v>
      </c>
      <c r="B38" s="19"/>
      <c r="C38" s="29">
        <v>124596</v>
      </c>
      <c r="D38" s="13"/>
      <c r="E38" s="29">
        <v>186301</v>
      </c>
      <c r="F38" s="13"/>
      <c r="G38" s="29">
        <v>101215</v>
      </c>
      <c r="H38" s="13"/>
      <c r="I38" s="29">
        <v>5925</v>
      </c>
      <c r="J38" s="13"/>
      <c r="K38" s="29">
        <v>748</v>
      </c>
    </row>
    <row r="39" spans="1:12" x14ac:dyDescent="0.2">
      <c r="A39" s="6" t="s">
        <v>38</v>
      </c>
      <c r="B39" s="20"/>
      <c r="C39" s="3">
        <v>119277</v>
      </c>
      <c r="D39" s="11"/>
      <c r="E39" s="3">
        <v>171270</v>
      </c>
      <c r="F39" s="11"/>
      <c r="G39" s="3">
        <v>100213</v>
      </c>
      <c r="H39" s="11"/>
      <c r="I39" s="3">
        <v>5087</v>
      </c>
      <c r="J39" s="11"/>
      <c r="K39" s="3">
        <v>913</v>
      </c>
    </row>
    <row r="40" spans="1:12" x14ac:dyDescent="0.2">
      <c r="A40" s="6" t="s">
        <v>39</v>
      </c>
      <c r="B40" s="20"/>
      <c r="C40" s="3">
        <v>152847</v>
      </c>
      <c r="D40" s="11"/>
      <c r="E40" s="3">
        <v>192387</v>
      </c>
      <c r="F40" s="11"/>
      <c r="G40" s="3">
        <v>121279</v>
      </c>
      <c r="H40" s="11"/>
      <c r="I40" s="3">
        <v>6322</v>
      </c>
      <c r="J40" s="11"/>
      <c r="K40" s="3">
        <v>409</v>
      </c>
    </row>
    <row r="41" spans="1:12" x14ac:dyDescent="0.2">
      <c r="A41" s="6" t="s">
        <v>40</v>
      </c>
      <c r="B41" s="20"/>
      <c r="C41" s="3">
        <v>146757</v>
      </c>
      <c r="D41" s="11"/>
      <c r="E41" s="3">
        <v>179666</v>
      </c>
      <c r="F41" s="11"/>
      <c r="G41" s="3">
        <v>111179</v>
      </c>
      <c r="H41" s="11"/>
      <c r="I41" s="3">
        <v>6671</v>
      </c>
      <c r="J41" s="11"/>
      <c r="K41" s="3">
        <v>445</v>
      </c>
    </row>
    <row r="42" spans="1:12" x14ac:dyDescent="0.2">
      <c r="A42" s="6" t="s">
        <v>41</v>
      </c>
      <c r="B42" s="20"/>
      <c r="C42" s="3">
        <v>146089</v>
      </c>
      <c r="D42" s="11"/>
      <c r="E42" s="3">
        <v>175649</v>
      </c>
      <c r="F42" s="11"/>
      <c r="G42" s="3">
        <v>107929</v>
      </c>
      <c r="H42" s="11"/>
      <c r="I42" s="3">
        <v>6731</v>
      </c>
      <c r="J42" s="11"/>
      <c r="K42" s="3">
        <v>84</v>
      </c>
    </row>
    <row r="43" spans="1:12" x14ac:dyDescent="0.2">
      <c r="A43" s="6" t="s">
        <v>42</v>
      </c>
      <c r="B43" s="20"/>
      <c r="C43" s="3">
        <v>154534</v>
      </c>
      <c r="D43" s="11"/>
      <c r="E43" s="3">
        <v>180308</v>
      </c>
      <c r="F43" s="11"/>
      <c r="G43" s="3">
        <v>107788</v>
      </c>
      <c r="H43" s="11"/>
      <c r="I43" s="3">
        <v>4930</v>
      </c>
      <c r="J43" s="11"/>
      <c r="K43" s="3">
        <v>1738</v>
      </c>
    </row>
    <row r="44" spans="1:12" x14ac:dyDescent="0.2">
      <c r="A44" s="6" t="s">
        <v>43</v>
      </c>
      <c r="B44" s="20"/>
      <c r="C44" s="3">
        <v>164363</v>
      </c>
      <c r="D44" s="11"/>
      <c r="E44" s="3">
        <v>195162</v>
      </c>
      <c r="F44" s="11"/>
      <c r="G44" s="3">
        <v>95906</v>
      </c>
      <c r="H44" s="11"/>
      <c r="I44" s="3">
        <v>4091</v>
      </c>
      <c r="J44" s="11"/>
      <c r="K44" s="3">
        <v>1524</v>
      </c>
    </row>
    <row r="45" spans="1:12" x14ac:dyDescent="0.2">
      <c r="A45" s="6" t="s">
        <v>44</v>
      </c>
      <c r="B45" s="20"/>
      <c r="C45" s="3">
        <v>173362</v>
      </c>
      <c r="D45" s="11"/>
      <c r="E45" s="3">
        <v>218026</v>
      </c>
      <c r="F45" s="11"/>
      <c r="G45" s="3">
        <v>85298</v>
      </c>
      <c r="H45" s="11"/>
      <c r="I45" s="3">
        <v>5072</v>
      </c>
      <c r="J45" s="11"/>
      <c r="K45" s="3">
        <v>1097</v>
      </c>
    </row>
    <row r="46" spans="1:12" x14ac:dyDescent="0.2">
      <c r="A46" s="6" t="s">
        <v>45</v>
      </c>
      <c r="B46" s="20"/>
      <c r="C46" s="3">
        <v>183046</v>
      </c>
      <c r="D46" s="11"/>
      <c r="E46" s="3">
        <v>241051</v>
      </c>
      <c r="F46" s="11"/>
      <c r="G46" s="3">
        <v>85529</v>
      </c>
      <c r="H46" s="11"/>
      <c r="I46" s="3">
        <v>6293</v>
      </c>
      <c r="J46" s="11"/>
      <c r="K46" s="3">
        <v>1599</v>
      </c>
    </row>
    <row r="47" spans="1:12" ht="12" thickBot="1" x14ac:dyDescent="0.25">
      <c r="A47" s="6" t="s">
        <v>46</v>
      </c>
      <c r="B47" s="18"/>
      <c r="C47" s="8">
        <v>190689</v>
      </c>
      <c r="D47" s="12"/>
      <c r="E47" s="8">
        <v>245261</v>
      </c>
      <c r="F47" s="12"/>
      <c r="G47" s="8">
        <v>85496</v>
      </c>
      <c r="H47" s="12"/>
      <c r="I47" s="8">
        <v>6505</v>
      </c>
      <c r="J47" s="12"/>
      <c r="K47" s="8">
        <v>1841</v>
      </c>
      <c r="L47" s="38" t="s">
        <v>55</v>
      </c>
    </row>
    <row r="48" spans="1:12" x14ac:dyDescent="0.2">
      <c r="A48" s="6" t="s">
        <v>47</v>
      </c>
      <c r="B48" s="21"/>
      <c r="C48" s="29">
        <v>205250</v>
      </c>
      <c r="D48" s="13"/>
      <c r="E48" s="29">
        <v>236285</v>
      </c>
      <c r="F48" s="13"/>
      <c r="G48" s="29">
        <v>84511</v>
      </c>
      <c r="H48" s="13"/>
      <c r="I48" s="29">
        <v>7739</v>
      </c>
      <c r="J48" s="13"/>
      <c r="K48" s="29">
        <v>726</v>
      </c>
    </row>
    <row r="49" spans="1:12" ht="12" thickBot="1" x14ac:dyDescent="0.25">
      <c r="A49" s="6" t="s">
        <v>48</v>
      </c>
      <c r="B49" s="21"/>
      <c r="C49" s="8">
        <v>217128</v>
      </c>
      <c r="D49" s="12"/>
      <c r="E49" s="8">
        <v>212614</v>
      </c>
      <c r="F49" s="12"/>
      <c r="G49" s="8">
        <v>91773</v>
      </c>
      <c r="H49" s="12"/>
      <c r="I49" s="8">
        <v>5970</v>
      </c>
      <c r="J49" s="12"/>
      <c r="K49" s="8">
        <v>1453</v>
      </c>
      <c r="L49" s="42" t="s">
        <v>49</v>
      </c>
    </row>
    <row r="50" spans="1:12" x14ac:dyDescent="0.2">
      <c r="A50" s="7" t="s">
        <v>73</v>
      </c>
      <c r="B50" s="21"/>
    </row>
  </sheetData>
  <mergeCells count="2">
    <mergeCell ref="C2:K2"/>
    <mergeCell ref="C4:K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4B6D0-1786-4EB5-9939-AD7FB685F8D3}">
  <dimension ref="A1:L89"/>
  <sheetViews>
    <sheetView showGridLines="0" zoomScaleNormal="100" workbookViewId="0">
      <pane xSplit="2" ySplit="3" topLeftCell="C70" activePane="bottomRight" state="frozen"/>
      <selection pane="topRight" activeCell="C1" sqref="C1"/>
      <selection pane="bottomLeft" activeCell="A4" sqref="A4"/>
      <selection pane="bottomRight" activeCell="A78" sqref="A78"/>
    </sheetView>
  </sheetViews>
  <sheetFormatPr defaultColWidth="9.109375" defaultRowHeight="13.8" x14ac:dyDescent="0.25"/>
  <cols>
    <col min="1" max="1" width="9" style="100" customWidth="1"/>
    <col min="2" max="2" width="2.109375" style="100" customWidth="1"/>
    <col min="3" max="11" width="11.6640625" style="111" customWidth="1"/>
    <col min="12" max="12" width="11.6640625" style="100" customWidth="1"/>
    <col min="13" max="16384" width="9.109375" style="99"/>
  </cols>
  <sheetData>
    <row r="1" spans="1:12" ht="31.2" customHeight="1" thickBot="1" x14ac:dyDescent="0.3">
      <c r="A1" s="226"/>
      <c r="B1" s="227"/>
      <c r="C1" s="226" t="s">
        <v>72</v>
      </c>
      <c r="D1" s="227"/>
      <c r="E1" s="227"/>
      <c r="F1" s="227"/>
      <c r="G1" s="227"/>
      <c r="H1" s="227"/>
      <c r="I1" s="227"/>
      <c r="J1" s="227"/>
      <c r="K1" s="227"/>
      <c r="L1" s="227"/>
    </row>
    <row r="2" spans="1:12" ht="42" thickBot="1" x14ac:dyDescent="0.3">
      <c r="A2" s="276" t="s">
        <v>4</v>
      </c>
      <c r="B2" s="277"/>
      <c r="C2" s="54" t="s">
        <v>51</v>
      </c>
      <c r="D2" s="55" t="s">
        <v>145</v>
      </c>
      <c r="E2" s="55" t="s">
        <v>52</v>
      </c>
      <c r="F2" s="55" t="s">
        <v>53</v>
      </c>
      <c r="G2" s="55" t="s">
        <v>144</v>
      </c>
      <c r="H2" s="55" t="s">
        <v>54</v>
      </c>
      <c r="I2" s="55" t="s">
        <v>147</v>
      </c>
      <c r="J2" s="55" t="s">
        <v>0</v>
      </c>
      <c r="K2" s="56" t="s">
        <v>148</v>
      </c>
      <c r="L2" s="57" t="s">
        <v>153</v>
      </c>
    </row>
    <row r="3" spans="1:12" ht="21.75" customHeight="1" thickBot="1" x14ac:dyDescent="0.3">
      <c r="A3" s="278" t="s">
        <v>150</v>
      </c>
      <c r="B3" s="279"/>
      <c r="C3" s="279"/>
      <c r="D3" s="279"/>
      <c r="E3" s="279"/>
      <c r="F3" s="279"/>
      <c r="G3" s="279"/>
      <c r="H3" s="279"/>
      <c r="I3" s="279"/>
      <c r="J3" s="279"/>
      <c r="K3" s="279"/>
      <c r="L3" s="280"/>
    </row>
    <row r="4" spans="1:12" x14ac:dyDescent="0.25">
      <c r="A4" s="228" t="s">
        <v>5</v>
      </c>
      <c r="B4" s="160"/>
      <c r="C4" s="229">
        <v>76769.085224000009</v>
      </c>
      <c r="D4" s="229"/>
      <c r="E4" s="229">
        <v>138681.671672</v>
      </c>
      <c r="F4" s="229">
        <v>43174.700927999998</v>
      </c>
      <c r="G4" s="229"/>
      <c r="H4" s="229">
        <v>14551.684952</v>
      </c>
      <c r="I4" s="229"/>
      <c r="J4" s="229">
        <v>553.38223999999991</v>
      </c>
      <c r="K4" s="230"/>
      <c r="L4" s="165">
        <v>693400</v>
      </c>
    </row>
    <row r="5" spans="1:12" x14ac:dyDescent="0.25">
      <c r="A5" s="231" t="s">
        <v>6</v>
      </c>
      <c r="B5" s="170"/>
      <c r="C5" s="232">
        <v>103465.242384</v>
      </c>
      <c r="D5" s="232"/>
      <c r="E5" s="232">
        <v>129928.253256</v>
      </c>
      <c r="F5" s="232">
        <v>26822.255735999999</v>
      </c>
      <c r="G5" s="232"/>
      <c r="H5" s="232">
        <v>31106.432176000002</v>
      </c>
      <c r="I5" s="232"/>
      <c r="J5" s="232">
        <v>877.24692800000003</v>
      </c>
      <c r="K5" s="233"/>
      <c r="L5" s="175">
        <v>705400</v>
      </c>
    </row>
    <row r="6" spans="1:12" x14ac:dyDescent="0.25">
      <c r="A6" s="231" t="s">
        <v>7</v>
      </c>
      <c r="B6" s="170"/>
      <c r="C6" s="232">
        <v>109075.26824</v>
      </c>
      <c r="D6" s="232"/>
      <c r="E6" s="232">
        <v>146503.41212000002</v>
      </c>
      <c r="F6" s="232">
        <v>27571.136127999998</v>
      </c>
      <c r="G6" s="232"/>
      <c r="H6" s="232">
        <v>28863.419736</v>
      </c>
      <c r="I6" s="232"/>
      <c r="J6" s="232">
        <v>803.76502399999993</v>
      </c>
      <c r="K6" s="233"/>
      <c r="L6" s="175">
        <v>784900</v>
      </c>
    </row>
    <row r="7" spans="1:12" x14ac:dyDescent="0.25">
      <c r="A7" s="231" t="s">
        <v>8</v>
      </c>
      <c r="B7" s="170"/>
      <c r="C7" s="232">
        <v>111114.16428</v>
      </c>
      <c r="D7" s="232"/>
      <c r="E7" s="232">
        <v>157749.31857600002</v>
      </c>
      <c r="F7" s="232">
        <v>32758.867832</v>
      </c>
      <c r="G7" s="232"/>
      <c r="H7" s="232">
        <v>24447.248024</v>
      </c>
      <c r="I7" s="232"/>
      <c r="J7" s="232">
        <v>862.27839199999994</v>
      </c>
      <c r="K7" s="233"/>
      <c r="L7" s="175">
        <v>807900</v>
      </c>
    </row>
    <row r="8" spans="1:12" x14ac:dyDescent="0.25">
      <c r="A8" s="231" t="s">
        <v>9</v>
      </c>
      <c r="B8" s="170"/>
      <c r="C8" s="232">
        <v>96826.469872000001</v>
      </c>
      <c r="D8" s="232"/>
      <c r="E8" s="232">
        <v>175070.182688</v>
      </c>
      <c r="F8" s="232">
        <v>38382.047855999997</v>
      </c>
      <c r="G8" s="232"/>
      <c r="H8" s="232">
        <v>28557.245135999998</v>
      </c>
      <c r="I8" s="232"/>
      <c r="J8" s="232">
        <v>1153.4844560000001</v>
      </c>
      <c r="K8" s="233"/>
      <c r="L8" s="175">
        <v>827600</v>
      </c>
    </row>
    <row r="9" spans="1:12" x14ac:dyDescent="0.25">
      <c r="A9" s="231" t="s">
        <v>10</v>
      </c>
      <c r="B9" s="170"/>
      <c r="C9" s="232">
        <v>95853.515031999996</v>
      </c>
      <c r="D9" s="232"/>
      <c r="E9" s="232">
        <v>149344.25881599999</v>
      </c>
      <c r="F9" s="232">
        <v>47002.563816000002</v>
      </c>
      <c r="G9" s="232"/>
      <c r="H9" s="232">
        <v>24470.834808</v>
      </c>
      <c r="I9" s="232"/>
      <c r="J9" s="232">
        <v>876.33974399999988</v>
      </c>
      <c r="K9" s="233"/>
      <c r="L9" s="175">
        <v>800000</v>
      </c>
    </row>
    <row r="10" spans="1:12" x14ac:dyDescent="0.25">
      <c r="A10" s="231" t="s">
        <v>11</v>
      </c>
      <c r="B10" s="170"/>
      <c r="C10" s="232">
        <v>101573.31015200001</v>
      </c>
      <c r="D10" s="232"/>
      <c r="E10" s="232">
        <v>149862.26087999999</v>
      </c>
      <c r="F10" s="232">
        <v>56828.273719999997</v>
      </c>
      <c r="G10" s="232"/>
      <c r="H10" s="232">
        <v>24417.310952</v>
      </c>
      <c r="I10" s="232"/>
      <c r="J10" s="232">
        <v>1085.8992479999999</v>
      </c>
      <c r="K10" s="233"/>
      <c r="L10" s="175">
        <v>837000</v>
      </c>
    </row>
    <row r="11" spans="1:12" x14ac:dyDescent="0.25">
      <c r="A11" s="231" t="s">
        <v>12</v>
      </c>
      <c r="B11" s="170"/>
      <c r="C11" s="232">
        <v>100884.75749599999</v>
      </c>
      <c r="D11" s="232"/>
      <c r="E11" s="232">
        <v>163370.684232</v>
      </c>
      <c r="F11" s="232">
        <v>62171.437176000007</v>
      </c>
      <c r="G11" s="232"/>
      <c r="H11" s="232">
        <v>23012.387631999998</v>
      </c>
      <c r="I11" s="232"/>
      <c r="J11" s="232">
        <v>1580.5154320000001</v>
      </c>
      <c r="K11" s="233"/>
      <c r="L11" s="175">
        <v>886800</v>
      </c>
    </row>
    <row r="12" spans="1:12" x14ac:dyDescent="0.25">
      <c r="A12" s="231" t="s">
        <v>13</v>
      </c>
      <c r="B12" s="170"/>
      <c r="C12" s="232">
        <v>98598.200224</v>
      </c>
      <c r="D12" s="232"/>
      <c r="E12" s="232">
        <v>159704.30009599999</v>
      </c>
      <c r="F12" s="232">
        <v>62333.973416000001</v>
      </c>
      <c r="G12" s="232"/>
      <c r="H12" s="232">
        <v>21351.029031999999</v>
      </c>
      <c r="I12" s="232"/>
      <c r="J12" s="232">
        <v>1249.6459600000001</v>
      </c>
      <c r="K12" s="233"/>
      <c r="L12" s="175">
        <v>867500</v>
      </c>
    </row>
    <row r="13" spans="1:12" x14ac:dyDescent="0.25">
      <c r="A13" s="231" t="s">
        <v>3</v>
      </c>
      <c r="B13" s="170"/>
      <c r="C13" s="232">
        <v>95187.641975999999</v>
      </c>
      <c r="D13" s="232"/>
      <c r="E13" s="232">
        <v>171903.20334399998</v>
      </c>
      <c r="F13" s="232">
        <v>66771.01036</v>
      </c>
      <c r="G13" s="232"/>
      <c r="H13" s="232">
        <v>20722.35052</v>
      </c>
      <c r="I13" s="232"/>
      <c r="J13" s="232">
        <v>1635.652752</v>
      </c>
      <c r="K13" s="233"/>
      <c r="L13" s="175">
        <v>904600</v>
      </c>
    </row>
    <row r="14" spans="1:12" x14ac:dyDescent="0.25">
      <c r="A14" s="231" t="s">
        <v>14</v>
      </c>
      <c r="B14" s="170"/>
      <c r="C14" s="232">
        <v>95202.156919999994</v>
      </c>
      <c r="D14" s="232"/>
      <c r="E14" s="232">
        <v>167296.06940000001</v>
      </c>
      <c r="F14" s="232">
        <v>71163.595287999997</v>
      </c>
      <c r="G14" s="232"/>
      <c r="H14" s="232">
        <v>20739.133424</v>
      </c>
      <c r="I14" s="232"/>
      <c r="J14" s="232">
        <v>1929.5803679999999</v>
      </c>
      <c r="K14" s="233"/>
      <c r="L14" s="175">
        <v>930700</v>
      </c>
    </row>
    <row r="15" spans="1:12" x14ac:dyDescent="0.25">
      <c r="A15" s="231" t="s">
        <v>15</v>
      </c>
      <c r="B15" s="170"/>
      <c r="C15" s="232">
        <v>91654.160296000002</v>
      </c>
      <c r="D15" s="232"/>
      <c r="E15" s="232">
        <v>163736.27938399999</v>
      </c>
      <c r="F15" s="232">
        <v>81371.229655999996</v>
      </c>
      <c r="G15" s="232"/>
      <c r="H15" s="232">
        <v>18590.014528</v>
      </c>
      <c r="I15" s="232"/>
      <c r="J15" s="232">
        <v>2154.5619999999999</v>
      </c>
      <c r="K15" s="233"/>
      <c r="L15" s="175">
        <v>909400</v>
      </c>
    </row>
    <row r="16" spans="1:12" x14ac:dyDescent="0.25">
      <c r="A16" s="231" t="s">
        <v>16</v>
      </c>
      <c r="B16" s="170"/>
      <c r="C16" s="232">
        <v>94700.03057599999</v>
      </c>
      <c r="D16" s="232"/>
      <c r="E16" s="232">
        <v>161810.32775199998</v>
      </c>
      <c r="F16" s="232">
        <v>65723.666431999998</v>
      </c>
      <c r="G16" s="232"/>
      <c r="H16" s="232">
        <v>16627.775536000001</v>
      </c>
      <c r="I16" s="232"/>
      <c r="J16" s="232">
        <v>3065.8283279999996</v>
      </c>
      <c r="K16" s="233"/>
      <c r="L16" s="175">
        <v>903300</v>
      </c>
    </row>
    <row r="17" spans="1:12" x14ac:dyDescent="0.25">
      <c r="A17" s="231" t="s">
        <v>17</v>
      </c>
      <c r="B17" s="170"/>
      <c r="C17" s="232">
        <v>94528.572799999994</v>
      </c>
      <c r="D17" s="232"/>
      <c r="E17" s="232">
        <v>161513.22499199997</v>
      </c>
      <c r="F17" s="232">
        <v>73235.603543999998</v>
      </c>
      <c r="G17" s="232"/>
      <c r="H17" s="232">
        <v>17057.327160000001</v>
      </c>
      <c r="I17" s="232"/>
      <c r="J17" s="232">
        <v>3527.1313919999998</v>
      </c>
      <c r="K17" s="234"/>
      <c r="L17" s="175">
        <v>918300</v>
      </c>
    </row>
    <row r="18" spans="1:12" x14ac:dyDescent="0.25">
      <c r="A18" s="231" t="s">
        <v>18</v>
      </c>
      <c r="B18" s="170"/>
      <c r="C18" s="232">
        <v>100998</v>
      </c>
      <c r="D18" s="232"/>
      <c r="E18" s="232">
        <v>163812</v>
      </c>
      <c r="F18" s="232">
        <v>79845</v>
      </c>
      <c r="G18" s="232"/>
      <c r="H18" s="232">
        <v>16377</v>
      </c>
      <c r="I18" s="232"/>
      <c r="J18" s="232">
        <v>2867.0298320000002</v>
      </c>
      <c r="K18" s="233"/>
      <c r="L18" s="175">
        <v>974100</v>
      </c>
    </row>
    <row r="19" spans="1:12" x14ac:dyDescent="0.25">
      <c r="A19" s="231" t="s">
        <v>19</v>
      </c>
      <c r="B19" s="170"/>
      <c r="C19" s="232">
        <v>108053</v>
      </c>
      <c r="D19" s="232"/>
      <c r="E19" s="232">
        <v>172978</v>
      </c>
      <c r="F19" s="232">
        <v>79410</v>
      </c>
      <c r="G19" s="232"/>
      <c r="H19" s="232">
        <v>15693</v>
      </c>
      <c r="I19" s="232"/>
      <c r="J19" s="232">
        <v>2997.71416</v>
      </c>
      <c r="K19" s="233"/>
      <c r="L19" s="175">
        <v>1018100</v>
      </c>
    </row>
    <row r="20" spans="1:12" x14ac:dyDescent="0.25">
      <c r="A20" s="231" t="s">
        <v>20</v>
      </c>
      <c r="B20" s="170"/>
      <c r="C20" s="232">
        <v>107437</v>
      </c>
      <c r="D20" s="232"/>
      <c r="E20" s="232">
        <v>194800</v>
      </c>
      <c r="F20" s="232">
        <v>83408</v>
      </c>
      <c r="G20" s="232"/>
      <c r="H20" s="232">
        <v>15436</v>
      </c>
      <c r="I20" s="232"/>
      <c r="J20" s="232">
        <v>2561.8342560000001</v>
      </c>
      <c r="K20" s="233"/>
      <c r="L20" s="175">
        <v>1087500</v>
      </c>
    </row>
    <row r="21" spans="1:12" x14ac:dyDescent="0.25">
      <c r="A21" s="231" t="s">
        <v>21</v>
      </c>
      <c r="B21" s="170"/>
      <c r="C21" s="232">
        <v>117322</v>
      </c>
      <c r="D21" s="232"/>
      <c r="E21" s="232">
        <v>205439</v>
      </c>
      <c r="F21" s="232">
        <v>86540</v>
      </c>
      <c r="G21" s="232"/>
      <c r="H21" s="232">
        <v>15293</v>
      </c>
      <c r="I21" s="232"/>
      <c r="J21" s="232">
        <v>2578.7131279999999</v>
      </c>
      <c r="K21" s="233"/>
      <c r="L21" s="175">
        <v>1343000</v>
      </c>
    </row>
    <row r="22" spans="1:12" x14ac:dyDescent="0.25">
      <c r="A22" s="231" t="s">
        <v>22</v>
      </c>
      <c r="B22" s="170"/>
      <c r="C22" s="232">
        <v>114667</v>
      </c>
      <c r="D22" s="232"/>
      <c r="E22" s="232">
        <v>206922</v>
      </c>
      <c r="F22" s="232">
        <v>84637</v>
      </c>
      <c r="G22" s="232"/>
      <c r="H22" s="232">
        <v>16609</v>
      </c>
      <c r="I22" s="232"/>
      <c r="J22" s="232">
        <v>2676</v>
      </c>
      <c r="K22" s="233"/>
      <c r="L22" s="175">
        <v>962000</v>
      </c>
    </row>
    <row r="23" spans="1:12" x14ac:dyDescent="0.25">
      <c r="A23" s="231" t="s">
        <v>23</v>
      </c>
      <c r="B23" s="170"/>
      <c r="C23" s="232">
        <v>118043</v>
      </c>
      <c r="D23" s="232"/>
      <c r="E23" s="232">
        <v>218700</v>
      </c>
      <c r="F23" s="232">
        <v>90248</v>
      </c>
      <c r="G23" s="232"/>
      <c r="H23" s="232">
        <v>14244</v>
      </c>
      <c r="I23" s="232"/>
      <c r="J23" s="232">
        <v>2591</v>
      </c>
      <c r="K23" s="233"/>
      <c r="L23" s="175">
        <v>1229000</v>
      </c>
    </row>
    <row r="24" spans="1:12" x14ac:dyDescent="0.25">
      <c r="A24" s="231" t="s">
        <v>24</v>
      </c>
      <c r="B24" s="170"/>
      <c r="C24" s="232">
        <v>126972</v>
      </c>
      <c r="D24" s="232"/>
      <c r="E24" s="232">
        <v>208633</v>
      </c>
      <c r="F24" s="232">
        <v>84733</v>
      </c>
      <c r="G24" s="232"/>
      <c r="H24" s="232">
        <v>11556</v>
      </c>
      <c r="I24" s="232"/>
      <c r="J24" s="232">
        <v>4043</v>
      </c>
      <c r="K24" s="233"/>
      <c r="L24" s="175">
        <v>1250000</v>
      </c>
    </row>
    <row r="25" spans="1:12" x14ac:dyDescent="0.25">
      <c r="A25" s="231" t="s">
        <v>25</v>
      </c>
      <c r="B25" s="170"/>
      <c r="C25" s="232">
        <v>127784</v>
      </c>
      <c r="D25" s="232"/>
      <c r="E25" s="232">
        <v>222480</v>
      </c>
      <c r="F25" s="232">
        <v>86475</v>
      </c>
      <c r="G25" s="232"/>
      <c r="H25" s="232">
        <v>11337</v>
      </c>
      <c r="I25" s="232"/>
      <c r="J25" s="232">
        <v>5285</v>
      </c>
      <c r="K25" s="233"/>
      <c r="L25" s="175">
        <v>1437000</v>
      </c>
    </row>
    <row r="26" spans="1:12" x14ac:dyDescent="0.25">
      <c r="A26" s="231" t="s">
        <v>26</v>
      </c>
      <c r="B26" s="170"/>
      <c r="C26" s="232">
        <v>131544</v>
      </c>
      <c r="D26" s="232"/>
      <c r="E26" s="232">
        <v>241409</v>
      </c>
      <c r="F26" s="232">
        <v>88983</v>
      </c>
      <c r="G26" s="232"/>
      <c r="H26" s="232">
        <v>11323</v>
      </c>
      <c r="I26" s="232"/>
      <c r="J26" s="232">
        <v>2818</v>
      </c>
      <c r="K26" s="233"/>
      <c r="L26" s="175">
        <v>1165000</v>
      </c>
    </row>
    <row r="27" spans="1:12" x14ac:dyDescent="0.25">
      <c r="A27" s="235" t="s">
        <v>27</v>
      </c>
      <c r="B27" s="236" t="s">
        <v>139</v>
      </c>
      <c r="C27" s="232">
        <v>137313</v>
      </c>
      <c r="D27" s="232"/>
      <c r="E27" s="232">
        <v>245005</v>
      </c>
      <c r="F27" s="232">
        <v>92356</v>
      </c>
      <c r="G27" s="232"/>
      <c r="H27" s="232">
        <v>12175</v>
      </c>
      <c r="I27" s="232"/>
      <c r="J27" s="232">
        <v>1892</v>
      </c>
      <c r="K27" s="237">
        <v>9686</v>
      </c>
      <c r="L27" s="175">
        <v>1402000</v>
      </c>
    </row>
    <row r="28" spans="1:12" x14ac:dyDescent="0.25">
      <c r="A28" s="231" t="s">
        <v>28</v>
      </c>
      <c r="B28" s="170"/>
      <c r="C28" s="232">
        <v>143210</v>
      </c>
      <c r="D28" s="232"/>
      <c r="E28" s="232">
        <v>264684</v>
      </c>
      <c r="F28" s="232">
        <v>95511</v>
      </c>
      <c r="G28" s="232"/>
      <c r="H28" s="232">
        <v>12291</v>
      </c>
      <c r="I28" s="232"/>
      <c r="J28" s="232">
        <v>2882</v>
      </c>
      <c r="K28" s="237">
        <v>9370</v>
      </c>
      <c r="L28" s="175">
        <v>1288000</v>
      </c>
    </row>
    <row r="29" spans="1:12" x14ac:dyDescent="0.25">
      <c r="A29" s="231" t="s">
        <v>29</v>
      </c>
      <c r="B29" s="170"/>
      <c r="C29" s="232">
        <v>158068</v>
      </c>
      <c r="D29" s="232"/>
      <c r="E29" s="232">
        <v>283391</v>
      </c>
      <c r="F29" s="232">
        <v>101271</v>
      </c>
      <c r="G29" s="232"/>
      <c r="H29" s="232">
        <v>13711</v>
      </c>
      <c r="I29" s="232"/>
      <c r="J29" s="232">
        <v>8236</v>
      </c>
      <c r="K29" s="237">
        <v>7941</v>
      </c>
      <c r="L29" s="175">
        <v>1483000</v>
      </c>
    </row>
    <row r="30" spans="1:12" x14ac:dyDescent="0.25">
      <c r="A30" s="231" t="s">
        <v>30</v>
      </c>
      <c r="B30" s="170"/>
      <c r="C30" s="232">
        <v>151690</v>
      </c>
      <c r="D30" s="232"/>
      <c r="E30" s="232">
        <v>294609</v>
      </c>
      <c r="F30" s="232">
        <v>99538</v>
      </c>
      <c r="G30" s="232"/>
      <c r="H30" s="232">
        <v>14166</v>
      </c>
      <c r="I30" s="232"/>
      <c r="J30" s="232">
        <v>9207</v>
      </c>
      <c r="K30" s="237">
        <v>4911</v>
      </c>
      <c r="L30" s="175">
        <v>1612000</v>
      </c>
    </row>
    <row r="31" spans="1:12" x14ac:dyDescent="0.25">
      <c r="A31" s="231" t="s">
        <v>31</v>
      </c>
      <c r="B31" s="170"/>
      <c r="C31" s="232">
        <v>152431</v>
      </c>
      <c r="D31" s="232"/>
      <c r="E31" s="238">
        <v>319580</v>
      </c>
      <c r="F31" s="232">
        <v>115188</v>
      </c>
      <c r="G31" s="232"/>
      <c r="H31" s="232">
        <v>15576</v>
      </c>
      <c r="I31" s="232"/>
      <c r="J31" s="232">
        <v>15830</v>
      </c>
      <c r="K31" s="237">
        <v>4400</v>
      </c>
      <c r="L31" s="175">
        <v>1709000</v>
      </c>
    </row>
    <row r="32" spans="1:12" x14ac:dyDescent="0.25">
      <c r="A32" s="231" t="s">
        <v>32</v>
      </c>
      <c r="B32" s="170"/>
      <c r="C32" s="232">
        <v>149689</v>
      </c>
      <c r="D32" s="232"/>
      <c r="E32" s="232">
        <v>285606</v>
      </c>
      <c r="F32" s="232">
        <v>114315</v>
      </c>
      <c r="G32" s="232"/>
      <c r="H32" s="232">
        <v>15886</v>
      </c>
      <c r="I32" s="232"/>
      <c r="J32" s="232">
        <v>8234</v>
      </c>
      <c r="K32" s="237">
        <v>4031</v>
      </c>
      <c r="L32" s="175">
        <v>1681000</v>
      </c>
    </row>
    <row r="33" spans="1:12" x14ac:dyDescent="0.25">
      <c r="A33" s="231" t="s">
        <v>33</v>
      </c>
      <c r="B33" s="170"/>
      <c r="C33" s="232">
        <v>173647</v>
      </c>
      <c r="D33" s="232"/>
      <c r="E33" s="232">
        <v>267374</v>
      </c>
      <c r="F33" s="232">
        <v>103574</v>
      </c>
      <c r="G33" s="232"/>
      <c r="H33" s="232">
        <v>16503</v>
      </c>
      <c r="I33" s="232"/>
      <c r="J33" s="232">
        <v>9205</v>
      </c>
      <c r="K33" s="237">
        <v>3298</v>
      </c>
      <c r="L33" s="175">
        <v>1675000</v>
      </c>
    </row>
    <row r="34" spans="1:12" x14ac:dyDescent="0.25">
      <c r="A34" s="231" t="s">
        <v>34</v>
      </c>
      <c r="B34" s="170"/>
      <c r="C34" s="232">
        <v>183408</v>
      </c>
      <c r="D34" s="232"/>
      <c r="E34" s="232">
        <v>250423</v>
      </c>
      <c r="F34" s="232">
        <v>105989</v>
      </c>
      <c r="G34" s="232"/>
      <c r="H34" s="232">
        <v>15124</v>
      </c>
      <c r="I34" s="232"/>
      <c r="J34" s="232">
        <v>12668</v>
      </c>
      <c r="K34" s="237">
        <v>1346</v>
      </c>
      <c r="L34" s="175">
        <v>1903000</v>
      </c>
    </row>
    <row r="35" spans="1:12" x14ac:dyDescent="0.25">
      <c r="A35" s="231" t="s">
        <v>35</v>
      </c>
      <c r="B35" s="170"/>
      <c r="C35" s="232">
        <v>186426</v>
      </c>
      <c r="D35" s="232"/>
      <c r="E35" s="232">
        <v>211293</v>
      </c>
      <c r="F35" s="232">
        <v>99021</v>
      </c>
      <c r="G35" s="232"/>
      <c r="H35" s="232">
        <v>13136</v>
      </c>
      <c r="I35" s="232"/>
      <c r="J35" s="232">
        <v>13186</v>
      </c>
      <c r="K35" s="237">
        <v>267</v>
      </c>
      <c r="L35" s="175">
        <v>1781000</v>
      </c>
    </row>
    <row r="36" spans="1:12" x14ac:dyDescent="0.25">
      <c r="A36" s="239" t="s">
        <v>36</v>
      </c>
      <c r="B36" s="193"/>
      <c r="C36" s="232">
        <v>208108</v>
      </c>
      <c r="D36" s="232"/>
      <c r="E36" s="232">
        <v>249874</v>
      </c>
      <c r="F36" s="232">
        <v>105600</v>
      </c>
      <c r="G36" s="232"/>
      <c r="H36" s="232">
        <v>15526</v>
      </c>
      <c r="I36" s="232"/>
      <c r="J36" s="232">
        <v>14951</v>
      </c>
      <c r="K36" s="237">
        <v>460</v>
      </c>
      <c r="L36" s="175">
        <v>2030000</v>
      </c>
    </row>
    <row r="37" spans="1:12" x14ac:dyDescent="0.25">
      <c r="A37" s="239" t="s">
        <v>37</v>
      </c>
      <c r="B37" s="193"/>
      <c r="C37" s="232">
        <v>194823</v>
      </c>
      <c r="D37" s="232"/>
      <c r="E37" s="232">
        <v>213955</v>
      </c>
      <c r="F37" s="232">
        <v>106035</v>
      </c>
      <c r="G37" s="232"/>
      <c r="H37" s="232">
        <v>11071</v>
      </c>
      <c r="I37" s="232"/>
      <c r="J37" s="232">
        <v>12184</v>
      </c>
      <c r="K37" s="237">
        <v>2072</v>
      </c>
      <c r="L37" s="175">
        <v>1998000</v>
      </c>
    </row>
    <row r="38" spans="1:12" x14ac:dyDescent="0.25">
      <c r="A38" s="239" t="s">
        <v>38</v>
      </c>
      <c r="B38" s="193"/>
      <c r="C38" s="232">
        <v>195599</v>
      </c>
      <c r="D38" s="232"/>
      <c r="E38" s="232">
        <v>200812</v>
      </c>
      <c r="F38" s="232">
        <v>105461</v>
      </c>
      <c r="G38" s="232"/>
      <c r="H38" s="232">
        <v>10753</v>
      </c>
      <c r="I38" s="232"/>
      <c r="J38" s="232">
        <v>12452</v>
      </c>
      <c r="K38" s="237">
        <v>652</v>
      </c>
      <c r="L38" s="175">
        <v>1983000</v>
      </c>
    </row>
    <row r="39" spans="1:12" x14ac:dyDescent="0.25">
      <c r="A39" s="239" t="s">
        <v>39</v>
      </c>
      <c r="B39" s="193"/>
      <c r="C39" s="232">
        <v>226515</v>
      </c>
      <c r="D39" s="232"/>
      <c r="E39" s="232">
        <v>218233</v>
      </c>
      <c r="F39" s="232">
        <v>126768</v>
      </c>
      <c r="G39" s="232"/>
      <c r="H39" s="232">
        <v>12244</v>
      </c>
      <c r="I39" s="232"/>
      <c r="J39" s="232">
        <v>7411</v>
      </c>
      <c r="K39" s="237">
        <v>6158</v>
      </c>
      <c r="L39" s="175">
        <v>2388000</v>
      </c>
    </row>
    <row r="40" spans="1:12" x14ac:dyDescent="0.25">
      <c r="A40" s="239" t="s">
        <v>40</v>
      </c>
      <c r="B40" s="193"/>
      <c r="C40" s="232">
        <v>218446</v>
      </c>
      <c r="D40" s="232"/>
      <c r="E40" s="232">
        <v>215720</v>
      </c>
      <c r="F40" s="232">
        <v>117874</v>
      </c>
      <c r="G40" s="232"/>
      <c r="H40" s="232">
        <v>12545</v>
      </c>
      <c r="I40" s="232"/>
      <c r="J40" s="232">
        <v>2675</v>
      </c>
      <c r="K40" s="237">
        <v>9638</v>
      </c>
      <c r="L40" s="175">
        <v>2232000</v>
      </c>
    </row>
    <row r="41" spans="1:12" x14ac:dyDescent="0.25">
      <c r="A41" s="239" t="s">
        <v>41</v>
      </c>
      <c r="B41" s="193"/>
      <c r="C41" s="232">
        <v>214325</v>
      </c>
      <c r="D41" s="232"/>
      <c r="E41" s="232">
        <v>211353</v>
      </c>
      <c r="F41" s="232">
        <v>114326</v>
      </c>
      <c r="G41" s="232"/>
      <c r="H41" s="232">
        <v>12369</v>
      </c>
      <c r="I41" s="232"/>
      <c r="J41" s="232">
        <v>2519</v>
      </c>
      <c r="K41" s="237">
        <v>14003</v>
      </c>
      <c r="L41" s="175">
        <v>2236000</v>
      </c>
    </row>
    <row r="42" spans="1:12" x14ac:dyDescent="0.25">
      <c r="A42" s="239" t="s">
        <v>42</v>
      </c>
      <c r="B42" s="193"/>
      <c r="C42" s="232">
        <v>225572</v>
      </c>
      <c r="D42" s="232"/>
      <c r="E42" s="232">
        <v>219206</v>
      </c>
      <c r="F42" s="232">
        <v>115058</v>
      </c>
      <c r="G42" s="232"/>
      <c r="H42" s="232">
        <v>11155</v>
      </c>
      <c r="I42" s="232"/>
      <c r="J42" s="232">
        <v>5852</v>
      </c>
      <c r="K42" s="237">
        <v>13307</v>
      </c>
      <c r="L42" s="175">
        <v>2345000</v>
      </c>
    </row>
    <row r="43" spans="1:12" x14ac:dyDescent="0.25">
      <c r="A43" s="239" t="s">
        <v>43</v>
      </c>
      <c r="B43" s="193"/>
      <c r="C43" s="232">
        <v>242463</v>
      </c>
      <c r="D43" s="232"/>
      <c r="E43" s="232">
        <v>236075</v>
      </c>
      <c r="F43" s="232">
        <v>104631</v>
      </c>
      <c r="G43" s="232"/>
      <c r="H43" s="232">
        <v>11124</v>
      </c>
      <c r="I43" s="232"/>
      <c r="J43" s="232">
        <v>5796</v>
      </c>
      <c r="K43" s="237">
        <v>11775</v>
      </c>
      <c r="L43" s="175">
        <v>2614019</v>
      </c>
    </row>
    <row r="44" spans="1:12" x14ac:dyDescent="0.25">
      <c r="A44" s="239" t="s">
        <v>44</v>
      </c>
      <c r="B44" s="193"/>
      <c r="C44" s="232">
        <v>261997</v>
      </c>
      <c r="D44" s="232"/>
      <c r="E44" s="232">
        <v>260553</v>
      </c>
      <c r="F44" s="232">
        <v>95415</v>
      </c>
      <c r="G44" s="232"/>
      <c r="H44" s="232">
        <v>11699</v>
      </c>
      <c r="I44" s="232"/>
      <c r="J44" s="232">
        <v>4407</v>
      </c>
      <c r="K44" s="233"/>
      <c r="L44" s="175">
        <v>2349962</v>
      </c>
    </row>
    <row r="45" spans="1:12" x14ac:dyDescent="0.25">
      <c r="A45" s="239" t="s">
        <v>45</v>
      </c>
      <c r="B45" s="193"/>
      <c r="C45" s="232">
        <v>281013</v>
      </c>
      <c r="D45" s="232"/>
      <c r="E45" s="232">
        <v>286072</v>
      </c>
      <c r="F45" s="232">
        <v>95379</v>
      </c>
      <c r="G45" s="232"/>
      <c r="H45" s="232">
        <v>12773</v>
      </c>
      <c r="I45" s="232"/>
      <c r="J45" s="232">
        <v>3495</v>
      </c>
      <c r="K45" s="233"/>
      <c r="L45" s="175">
        <v>2307429</v>
      </c>
    </row>
    <row r="46" spans="1:12" x14ac:dyDescent="0.25">
      <c r="A46" s="239" t="s">
        <v>46</v>
      </c>
      <c r="B46" s="193"/>
      <c r="C46" s="232">
        <v>278205</v>
      </c>
      <c r="D46" s="232"/>
      <c r="E46" s="232">
        <v>288768</v>
      </c>
      <c r="F46" s="232">
        <v>95443</v>
      </c>
      <c r="G46" s="232"/>
      <c r="H46" s="232">
        <v>13491</v>
      </c>
      <c r="I46" s="232"/>
      <c r="J46" s="232">
        <v>4258</v>
      </c>
      <c r="K46" s="233"/>
      <c r="L46" s="175">
        <v>2173797</v>
      </c>
    </row>
    <row r="47" spans="1:12" x14ac:dyDescent="0.25">
      <c r="A47" s="239" t="s">
        <v>47</v>
      </c>
      <c r="B47" s="193"/>
      <c r="C47" s="232">
        <v>285139</v>
      </c>
      <c r="D47" s="232"/>
      <c r="E47" s="232">
        <v>267583</v>
      </c>
      <c r="F47" s="232">
        <v>91447</v>
      </c>
      <c r="G47" s="232"/>
      <c r="H47" s="232">
        <v>14055</v>
      </c>
      <c r="I47" s="232"/>
      <c r="J47" s="232">
        <v>20884</v>
      </c>
      <c r="K47" s="233"/>
      <c r="L47" s="175">
        <v>2142905</v>
      </c>
    </row>
    <row r="48" spans="1:12" x14ac:dyDescent="0.25">
      <c r="A48" s="239" t="s">
        <v>48</v>
      </c>
      <c r="B48" s="193"/>
      <c r="C48" s="232">
        <v>293651</v>
      </c>
      <c r="D48" s="232"/>
      <c r="E48" s="232">
        <v>250298</v>
      </c>
      <c r="F48" s="232">
        <v>100096</v>
      </c>
      <c r="G48" s="232"/>
      <c r="H48" s="232">
        <v>11905</v>
      </c>
      <c r="I48" s="232"/>
      <c r="J48" s="232">
        <v>20816</v>
      </c>
      <c r="K48" s="233"/>
      <c r="L48" s="175">
        <v>2132378</v>
      </c>
    </row>
    <row r="49" spans="1:12" x14ac:dyDescent="0.25">
      <c r="A49" s="240" t="s">
        <v>109</v>
      </c>
      <c r="B49" s="241"/>
      <c r="C49" s="232"/>
      <c r="D49" s="232"/>
      <c r="E49" s="232"/>
      <c r="F49" s="232"/>
      <c r="G49" s="232"/>
      <c r="H49" s="232"/>
      <c r="I49" s="232"/>
      <c r="J49" s="232"/>
      <c r="K49" s="233"/>
      <c r="L49" s="175">
        <v>2259101</v>
      </c>
    </row>
    <row r="50" spans="1:12" x14ac:dyDescent="0.25">
      <c r="A50" s="240" t="s">
        <v>110</v>
      </c>
      <c r="B50" s="241"/>
      <c r="C50" s="232"/>
      <c r="D50" s="232"/>
      <c r="E50" s="232"/>
      <c r="F50" s="232"/>
      <c r="G50" s="232"/>
      <c r="H50" s="232"/>
      <c r="I50" s="232"/>
      <c r="J50" s="232"/>
      <c r="K50" s="233"/>
      <c r="L50" s="175">
        <v>2353056</v>
      </c>
    </row>
    <row r="51" spans="1:12" x14ac:dyDescent="0.25">
      <c r="A51" s="240" t="s">
        <v>111</v>
      </c>
      <c r="B51" s="241"/>
      <c r="C51" s="232"/>
      <c r="D51" s="232"/>
      <c r="E51" s="232"/>
      <c r="F51" s="232"/>
      <c r="G51" s="232"/>
      <c r="H51" s="232"/>
      <c r="I51" s="232"/>
      <c r="J51" s="232"/>
      <c r="K51" s="233"/>
      <c r="L51" s="175">
        <v>2418665</v>
      </c>
    </row>
    <row r="52" spans="1:12" x14ac:dyDescent="0.25">
      <c r="A52" s="240" t="s">
        <v>112</v>
      </c>
      <c r="B52" s="241"/>
      <c r="C52" s="232"/>
      <c r="D52" s="232"/>
      <c r="E52" s="232"/>
      <c r="F52" s="232"/>
      <c r="G52" s="232"/>
      <c r="H52" s="232"/>
      <c r="I52" s="232"/>
      <c r="J52" s="232"/>
      <c r="K52" s="233"/>
      <c r="L52" s="175">
        <v>2564600</v>
      </c>
    </row>
    <row r="53" spans="1:12" x14ac:dyDescent="0.25">
      <c r="A53" s="240" t="s">
        <v>113</v>
      </c>
      <c r="B53" s="241"/>
      <c r="C53" s="232"/>
      <c r="D53" s="232"/>
      <c r="E53" s="232"/>
      <c r="F53" s="232"/>
      <c r="G53" s="232"/>
      <c r="H53" s="232"/>
      <c r="I53" s="232"/>
      <c r="J53" s="232"/>
      <c r="K53" s="233"/>
      <c r="L53" s="175">
        <v>2181000</v>
      </c>
    </row>
    <row r="54" spans="1:12" x14ac:dyDescent="0.25">
      <c r="A54" s="240" t="s">
        <v>114</v>
      </c>
      <c r="B54" s="241"/>
      <c r="C54" s="232"/>
      <c r="D54" s="232"/>
      <c r="E54" s="232"/>
      <c r="F54" s="232"/>
      <c r="G54" s="232"/>
      <c r="H54" s="232"/>
      <c r="I54" s="232"/>
      <c r="J54" s="232"/>
      <c r="K54" s="233"/>
      <c r="L54" s="175">
        <v>2400000</v>
      </c>
    </row>
    <row r="55" spans="1:12" x14ac:dyDescent="0.25">
      <c r="A55" s="240" t="s">
        <v>115</v>
      </c>
      <c r="B55" s="241"/>
      <c r="C55" s="232"/>
      <c r="D55" s="232"/>
      <c r="E55" s="232"/>
      <c r="F55" s="232"/>
      <c r="G55" s="232"/>
      <c r="H55" s="232"/>
      <c r="I55" s="232"/>
      <c r="J55" s="232"/>
      <c r="K55" s="233"/>
      <c r="L55" s="175">
        <v>2371000</v>
      </c>
    </row>
    <row r="56" spans="1:12" x14ac:dyDescent="0.25">
      <c r="A56" s="240" t="s">
        <v>116</v>
      </c>
      <c r="B56" s="241"/>
      <c r="C56" s="232"/>
      <c r="D56" s="232"/>
      <c r="E56" s="232"/>
      <c r="F56" s="232"/>
      <c r="G56" s="232"/>
      <c r="H56" s="232"/>
      <c r="I56" s="232"/>
      <c r="J56" s="232"/>
      <c r="K56" s="233"/>
      <c r="L56" s="175">
        <v>2427000</v>
      </c>
    </row>
    <row r="57" spans="1:12" x14ac:dyDescent="0.25">
      <c r="A57" s="240" t="s">
        <v>117</v>
      </c>
      <c r="B57" s="241"/>
      <c r="C57" s="232"/>
      <c r="D57" s="232"/>
      <c r="E57" s="232"/>
      <c r="F57" s="232"/>
      <c r="G57" s="232"/>
      <c r="H57" s="232"/>
      <c r="I57" s="232"/>
      <c r="J57" s="232"/>
      <c r="K57" s="233"/>
      <c r="L57" s="175">
        <v>2541000</v>
      </c>
    </row>
    <row r="58" spans="1:12" x14ac:dyDescent="0.25">
      <c r="A58" s="240" t="s">
        <v>118</v>
      </c>
      <c r="B58" s="241"/>
      <c r="C58" s="232"/>
      <c r="D58" s="232"/>
      <c r="E58" s="232"/>
      <c r="F58" s="232"/>
      <c r="G58" s="232"/>
      <c r="H58" s="232"/>
      <c r="I58" s="232"/>
      <c r="J58" s="232"/>
      <c r="K58" s="233"/>
      <c r="L58" s="175">
        <v>2577000</v>
      </c>
    </row>
    <row r="59" spans="1:12" x14ac:dyDescent="0.25">
      <c r="A59" s="240" t="s">
        <v>119</v>
      </c>
      <c r="B59" s="241"/>
      <c r="C59" s="232"/>
      <c r="D59" s="232"/>
      <c r="E59" s="232"/>
      <c r="F59" s="232"/>
      <c r="G59" s="232"/>
      <c r="H59" s="232"/>
      <c r="I59" s="232"/>
      <c r="J59" s="232"/>
      <c r="K59" s="233"/>
      <c r="L59" s="175">
        <v>2653000</v>
      </c>
    </row>
    <row r="60" spans="1:12" x14ac:dyDescent="0.25">
      <c r="A60" s="240" t="s">
        <v>120</v>
      </c>
      <c r="B60" s="241"/>
      <c r="C60" s="232"/>
      <c r="D60" s="232"/>
      <c r="E60" s="232"/>
      <c r="F60" s="232"/>
      <c r="G60" s="232"/>
      <c r="H60" s="232"/>
      <c r="I60" s="232"/>
      <c r="J60" s="232"/>
      <c r="K60" s="233"/>
      <c r="L60" s="175">
        <v>2736000</v>
      </c>
    </row>
    <row r="61" spans="1:12" x14ac:dyDescent="0.25">
      <c r="A61" s="240" t="s">
        <v>121</v>
      </c>
      <c r="B61" s="241"/>
      <c r="C61" s="232"/>
      <c r="D61" s="232"/>
      <c r="E61" s="232"/>
      <c r="F61" s="232"/>
      <c r="G61" s="232"/>
      <c r="H61" s="232"/>
      <c r="I61" s="232"/>
      <c r="J61" s="232"/>
      <c r="K61" s="233"/>
      <c r="L61" s="175">
        <v>2793000</v>
      </c>
    </row>
    <row r="62" spans="1:12" x14ac:dyDescent="0.25">
      <c r="A62" s="240" t="s">
        <v>122</v>
      </c>
      <c r="B62" s="241"/>
      <c r="C62" s="232"/>
      <c r="D62" s="232"/>
      <c r="E62" s="232"/>
      <c r="F62" s="232"/>
      <c r="G62" s="232"/>
      <c r="H62" s="232"/>
      <c r="I62" s="232"/>
      <c r="J62" s="232"/>
      <c r="K62" s="233"/>
      <c r="L62" s="175">
        <v>2820000</v>
      </c>
    </row>
    <row r="63" spans="1:12" x14ac:dyDescent="0.25">
      <c r="A63" s="240" t="s">
        <v>123</v>
      </c>
      <c r="B63" s="241"/>
      <c r="C63" s="232"/>
      <c r="D63" s="232"/>
      <c r="E63" s="232"/>
      <c r="F63" s="232"/>
      <c r="G63" s="232"/>
      <c r="H63" s="232"/>
      <c r="I63" s="232"/>
      <c r="J63" s="232"/>
      <c r="K63" s="233"/>
      <c r="L63" s="175">
        <v>2845000</v>
      </c>
    </row>
    <row r="64" spans="1:12" x14ac:dyDescent="0.25">
      <c r="A64" s="240" t="s">
        <v>124</v>
      </c>
      <c r="B64" s="241"/>
      <c r="C64" s="232"/>
      <c r="D64" s="232"/>
      <c r="E64" s="232"/>
      <c r="F64" s="232"/>
      <c r="G64" s="232"/>
      <c r="H64" s="232"/>
      <c r="I64" s="232"/>
      <c r="J64" s="232"/>
      <c r="K64" s="233"/>
      <c r="L64" s="175">
        <v>2857000</v>
      </c>
    </row>
    <row r="65" spans="1:12" x14ac:dyDescent="0.25">
      <c r="A65" s="240" t="s">
        <v>125</v>
      </c>
      <c r="B65" s="241"/>
      <c r="C65" s="232"/>
      <c r="D65" s="232"/>
      <c r="E65" s="232"/>
      <c r="F65" s="232"/>
      <c r="G65" s="232"/>
      <c r="H65" s="232"/>
      <c r="I65" s="232"/>
      <c r="J65" s="232"/>
      <c r="K65" s="233"/>
      <c r="L65" s="175">
        <v>3017000</v>
      </c>
    </row>
    <row r="66" spans="1:12" x14ac:dyDescent="0.25">
      <c r="A66" s="240" t="s">
        <v>126</v>
      </c>
      <c r="B66" s="241"/>
      <c r="C66" s="232"/>
      <c r="D66" s="232"/>
      <c r="E66" s="232"/>
      <c r="F66" s="232"/>
      <c r="G66" s="232"/>
      <c r="H66" s="232"/>
      <c r="I66" s="232"/>
      <c r="J66" s="232"/>
      <c r="K66" s="233"/>
      <c r="L66" s="175">
        <v>2945000</v>
      </c>
    </row>
    <row r="67" spans="1:12" x14ac:dyDescent="0.25">
      <c r="A67" s="240" t="s">
        <v>127</v>
      </c>
      <c r="B67" s="241"/>
      <c r="C67" s="232"/>
      <c r="D67" s="232"/>
      <c r="E67" s="232"/>
      <c r="F67" s="232"/>
      <c r="G67" s="232"/>
      <c r="H67" s="232"/>
      <c r="I67" s="232"/>
      <c r="J67" s="232"/>
      <c r="K67" s="233"/>
      <c r="L67" s="175">
        <v>3202000</v>
      </c>
    </row>
    <row r="68" spans="1:12" x14ac:dyDescent="0.25">
      <c r="A68" s="240" t="s">
        <v>128</v>
      </c>
      <c r="B68" s="241"/>
      <c r="C68" s="232"/>
      <c r="D68" s="232"/>
      <c r="E68" s="232"/>
      <c r="F68" s="232"/>
      <c r="G68" s="232"/>
      <c r="H68" s="232"/>
      <c r="I68" s="232"/>
      <c r="J68" s="232"/>
      <c r="K68" s="233"/>
      <c r="L68" s="175">
        <v>3040086</v>
      </c>
    </row>
    <row r="69" spans="1:12" x14ac:dyDescent="0.25">
      <c r="A69" s="240" t="s">
        <v>129</v>
      </c>
      <c r="B69" s="241"/>
      <c r="C69" s="232"/>
      <c r="D69" s="232"/>
      <c r="E69" s="232"/>
      <c r="F69" s="232"/>
      <c r="G69" s="232"/>
      <c r="H69" s="232"/>
      <c r="I69" s="232"/>
      <c r="J69" s="232"/>
      <c r="K69" s="233"/>
      <c r="L69" s="175">
        <v>3175834</v>
      </c>
    </row>
    <row r="70" spans="1:12" ht="14.4" thickBot="1" x14ac:dyDescent="0.3">
      <c r="A70" s="250" t="s">
        <v>130</v>
      </c>
      <c r="B70" s="251"/>
      <c r="C70" s="252"/>
      <c r="D70" s="252"/>
      <c r="E70" s="252"/>
      <c r="F70" s="252"/>
      <c r="G70" s="252"/>
      <c r="H70" s="252"/>
      <c r="I70" s="252"/>
      <c r="J70" s="252"/>
      <c r="K70" s="253"/>
      <c r="L70" s="211">
        <v>3112718</v>
      </c>
    </row>
    <row r="71" spans="1:12" x14ac:dyDescent="0.25">
      <c r="A71" s="254" t="s">
        <v>88</v>
      </c>
      <c r="B71" s="255"/>
      <c r="C71" s="256">
        <v>821935</v>
      </c>
      <c r="D71" s="256">
        <v>16210</v>
      </c>
      <c r="E71" s="256">
        <v>1114696</v>
      </c>
      <c r="F71" s="256">
        <v>402431</v>
      </c>
      <c r="G71" s="256">
        <v>141380</v>
      </c>
      <c r="H71" s="256">
        <v>3027</v>
      </c>
      <c r="I71" s="256">
        <v>629298</v>
      </c>
      <c r="J71" s="256">
        <v>16334</v>
      </c>
      <c r="K71" s="257"/>
      <c r="L71" s="221">
        <f t="shared" ref="L71:L78" si="0">SUM(C71:K71)</f>
        <v>3145311</v>
      </c>
    </row>
    <row r="72" spans="1:12" x14ac:dyDescent="0.25">
      <c r="A72" s="235" t="s">
        <v>89</v>
      </c>
      <c r="B72" s="242"/>
      <c r="C72" s="243">
        <v>859666</v>
      </c>
      <c r="D72" s="243">
        <v>17845</v>
      </c>
      <c r="E72" s="243">
        <v>1086256</v>
      </c>
      <c r="F72" s="243">
        <v>427996</v>
      </c>
      <c r="G72" s="243">
        <v>143889</v>
      </c>
      <c r="H72" s="243">
        <v>3566</v>
      </c>
      <c r="I72" s="243">
        <v>630287</v>
      </c>
      <c r="J72" s="243">
        <v>18782</v>
      </c>
      <c r="K72" s="244"/>
      <c r="L72" s="245">
        <f t="shared" si="0"/>
        <v>3188287</v>
      </c>
    </row>
    <row r="73" spans="1:12" x14ac:dyDescent="0.25">
      <c r="A73" s="235" t="s">
        <v>156</v>
      </c>
      <c r="B73" s="242"/>
      <c r="C73" s="243">
        <v>884754</v>
      </c>
      <c r="D73" s="243">
        <v>17169</v>
      </c>
      <c r="E73" s="243">
        <v>1139270</v>
      </c>
      <c r="F73" s="243">
        <v>408574</v>
      </c>
      <c r="G73" s="243">
        <v>121959</v>
      </c>
      <c r="H73" s="243">
        <v>3196</v>
      </c>
      <c r="I73" s="243">
        <v>653359</v>
      </c>
      <c r="J73" s="243">
        <v>18675</v>
      </c>
      <c r="K73" s="244"/>
      <c r="L73" s="245">
        <f t="shared" si="0"/>
        <v>3246956</v>
      </c>
    </row>
    <row r="74" spans="1:12" x14ac:dyDescent="0.25">
      <c r="A74" s="235" t="s">
        <v>161</v>
      </c>
      <c r="B74" s="242"/>
      <c r="C74" s="243">
        <v>953185</v>
      </c>
      <c r="D74" s="243">
        <v>19464</v>
      </c>
      <c r="E74" s="243">
        <v>1131181</v>
      </c>
      <c r="F74" s="243">
        <v>396131</v>
      </c>
      <c r="G74" s="243">
        <v>108941</v>
      </c>
      <c r="H74" s="243">
        <v>5445</v>
      </c>
      <c r="I74" s="243">
        <v>669835</v>
      </c>
      <c r="J74" s="243">
        <v>7192</v>
      </c>
      <c r="K74" s="244"/>
      <c r="L74" s="245">
        <f t="shared" si="0"/>
        <v>3291374</v>
      </c>
    </row>
    <row r="75" spans="1:12" x14ac:dyDescent="0.25">
      <c r="A75" s="235" t="s">
        <v>166</v>
      </c>
      <c r="B75" s="242"/>
      <c r="C75" s="243">
        <v>1016500</v>
      </c>
      <c r="D75" s="243">
        <v>19179</v>
      </c>
      <c r="E75" s="243">
        <v>1174102</v>
      </c>
      <c r="F75" s="243">
        <v>396342</v>
      </c>
      <c r="G75" s="243">
        <v>124713</v>
      </c>
      <c r="H75" s="243">
        <v>8072</v>
      </c>
      <c r="I75" s="243">
        <v>703550</v>
      </c>
      <c r="J75" s="243">
        <v>4138</v>
      </c>
      <c r="K75" s="244"/>
      <c r="L75" s="175">
        <f t="shared" si="0"/>
        <v>3446596</v>
      </c>
    </row>
    <row r="76" spans="1:12" x14ac:dyDescent="0.25">
      <c r="A76" s="235" t="s">
        <v>169</v>
      </c>
      <c r="B76" s="242"/>
      <c r="C76" s="243">
        <v>996325</v>
      </c>
      <c r="D76" s="243">
        <v>18302</v>
      </c>
      <c r="E76" s="243">
        <v>1248539</v>
      </c>
      <c r="F76" s="243">
        <v>310161</v>
      </c>
      <c r="G76" s="243">
        <v>116786</v>
      </c>
      <c r="H76" s="243">
        <v>6706</v>
      </c>
      <c r="I76" s="243">
        <v>680402</v>
      </c>
      <c r="J76" s="243">
        <v>4537</v>
      </c>
      <c r="K76" s="244"/>
      <c r="L76" s="175">
        <f t="shared" ref="L76" si="1">SUM(C76:K76)</f>
        <v>3381758</v>
      </c>
    </row>
    <row r="77" spans="1:12" x14ac:dyDescent="0.25">
      <c r="A77" s="235" t="s">
        <v>172</v>
      </c>
      <c r="B77" s="242"/>
      <c r="C77" s="243">
        <v>993216</v>
      </c>
      <c r="D77" s="243">
        <v>16228</v>
      </c>
      <c r="E77" s="243">
        <v>1289487</v>
      </c>
      <c r="F77" s="243">
        <v>279856</v>
      </c>
      <c r="G77" s="243">
        <v>117568</v>
      </c>
      <c r="H77" s="243">
        <v>6106</v>
      </c>
      <c r="I77" s="243">
        <v>684976</v>
      </c>
      <c r="J77" s="243">
        <v>4663</v>
      </c>
      <c r="K77" s="244"/>
      <c r="L77" s="175">
        <f t="shared" si="0"/>
        <v>3392100</v>
      </c>
    </row>
    <row r="78" spans="1:12" ht="14.4" thickBot="1" x14ac:dyDescent="0.3">
      <c r="A78" s="246" t="s">
        <v>179</v>
      </c>
      <c r="B78" s="247"/>
      <c r="C78" s="248">
        <v>1003910</v>
      </c>
      <c r="D78" s="248">
        <v>16563</v>
      </c>
      <c r="E78" s="248">
        <v>1335331</v>
      </c>
      <c r="F78" s="248">
        <v>279954</v>
      </c>
      <c r="G78" s="248">
        <v>120704</v>
      </c>
      <c r="H78" s="248">
        <v>6217</v>
      </c>
      <c r="I78" s="248">
        <v>719301</v>
      </c>
      <c r="J78" s="248">
        <v>4624</v>
      </c>
      <c r="K78" s="249"/>
      <c r="L78" s="200">
        <f t="shared" si="0"/>
        <v>3486604</v>
      </c>
    </row>
    <row r="79" spans="1:12" x14ac:dyDescent="0.25">
      <c r="A79" s="107"/>
      <c r="B79" s="107"/>
      <c r="C79" s="73" t="s">
        <v>69</v>
      </c>
      <c r="D79" s="108"/>
      <c r="E79" s="108"/>
      <c r="F79" s="108"/>
      <c r="G79" s="108"/>
      <c r="H79" s="108"/>
      <c r="I79" s="108"/>
      <c r="J79" s="108"/>
      <c r="K79" s="108"/>
      <c r="L79" s="109"/>
    </row>
    <row r="80" spans="1:12" x14ac:dyDescent="0.25">
      <c r="A80" s="107"/>
      <c r="B80" s="107"/>
      <c r="C80" s="109" t="s">
        <v>146</v>
      </c>
      <c r="D80" s="108"/>
      <c r="E80" s="108"/>
      <c r="F80" s="108"/>
      <c r="G80" s="108"/>
      <c r="H80" s="108"/>
      <c r="I80" s="108"/>
      <c r="J80" s="108"/>
      <c r="K80" s="108"/>
      <c r="L80" s="109"/>
    </row>
    <row r="81" spans="1:12" x14ac:dyDescent="0.25">
      <c r="A81" s="107"/>
      <c r="B81" s="107"/>
      <c r="C81" s="109" t="s">
        <v>149</v>
      </c>
      <c r="D81" s="108"/>
      <c r="E81" s="108"/>
      <c r="F81" s="108"/>
      <c r="G81" s="108"/>
      <c r="H81" s="108"/>
      <c r="I81" s="108"/>
      <c r="J81" s="108"/>
      <c r="K81" s="108"/>
      <c r="L81" s="109"/>
    </row>
    <row r="82" spans="1:12" x14ac:dyDescent="0.25">
      <c r="A82" s="107"/>
      <c r="B82" s="107"/>
      <c r="C82" s="109" t="s">
        <v>151</v>
      </c>
      <c r="D82" s="108"/>
      <c r="E82" s="108"/>
      <c r="F82" s="108"/>
      <c r="G82" s="108"/>
      <c r="H82" s="108"/>
      <c r="I82" s="108"/>
      <c r="J82" s="108"/>
      <c r="K82" s="108"/>
      <c r="L82" s="109"/>
    </row>
    <row r="83" spans="1:12" x14ac:dyDescent="0.25">
      <c r="A83" s="107"/>
      <c r="B83" s="107"/>
      <c r="C83" s="109"/>
      <c r="D83" s="108"/>
      <c r="E83" s="108"/>
      <c r="F83" s="108"/>
      <c r="G83" s="108"/>
      <c r="H83" s="108"/>
      <c r="I83" s="108"/>
      <c r="J83" s="108"/>
      <c r="K83" s="108"/>
      <c r="L83" s="109"/>
    </row>
    <row r="84" spans="1:12" x14ac:dyDescent="0.25">
      <c r="A84" s="107"/>
      <c r="B84" s="107"/>
      <c r="C84" s="73" t="s">
        <v>74</v>
      </c>
      <c r="D84" s="108"/>
      <c r="E84" s="108"/>
      <c r="F84" s="108"/>
      <c r="G84" s="108"/>
      <c r="H84" s="108"/>
      <c r="I84" s="108"/>
      <c r="J84" s="108"/>
      <c r="K84" s="108"/>
      <c r="L84" s="109"/>
    </row>
    <row r="85" spans="1:12" x14ac:dyDescent="0.25">
      <c r="A85" s="107"/>
      <c r="B85" s="107"/>
      <c r="C85" s="74" t="s">
        <v>154</v>
      </c>
      <c r="D85" s="108"/>
      <c r="E85" s="108"/>
      <c r="F85" s="108"/>
      <c r="G85" s="108"/>
      <c r="H85" s="108"/>
      <c r="I85" s="108"/>
      <c r="J85" s="108"/>
      <c r="K85" s="108"/>
      <c r="L85" s="109"/>
    </row>
    <row r="86" spans="1:12" x14ac:dyDescent="0.25">
      <c r="A86" s="107"/>
      <c r="B86" s="107"/>
      <c r="C86" s="74" t="s">
        <v>152</v>
      </c>
      <c r="D86" s="108"/>
      <c r="E86" s="108"/>
      <c r="F86" s="108"/>
      <c r="G86" s="108"/>
      <c r="H86" s="108"/>
      <c r="I86" s="108"/>
      <c r="J86" s="108"/>
      <c r="K86" s="108"/>
      <c r="L86" s="109"/>
    </row>
    <row r="87" spans="1:12" x14ac:dyDescent="0.25">
      <c r="A87" s="109"/>
      <c r="B87" s="109"/>
      <c r="C87" s="110"/>
      <c r="D87" s="108"/>
      <c r="E87" s="108"/>
      <c r="F87" s="108"/>
      <c r="G87" s="108"/>
      <c r="H87" s="108"/>
      <c r="I87" s="108"/>
      <c r="J87" s="108"/>
      <c r="K87" s="108"/>
      <c r="L87" s="109"/>
    </row>
    <row r="88" spans="1:12" s="107" customFormat="1" x14ac:dyDescent="0.25">
      <c r="A88" s="109"/>
      <c r="B88" s="109"/>
      <c r="C88" s="108"/>
      <c r="D88" s="108"/>
      <c r="E88" s="108"/>
      <c r="F88" s="108"/>
      <c r="G88" s="108"/>
      <c r="H88" s="108"/>
      <c r="I88" s="108"/>
      <c r="J88" s="108"/>
      <c r="K88" s="108"/>
      <c r="L88" s="109"/>
    </row>
    <row r="89" spans="1:12" x14ac:dyDescent="0.25">
      <c r="A89" s="100" t="s">
        <v>165</v>
      </c>
      <c r="C89" s="261" t="s">
        <v>183</v>
      </c>
    </row>
  </sheetData>
  <mergeCells count="2">
    <mergeCell ref="A2:B2"/>
    <mergeCell ref="A3:L3"/>
  </mergeCells>
  <pageMargins left="0.7" right="0.7" top="0.75" bottom="0.75" header="0.3" footer="0.3"/>
  <ignoredErrors>
    <ignoredError sqref="L76" formula="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95959-8FAF-49BB-A5E9-77280F74B41E}">
  <sheetPr>
    <tabColor theme="1"/>
  </sheetPr>
  <dimension ref="A1:S38"/>
  <sheetViews>
    <sheetView zoomScaleNormal="100" workbookViewId="0">
      <pane xSplit="1" ySplit="3" topLeftCell="B4" activePane="bottomRight" state="frozen"/>
      <selection pane="topRight" activeCell="B1" sqref="B1"/>
      <selection pane="bottomLeft" activeCell="A4" sqref="A4"/>
      <selection pane="bottomRight" activeCell="P31" sqref="P31"/>
    </sheetView>
  </sheetViews>
  <sheetFormatPr defaultRowHeight="14.4" x14ac:dyDescent="0.3"/>
  <cols>
    <col min="1" max="1" width="18.77734375" style="46" customWidth="1"/>
    <col min="2" max="19" width="11" style="46" customWidth="1"/>
  </cols>
  <sheetData>
    <row r="1" spans="1:19" ht="15" thickBot="1" x14ac:dyDescent="0.35">
      <c r="R1" s="143" t="s">
        <v>170</v>
      </c>
      <c r="S1" s="143" t="s">
        <v>170</v>
      </c>
    </row>
    <row r="2" spans="1:19" x14ac:dyDescent="0.3">
      <c r="A2" s="142"/>
      <c r="B2" s="283" t="s">
        <v>103</v>
      </c>
      <c r="C2" s="284"/>
      <c r="D2" s="281" t="s">
        <v>104</v>
      </c>
      <c r="E2" s="284"/>
      <c r="F2" s="281" t="s">
        <v>162</v>
      </c>
      <c r="G2" s="284"/>
      <c r="H2" s="281" t="s">
        <v>164</v>
      </c>
      <c r="I2" s="284"/>
      <c r="J2" s="281" t="s">
        <v>167</v>
      </c>
      <c r="K2" s="284"/>
      <c r="L2" s="281" t="s">
        <v>168</v>
      </c>
      <c r="M2" s="284"/>
      <c r="N2" s="281" t="s">
        <v>170</v>
      </c>
      <c r="O2" s="282"/>
      <c r="P2" s="281" t="s">
        <v>180</v>
      </c>
      <c r="Q2" s="282"/>
      <c r="R2" s="141" t="s">
        <v>150</v>
      </c>
      <c r="S2" s="141" t="s">
        <v>150</v>
      </c>
    </row>
    <row r="3" spans="1:19" ht="15" thickBot="1" x14ac:dyDescent="0.35">
      <c r="A3" s="140" t="s">
        <v>91</v>
      </c>
      <c r="B3" s="139" t="s">
        <v>105</v>
      </c>
      <c r="C3" s="138" t="s">
        <v>90</v>
      </c>
      <c r="D3" s="140" t="s">
        <v>105</v>
      </c>
      <c r="E3" s="137" t="s">
        <v>90</v>
      </c>
      <c r="F3" s="140" t="s">
        <v>105</v>
      </c>
      <c r="G3" s="137" t="s">
        <v>90</v>
      </c>
      <c r="H3" s="140" t="s">
        <v>105</v>
      </c>
      <c r="I3" s="137" t="s">
        <v>90</v>
      </c>
      <c r="J3" s="140" t="s">
        <v>105</v>
      </c>
      <c r="K3" s="137" t="s">
        <v>90</v>
      </c>
      <c r="L3" s="140" t="s">
        <v>105</v>
      </c>
      <c r="M3" s="136" t="s">
        <v>90</v>
      </c>
      <c r="N3" s="140" t="s">
        <v>105</v>
      </c>
      <c r="O3" s="136" t="s">
        <v>90</v>
      </c>
      <c r="P3" s="140" t="s">
        <v>105</v>
      </c>
      <c r="Q3" s="136" t="s">
        <v>90</v>
      </c>
      <c r="R3" s="135"/>
      <c r="S3" s="135"/>
    </row>
    <row r="4" spans="1:19" x14ac:dyDescent="0.3">
      <c r="A4" s="134" t="s">
        <v>92</v>
      </c>
      <c r="B4" s="133">
        <v>2536957</v>
      </c>
      <c r="C4" s="132">
        <f>B4*0.4</f>
        <v>1014782.8</v>
      </c>
      <c r="D4" s="131">
        <v>2772734</v>
      </c>
      <c r="E4" s="130">
        <f>D4*0.4</f>
        <v>1109093.6000000001</v>
      </c>
      <c r="F4" s="131">
        <v>1828673</v>
      </c>
      <c r="G4" s="130">
        <f>F4*0.4</f>
        <v>731469.20000000007</v>
      </c>
      <c r="H4" s="131">
        <v>1580130</v>
      </c>
      <c r="I4" s="130">
        <f>H4*0.4</f>
        <v>632052</v>
      </c>
      <c r="J4" s="131">
        <v>1503633</v>
      </c>
      <c r="K4" s="130">
        <f>J4*0.4</f>
        <v>601453.20000000007</v>
      </c>
      <c r="L4" s="131">
        <v>1916490</v>
      </c>
      <c r="M4" s="132">
        <f>L4*0.4</f>
        <v>766596</v>
      </c>
      <c r="N4" s="131">
        <v>1694463</v>
      </c>
      <c r="O4" s="132">
        <f>N4*0.4</f>
        <v>677785.20000000007</v>
      </c>
      <c r="P4" s="131">
        <v>1068826</v>
      </c>
      <c r="Q4" s="132">
        <f>P4*0.4</f>
        <v>427530.4</v>
      </c>
      <c r="R4" s="135"/>
      <c r="S4" s="135">
        <f>Q4/1000</f>
        <v>427.53040000000004</v>
      </c>
    </row>
    <row r="5" spans="1:19" x14ac:dyDescent="0.3">
      <c r="A5" s="129" t="s">
        <v>93</v>
      </c>
      <c r="B5" s="113">
        <v>184045416</v>
      </c>
      <c r="C5" s="128">
        <f>B5*0.6</f>
        <v>110427249.59999999</v>
      </c>
      <c r="D5" s="127">
        <v>192408295</v>
      </c>
      <c r="E5" s="126">
        <f>D5*0.6</f>
        <v>115444977</v>
      </c>
      <c r="F5" s="127">
        <v>249818607</v>
      </c>
      <c r="G5" s="126">
        <f>F5*0.6</f>
        <v>149891164.19999999</v>
      </c>
      <c r="H5" s="127">
        <v>268757988</v>
      </c>
      <c r="I5" s="126">
        <f>H5*0.6</f>
        <v>161254792.79999998</v>
      </c>
      <c r="J5" s="127">
        <v>247511992</v>
      </c>
      <c r="K5" s="126">
        <f>J5*0.6</f>
        <v>148507195.19999999</v>
      </c>
      <c r="L5" s="127">
        <v>242926271</v>
      </c>
      <c r="M5" s="128">
        <f>L5*0.6</f>
        <v>145755762.59999999</v>
      </c>
      <c r="N5" s="127">
        <v>255130078</v>
      </c>
      <c r="O5" s="128">
        <f>N5*0.6</f>
        <v>153078046.79999998</v>
      </c>
      <c r="P5" s="127">
        <v>257889524</v>
      </c>
      <c r="Q5" s="128">
        <f>P5*0.6</f>
        <v>154733714.40000001</v>
      </c>
      <c r="R5" s="135"/>
      <c r="S5" s="135">
        <f t="shared" ref="S5:S7" si="0">Q5/1000</f>
        <v>154733.7144</v>
      </c>
    </row>
    <row r="6" spans="1:19" x14ac:dyDescent="0.3">
      <c r="A6" s="129" t="s">
        <v>94</v>
      </c>
      <c r="B6" s="113">
        <v>830681443</v>
      </c>
      <c r="C6" s="128">
        <f>B6*0.7</f>
        <v>581477010.0999999</v>
      </c>
      <c r="D6" s="127">
        <v>839930529</v>
      </c>
      <c r="E6" s="126">
        <f>D6*0.7</f>
        <v>587951370.29999995</v>
      </c>
      <c r="F6" s="127">
        <v>854936392</v>
      </c>
      <c r="G6" s="126">
        <f>F6*0.7</f>
        <v>598455474.39999998</v>
      </c>
      <c r="H6" s="127">
        <v>883820063</v>
      </c>
      <c r="I6" s="126">
        <f>H6*0.7</f>
        <v>618674044.0999999</v>
      </c>
      <c r="J6" s="127">
        <v>880836097</v>
      </c>
      <c r="K6" s="126">
        <f>J6*0.7</f>
        <v>616585267.89999998</v>
      </c>
      <c r="L6" s="127">
        <v>906178166</v>
      </c>
      <c r="M6" s="128">
        <f>L6*0.7</f>
        <v>634324716.19999993</v>
      </c>
      <c r="N6" s="127">
        <v>968154742</v>
      </c>
      <c r="O6" s="128">
        <f>N6*0.7</f>
        <v>677708319.39999998</v>
      </c>
      <c r="P6" s="127">
        <v>997782363</v>
      </c>
      <c r="Q6" s="128">
        <f>P6*0.7</f>
        <v>698447654.0999999</v>
      </c>
      <c r="R6" s="135"/>
      <c r="S6" s="135">
        <f t="shared" si="0"/>
        <v>698447.65409999993</v>
      </c>
    </row>
    <row r="7" spans="1:19" x14ac:dyDescent="0.3">
      <c r="A7" s="129" t="s">
        <v>95</v>
      </c>
      <c r="B7" s="113">
        <v>9294235</v>
      </c>
      <c r="C7" s="128">
        <f>B7*0.9</f>
        <v>8364811.5</v>
      </c>
      <c r="D7" s="127">
        <v>7153230</v>
      </c>
      <c r="E7" s="126">
        <f>D7*0.9</f>
        <v>6437907</v>
      </c>
      <c r="F7" s="127">
        <v>9648404</v>
      </c>
      <c r="G7" s="126">
        <f>F7*0.9</f>
        <v>8683563.5999999996</v>
      </c>
      <c r="H7" s="127">
        <v>13142668</v>
      </c>
      <c r="I7" s="126">
        <f>H7*0.9</f>
        <v>11828401.200000001</v>
      </c>
      <c r="J7" s="127">
        <v>10640346</v>
      </c>
      <c r="K7" s="126">
        <f>J7*0.9</f>
        <v>9576311.4000000004</v>
      </c>
      <c r="L7" s="127">
        <v>9185895</v>
      </c>
      <c r="M7" s="128">
        <f>L7*0.9</f>
        <v>8267305.5</v>
      </c>
      <c r="N7" s="127">
        <v>11825665</v>
      </c>
      <c r="O7" s="128">
        <f>N7*0.9</f>
        <v>10643098.5</v>
      </c>
      <c r="P7" s="127">
        <v>10344252</v>
      </c>
      <c r="Q7" s="128">
        <f>P7*0.9</f>
        <v>9309826.8000000007</v>
      </c>
      <c r="R7" s="135"/>
      <c r="S7" s="135">
        <f t="shared" si="0"/>
        <v>9309.8268000000007</v>
      </c>
    </row>
    <row r="8" spans="1:19" x14ac:dyDescent="0.3">
      <c r="A8" s="125" t="s">
        <v>96</v>
      </c>
      <c r="B8" s="135">
        <v>1026558051</v>
      </c>
      <c r="C8" s="124">
        <f>SUM(C4:C7)</f>
        <v>701283853.99999988</v>
      </c>
      <c r="D8" s="123">
        <v>1042264788</v>
      </c>
      <c r="E8" s="122">
        <f t="shared" ref="E8:O8" si="1">SUM(E4:E7)</f>
        <v>710943347.89999998</v>
      </c>
      <c r="F8" s="123">
        <f t="shared" si="1"/>
        <v>1116232076</v>
      </c>
      <c r="G8" s="122">
        <f t="shared" si="1"/>
        <v>757761671.39999998</v>
      </c>
      <c r="H8" s="123">
        <f t="shared" si="1"/>
        <v>1167300849</v>
      </c>
      <c r="I8" s="122">
        <f t="shared" si="1"/>
        <v>792389290.0999999</v>
      </c>
      <c r="J8" s="123">
        <f t="shared" si="1"/>
        <v>1140492068</v>
      </c>
      <c r="K8" s="122">
        <f t="shared" si="1"/>
        <v>775270227.69999993</v>
      </c>
      <c r="L8" s="123">
        <f t="shared" si="1"/>
        <v>1160206822</v>
      </c>
      <c r="M8" s="124">
        <f t="shared" si="1"/>
        <v>789114380.29999995</v>
      </c>
      <c r="N8" s="123">
        <f t="shared" si="1"/>
        <v>1236804948</v>
      </c>
      <c r="O8" s="124">
        <f t="shared" si="1"/>
        <v>842107249.89999998</v>
      </c>
      <c r="P8" s="123">
        <f>SUM(P4:P7)</f>
        <v>1267084965</v>
      </c>
      <c r="Q8" s="124">
        <f t="shared" ref="Q8" si="2">SUM(Q4:Q7)</f>
        <v>862918725.69999981</v>
      </c>
      <c r="R8" s="135">
        <f>O8/1000</f>
        <v>842107.24989999994</v>
      </c>
      <c r="S8" s="135">
        <f>SUM(S4:S7)</f>
        <v>862918.72569999995</v>
      </c>
    </row>
    <row r="9" spans="1:19" x14ac:dyDescent="0.3">
      <c r="A9" s="129"/>
      <c r="B9" s="121"/>
      <c r="C9" s="120"/>
      <c r="D9" s="129"/>
      <c r="E9" s="119"/>
      <c r="F9" s="129"/>
      <c r="G9" s="119"/>
      <c r="H9" s="129"/>
      <c r="I9" s="119"/>
      <c r="J9" s="129"/>
      <c r="K9" s="119"/>
      <c r="L9" s="129"/>
      <c r="M9" s="120"/>
      <c r="N9" s="129"/>
      <c r="O9" s="120"/>
      <c r="P9" s="129"/>
      <c r="Q9" s="120"/>
      <c r="R9" s="135"/>
      <c r="S9" s="135"/>
    </row>
    <row r="10" spans="1:19" x14ac:dyDescent="0.3">
      <c r="A10" s="129" t="s">
        <v>97</v>
      </c>
      <c r="B10" s="121"/>
      <c r="C10" s="120"/>
      <c r="D10" s="129"/>
      <c r="E10" s="119"/>
      <c r="F10" s="129"/>
      <c r="G10" s="119"/>
      <c r="H10" s="129"/>
      <c r="I10" s="119"/>
      <c r="J10" s="129"/>
      <c r="K10" s="119"/>
      <c r="L10" s="129"/>
      <c r="M10" s="120"/>
      <c r="N10" s="129"/>
      <c r="O10" s="120"/>
      <c r="P10" s="129"/>
      <c r="Q10" s="120"/>
      <c r="R10" s="135"/>
      <c r="S10" s="135"/>
    </row>
    <row r="11" spans="1:19" x14ac:dyDescent="0.3">
      <c r="A11" s="129" t="s">
        <v>92</v>
      </c>
      <c r="B11" s="113">
        <v>1064964</v>
      </c>
      <c r="C11" s="128">
        <f>B11*0.4</f>
        <v>425985.60000000003</v>
      </c>
      <c r="D11" s="127">
        <v>1131378</v>
      </c>
      <c r="E11" s="126">
        <f>D11*0.4</f>
        <v>452551.2</v>
      </c>
      <c r="F11" s="127">
        <v>859906</v>
      </c>
      <c r="G11" s="126">
        <f>F11*0.4</f>
        <v>343962.4</v>
      </c>
      <c r="H11" s="127">
        <v>811216</v>
      </c>
      <c r="I11" s="126">
        <f>H11*0.4</f>
        <v>324486.40000000002</v>
      </c>
      <c r="J11" s="127">
        <v>659354</v>
      </c>
      <c r="K11" s="126">
        <f>J11*0.4</f>
        <v>263741.60000000003</v>
      </c>
      <c r="L11" s="127">
        <v>366727</v>
      </c>
      <c r="M11" s="128">
        <f>L11*0.4</f>
        <v>146690.80000000002</v>
      </c>
      <c r="N11" s="127">
        <v>360750</v>
      </c>
      <c r="O11" s="128">
        <f>N11*0.4</f>
        <v>144300</v>
      </c>
      <c r="P11" s="127">
        <v>1514564</v>
      </c>
      <c r="Q11" s="128">
        <f>P11*0.4</f>
        <v>605825.6</v>
      </c>
      <c r="R11" s="135"/>
      <c r="S11" s="135">
        <f>Q11/1000</f>
        <v>605.82560000000001</v>
      </c>
    </row>
    <row r="12" spans="1:19" x14ac:dyDescent="0.3">
      <c r="A12" s="129" t="s">
        <v>93</v>
      </c>
      <c r="B12" s="113">
        <v>213511631</v>
      </c>
      <c r="C12" s="128">
        <f>B12*0.6</f>
        <v>128106978.59999999</v>
      </c>
      <c r="D12" s="127">
        <v>235801836</v>
      </c>
      <c r="E12" s="126">
        <f>D12*0.6</f>
        <v>141481101.59999999</v>
      </c>
      <c r="F12" s="127">
        <v>302612906</v>
      </c>
      <c r="G12" s="126">
        <f>F12*0.6</f>
        <v>181567743.59999999</v>
      </c>
      <c r="H12" s="127">
        <v>338257246</v>
      </c>
      <c r="I12" s="126">
        <f>H12*0.6</f>
        <v>202954347.59999999</v>
      </c>
      <c r="J12" s="127">
        <v>359714338</v>
      </c>
      <c r="K12" s="126">
        <f>J12*0.6</f>
        <v>215828602.79999998</v>
      </c>
      <c r="L12" s="127">
        <v>362220781</v>
      </c>
      <c r="M12" s="128">
        <f>L12*0.6</f>
        <v>217332468.59999999</v>
      </c>
      <c r="N12" s="127">
        <v>337902579</v>
      </c>
      <c r="O12" s="128">
        <f>N12*0.6</f>
        <v>202741547.40000001</v>
      </c>
      <c r="P12" s="127">
        <v>290658983</v>
      </c>
      <c r="Q12" s="128">
        <f>P12*0.6</f>
        <v>174395389.79999998</v>
      </c>
      <c r="R12" s="135"/>
      <c r="S12" s="135">
        <f t="shared" ref="S12:S14" si="3">Q12/1000</f>
        <v>174395.38979999998</v>
      </c>
    </row>
    <row r="13" spans="1:19" x14ac:dyDescent="0.3">
      <c r="A13" s="129" t="s">
        <v>94</v>
      </c>
      <c r="B13" s="113">
        <v>771863722</v>
      </c>
      <c r="C13" s="128">
        <f>B13*0.7</f>
        <v>540304605.39999998</v>
      </c>
      <c r="D13" s="127">
        <v>805745291</v>
      </c>
      <c r="E13" s="126">
        <f>D13*0.7</f>
        <v>564021703.69999993</v>
      </c>
      <c r="F13" s="127">
        <v>804768160</v>
      </c>
      <c r="G13" s="126">
        <f>F13*0.7</f>
        <v>563337712</v>
      </c>
      <c r="H13" s="127">
        <v>813553145</v>
      </c>
      <c r="I13" s="126">
        <f>H13*0.7</f>
        <v>569487201.5</v>
      </c>
      <c r="J13" s="127">
        <v>840722226</v>
      </c>
      <c r="K13" s="126">
        <f>J13*0.7</f>
        <v>588505558.19999993</v>
      </c>
      <c r="L13" s="127">
        <v>805850607</v>
      </c>
      <c r="M13" s="128">
        <f>L13*0.7</f>
        <v>564095424.89999998</v>
      </c>
      <c r="N13" s="127">
        <v>797206075</v>
      </c>
      <c r="O13" s="128">
        <f>N13*0.7</f>
        <v>558044252.5</v>
      </c>
      <c r="P13" s="127">
        <v>799011605</v>
      </c>
      <c r="Q13" s="128">
        <f>P13*0.7</f>
        <v>559308123.5</v>
      </c>
      <c r="R13" s="135"/>
      <c r="S13" s="135">
        <f t="shared" si="3"/>
        <v>559308.12349999999</v>
      </c>
    </row>
    <row r="14" spans="1:19" x14ac:dyDescent="0.3">
      <c r="A14" s="129" t="s">
        <v>95</v>
      </c>
      <c r="B14" s="113">
        <v>20137121</v>
      </c>
      <c r="C14" s="128">
        <f>B14*0.9</f>
        <v>18123408.900000002</v>
      </c>
      <c r="D14" s="127">
        <v>16638015</v>
      </c>
      <c r="E14" s="126">
        <f>D14*0.9</f>
        <v>14974213.5</v>
      </c>
      <c r="F14" s="127">
        <v>17726350</v>
      </c>
      <c r="G14" s="126">
        <f>F14*0.9</f>
        <v>15953715</v>
      </c>
      <c r="H14" s="127">
        <v>17669489</v>
      </c>
      <c r="I14" s="126">
        <f>H14*0.9</f>
        <v>15902540.1</v>
      </c>
      <c r="J14" s="127">
        <v>15706019</v>
      </c>
      <c r="K14" s="126">
        <f>J14*0.9</f>
        <v>14135417.1</v>
      </c>
      <c r="L14" s="127">
        <v>14445645</v>
      </c>
      <c r="M14" s="128">
        <f>L14*0.9</f>
        <v>13001080.5</v>
      </c>
      <c r="N14" s="127">
        <v>14670901</v>
      </c>
      <c r="O14" s="128">
        <f>N14*0.9</f>
        <v>13203810.9</v>
      </c>
      <c r="P14" s="127">
        <v>15461091</v>
      </c>
      <c r="Q14" s="128">
        <f>P14*0.9</f>
        <v>13914981.9</v>
      </c>
      <c r="R14" s="135"/>
      <c r="S14" s="135">
        <f t="shared" si="3"/>
        <v>13914.981900000001</v>
      </c>
    </row>
    <row r="15" spans="1:19" x14ac:dyDescent="0.3">
      <c r="A15" s="125" t="s">
        <v>98</v>
      </c>
      <c r="B15" s="135">
        <v>1006577438</v>
      </c>
      <c r="C15" s="124">
        <f>SUM(C11:C14)</f>
        <v>686960978.49999988</v>
      </c>
      <c r="D15" s="123">
        <v>1059316520</v>
      </c>
      <c r="E15" s="122">
        <f t="shared" ref="E15:O15" si="4">SUM(E11:E14)</f>
        <v>720929569.99999988</v>
      </c>
      <c r="F15" s="123">
        <f t="shared" si="4"/>
        <v>1125967322</v>
      </c>
      <c r="G15" s="122">
        <f t="shared" si="4"/>
        <v>761203133</v>
      </c>
      <c r="H15" s="123">
        <f t="shared" si="4"/>
        <v>1170291096</v>
      </c>
      <c r="I15" s="122">
        <f t="shared" si="4"/>
        <v>788668575.60000002</v>
      </c>
      <c r="J15" s="123">
        <f t="shared" si="4"/>
        <v>1216801937</v>
      </c>
      <c r="K15" s="122">
        <f t="shared" si="4"/>
        <v>818733319.69999993</v>
      </c>
      <c r="L15" s="123">
        <f t="shared" si="4"/>
        <v>1182883760</v>
      </c>
      <c r="M15" s="124">
        <f t="shared" si="4"/>
        <v>794575664.79999995</v>
      </c>
      <c r="N15" s="123">
        <f t="shared" si="4"/>
        <v>1150140305</v>
      </c>
      <c r="O15" s="124">
        <f t="shared" si="4"/>
        <v>774133910.79999995</v>
      </c>
      <c r="P15" s="123">
        <f>SUM(P11:P14)</f>
        <v>1106646243</v>
      </c>
      <c r="Q15" s="124">
        <f t="shared" ref="Q15" si="5">SUM(Q11:Q14)</f>
        <v>748224320.79999995</v>
      </c>
      <c r="R15" s="135">
        <f>O15/1000</f>
        <v>774133.91079999995</v>
      </c>
      <c r="S15" s="135">
        <f>SUM(S11:S14)</f>
        <v>748224.32079999999</v>
      </c>
    </row>
    <row r="16" spans="1:19" x14ac:dyDescent="0.3">
      <c r="A16" s="129"/>
      <c r="B16" s="121"/>
      <c r="C16" s="120"/>
      <c r="D16" s="129"/>
      <c r="E16" s="119"/>
      <c r="F16" s="129"/>
      <c r="G16" s="119"/>
      <c r="H16" s="129"/>
      <c r="I16" s="119"/>
      <c r="J16" s="129"/>
      <c r="K16" s="119"/>
      <c r="L16" s="129"/>
      <c r="M16" s="120"/>
      <c r="N16" s="129"/>
      <c r="O16" s="120"/>
      <c r="P16" s="129"/>
      <c r="Q16" s="120"/>
      <c r="R16" s="135"/>
      <c r="S16" s="135"/>
    </row>
    <row r="17" spans="1:19" x14ac:dyDescent="0.3">
      <c r="A17" s="129" t="s">
        <v>99</v>
      </c>
      <c r="B17" s="121"/>
      <c r="C17" s="120"/>
      <c r="D17" s="129"/>
      <c r="E17" s="119"/>
      <c r="F17" s="129"/>
      <c r="G17" s="119"/>
      <c r="H17" s="129"/>
      <c r="I17" s="119"/>
      <c r="J17" s="129"/>
      <c r="K17" s="119"/>
      <c r="L17" s="129"/>
      <c r="M17" s="120"/>
      <c r="N17" s="129"/>
      <c r="O17" s="120"/>
      <c r="P17" s="129"/>
      <c r="Q17" s="120"/>
      <c r="R17" s="135"/>
      <c r="S17" s="135"/>
    </row>
    <row r="18" spans="1:19" x14ac:dyDescent="0.3">
      <c r="A18" s="129" t="s">
        <v>92</v>
      </c>
      <c r="B18" s="113">
        <v>27137</v>
      </c>
      <c r="C18" s="128">
        <f>B18*0.4</f>
        <v>10854.800000000001</v>
      </c>
      <c r="D18" s="127">
        <v>16565</v>
      </c>
      <c r="E18" s="126">
        <f>D18*0.4</f>
        <v>6626</v>
      </c>
      <c r="F18" s="127">
        <v>14648</v>
      </c>
      <c r="G18" s="126">
        <f>F18*0.4</f>
        <v>5859.2000000000007</v>
      </c>
      <c r="H18" s="127">
        <v>13968</v>
      </c>
      <c r="I18" s="126">
        <f>H18*0.4</f>
        <v>5587.2000000000007</v>
      </c>
      <c r="J18" s="127">
        <v>12305</v>
      </c>
      <c r="K18" s="126">
        <f>J18*0.4</f>
        <v>4922</v>
      </c>
      <c r="L18" s="127">
        <v>11678</v>
      </c>
      <c r="M18" s="128">
        <f>L18*0.4</f>
        <v>4671.2</v>
      </c>
      <c r="N18" s="127">
        <v>11010</v>
      </c>
      <c r="O18" s="128">
        <f>N18*0.4</f>
        <v>4404</v>
      </c>
      <c r="P18" s="127">
        <v>12053</v>
      </c>
      <c r="Q18" s="128">
        <f>P18*0.4</f>
        <v>4821.2</v>
      </c>
      <c r="R18" s="135"/>
      <c r="S18" s="135">
        <f>Q18/1000</f>
        <v>4.8212000000000002</v>
      </c>
    </row>
    <row r="19" spans="1:19" x14ac:dyDescent="0.3">
      <c r="A19" s="129" t="s">
        <v>93</v>
      </c>
      <c r="B19" s="113">
        <v>507374</v>
      </c>
      <c r="C19" s="128">
        <f>B19*0.6</f>
        <v>304424.39999999997</v>
      </c>
      <c r="D19" s="127">
        <v>617299</v>
      </c>
      <c r="E19" s="126">
        <f>D19*0.6</f>
        <v>370379.39999999997</v>
      </c>
      <c r="F19" s="127">
        <v>576869</v>
      </c>
      <c r="G19" s="126">
        <f>F19*0.6</f>
        <v>346121.39999999997</v>
      </c>
      <c r="H19" s="127">
        <v>595774</v>
      </c>
      <c r="I19" s="126">
        <f>H19*0.6</f>
        <v>357464.39999999997</v>
      </c>
      <c r="J19" s="127">
        <v>564692</v>
      </c>
      <c r="K19" s="126">
        <f>J19*0.6</f>
        <v>338815.2</v>
      </c>
      <c r="L19" s="127">
        <v>502886</v>
      </c>
      <c r="M19" s="128">
        <f>L19*0.6</f>
        <v>301731.59999999998</v>
      </c>
      <c r="N19" s="127">
        <v>481868</v>
      </c>
      <c r="O19" s="128">
        <f>N19*0.6</f>
        <v>289120.8</v>
      </c>
      <c r="P19" s="127">
        <v>487317</v>
      </c>
      <c r="Q19" s="128">
        <f>P19*0.6</f>
        <v>292390.2</v>
      </c>
      <c r="R19" s="135"/>
      <c r="S19" s="135">
        <f t="shared" ref="S19:S21" si="6">Q19/1000</f>
        <v>292.39019999999999</v>
      </c>
    </row>
    <row r="20" spans="1:19" x14ac:dyDescent="0.3">
      <c r="A20" s="129" t="s">
        <v>94</v>
      </c>
      <c r="B20" s="113">
        <v>8707512</v>
      </c>
      <c r="C20" s="128">
        <f>B20*0.7</f>
        <v>6095258.3999999994</v>
      </c>
      <c r="D20" s="127">
        <v>7397611</v>
      </c>
      <c r="E20" s="126">
        <f>D20*0.7</f>
        <v>5178327.6999999993</v>
      </c>
      <c r="F20" s="127">
        <v>6032062</v>
      </c>
      <c r="G20" s="126">
        <f>F20*0.7</f>
        <v>4222443.3999999994</v>
      </c>
      <c r="H20" s="127">
        <v>6023626</v>
      </c>
      <c r="I20" s="126">
        <f>H20*0.7</f>
        <v>4216538.2</v>
      </c>
      <c r="J20" s="127">
        <v>5847337</v>
      </c>
      <c r="K20" s="126">
        <f>J20*0.7</f>
        <v>4093135.9</v>
      </c>
      <c r="L20" s="127">
        <v>5397378</v>
      </c>
      <c r="M20" s="128">
        <f>L20*0.7</f>
        <v>3778164.5999999996</v>
      </c>
      <c r="N20" s="127">
        <v>4369143</v>
      </c>
      <c r="O20" s="128">
        <f>N20*0.7</f>
        <v>3058400.0999999996</v>
      </c>
      <c r="P20" s="127">
        <v>2548435</v>
      </c>
      <c r="Q20" s="128">
        <f>P20*0.7</f>
        <v>1783904.5</v>
      </c>
      <c r="R20" s="135"/>
      <c r="S20" s="135">
        <f t="shared" si="6"/>
        <v>1783.9045000000001</v>
      </c>
    </row>
    <row r="21" spans="1:19" x14ac:dyDescent="0.3">
      <c r="A21" s="129" t="s">
        <v>95</v>
      </c>
      <c r="B21" s="113">
        <v>22726394</v>
      </c>
      <c r="C21" s="128">
        <f>B21*0.9</f>
        <v>20453754.600000001</v>
      </c>
      <c r="D21" s="127">
        <v>22364064</v>
      </c>
      <c r="E21" s="126">
        <f>D21*0.9</f>
        <v>20127657.600000001</v>
      </c>
      <c r="F21" s="127">
        <v>23390073</v>
      </c>
      <c r="G21" s="126">
        <f>F21*0.9</f>
        <v>21051065.699999999</v>
      </c>
      <c r="H21" s="127">
        <v>22413722</v>
      </c>
      <c r="I21" s="126">
        <f>H21*0.9</f>
        <v>20172349.800000001</v>
      </c>
      <c r="J21" s="127">
        <v>20240473</v>
      </c>
      <c r="K21" s="126">
        <f>J21*0.9</f>
        <v>18216425.699999999</v>
      </c>
      <c r="L21" s="127">
        <v>19734109</v>
      </c>
      <c r="M21" s="128">
        <f>L21*0.9</f>
        <v>17760698.100000001</v>
      </c>
      <c r="N21" s="127">
        <v>19686320</v>
      </c>
      <c r="O21" s="128">
        <f>N21*0.9</f>
        <v>17717688</v>
      </c>
      <c r="P21" s="127">
        <v>17446117</v>
      </c>
      <c r="Q21" s="128">
        <f>P21*0.9</f>
        <v>15701505.300000001</v>
      </c>
      <c r="R21" s="135"/>
      <c r="S21" s="135">
        <f t="shared" si="6"/>
        <v>15701.505300000001</v>
      </c>
    </row>
    <row r="22" spans="1:19" x14ac:dyDescent="0.3">
      <c r="A22" s="125" t="s">
        <v>100</v>
      </c>
      <c r="B22" s="135">
        <v>31968417</v>
      </c>
      <c r="C22" s="124">
        <f>SUM(C18:C21)</f>
        <v>26864292.200000003</v>
      </c>
      <c r="D22" s="123">
        <v>30395539</v>
      </c>
      <c r="E22" s="122">
        <f t="shared" ref="E22:O22" si="7">SUM(E18:E21)</f>
        <v>25682990.700000003</v>
      </c>
      <c r="F22" s="123">
        <f t="shared" si="7"/>
        <v>30013652</v>
      </c>
      <c r="G22" s="122">
        <f t="shared" si="7"/>
        <v>25625489.699999999</v>
      </c>
      <c r="H22" s="123">
        <f t="shared" si="7"/>
        <v>29047090</v>
      </c>
      <c r="I22" s="122">
        <f t="shared" si="7"/>
        <v>24751939.600000001</v>
      </c>
      <c r="J22" s="123">
        <f t="shared" si="7"/>
        <v>26664807</v>
      </c>
      <c r="K22" s="122">
        <f t="shared" si="7"/>
        <v>22653298.799999997</v>
      </c>
      <c r="L22" s="123">
        <f t="shared" si="7"/>
        <v>25646051</v>
      </c>
      <c r="M22" s="124">
        <f t="shared" si="7"/>
        <v>21845265.5</v>
      </c>
      <c r="N22" s="123">
        <f t="shared" si="7"/>
        <v>24548341</v>
      </c>
      <c r="O22" s="124">
        <f t="shared" si="7"/>
        <v>21069612.899999999</v>
      </c>
      <c r="P22" s="123">
        <f>SUM(P18:P21)</f>
        <v>20493922</v>
      </c>
      <c r="Q22" s="124">
        <f t="shared" ref="Q22" si="8">SUM(Q18:Q21)</f>
        <v>17782621.199999999</v>
      </c>
      <c r="R22" s="135">
        <f>O22/1000</f>
        <v>21069.6129</v>
      </c>
      <c r="S22" s="135">
        <f>SUM(S18:S21)</f>
        <v>17782.621200000001</v>
      </c>
    </row>
    <row r="23" spans="1:19" x14ac:dyDescent="0.3">
      <c r="A23" s="129"/>
      <c r="B23" s="121"/>
      <c r="C23" s="120"/>
      <c r="D23" s="129"/>
      <c r="E23" s="119"/>
      <c r="F23" s="129"/>
      <c r="G23" s="119"/>
      <c r="H23" s="129"/>
      <c r="I23" s="119"/>
      <c r="J23" s="129"/>
      <c r="K23" s="119"/>
      <c r="L23" s="129"/>
      <c r="M23" s="120"/>
      <c r="N23" s="129"/>
      <c r="O23" s="120"/>
      <c r="P23" s="129"/>
      <c r="Q23" s="120"/>
      <c r="R23" s="135"/>
      <c r="S23" s="135"/>
    </row>
    <row r="24" spans="1:19" x14ac:dyDescent="0.3">
      <c r="A24" s="129" t="s">
        <v>101</v>
      </c>
      <c r="B24" s="121"/>
      <c r="C24" s="120"/>
      <c r="D24" s="129"/>
      <c r="E24" s="119"/>
      <c r="F24" s="129"/>
      <c r="G24" s="119"/>
      <c r="H24" s="129"/>
      <c r="I24" s="119"/>
      <c r="J24" s="129"/>
      <c r="K24" s="119"/>
      <c r="L24" s="129"/>
      <c r="M24" s="120"/>
      <c r="N24" s="129"/>
      <c r="O24" s="120"/>
      <c r="P24" s="129"/>
      <c r="Q24" s="120"/>
      <c r="R24" s="135"/>
      <c r="S24" s="135"/>
    </row>
    <row r="25" spans="1:19" x14ac:dyDescent="0.3">
      <c r="A25" s="129" t="s">
        <v>92</v>
      </c>
      <c r="B25" s="113">
        <v>61892</v>
      </c>
      <c r="C25" s="128">
        <f>B25*0.4</f>
        <v>24756.800000000003</v>
      </c>
      <c r="D25" s="127">
        <v>56236</v>
      </c>
      <c r="E25" s="126">
        <f>D25*0.4</f>
        <v>22494.400000000001</v>
      </c>
      <c r="F25" s="127">
        <v>62396</v>
      </c>
      <c r="G25" s="126">
        <f>F25*0.4</f>
        <v>24958.400000000001</v>
      </c>
      <c r="H25" s="127">
        <v>38205</v>
      </c>
      <c r="I25" s="126">
        <f>H25*0.4</f>
        <v>15282</v>
      </c>
      <c r="J25" s="127">
        <v>21651</v>
      </c>
      <c r="K25" s="126">
        <f>J25*0.4</f>
        <v>8660.4</v>
      </c>
      <c r="L25" s="127">
        <v>24759</v>
      </c>
      <c r="M25" s="128">
        <f>L25*0.4</f>
        <v>9903.6</v>
      </c>
      <c r="N25" s="153">
        <v>14070</v>
      </c>
      <c r="O25" s="151">
        <f>N25*0.4</f>
        <v>5628</v>
      </c>
      <c r="P25" s="153">
        <v>16344</v>
      </c>
      <c r="Q25" s="151">
        <f>P25*0.4</f>
        <v>6537.6</v>
      </c>
      <c r="R25" s="135"/>
      <c r="S25" s="135">
        <f>Q25/1000</f>
        <v>6.5376000000000003</v>
      </c>
    </row>
    <row r="26" spans="1:19" x14ac:dyDescent="0.3">
      <c r="A26" s="129" t="s">
        <v>93</v>
      </c>
      <c r="B26" s="113">
        <v>385483</v>
      </c>
      <c r="C26" s="128">
        <f>B26*0.6</f>
        <v>231289.8</v>
      </c>
      <c r="D26" s="127">
        <v>431695</v>
      </c>
      <c r="E26" s="126">
        <f>D26*0.6</f>
        <v>259017</v>
      </c>
      <c r="F26" s="127">
        <v>290477</v>
      </c>
      <c r="G26" s="126">
        <f>F26*0.6</f>
        <v>174286.19999999998</v>
      </c>
      <c r="H26" s="127">
        <v>397131</v>
      </c>
      <c r="I26" s="126">
        <f>H26*0.6</f>
        <v>238278.59999999998</v>
      </c>
      <c r="J26" s="127">
        <v>216720</v>
      </c>
      <c r="K26" s="126">
        <f>J26*0.6</f>
        <v>130032</v>
      </c>
      <c r="L26" s="127">
        <v>128498</v>
      </c>
      <c r="M26" s="128">
        <f>L26*0.6</f>
        <v>77098.8</v>
      </c>
      <c r="N26" s="153">
        <v>109541</v>
      </c>
      <c r="O26" s="151">
        <f>N26*0.6</f>
        <v>65724.599999999991</v>
      </c>
      <c r="P26" s="153">
        <v>100425</v>
      </c>
      <c r="Q26" s="151">
        <f>P26*0.6</f>
        <v>60255</v>
      </c>
      <c r="R26" s="135"/>
      <c r="S26" s="135">
        <f t="shared" ref="S26:S28" si="9">Q26/1000</f>
        <v>60.255000000000003</v>
      </c>
    </row>
    <row r="27" spans="1:19" x14ac:dyDescent="0.3">
      <c r="A27" s="129" t="s">
        <v>94</v>
      </c>
      <c r="B27" s="113">
        <v>487173</v>
      </c>
      <c r="C27" s="128">
        <f>B27*0.7</f>
        <v>341021.1</v>
      </c>
      <c r="D27" s="127">
        <v>399645</v>
      </c>
      <c r="E27" s="126">
        <f>D27*0.7</f>
        <v>279751.5</v>
      </c>
      <c r="F27" s="127">
        <v>136163</v>
      </c>
      <c r="G27" s="126">
        <f>F27*0.7</f>
        <v>95314.099999999991</v>
      </c>
      <c r="H27" s="127">
        <v>112121</v>
      </c>
      <c r="I27" s="126">
        <f>H27*0.7</f>
        <v>78484.7</v>
      </c>
      <c r="J27" s="127">
        <v>110366</v>
      </c>
      <c r="K27" s="126">
        <f>J27*0.7</f>
        <v>77256.2</v>
      </c>
      <c r="L27" s="127">
        <v>70805</v>
      </c>
      <c r="M27" s="128">
        <f>L27*0.7</f>
        <v>49563.5</v>
      </c>
      <c r="N27" s="153">
        <v>62119</v>
      </c>
      <c r="O27" s="151">
        <f>N27*0.7</f>
        <v>43483.299999999996</v>
      </c>
      <c r="P27" s="153">
        <v>26895</v>
      </c>
      <c r="Q27" s="151">
        <f>P27*0.7</f>
        <v>18826.5</v>
      </c>
      <c r="R27" s="135"/>
      <c r="S27" s="135">
        <f t="shared" si="9"/>
        <v>18.826499999999999</v>
      </c>
    </row>
    <row r="28" spans="1:19" x14ac:dyDescent="0.3">
      <c r="A28" s="129" t="s">
        <v>95</v>
      </c>
      <c r="B28" s="113">
        <v>1946688</v>
      </c>
      <c r="C28" s="128">
        <f>B28*0.9</f>
        <v>1752019.2</v>
      </c>
      <c r="D28" s="127">
        <v>2833618</v>
      </c>
      <c r="E28" s="126">
        <f>D28*0.9</f>
        <v>2550256.2000000002</v>
      </c>
      <c r="F28" s="127">
        <v>3066399</v>
      </c>
      <c r="G28" s="126">
        <f>F28*0.9</f>
        <v>2759759.1</v>
      </c>
      <c r="H28" s="127">
        <v>3721635</v>
      </c>
      <c r="I28" s="126">
        <f>H28*0.9</f>
        <v>3349471.5</v>
      </c>
      <c r="J28" s="127">
        <v>1730533</v>
      </c>
      <c r="K28" s="126">
        <f>J28*0.9</f>
        <v>1557479.7</v>
      </c>
      <c r="L28" s="127">
        <v>1057879</v>
      </c>
      <c r="M28" s="128">
        <f>L28*0.9</f>
        <v>952091.1</v>
      </c>
      <c r="N28" s="153">
        <v>1073105</v>
      </c>
      <c r="O28" s="151">
        <f>N28*0.9</f>
        <v>965794.5</v>
      </c>
      <c r="P28" s="153">
        <v>1076792</v>
      </c>
      <c r="Q28" s="151">
        <f>P28*0.9</f>
        <v>969112.8</v>
      </c>
      <c r="R28" s="135"/>
      <c r="S28" s="135">
        <f t="shared" si="9"/>
        <v>969.11279999999999</v>
      </c>
    </row>
    <row r="29" spans="1:19" x14ac:dyDescent="0.3">
      <c r="A29" s="125" t="s">
        <v>102</v>
      </c>
      <c r="B29" s="135">
        <v>2881236</v>
      </c>
      <c r="C29" s="124">
        <f>SUM(C25:C28)</f>
        <v>2349086.9</v>
      </c>
      <c r="D29" s="123">
        <v>3721194</v>
      </c>
      <c r="E29" s="122">
        <f t="shared" ref="E29:O29" si="10">SUM(E25:E28)</f>
        <v>3111519.1</v>
      </c>
      <c r="F29" s="123">
        <f t="shared" si="10"/>
        <v>3555435</v>
      </c>
      <c r="G29" s="122">
        <f t="shared" si="10"/>
        <v>3054317.8</v>
      </c>
      <c r="H29" s="123">
        <f t="shared" si="10"/>
        <v>4269092</v>
      </c>
      <c r="I29" s="122">
        <f t="shared" si="10"/>
        <v>3681516.8</v>
      </c>
      <c r="J29" s="123">
        <f t="shared" si="10"/>
        <v>2079270</v>
      </c>
      <c r="K29" s="122">
        <f t="shared" si="10"/>
        <v>1773428.2999999998</v>
      </c>
      <c r="L29" s="123">
        <f t="shared" si="10"/>
        <v>1281941</v>
      </c>
      <c r="M29" s="124">
        <f t="shared" si="10"/>
        <v>1088657</v>
      </c>
      <c r="N29" s="152">
        <f t="shared" si="10"/>
        <v>1258835</v>
      </c>
      <c r="O29" s="124">
        <f t="shared" si="10"/>
        <v>1080630.3999999999</v>
      </c>
      <c r="P29" s="152">
        <f>SUM(P25:P28)</f>
        <v>1220456</v>
      </c>
      <c r="Q29" s="124">
        <f t="shared" ref="Q29" si="11">SUM(Q25:Q28)</f>
        <v>1054731.9000000001</v>
      </c>
      <c r="R29" s="135">
        <f>O29/1000</f>
        <v>1080.6304</v>
      </c>
      <c r="S29" s="135">
        <f>SUM(S25:S28)</f>
        <v>1054.7319</v>
      </c>
    </row>
    <row r="30" spans="1:19" x14ac:dyDescent="0.3">
      <c r="A30" s="129"/>
      <c r="B30" s="121"/>
      <c r="C30" s="120"/>
      <c r="D30" s="129"/>
      <c r="E30" s="119"/>
      <c r="F30" s="129"/>
      <c r="G30" s="119"/>
      <c r="H30" s="129"/>
      <c r="I30" s="119"/>
      <c r="J30" s="129"/>
      <c r="K30" s="119"/>
      <c r="L30" s="129"/>
      <c r="M30" s="120"/>
      <c r="N30" s="129"/>
      <c r="O30" s="120"/>
      <c r="P30" s="129"/>
      <c r="Q30" s="120"/>
      <c r="R30" s="135"/>
      <c r="S30" s="135"/>
    </row>
    <row r="31" spans="1:19" ht="15" thickBot="1" x14ac:dyDescent="0.35">
      <c r="A31" s="118" t="s">
        <v>84</v>
      </c>
      <c r="B31" s="117">
        <v>2067985142</v>
      </c>
      <c r="C31" s="116">
        <f>C8+C15+C22+C29</f>
        <v>1417458211.5999999</v>
      </c>
      <c r="D31" s="115">
        <v>2135698041</v>
      </c>
      <c r="E31" s="114">
        <f t="shared" ref="E31:O31" si="12">E8+E15+E22+E29</f>
        <v>1460667427.6999998</v>
      </c>
      <c r="F31" s="115">
        <f t="shared" si="12"/>
        <v>2275768485</v>
      </c>
      <c r="G31" s="114">
        <f t="shared" si="12"/>
        <v>1547644611.9000001</v>
      </c>
      <c r="H31" s="115">
        <f t="shared" si="12"/>
        <v>2370908127</v>
      </c>
      <c r="I31" s="114">
        <f t="shared" si="12"/>
        <v>1609491322.0999997</v>
      </c>
      <c r="J31" s="115">
        <f t="shared" si="12"/>
        <v>2386038082</v>
      </c>
      <c r="K31" s="114">
        <f t="shared" si="12"/>
        <v>1618430274.4999998</v>
      </c>
      <c r="L31" s="115">
        <f t="shared" si="12"/>
        <v>2370018574</v>
      </c>
      <c r="M31" s="116">
        <f t="shared" si="12"/>
        <v>1606623967.5999999</v>
      </c>
      <c r="N31" s="115">
        <f t="shared" si="12"/>
        <v>2412752429</v>
      </c>
      <c r="O31" s="116">
        <f t="shared" si="12"/>
        <v>1638391404</v>
      </c>
      <c r="P31" s="155">
        <f t="shared" ref="P31:Q31" si="13">P8+P15+P22+P29</f>
        <v>2395445586</v>
      </c>
      <c r="Q31" s="144">
        <f t="shared" si="13"/>
        <v>1629980399.5999999</v>
      </c>
      <c r="R31" s="156">
        <f>SUM(R8:R29)</f>
        <v>1638391.4039999999</v>
      </c>
      <c r="S31" s="145">
        <f>SUM(S8+S15+S22+S29)</f>
        <v>1629980.3995999999</v>
      </c>
    </row>
    <row r="32" spans="1:19" x14ac:dyDescent="0.3">
      <c r="R32" s="45"/>
      <c r="S32" s="45"/>
    </row>
    <row r="33" spans="1:19" x14ac:dyDescent="0.3">
      <c r="R33" s="45"/>
      <c r="S33" s="45"/>
    </row>
    <row r="35" spans="1:19" x14ac:dyDescent="0.3">
      <c r="B35" s="46" t="s">
        <v>160</v>
      </c>
      <c r="C35" s="46" t="s">
        <v>175</v>
      </c>
      <c r="D35" s="46" t="s">
        <v>160</v>
      </c>
      <c r="E35" s="46" t="s">
        <v>175</v>
      </c>
      <c r="F35" s="46" t="s">
        <v>160</v>
      </c>
      <c r="G35" s="46" t="s">
        <v>175</v>
      </c>
      <c r="H35" s="46" t="s">
        <v>160</v>
      </c>
      <c r="I35" s="46" t="s">
        <v>175</v>
      </c>
      <c r="J35" s="46" t="s">
        <v>160</v>
      </c>
      <c r="K35" s="46" t="s">
        <v>175</v>
      </c>
      <c r="L35" s="46" t="s">
        <v>160</v>
      </c>
      <c r="M35" s="46" t="s">
        <v>175</v>
      </c>
      <c r="N35" s="46" t="s">
        <v>160</v>
      </c>
      <c r="O35" s="46" t="s">
        <v>175</v>
      </c>
      <c r="P35" s="46" t="s">
        <v>160</v>
      </c>
      <c r="Q35" s="46" t="s">
        <v>175</v>
      </c>
      <c r="R35" s="46" t="s">
        <v>160</v>
      </c>
      <c r="S35" s="46" t="s">
        <v>175</v>
      </c>
    </row>
    <row r="36" spans="1:19" x14ac:dyDescent="0.3">
      <c r="A36" s="46" t="s">
        <v>173</v>
      </c>
      <c r="B36" s="146">
        <f>B8+B29</f>
        <v>1029439287</v>
      </c>
      <c r="C36" s="147">
        <f>C8+C29</f>
        <v>703632940.89999986</v>
      </c>
      <c r="D36" s="146">
        <f>D8+D29</f>
        <v>1045985982</v>
      </c>
      <c r="E36" s="147">
        <f>E8+E29</f>
        <v>714054867</v>
      </c>
      <c r="F36" s="146">
        <f>F8+F29</f>
        <v>1119787511</v>
      </c>
      <c r="G36" s="147">
        <f t="shared" ref="G36:K36" si="14">G8+G29</f>
        <v>760815989.19999993</v>
      </c>
      <c r="H36" s="146">
        <f t="shared" si="14"/>
        <v>1171569941</v>
      </c>
      <c r="I36" s="147">
        <f t="shared" si="14"/>
        <v>796070806.89999986</v>
      </c>
      <c r="J36" s="146">
        <f t="shared" si="14"/>
        <v>1142571338</v>
      </c>
      <c r="K36" s="147">
        <f t="shared" si="14"/>
        <v>777043655.99999988</v>
      </c>
      <c r="L36" s="146">
        <f>L8+L29</f>
        <v>1161488763</v>
      </c>
      <c r="M36" s="147">
        <f t="shared" ref="M36" si="15">M8+M29</f>
        <v>790203037.29999995</v>
      </c>
      <c r="N36" s="146">
        <f>N8+N29</f>
        <v>1238063783</v>
      </c>
      <c r="O36" s="147">
        <f>O8+O29</f>
        <v>843187880.29999995</v>
      </c>
      <c r="P36" s="146">
        <f>P8+P29</f>
        <v>1268305421</v>
      </c>
      <c r="Q36" s="147">
        <f>Q8+Q29</f>
        <v>863973457.59999979</v>
      </c>
      <c r="R36" s="146">
        <f>R8+R29</f>
        <v>843187.88029999996</v>
      </c>
      <c r="S36" s="147">
        <f t="shared" ref="S36" si="16">S8+S29</f>
        <v>863973.45759999997</v>
      </c>
    </row>
    <row r="37" spans="1:19" x14ac:dyDescent="0.3">
      <c r="A37" s="46" t="s">
        <v>174</v>
      </c>
      <c r="B37" s="146">
        <f>B15+B22</f>
        <v>1038545855</v>
      </c>
      <c r="C37" s="147">
        <f>C15+C22</f>
        <v>713825270.69999993</v>
      </c>
      <c r="D37" s="146">
        <f>D15+D22</f>
        <v>1089712059</v>
      </c>
      <c r="E37" s="147">
        <f>E15+E22</f>
        <v>746612560.69999993</v>
      </c>
      <c r="F37" s="146">
        <f>F15+F22</f>
        <v>1155980974</v>
      </c>
      <c r="G37" s="147">
        <f t="shared" ref="G37:O37" si="17">G15+G22</f>
        <v>786828622.70000005</v>
      </c>
      <c r="H37" s="146">
        <f t="shared" si="17"/>
        <v>1199338186</v>
      </c>
      <c r="I37" s="147">
        <f t="shared" si="17"/>
        <v>813420515.20000005</v>
      </c>
      <c r="J37" s="146">
        <f t="shared" si="17"/>
        <v>1243466744</v>
      </c>
      <c r="K37" s="147">
        <f t="shared" si="17"/>
        <v>841386618.49999988</v>
      </c>
      <c r="L37" s="146">
        <f>L15+L22</f>
        <v>1208529811</v>
      </c>
      <c r="M37" s="147">
        <f t="shared" ref="M37" si="18">M15+M22</f>
        <v>816420930.29999995</v>
      </c>
      <c r="N37" s="146">
        <f>N15+N22</f>
        <v>1174688646</v>
      </c>
      <c r="O37" s="147">
        <f t="shared" si="17"/>
        <v>795203523.69999993</v>
      </c>
      <c r="P37" s="146">
        <f>P15+P22</f>
        <v>1127140165</v>
      </c>
      <c r="Q37" s="147">
        <f t="shared" ref="Q37" si="19">Q15+Q22</f>
        <v>766006942</v>
      </c>
      <c r="R37" s="146">
        <f>R15+R22</f>
        <v>795203.5236999999</v>
      </c>
      <c r="S37" s="147">
        <f t="shared" ref="S37" si="20">S15+S22</f>
        <v>766006.94200000004</v>
      </c>
    </row>
    <row r="38" spans="1:19" x14ac:dyDescent="0.3">
      <c r="A38" s="46" t="s">
        <v>84</v>
      </c>
      <c r="B38" s="146">
        <f>SUM(B36:B37)</f>
        <v>2067985142</v>
      </c>
      <c r="C38" s="147">
        <f>SUM(C36:C37)</f>
        <v>1417458211.5999999</v>
      </c>
      <c r="D38" s="146">
        <f>SUM(D36:D37)</f>
        <v>2135698041</v>
      </c>
      <c r="E38" s="147">
        <f>SUM(E36:E37)</f>
        <v>1460667427.6999998</v>
      </c>
      <c r="F38" s="146">
        <f>SUM(F36:F37)</f>
        <v>2275768485</v>
      </c>
      <c r="G38" s="147">
        <f t="shared" ref="G38:S38" si="21">SUM(G36:G37)</f>
        <v>1547644611.9000001</v>
      </c>
      <c r="H38" s="146">
        <f t="shared" si="21"/>
        <v>2370908127</v>
      </c>
      <c r="I38" s="147">
        <f t="shared" si="21"/>
        <v>1609491322.0999999</v>
      </c>
      <c r="J38" s="146">
        <f t="shared" si="21"/>
        <v>2386038082</v>
      </c>
      <c r="K38" s="154">
        <f t="shared" si="21"/>
        <v>1618430274.4999998</v>
      </c>
      <c r="L38" s="135">
        <f t="shared" si="21"/>
        <v>2370018574</v>
      </c>
      <c r="M38" s="154">
        <f t="shared" si="21"/>
        <v>1606623967.5999999</v>
      </c>
      <c r="N38" s="135">
        <f t="shared" si="21"/>
        <v>2412752429</v>
      </c>
      <c r="O38" s="154">
        <f t="shared" si="21"/>
        <v>1638391404</v>
      </c>
      <c r="P38" s="156">
        <f t="shared" ref="P38:Q38" si="22">SUM(P36:P37)</f>
        <v>2395445586</v>
      </c>
      <c r="Q38" s="148">
        <f t="shared" si="22"/>
        <v>1629980399.5999999</v>
      </c>
      <c r="R38" s="156">
        <f t="shared" si="21"/>
        <v>1638391.4039999999</v>
      </c>
      <c r="S38" s="148">
        <f t="shared" si="21"/>
        <v>1629980.3996000001</v>
      </c>
    </row>
  </sheetData>
  <mergeCells count="8">
    <mergeCell ref="P2:Q2"/>
    <mergeCell ref="N2:O2"/>
    <mergeCell ref="B2:C2"/>
    <mergeCell ref="D2:E2"/>
    <mergeCell ref="F2:G2"/>
    <mergeCell ref="H2:I2"/>
    <mergeCell ref="J2:K2"/>
    <mergeCell ref="L2:M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3</vt:i4>
      </vt:variant>
      <vt:variant>
        <vt:lpstr>Named Ranges</vt:lpstr>
      </vt:variant>
      <vt:variant>
        <vt:i4>1</vt:i4>
      </vt:variant>
    </vt:vector>
  </HeadingPairs>
  <TitlesOfParts>
    <vt:vector size="12" baseType="lpstr">
      <vt:lpstr>Panbaked bread from 1948</vt:lpstr>
      <vt:lpstr>Confectionery</vt:lpstr>
      <vt:lpstr>F Biscuits</vt:lpstr>
      <vt:lpstr>Pasta</vt:lpstr>
      <vt:lpstr>Other</vt:lpstr>
      <vt:lpstr>Private</vt:lpstr>
      <vt:lpstr>4 Total Flour</vt:lpstr>
      <vt:lpstr>Bron brood</vt:lpstr>
      <vt:lpstr>2 Bread consumption</vt:lpstr>
      <vt:lpstr>3 Bread manufactured</vt:lpstr>
      <vt:lpstr>5 Flour products</vt:lpstr>
      <vt:lpstr>'Bron brood'!Print_Area</vt:lpstr>
    </vt:vector>
  </TitlesOfParts>
  <Company>Sagis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Sanet Naude</dc:creator>
  <cp:lastModifiedBy>Sanet Naude</cp:lastModifiedBy>
  <cp:lastPrinted>2023-01-18T09:51:08Z</cp:lastPrinted>
  <dcterms:created xsi:type="dcterms:W3CDTF">2016-09-01T07:17:32Z</dcterms:created>
  <dcterms:modified xsi:type="dcterms:W3CDTF">2023-11-06T07:54:12Z</dcterms:modified>
</cp:coreProperties>
</file>