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FDC9BAB5-A778-4A29-85DE-08CB24FB89B2}" xr6:coauthVersionLast="47" xr6:coauthVersionMax="47" xr10:uidLastSave="{00000000-0000-0000-0000-000000000000}"/>
  <bookViews>
    <workbookView xWindow="6948" yWindow="300" windowWidth="8580" windowHeight="12096" xr2:uid="{00000000-000D-0000-FFFF-FFFF00000000}"/>
  </bookViews>
  <sheets>
    <sheet name="1514.91.90 Imports" sheetId="1" r:id="rId1"/>
    <sheet name="1514.91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1" i="2" l="1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D31" i="2"/>
  <c r="C31" i="2"/>
  <c r="Y30" i="2"/>
  <c r="X30" i="2"/>
  <c r="E30" i="2"/>
  <c r="Y29" i="2"/>
  <c r="X29" i="2"/>
  <c r="E29" i="2"/>
  <c r="Y28" i="2"/>
  <c r="X28" i="2"/>
  <c r="E28" i="2"/>
  <c r="Y27" i="2"/>
  <c r="X27" i="2"/>
  <c r="E27" i="2"/>
  <c r="Y26" i="2"/>
  <c r="X26" i="2"/>
  <c r="E26" i="2"/>
  <c r="Y25" i="2"/>
  <c r="X25" i="2"/>
  <c r="E25" i="2"/>
  <c r="Y24" i="2"/>
  <c r="X24" i="2"/>
  <c r="E24" i="2"/>
  <c r="Y23" i="2"/>
  <c r="X23" i="2"/>
  <c r="E23" i="2"/>
  <c r="Y22" i="2"/>
  <c r="X22" i="2"/>
  <c r="E22" i="2"/>
  <c r="Y21" i="2"/>
  <c r="X21" i="2"/>
  <c r="E21" i="2"/>
  <c r="Y20" i="2"/>
  <c r="X20" i="2"/>
  <c r="E20" i="2"/>
  <c r="Y19" i="2"/>
  <c r="X19" i="2"/>
  <c r="E19" i="2"/>
  <c r="V122" i="1"/>
  <c r="U122" i="1"/>
  <c r="S122" i="1"/>
  <c r="R122" i="1"/>
  <c r="P122" i="1"/>
  <c r="O122" i="1"/>
  <c r="M122" i="1"/>
  <c r="L122" i="1"/>
  <c r="J122" i="1"/>
  <c r="I122" i="1"/>
  <c r="G122" i="1"/>
  <c r="F122" i="1"/>
  <c r="W121" i="1"/>
  <c r="T121" i="1"/>
  <c r="Q121" i="1"/>
  <c r="N121" i="1"/>
  <c r="K121" i="1"/>
  <c r="H121" i="1"/>
  <c r="W120" i="1"/>
  <c r="T120" i="1"/>
  <c r="Q120" i="1"/>
  <c r="N120" i="1"/>
  <c r="K120" i="1"/>
  <c r="H120" i="1"/>
  <c r="W119" i="1"/>
  <c r="T119" i="1"/>
  <c r="Q119" i="1"/>
  <c r="N119" i="1"/>
  <c r="K119" i="1"/>
  <c r="H119" i="1"/>
  <c r="W118" i="1"/>
  <c r="T118" i="1"/>
  <c r="Q118" i="1"/>
  <c r="N118" i="1"/>
  <c r="K118" i="1"/>
  <c r="H118" i="1"/>
  <c r="W117" i="1"/>
  <c r="T117" i="1"/>
  <c r="Q117" i="1"/>
  <c r="N117" i="1"/>
  <c r="K117" i="1"/>
  <c r="H117" i="1"/>
  <c r="W116" i="1"/>
  <c r="T116" i="1"/>
  <c r="Q116" i="1"/>
  <c r="N116" i="1"/>
  <c r="K116" i="1"/>
  <c r="H116" i="1"/>
  <c r="W115" i="1"/>
  <c r="T115" i="1"/>
  <c r="Q115" i="1"/>
  <c r="N115" i="1"/>
  <c r="K115" i="1"/>
  <c r="H115" i="1"/>
  <c r="W114" i="1"/>
  <c r="T114" i="1"/>
  <c r="Q114" i="1"/>
  <c r="N114" i="1"/>
  <c r="K114" i="1"/>
  <c r="H114" i="1"/>
  <c r="W113" i="1"/>
  <c r="T113" i="1"/>
  <c r="Q113" i="1"/>
  <c r="N113" i="1"/>
  <c r="K113" i="1"/>
  <c r="H113" i="1"/>
  <c r="W112" i="1"/>
  <c r="T112" i="1"/>
  <c r="Q112" i="1"/>
  <c r="N112" i="1"/>
  <c r="K112" i="1"/>
  <c r="H112" i="1"/>
  <c r="W111" i="1"/>
  <c r="T111" i="1"/>
  <c r="Q111" i="1"/>
  <c r="N111" i="1"/>
  <c r="K111" i="1"/>
  <c r="H111" i="1"/>
  <c r="W110" i="1"/>
  <c r="T110" i="1"/>
  <c r="Q110" i="1"/>
  <c r="N110" i="1"/>
  <c r="K110" i="1"/>
  <c r="H110" i="1"/>
  <c r="D122" i="1"/>
  <c r="C122" i="1"/>
  <c r="Y121" i="1"/>
  <c r="X121" i="1"/>
  <c r="E121" i="1"/>
  <c r="Y120" i="1"/>
  <c r="X120" i="1"/>
  <c r="E120" i="1"/>
  <c r="Y119" i="1"/>
  <c r="X119" i="1"/>
  <c r="E119" i="1"/>
  <c r="Y118" i="1"/>
  <c r="X118" i="1"/>
  <c r="E118" i="1"/>
  <c r="Y117" i="1"/>
  <c r="X117" i="1"/>
  <c r="E117" i="1"/>
  <c r="Y116" i="1"/>
  <c r="X116" i="1"/>
  <c r="E116" i="1"/>
  <c r="Y115" i="1"/>
  <c r="X115" i="1"/>
  <c r="E115" i="1"/>
  <c r="Y114" i="1"/>
  <c r="X114" i="1"/>
  <c r="E114" i="1"/>
  <c r="Y113" i="1"/>
  <c r="X113" i="1"/>
  <c r="E113" i="1"/>
  <c r="Y112" i="1"/>
  <c r="X112" i="1"/>
  <c r="E112" i="1"/>
  <c r="Y111" i="1"/>
  <c r="X111" i="1"/>
  <c r="E111" i="1"/>
  <c r="Y110" i="1"/>
  <c r="X110" i="1"/>
  <c r="E110" i="1"/>
  <c r="Y16" i="2"/>
  <c r="X16" i="2"/>
  <c r="Y15" i="2"/>
  <c r="X15" i="2"/>
  <c r="Y14" i="2"/>
  <c r="X14" i="2"/>
  <c r="Y13" i="2"/>
  <c r="X13" i="2"/>
  <c r="Y12" i="2"/>
  <c r="X12" i="2"/>
  <c r="Y11" i="2"/>
  <c r="X11" i="2"/>
  <c r="Y10" i="2"/>
  <c r="X10" i="2"/>
  <c r="Y9" i="2"/>
  <c r="X9" i="2"/>
  <c r="Y8" i="2"/>
  <c r="X8" i="2"/>
  <c r="Y7" i="2"/>
  <c r="X7" i="2"/>
  <c r="Y6" i="2"/>
  <c r="X6" i="2"/>
  <c r="Y17" i="2"/>
  <c r="X17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V109" i="1"/>
  <c r="U109" i="1"/>
  <c r="S109" i="1"/>
  <c r="R109" i="1"/>
  <c r="P109" i="1"/>
  <c r="O109" i="1"/>
  <c r="M109" i="1"/>
  <c r="L109" i="1"/>
  <c r="J109" i="1"/>
  <c r="I109" i="1"/>
  <c r="G109" i="1"/>
  <c r="Y109" i="1" s="1"/>
  <c r="F109" i="1"/>
  <c r="X109" i="1" s="1"/>
  <c r="W108" i="1"/>
  <c r="T108" i="1"/>
  <c r="Q108" i="1"/>
  <c r="N108" i="1"/>
  <c r="K108" i="1"/>
  <c r="H108" i="1"/>
  <c r="W107" i="1"/>
  <c r="T107" i="1"/>
  <c r="Q107" i="1"/>
  <c r="N107" i="1"/>
  <c r="K107" i="1"/>
  <c r="H107" i="1"/>
  <c r="W106" i="1"/>
  <c r="T106" i="1"/>
  <c r="Q106" i="1"/>
  <c r="N106" i="1"/>
  <c r="K106" i="1"/>
  <c r="H106" i="1"/>
  <c r="W105" i="1"/>
  <c r="T105" i="1"/>
  <c r="Q105" i="1"/>
  <c r="N105" i="1"/>
  <c r="K105" i="1"/>
  <c r="H105" i="1"/>
  <c r="W104" i="1"/>
  <c r="T104" i="1"/>
  <c r="Q104" i="1"/>
  <c r="N104" i="1"/>
  <c r="K104" i="1"/>
  <c r="H104" i="1"/>
  <c r="W103" i="1"/>
  <c r="T103" i="1"/>
  <c r="Q103" i="1"/>
  <c r="N103" i="1"/>
  <c r="K103" i="1"/>
  <c r="H103" i="1"/>
  <c r="W102" i="1"/>
  <c r="T102" i="1"/>
  <c r="Q102" i="1"/>
  <c r="N102" i="1"/>
  <c r="K102" i="1"/>
  <c r="H102" i="1"/>
  <c r="W101" i="1"/>
  <c r="T101" i="1"/>
  <c r="Q101" i="1"/>
  <c r="N101" i="1"/>
  <c r="K101" i="1"/>
  <c r="H101" i="1"/>
  <c r="W100" i="1"/>
  <c r="T100" i="1"/>
  <c r="Q100" i="1"/>
  <c r="N100" i="1"/>
  <c r="K100" i="1"/>
  <c r="H100" i="1"/>
  <c r="W99" i="1"/>
  <c r="T99" i="1"/>
  <c r="Q99" i="1"/>
  <c r="N99" i="1"/>
  <c r="K99" i="1"/>
  <c r="H99" i="1"/>
  <c r="W98" i="1"/>
  <c r="T98" i="1"/>
  <c r="Q98" i="1"/>
  <c r="N98" i="1"/>
  <c r="K98" i="1"/>
  <c r="H98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V96" i="1"/>
  <c r="U96" i="1"/>
  <c r="S96" i="1"/>
  <c r="R96" i="1"/>
  <c r="P96" i="1"/>
  <c r="O96" i="1"/>
  <c r="M96" i="1"/>
  <c r="L96" i="1"/>
  <c r="J96" i="1"/>
  <c r="I96" i="1"/>
  <c r="X96" i="1" s="1"/>
  <c r="G96" i="1"/>
  <c r="F96" i="1"/>
  <c r="W95" i="1"/>
  <c r="T95" i="1"/>
  <c r="Q95" i="1"/>
  <c r="N95" i="1"/>
  <c r="K95" i="1"/>
  <c r="H95" i="1"/>
  <c r="W94" i="1"/>
  <c r="T94" i="1"/>
  <c r="Q94" i="1"/>
  <c r="N94" i="1"/>
  <c r="K94" i="1"/>
  <c r="H94" i="1"/>
  <c r="W93" i="1"/>
  <c r="T93" i="1"/>
  <c r="Q93" i="1"/>
  <c r="N93" i="1"/>
  <c r="K93" i="1"/>
  <c r="H93" i="1"/>
  <c r="W92" i="1"/>
  <c r="T92" i="1"/>
  <c r="Q92" i="1"/>
  <c r="N92" i="1"/>
  <c r="K92" i="1"/>
  <c r="H92" i="1"/>
  <c r="W91" i="1"/>
  <c r="T91" i="1"/>
  <c r="Q91" i="1"/>
  <c r="N91" i="1"/>
  <c r="K91" i="1"/>
  <c r="H91" i="1"/>
  <c r="W90" i="1"/>
  <c r="T90" i="1"/>
  <c r="Q90" i="1"/>
  <c r="N90" i="1"/>
  <c r="K90" i="1"/>
  <c r="H90" i="1"/>
  <c r="W89" i="1"/>
  <c r="T89" i="1"/>
  <c r="Q89" i="1"/>
  <c r="N89" i="1"/>
  <c r="K89" i="1"/>
  <c r="H89" i="1"/>
  <c r="W88" i="1"/>
  <c r="T88" i="1"/>
  <c r="Q88" i="1"/>
  <c r="N88" i="1"/>
  <c r="K88" i="1"/>
  <c r="H88" i="1"/>
  <c r="W87" i="1"/>
  <c r="T87" i="1"/>
  <c r="Q87" i="1"/>
  <c r="N87" i="1"/>
  <c r="K87" i="1"/>
  <c r="H87" i="1"/>
  <c r="W86" i="1"/>
  <c r="T86" i="1"/>
  <c r="Q86" i="1"/>
  <c r="N86" i="1"/>
  <c r="K86" i="1"/>
  <c r="H86" i="1"/>
  <c r="W85" i="1"/>
  <c r="T85" i="1"/>
  <c r="Q85" i="1"/>
  <c r="N85" i="1"/>
  <c r="K85" i="1"/>
  <c r="H85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V83" i="1"/>
  <c r="U83" i="1"/>
  <c r="S83" i="1"/>
  <c r="R83" i="1"/>
  <c r="P83" i="1"/>
  <c r="O83" i="1"/>
  <c r="M83" i="1"/>
  <c r="L83" i="1"/>
  <c r="J83" i="1"/>
  <c r="I83" i="1"/>
  <c r="G83" i="1"/>
  <c r="F83" i="1"/>
  <c r="W82" i="1"/>
  <c r="T82" i="1"/>
  <c r="Q82" i="1"/>
  <c r="N82" i="1"/>
  <c r="K82" i="1"/>
  <c r="H82" i="1"/>
  <c r="W81" i="1"/>
  <c r="T81" i="1"/>
  <c r="Q81" i="1"/>
  <c r="N81" i="1"/>
  <c r="K81" i="1"/>
  <c r="H81" i="1"/>
  <c r="W80" i="1"/>
  <c r="T80" i="1"/>
  <c r="Q80" i="1"/>
  <c r="N80" i="1"/>
  <c r="K80" i="1"/>
  <c r="H80" i="1"/>
  <c r="W79" i="1"/>
  <c r="T79" i="1"/>
  <c r="Q79" i="1"/>
  <c r="N79" i="1"/>
  <c r="K79" i="1"/>
  <c r="H79" i="1"/>
  <c r="W78" i="1"/>
  <c r="T78" i="1"/>
  <c r="Q78" i="1"/>
  <c r="N78" i="1"/>
  <c r="K78" i="1"/>
  <c r="H78" i="1"/>
  <c r="W77" i="1"/>
  <c r="T77" i="1"/>
  <c r="Q77" i="1"/>
  <c r="N77" i="1"/>
  <c r="K77" i="1"/>
  <c r="H77" i="1"/>
  <c r="W76" i="1"/>
  <c r="T76" i="1"/>
  <c r="Q76" i="1"/>
  <c r="N76" i="1"/>
  <c r="K76" i="1"/>
  <c r="H76" i="1"/>
  <c r="W75" i="1"/>
  <c r="T75" i="1"/>
  <c r="Q75" i="1"/>
  <c r="N75" i="1"/>
  <c r="K75" i="1"/>
  <c r="H75" i="1"/>
  <c r="W74" i="1"/>
  <c r="T74" i="1"/>
  <c r="Q74" i="1"/>
  <c r="N74" i="1"/>
  <c r="K74" i="1"/>
  <c r="H74" i="1"/>
  <c r="W73" i="1"/>
  <c r="T73" i="1"/>
  <c r="Q73" i="1"/>
  <c r="N73" i="1"/>
  <c r="K73" i="1"/>
  <c r="H73" i="1"/>
  <c r="W72" i="1"/>
  <c r="T72" i="1"/>
  <c r="Q72" i="1"/>
  <c r="N72" i="1"/>
  <c r="K72" i="1"/>
  <c r="H72" i="1"/>
  <c r="W71" i="1"/>
  <c r="T71" i="1"/>
  <c r="Q71" i="1"/>
  <c r="N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Y31" i="2" l="1"/>
  <c r="X18" i="2"/>
  <c r="Y18" i="2"/>
  <c r="X31" i="2"/>
  <c r="X122" i="1"/>
  <c r="Y122" i="1"/>
  <c r="X83" i="1"/>
  <c r="Y83" i="1"/>
  <c r="Y96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V70" i="1"/>
  <c r="U70" i="1"/>
  <c r="S70" i="1"/>
  <c r="R70" i="1"/>
  <c r="P70" i="1"/>
  <c r="O70" i="1"/>
  <c r="M70" i="1"/>
  <c r="L70" i="1"/>
  <c r="J70" i="1"/>
  <c r="I70" i="1"/>
  <c r="G70" i="1"/>
  <c r="F70" i="1"/>
  <c r="W69" i="1"/>
  <c r="T69" i="1"/>
  <c r="Q69" i="1"/>
  <c r="N69" i="1"/>
  <c r="K69" i="1"/>
  <c r="H69" i="1"/>
  <c r="W68" i="1"/>
  <c r="T68" i="1"/>
  <c r="Q68" i="1"/>
  <c r="N68" i="1"/>
  <c r="K68" i="1"/>
  <c r="H68" i="1"/>
  <c r="W67" i="1"/>
  <c r="T67" i="1"/>
  <c r="Q67" i="1"/>
  <c r="N67" i="1"/>
  <c r="K67" i="1"/>
  <c r="H67" i="1"/>
  <c r="W66" i="1"/>
  <c r="T66" i="1"/>
  <c r="Q66" i="1"/>
  <c r="N66" i="1"/>
  <c r="K66" i="1"/>
  <c r="H66" i="1"/>
  <c r="W65" i="1"/>
  <c r="T65" i="1"/>
  <c r="Q65" i="1"/>
  <c r="N65" i="1"/>
  <c r="K65" i="1"/>
  <c r="H65" i="1"/>
  <c r="W64" i="1"/>
  <c r="T64" i="1"/>
  <c r="Q64" i="1"/>
  <c r="N64" i="1"/>
  <c r="K64" i="1"/>
  <c r="H64" i="1"/>
  <c r="W63" i="1"/>
  <c r="T63" i="1"/>
  <c r="Q63" i="1"/>
  <c r="N63" i="1"/>
  <c r="K63" i="1"/>
  <c r="H63" i="1"/>
  <c r="W62" i="1"/>
  <c r="T62" i="1"/>
  <c r="Q62" i="1"/>
  <c r="N62" i="1"/>
  <c r="K62" i="1"/>
  <c r="H62" i="1"/>
  <c r="W61" i="1"/>
  <c r="T61" i="1"/>
  <c r="Q61" i="1"/>
  <c r="N61" i="1"/>
  <c r="K61" i="1"/>
  <c r="H61" i="1"/>
  <c r="W60" i="1"/>
  <c r="T60" i="1"/>
  <c r="Q60" i="1"/>
  <c r="N60" i="1"/>
  <c r="K60" i="1"/>
  <c r="H60" i="1"/>
  <c r="W59" i="1"/>
  <c r="T59" i="1"/>
  <c r="Q59" i="1"/>
  <c r="N59" i="1"/>
  <c r="K59" i="1"/>
  <c r="H59" i="1"/>
  <c r="W58" i="1"/>
  <c r="T58" i="1"/>
  <c r="Q58" i="1"/>
  <c r="N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X70" i="1" l="1"/>
  <c r="Y70" i="1"/>
  <c r="W56" i="1"/>
  <c r="T56" i="1"/>
  <c r="Q56" i="1"/>
  <c r="N56" i="1"/>
  <c r="K56" i="1"/>
  <c r="H56" i="1"/>
  <c r="E56" i="1"/>
  <c r="W55" i="1"/>
  <c r="T55" i="1"/>
  <c r="Q55" i="1"/>
  <c r="N55" i="1"/>
  <c r="K55" i="1"/>
  <c r="H55" i="1"/>
  <c r="E55" i="1"/>
  <c r="W54" i="1"/>
  <c r="T54" i="1"/>
  <c r="Q54" i="1"/>
  <c r="N54" i="1"/>
  <c r="K54" i="1"/>
  <c r="H54" i="1"/>
  <c r="E54" i="1"/>
  <c r="W53" i="1"/>
  <c r="T53" i="1"/>
  <c r="Q53" i="1"/>
  <c r="N53" i="1"/>
  <c r="K53" i="1"/>
  <c r="H53" i="1"/>
  <c r="E53" i="1"/>
  <c r="W52" i="1"/>
  <c r="T52" i="1"/>
  <c r="Q52" i="1"/>
  <c r="N52" i="1"/>
  <c r="K52" i="1"/>
  <c r="H52" i="1"/>
  <c r="E52" i="1"/>
  <c r="W51" i="1"/>
  <c r="T51" i="1"/>
  <c r="Q51" i="1"/>
  <c r="N51" i="1"/>
  <c r="K51" i="1"/>
  <c r="H51" i="1"/>
  <c r="E51" i="1"/>
  <c r="W50" i="1"/>
  <c r="T50" i="1"/>
  <c r="Q50" i="1"/>
  <c r="N50" i="1"/>
  <c r="K50" i="1"/>
  <c r="H50" i="1"/>
  <c r="E50" i="1"/>
  <c r="W49" i="1"/>
  <c r="T49" i="1"/>
  <c r="Q49" i="1"/>
  <c r="N49" i="1"/>
  <c r="K49" i="1"/>
  <c r="H49" i="1"/>
  <c r="E49" i="1"/>
  <c r="Y56" i="1" l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X57" i="1" l="1"/>
  <c r="Y57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43" i="1"/>
  <c r="X43" i="1"/>
  <c r="M44" i="1"/>
  <c r="L44" i="1"/>
  <c r="N43" i="1"/>
  <c r="M31" i="1"/>
  <c r="L31" i="1"/>
  <c r="M18" i="1"/>
  <c r="L18" i="1"/>
  <c r="K42" i="1" l="1"/>
  <c r="V44" i="1" l="1"/>
  <c r="U44" i="1"/>
  <c r="W35" i="1"/>
  <c r="V31" i="1"/>
  <c r="U31" i="1"/>
  <c r="V18" i="1"/>
  <c r="U18" i="1"/>
  <c r="S44" i="1" l="1"/>
  <c r="R44" i="1"/>
  <c r="P44" i="1"/>
  <c r="O44" i="1"/>
  <c r="J44" i="1"/>
  <c r="I44" i="1"/>
  <c r="G44" i="1"/>
  <c r="F44" i="1"/>
  <c r="D44" i="1"/>
  <c r="C44" i="1"/>
  <c r="X44" i="1" l="1"/>
  <c r="Y44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Y19" i="1"/>
  <c r="X19" i="1"/>
  <c r="D31" i="1"/>
  <c r="C31" i="1"/>
  <c r="E23" i="1"/>
  <c r="D18" i="1"/>
  <c r="C18" i="1"/>
  <c r="P31" i="1" l="1"/>
  <c r="O31" i="1"/>
  <c r="P18" i="1"/>
  <c r="O18" i="1"/>
  <c r="Q8" i="1"/>
  <c r="T25" i="1" l="1"/>
  <c r="T22" i="1"/>
  <c r="K28" i="1"/>
  <c r="K25" i="1"/>
  <c r="S31" i="1" l="1"/>
  <c r="R31" i="1"/>
  <c r="J31" i="1"/>
  <c r="I31" i="1"/>
  <c r="G31" i="1"/>
  <c r="F31" i="1"/>
  <c r="X31" i="1" l="1"/>
  <c r="Y31" i="1"/>
  <c r="T8" i="1"/>
  <c r="K9" i="1"/>
  <c r="H12" i="1"/>
  <c r="H13" i="1" l="1"/>
  <c r="S18" i="1"/>
  <c r="R18" i="1"/>
  <c r="J18" i="1"/>
  <c r="I18" i="1"/>
  <c r="G18" i="1"/>
  <c r="F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X18" i="1" l="1"/>
  <c r="Y18" i="1"/>
</calcChain>
</file>

<file path=xl/sharedStrings.xml><?xml version="1.0" encoding="utf-8"?>
<sst xmlns="http://schemas.openxmlformats.org/spreadsheetml/2006/main" count="219" uniqueCount="40">
  <si>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</si>
  <si>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</si>
  <si>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</si>
  <si>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</si>
  <si>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</si>
  <si>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</si>
  <si>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</si>
  <si>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</si>
  <si>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</si>
  <si>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</si>
  <si>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</si>
  <si>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</si>
  <si>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</si>
  <si>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</si>
  <si>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</si>
  <si>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</si>
  <si>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</si>
  <si>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</si>
  <si>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</si>
  <si>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</si>
  <si>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</si>
  <si>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</si>
  <si>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India</t>
  </si>
  <si>
    <t>Tariff Line 1514.91.90 Rape, colza or mustard oil - Other - Crude oil - Other</t>
  </si>
  <si>
    <t>Germany</t>
  </si>
  <si>
    <t>Seychelles</t>
  </si>
  <si>
    <t>Old: Tariff Line 1514.91 Rape, colza or mustard oil - Other Crude oil</t>
  </si>
  <si>
    <t>United Kingdom</t>
  </si>
  <si>
    <t>Bangladesh</t>
  </si>
  <si>
    <t>Month</t>
  </si>
  <si>
    <t>United States</t>
  </si>
  <si>
    <t>Japan</t>
  </si>
  <si>
    <t>Botswana</t>
  </si>
  <si>
    <t>Exports</t>
  </si>
  <si>
    <t>Singapore</t>
  </si>
  <si>
    <t>Zimbabwe</t>
  </si>
  <si>
    <t>Namibia</t>
  </si>
  <si>
    <t>Kenya</t>
  </si>
  <si>
    <t>Lesotho</t>
  </si>
  <si>
    <t>Netherlands Antilles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</si>
</sst>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4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4" fontId="0" fillId="0" borderId="6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wrapText="1"/>
    </xf>
    <xf numFmtId="4" fontId="5" fillId="4" borderId="9" xfId="0" applyNumberFormat="1" applyFont="1" applyFill="1" applyBorder="1"/>
    <xf numFmtId="4" fontId="5" fillId="4" borderId="3" xfId="0" applyNumberFormat="1" applyFont="1" applyFill="1" applyBorder="1" applyAlignment="1">
      <alignment wrapText="1"/>
    </xf>
    <xf numFmtId="0" fontId="0" fillId="0" borderId="4" xfId="0" applyBorder="1"/>
    <xf numFmtId="164" fontId="0" fillId="0" borderId="4" xfId="0" applyNumberFormat="1" applyBorder="1"/>
    <xf numFmtId="4" fontId="0" fillId="0" borderId="2" xfId="0" applyNumberFormat="1" applyBorder="1"/>
    <xf numFmtId="0" fontId="5" fillId="4" borderId="10" xfId="0" applyFont="1" applyFill="1" applyBorder="1"/>
    <xf numFmtId="164" fontId="5" fillId="4" borderId="5" xfId="0" applyNumberFormat="1" applyFont="1" applyFill="1" applyBorder="1"/>
    <xf numFmtId="4" fontId="5" fillId="4" borderId="3" xfId="0" applyNumberFormat="1" applyFont="1" applyFill="1" applyBorder="1"/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5" fillId="4" borderId="11" xfId="0" applyFont="1" applyFill="1" applyBorder="1"/>
    <xf numFmtId="0" fontId="0" fillId="0" borderId="13" xfId="0" applyBorder="1"/>
    <xf numFmtId="4" fontId="1" fillId="0" borderId="11" xfId="0" applyNumberFormat="1" applyFont="1" applyBorder="1" applyAlignment="1">
      <alignment horizontal="center" vertical="center" wrapText="1"/>
    </xf>
    <xf numFmtId="4" fontId="5" fillId="4" borderId="11" xfId="0" applyNumberFormat="1" applyFont="1" applyFill="1" applyBorder="1"/>
    <xf numFmtId="4" fontId="0" fillId="0" borderId="13" xfId="0" applyNumberFormat="1" applyBorder="1"/>
    <xf numFmtId="164" fontId="1" fillId="0" borderId="15" xfId="0" applyNumberFormat="1" applyFont="1" applyBorder="1" applyAlignment="1">
      <alignment horizontal="center" vertical="center" wrapText="1"/>
    </xf>
    <xf numFmtId="164" fontId="0" fillId="0" borderId="14" xfId="0" applyNumberFormat="1" applyBorder="1"/>
    <xf numFmtId="164" fontId="3" fillId="2" borderId="14" xfId="0" applyNumberFormat="1" applyFont="1" applyFill="1" applyBorder="1" applyAlignment="1">
      <alignment horizontal="right"/>
    </xf>
    <xf numFmtId="164" fontId="5" fillId="4" borderId="15" xfId="0" applyNumberFormat="1" applyFont="1" applyFill="1" applyBorder="1"/>
    <xf numFmtId="164" fontId="0" fillId="0" borderId="16" xfId="0" applyNumberFormat="1" applyBorder="1"/>
    <xf numFmtId="164" fontId="0" fillId="0" borderId="14" xfId="0" applyNumberFormat="1" applyBorder="1" applyAlignment="1">
      <alignment wrapText="1"/>
    </xf>
    <xf numFmtId="164" fontId="5" fillId="4" borderId="15" xfId="0" applyNumberFormat="1" applyFont="1" applyFill="1" applyBorder="1" applyAlignment="1">
      <alignment wrapText="1"/>
    </xf>
    <xf numFmtId="164" fontId="0" fillId="0" borderId="16" xfId="0" applyNumberFormat="1" applyBorder="1" applyAlignment="1">
      <alignment wrapText="1"/>
    </xf>
    <xf numFmtId="164" fontId="0" fillId="0" borderId="7" xfId="0" applyNumberFormat="1" applyBorder="1"/>
    <xf numFmtId="4" fontId="0" fillId="0" borderId="8" xfId="0" applyNumberFormat="1" applyBorder="1"/>
    <xf numFmtId="164" fontId="3" fillId="2" borderId="4" xfId="0" applyNumberFormat="1" applyFont="1" applyFill="1" applyBorder="1" applyAlignment="1">
      <alignment horizontal="right"/>
    </xf>
    <xf numFmtId="164" fontId="5" fillId="4" borderId="22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/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0" fontId="0" fillId="0" borderId="2" xfId="0" applyBorder="1"/>
    <xf numFmtId="0" fontId="5" fillId="4" borderId="3" xfId="0" applyFont="1" applyFill="1" applyBorder="1"/>
    <xf numFmtId="164" fontId="0" fillId="0" borderId="1" xfId="0" applyNumberForma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4" borderId="10" xfId="0" applyFont="1" applyFill="1" applyBorder="1"/>
    <xf numFmtId="0" fontId="7" fillId="4" borderId="3" xfId="0" applyFont="1" applyFill="1" applyBorder="1"/>
    <xf numFmtId="164" fontId="7" fillId="4" borderId="5" xfId="0" applyNumberFormat="1" applyFont="1" applyFill="1" applyBorder="1"/>
    <xf numFmtId="4" fontId="7" fillId="4" borderId="9" xfId="0" applyNumberFormat="1" applyFont="1" applyFill="1" applyBorder="1"/>
    <xf numFmtId="4" fontId="7" fillId="4" borderId="3" xfId="0" applyNumberFormat="1" applyFont="1" applyFill="1" applyBorder="1"/>
    <xf numFmtId="164" fontId="7" fillId="4" borderId="15" xfId="0" applyNumberFormat="1" applyFont="1" applyFill="1" applyBorder="1" applyAlignment="1">
      <alignment wrapText="1"/>
    </xf>
    <xf numFmtId="4" fontId="7" fillId="4" borderId="3" xfId="0" applyNumberFormat="1" applyFont="1" applyFill="1" applyBorder="1" applyAlignment="1">
      <alignment wrapText="1"/>
    </xf>
    <xf numFmtId="4" fontId="8" fillId="0" borderId="0" xfId="0" applyNumberFormat="1" applyFont="1"/>
    <xf numFmtId="0" fontId="8" fillId="0" borderId="0" xfId="0" applyFont="1"/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4" fillId="3" borderId="0" xfId="0" applyNumberFormat="1" applyFont="1" applyFill="1" applyAlignment="1">
      <alignment horizontal="left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4" fontId="5" fillId="4" borderId="23" xfId="0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4" fontId="7" fillId="4" borderId="17" xfId="0" applyNumberFormat="1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horizontal="center" vertical="center" wrapText="1"/>
    </xf>
    <xf numFmtId="4" fontId="7" fillId="4" borderId="19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4" fontId="4" fillId="3" borderId="24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ColWidth="9.109375" defaultRowHeight="14.4" x14ac:dyDescent="0.3"/>
  <cols>
    <col min="2" max="2" width="11.5546875" bestFit="1" customWidth="1"/>
    <col min="3" max="3" width="9.109375" style="11" customWidth="1"/>
    <col min="4" max="4" width="10.33203125" style="10" bestFit="1" customWidth="1"/>
    <col min="5" max="5" width="9.44140625" style="10" bestFit="1" customWidth="1"/>
    <col min="6" max="6" width="9.109375" style="11" customWidth="1"/>
    <col min="7" max="7" width="10.33203125" style="10" bestFit="1" customWidth="1"/>
    <col min="8" max="8" width="12.44140625" style="10" bestFit="1" customWidth="1"/>
    <col min="9" max="9" width="9.109375" style="11" customWidth="1"/>
    <col min="10" max="10" width="10.33203125" style="10" bestFit="1" customWidth="1"/>
    <col min="11" max="11" width="10" style="10" bestFit="1" customWidth="1"/>
    <col min="12" max="12" width="9.109375" style="11" customWidth="1"/>
    <col min="13" max="13" width="10.33203125" style="10" bestFit="1" customWidth="1"/>
    <col min="14" max="14" width="9.44140625" style="10" bestFit="1" customWidth="1"/>
    <col min="15" max="15" width="9.109375" style="11" customWidth="1"/>
    <col min="16" max="16" width="10.33203125" style="10" bestFit="1" customWidth="1"/>
    <col min="17" max="17" width="9.44140625" style="10" bestFit="1" customWidth="1"/>
    <col min="18" max="18" width="9.109375" style="1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10.33203125" style="10" customWidth="1"/>
    <col min="24" max="24" width="13.33203125" style="11" customWidth="1"/>
    <col min="25" max="25" width="13.33203125" style="10" customWidth="1"/>
    <col min="26" max="26" width="9.109375" style="10"/>
    <col min="27" max="27" width="1.6640625" style="10" customWidth="1"/>
    <col min="28" max="30" width="9.109375" style="10"/>
    <col min="31" max="31" width="1.6640625" style="10" customWidth="1"/>
    <col min="32" max="34" width="9.109375" style="10"/>
    <col min="35" max="35" width="1.6640625" style="10" customWidth="1"/>
    <col min="36" max="38" width="9.109375" style="10"/>
    <col min="39" max="39" width="1.6640625" style="10" customWidth="1"/>
    <col min="40" max="42" width="9.109375" style="10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0" max="60" width="12.109375" customWidth="1"/>
    <col min="63" max="63" width="1.6640625" customWidth="1"/>
    <col min="67" max="67" width="1.6640625" customWidth="1"/>
    <col min="71" max="71" width="1.6640625" customWidth="1"/>
    <col min="75" max="75" width="1.6640625" customWidth="1"/>
  </cols>
  <sheetData>
    <row r="1" spans="1:157" s="14" customFormat="1" ht="21" x14ac:dyDescent="0.4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7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157" s="20" customFormat="1" ht="21" customHeight="1" x14ac:dyDescent="0.4">
      <c r="B2" s="18" t="s">
        <v>18</v>
      </c>
      <c r="C2" s="83" t="s">
        <v>23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19"/>
      <c r="AA2" s="19"/>
      <c r="AB2" s="19"/>
      <c r="AC2" s="19"/>
      <c r="AD2" s="19"/>
      <c r="AE2" s="19"/>
      <c r="AF2" s="19"/>
      <c r="AG2" s="19"/>
      <c r="AH2" s="19"/>
    </row>
    <row r="3" spans="1:157" s="21" customFormat="1" ht="21" customHeight="1" thickBot="1" x14ac:dyDescent="0.45">
      <c r="C3" s="84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157" s="7" customFormat="1" ht="45" customHeight="1" x14ac:dyDescent="0.3">
      <c r="A4" s="81" t="s">
        <v>0</v>
      </c>
      <c r="B4" s="82"/>
      <c r="C4" s="85" t="s">
        <v>28</v>
      </c>
      <c r="D4" s="86"/>
      <c r="E4" s="87"/>
      <c r="F4" s="88" t="s">
        <v>24</v>
      </c>
      <c r="G4" s="86"/>
      <c r="H4" s="89"/>
      <c r="I4" s="85" t="s">
        <v>22</v>
      </c>
      <c r="J4" s="86"/>
      <c r="K4" s="87"/>
      <c r="L4" s="88" t="s">
        <v>31</v>
      </c>
      <c r="M4" s="86"/>
      <c r="N4" s="89"/>
      <c r="O4" s="85" t="s">
        <v>25</v>
      </c>
      <c r="P4" s="86"/>
      <c r="Q4" s="87"/>
      <c r="R4" s="88" t="s">
        <v>27</v>
      </c>
      <c r="S4" s="86"/>
      <c r="T4" s="89"/>
      <c r="U4" s="85" t="s">
        <v>30</v>
      </c>
      <c r="V4" s="86"/>
      <c r="W4" s="87"/>
      <c r="X4" s="55" t="s">
        <v>19</v>
      </c>
      <c r="Y4" s="56" t="s">
        <v>19</v>
      </c>
      <c r="Z4" s="5"/>
      <c r="AA4" s="6"/>
      <c r="AB4" s="5"/>
      <c r="AC4" s="5"/>
      <c r="AD4" s="5"/>
      <c r="AE4" s="6"/>
      <c r="AF4" s="5"/>
      <c r="AG4" s="5"/>
      <c r="AH4" s="5"/>
      <c r="AI4" s="6"/>
      <c r="AJ4" s="5"/>
      <c r="AK4" s="5"/>
      <c r="AL4" s="5"/>
      <c r="AM4" s="6"/>
      <c r="AN4" s="5"/>
      <c r="AO4" s="5"/>
      <c r="AP4" s="5"/>
      <c r="AR4" s="8"/>
      <c r="AS4" s="8"/>
      <c r="AT4" s="8"/>
      <c r="AV4" s="8"/>
      <c r="AW4" s="8"/>
      <c r="AX4" s="8"/>
      <c r="AZ4" s="8"/>
      <c r="BA4" s="8"/>
      <c r="BB4" s="8"/>
      <c r="BD4" s="8"/>
      <c r="BE4" s="8"/>
      <c r="BF4" s="8"/>
      <c r="BH4" s="8"/>
      <c r="BI4" s="8"/>
      <c r="BJ4" s="8"/>
      <c r="BL4" s="8"/>
      <c r="BM4" s="8"/>
      <c r="BN4" s="8"/>
      <c r="BP4" s="8"/>
      <c r="BQ4" s="8"/>
      <c r="BR4" s="8"/>
      <c r="BT4" s="8"/>
      <c r="BU4" s="8"/>
      <c r="BV4" s="8"/>
      <c r="BX4" s="8"/>
      <c r="BY4" s="8"/>
      <c r="BZ4" s="8"/>
    </row>
    <row r="5" spans="1:157" ht="45" customHeight="1" thickBot="1" x14ac:dyDescent="0.35">
      <c r="A5" s="57" t="s">
        <v>1</v>
      </c>
      <c r="B5" s="36" t="s">
        <v>29</v>
      </c>
      <c r="C5" s="25" t="s">
        <v>2</v>
      </c>
      <c r="D5" s="24" t="s">
        <v>3</v>
      </c>
      <c r="E5" s="26" t="s">
        <v>4</v>
      </c>
      <c r="F5" s="44" t="s">
        <v>2</v>
      </c>
      <c r="G5" s="24" t="s">
        <v>3</v>
      </c>
      <c r="H5" s="41" t="s">
        <v>4</v>
      </c>
      <c r="I5" s="25" t="s">
        <v>2</v>
      </c>
      <c r="J5" s="24" t="s">
        <v>3</v>
      </c>
      <c r="K5" s="26" t="s">
        <v>4</v>
      </c>
      <c r="L5" s="44" t="s">
        <v>2</v>
      </c>
      <c r="M5" s="24" t="s">
        <v>3</v>
      </c>
      <c r="N5" s="41" t="s">
        <v>4</v>
      </c>
      <c r="O5" s="25" t="s">
        <v>2</v>
      </c>
      <c r="P5" s="24" t="s">
        <v>3</v>
      </c>
      <c r="Q5" s="26" t="s">
        <v>4</v>
      </c>
      <c r="R5" s="44" t="s">
        <v>2</v>
      </c>
      <c r="S5" s="24" t="s">
        <v>3</v>
      </c>
      <c r="T5" s="41" t="s">
        <v>4</v>
      </c>
      <c r="U5" s="25" t="s">
        <v>2</v>
      </c>
      <c r="V5" s="24" t="s">
        <v>3</v>
      </c>
      <c r="W5" s="26" t="s">
        <v>4</v>
      </c>
      <c r="X5" s="44" t="s">
        <v>20</v>
      </c>
      <c r="Y5" s="26" t="s">
        <v>21</v>
      </c>
      <c r="Z5" s="3"/>
      <c r="AA5" s="4"/>
      <c r="AB5" s="3"/>
      <c r="AC5" s="3"/>
      <c r="AD5" s="3"/>
      <c r="AE5" s="4"/>
      <c r="AF5" s="3"/>
      <c r="AG5" s="3"/>
      <c r="AH5" s="3"/>
      <c r="AI5" s="4"/>
      <c r="AJ5" s="3"/>
      <c r="AK5" s="3"/>
      <c r="AL5" s="3"/>
      <c r="AM5" s="4"/>
      <c r="AN5" s="3"/>
      <c r="AO5" s="3"/>
      <c r="AP5" s="3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</row>
    <row r="6" spans="1:157" x14ac:dyDescent="0.3">
      <c r="A6" s="58">
        <v>2017</v>
      </c>
      <c r="B6" s="37" t="s">
        <v>5</v>
      </c>
      <c r="C6" s="31">
        <v>0</v>
      </c>
      <c r="D6" s="9">
        <v>0</v>
      </c>
      <c r="E6" s="32">
        <v>0</v>
      </c>
      <c r="F6" s="45">
        <v>0</v>
      </c>
      <c r="G6" s="9">
        <v>0</v>
      </c>
      <c r="H6" s="38">
        <v>0</v>
      </c>
      <c r="I6" s="31">
        <v>0</v>
      </c>
      <c r="J6" s="9">
        <v>0</v>
      </c>
      <c r="K6" s="32">
        <v>0</v>
      </c>
      <c r="L6" s="46">
        <v>0</v>
      </c>
      <c r="M6" s="12">
        <v>0</v>
      </c>
      <c r="N6" s="38">
        <v>0</v>
      </c>
      <c r="O6" s="31">
        <v>0</v>
      </c>
      <c r="P6" s="9">
        <v>0</v>
      </c>
      <c r="Q6" s="32">
        <v>0</v>
      </c>
      <c r="R6" s="45">
        <v>0</v>
      </c>
      <c r="S6" s="9">
        <v>0</v>
      </c>
      <c r="T6" s="38">
        <v>0</v>
      </c>
      <c r="U6" s="31">
        <v>0</v>
      </c>
      <c r="V6" s="9">
        <v>0</v>
      </c>
      <c r="W6" s="32">
        <v>0</v>
      </c>
      <c r="X6" s="49">
        <f t="shared" ref="X6:X18" si="0">SUM(R6+F6+I6)</f>
        <v>0</v>
      </c>
      <c r="Y6" s="13">
        <f t="shared" ref="Y6:Y18" si="1">SUM(S6+G6+J6)</f>
        <v>0</v>
      </c>
    </row>
    <row r="7" spans="1:157" x14ac:dyDescent="0.3">
      <c r="A7" s="58">
        <v>2017</v>
      </c>
      <c r="B7" s="37" t="s">
        <v>6</v>
      </c>
      <c r="C7" s="31">
        <v>0</v>
      </c>
      <c r="D7" s="9">
        <v>0</v>
      </c>
      <c r="E7" s="32">
        <v>0</v>
      </c>
      <c r="F7" s="46">
        <v>0</v>
      </c>
      <c r="G7" s="12">
        <v>0</v>
      </c>
      <c r="H7" s="38">
        <v>0</v>
      </c>
      <c r="I7" s="54">
        <v>0</v>
      </c>
      <c r="J7" s="12">
        <v>0</v>
      </c>
      <c r="K7" s="32">
        <v>0</v>
      </c>
      <c r="L7" s="46">
        <v>0</v>
      </c>
      <c r="M7" s="12">
        <v>0</v>
      </c>
      <c r="N7" s="38">
        <v>0</v>
      </c>
      <c r="O7" s="54">
        <v>0</v>
      </c>
      <c r="P7" s="12">
        <v>0</v>
      </c>
      <c r="Q7" s="32">
        <v>0</v>
      </c>
      <c r="R7" s="46">
        <v>0</v>
      </c>
      <c r="S7" s="12">
        <v>0</v>
      </c>
      <c r="T7" s="38">
        <v>0</v>
      </c>
      <c r="U7" s="54">
        <v>0</v>
      </c>
      <c r="V7" s="12">
        <v>0</v>
      </c>
      <c r="W7" s="32">
        <v>0</v>
      </c>
      <c r="X7" s="49">
        <f t="shared" si="0"/>
        <v>0</v>
      </c>
      <c r="Y7" s="13">
        <f t="shared" si="1"/>
        <v>0</v>
      </c>
    </row>
    <row r="8" spans="1:157" x14ac:dyDescent="0.3">
      <c r="A8" s="58">
        <v>2017</v>
      </c>
      <c r="B8" s="37" t="s">
        <v>7</v>
      </c>
      <c r="C8" s="31">
        <v>0</v>
      </c>
      <c r="D8" s="9">
        <v>0</v>
      </c>
      <c r="E8" s="32">
        <v>0</v>
      </c>
      <c r="F8" s="46">
        <v>0</v>
      </c>
      <c r="G8" s="12">
        <v>0</v>
      </c>
      <c r="H8" s="38">
        <v>0</v>
      </c>
      <c r="I8" s="54">
        <v>0</v>
      </c>
      <c r="J8" s="12">
        <v>0</v>
      </c>
      <c r="K8" s="32">
        <v>0</v>
      </c>
      <c r="L8" s="46">
        <v>0</v>
      </c>
      <c r="M8" s="12">
        <v>0</v>
      </c>
      <c r="N8" s="38">
        <v>0</v>
      </c>
      <c r="O8" s="54">
        <v>1E-3</v>
      </c>
      <c r="P8" s="12">
        <v>0.03</v>
      </c>
      <c r="Q8" s="32">
        <f t="shared" ref="Q8" si="2">P8/O8*1000</f>
        <v>30000</v>
      </c>
      <c r="R8" s="46">
        <v>1E-3</v>
      </c>
      <c r="S8" s="12">
        <v>0.03</v>
      </c>
      <c r="T8" s="38">
        <f t="shared" ref="T8" si="3">S8/R8*1000</f>
        <v>30000</v>
      </c>
      <c r="U8" s="54">
        <v>0</v>
      </c>
      <c r="V8" s="12">
        <v>0</v>
      </c>
      <c r="W8" s="32">
        <v>0</v>
      </c>
      <c r="X8" s="49">
        <f t="shared" si="0"/>
        <v>1E-3</v>
      </c>
      <c r="Y8" s="13">
        <f t="shared" si="1"/>
        <v>0.03</v>
      </c>
    </row>
    <row r="9" spans="1:157" x14ac:dyDescent="0.3">
      <c r="A9" s="58">
        <v>2017</v>
      </c>
      <c r="B9" s="37" t="s">
        <v>8</v>
      </c>
      <c r="C9" s="31">
        <v>0</v>
      </c>
      <c r="D9" s="9">
        <v>0</v>
      </c>
      <c r="E9" s="32">
        <v>0</v>
      </c>
      <c r="F9" s="46">
        <v>0</v>
      </c>
      <c r="G9" s="12">
        <v>0</v>
      </c>
      <c r="H9" s="38">
        <v>0</v>
      </c>
      <c r="I9" s="54">
        <v>9.5000000000000001E-2</v>
      </c>
      <c r="J9" s="12">
        <v>2.16</v>
      </c>
      <c r="K9" s="32">
        <f t="shared" ref="K9" si="4">J9/I9*1000</f>
        <v>22736.842105263157</v>
      </c>
      <c r="L9" s="46">
        <v>0</v>
      </c>
      <c r="M9" s="12">
        <v>0</v>
      </c>
      <c r="N9" s="38">
        <v>0</v>
      </c>
      <c r="O9" s="54">
        <v>0</v>
      </c>
      <c r="P9" s="12">
        <v>0</v>
      </c>
      <c r="Q9" s="32">
        <v>0</v>
      </c>
      <c r="R9" s="46">
        <v>0</v>
      </c>
      <c r="S9" s="12">
        <v>0</v>
      </c>
      <c r="T9" s="38">
        <v>0</v>
      </c>
      <c r="U9" s="54">
        <v>0</v>
      </c>
      <c r="V9" s="12">
        <v>0</v>
      </c>
      <c r="W9" s="32">
        <v>0</v>
      </c>
      <c r="X9" s="49">
        <f t="shared" si="0"/>
        <v>9.5000000000000001E-2</v>
      </c>
      <c r="Y9" s="13">
        <f t="shared" si="1"/>
        <v>2.16</v>
      </c>
    </row>
    <row r="10" spans="1:157" x14ac:dyDescent="0.3">
      <c r="A10" s="58">
        <v>2017</v>
      </c>
      <c r="B10" s="37" t="s">
        <v>9</v>
      </c>
      <c r="C10" s="31">
        <v>0</v>
      </c>
      <c r="D10" s="9">
        <v>0</v>
      </c>
      <c r="E10" s="32">
        <v>0</v>
      </c>
      <c r="F10" s="46">
        <v>0</v>
      </c>
      <c r="G10" s="12">
        <v>0</v>
      </c>
      <c r="H10" s="38">
        <v>0</v>
      </c>
      <c r="I10" s="54">
        <v>0</v>
      </c>
      <c r="J10" s="12">
        <v>0</v>
      </c>
      <c r="K10" s="32">
        <v>0</v>
      </c>
      <c r="L10" s="46">
        <v>0</v>
      </c>
      <c r="M10" s="12">
        <v>0</v>
      </c>
      <c r="N10" s="38">
        <v>0</v>
      </c>
      <c r="O10" s="54">
        <v>0</v>
      </c>
      <c r="P10" s="12">
        <v>0</v>
      </c>
      <c r="Q10" s="32">
        <v>0</v>
      </c>
      <c r="R10" s="46">
        <v>0</v>
      </c>
      <c r="S10" s="12">
        <v>0</v>
      </c>
      <c r="T10" s="38">
        <v>0</v>
      </c>
      <c r="U10" s="54">
        <v>0</v>
      </c>
      <c r="V10" s="12">
        <v>0</v>
      </c>
      <c r="W10" s="32">
        <v>0</v>
      </c>
      <c r="X10" s="49">
        <f t="shared" si="0"/>
        <v>0</v>
      </c>
      <c r="Y10" s="13">
        <f t="shared" si="1"/>
        <v>0</v>
      </c>
    </row>
    <row r="11" spans="1:157" x14ac:dyDescent="0.3">
      <c r="A11" s="58">
        <v>2017</v>
      </c>
      <c r="B11" s="37" t="s">
        <v>10</v>
      </c>
      <c r="C11" s="31">
        <v>0</v>
      </c>
      <c r="D11" s="9">
        <v>0</v>
      </c>
      <c r="E11" s="32">
        <v>0</v>
      </c>
      <c r="F11" s="46">
        <v>0</v>
      </c>
      <c r="G11" s="12">
        <v>0</v>
      </c>
      <c r="H11" s="38">
        <v>0</v>
      </c>
      <c r="I11" s="54">
        <v>0</v>
      </c>
      <c r="J11" s="12">
        <v>0</v>
      </c>
      <c r="K11" s="32">
        <v>0</v>
      </c>
      <c r="L11" s="46">
        <v>0</v>
      </c>
      <c r="M11" s="12">
        <v>0</v>
      </c>
      <c r="N11" s="38">
        <v>0</v>
      </c>
      <c r="O11" s="54">
        <v>0</v>
      </c>
      <c r="P11" s="12">
        <v>0</v>
      </c>
      <c r="Q11" s="32">
        <v>0</v>
      </c>
      <c r="R11" s="46">
        <v>0</v>
      </c>
      <c r="S11" s="12">
        <v>0</v>
      </c>
      <c r="T11" s="38">
        <v>0</v>
      </c>
      <c r="U11" s="54">
        <v>0</v>
      </c>
      <c r="V11" s="12">
        <v>0</v>
      </c>
      <c r="W11" s="32">
        <v>0</v>
      </c>
      <c r="X11" s="49">
        <f t="shared" si="0"/>
        <v>0</v>
      </c>
      <c r="Y11" s="13">
        <f t="shared" si="1"/>
        <v>0</v>
      </c>
    </row>
    <row r="12" spans="1:157" x14ac:dyDescent="0.3">
      <c r="A12" s="58">
        <v>2017</v>
      </c>
      <c r="B12" s="37" t="s">
        <v>11</v>
      </c>
      <c r="C12" s="31">
        <v>0</v>
      </c>
      <c r="D12" s="9">
        <v>0</v>
      </c>
      <c r="E12" s="32">
        <v>0</v>
      </c>
      <c r="F12" s="46">
        <v>1E-3</v>
      </c>
      <c r="G12" s="12">
        <v>4.55</v>
      </c>
      <c r="H12" s="38">
        <f t="shared" ref="H12:H13" si="5">G12/F12*1000</f>
        <v>4550000</v>
      </c>
      <c r="I12" s="54">
        <v>0</v>
      </c>
      <c r="J12" s="12">
        <v>0</v>
      </c>
      <c r="K12" s="32">
        <v>0</v>
      </c>
      <c r="L12" s="46">
        <v>0</v>
      </c>
      <c r="M12" s="12">
        <v>0</v>
      </c>
      <c r="N12" s="38">
        <v>0</v>
      </c>
      <c r="O12" s="54">
        <v>0</v>
      </c>
      <c r="P12" s="12">
        <v>0</v>
      </c>
      <c r="Q12" s="32">
        <v>0</v>
      </c>
      <c r="R12" s="46">
        <v>0</v>
      </c>
      <c r="S12" s="12">
        <v>0</v>
      </c>
      <c r="T12" s="38">
        <v>0</v>
      </c>
      <c r="U12" s="54">
        <v>0</v>
      </c>
      <c r="V12" s="12">
        <v>0</v>
      </c>
      <c r="W12" s="32">
        <v>0</v>
      </c>
      <c r="X12" s="49">
        <f t="shared" si="0"/>
        <v>1E-3</v>
      </c>
      <c r="Y12" s="13">
        <f t="shared" si="1"/>
        <v>4.55</v>
      </c>
    </row>
    <row r="13" spans="1:157" x14ac:dyDescent="0.3">
      <c r="A13" s="58">
        <v>2017</v>
      </c>
      <c r="B13" s="37" t="s">
        <v>12</v>
      </c>
      <c r="C13" s="31">
        <v>0</v>
      </c>
      <c r="D13" s="9">
        <v>0</v>
      </c>
      <c r="E13" s="32">
        <v>0</v>
      </c>
      <c r="F13" s="45">
        <v>4.0000000000000001E-3</v>
      </c>
      <c r="G13" s="9">
        <v>33.770000000000003</v>
      </c>
      <c r="H13" s="38">
        <f t="shared" si="5"/>
        <v>8442500</v>
      </c>
      <c r="I13" s="31">
        <v>0</v>
      </c>
      <c r="J13" s="9">
        <v>0</v>
      </c>
      <c r="K13" s="32">
        <v>0</v>
      </c>
      <c r="L13" s="46">
        <v>0</v>
      </c>
      <c r="M13" s="12">
        <v>0</v>
      </c>
      <c r="N13" s="38">
        <v>0</v>
      </c>
      <c r="O13" s="31">
        <v>0</v>
      </c>
      <c r="P13" s="9">
        <v>0</v>
      </c>
      <c r="Q13" s="32">
        <v>0</v>
      </c>
      <c r="R13" s="45">
        <v>0</v>
      </c>
      <c r="S13" s="9">
        <v>0</v>
      </c>
      <c r="T13" s="38">
        <v>0</v>
      </c>
      <c r="U13" s="31">
        <v>0</v>
      </c>
      <c r="V13" s="9">
        <v>0</v>
      </c>
      <c r="W13" s="32">
        <v>0</v>
      </c>
      <c r="X13" s="49">
        <f t="shared" si="0"/>
        <v>4.0000000000000001E-3</v>
      </c>
      <c r="Y13" s="13">
        <f t="shared" si="1"/>
        <v>33.770000000000003</v>
      </c>
    </row>
    <row r="14" spans="1:157" x14ac:dyDescent="0.3">
      <c r="A14" s="58">
        <v>2017</v>
      </c>
      <c r="B14" s="37" t="s">
        <v>13</v>
      </c>
      <c r="C14" s="31">
        <v>0</v>
      </c>
      <c r="D14" s="9">
        <v>0</v>
      </c>
      <c r="E14" s="32">
        <v>0</v>
      </c>
      <c r="F14" s="45">
        <v>0</v>
      </c>
      <c r="G14" s="9">
        <v>0</v>
      </c>
      <c r="H14" s="38">
        <v>0</v>
      </c>
      <c r="I14" s="31">
        <v>0</v>
      </c>
      <c r="J14" s="9">
        <v>0</v>
      </c>
      <c r="K14" s="32">
        <v>0</v>
      </c>
      <c r="L14" s="46">
        <v>0</v>
      </c>
      <c r="M14" s="12">
        <v>0</v>
      </c>
      <c r="N14" s="38">
        <v>0</v>
      </c>
      <c r="O14" s="31">
        <v>0</v>
      </c>
      <c r="P14" s="9">
        <v>0</v>
      </c>
      <c r="Q14" s="32">
        <v>0</v>
      </c>
      <c r="R14" s="45">
        <v>0</v>
      </c>
      <c r="S14" s="9">
        <v>0</v>
      </c>
      <c r="T14" s="38">
        <v>0</v>
      </c>
      <c r="U14" s="31">
        <v>0</v>
      </c>
      <c r="V14" s="9">
        <v>0</v>
      </c>
      <c r="W14" s="32">
        <v>0</v>
      </c>
      <c r="X14" s="49">
        <f t="shared" si="0"/>
        <v>0</v>
      </c>
      <c r="Y14" s="13">
        <f t="shared" si="1"/>
        <v>0</v>
      </c>
    </row>
    <row r="15" spans="1:157" x14ac:dyDescent="0.3">
      <c r="A15" s="58">
        <v>2017</v>
      </c>
      <c r="B15" s="37" t="s">
        <v>14</v>
      </c>
      <c r="C15" s="31">
        <v>0</v>
      </c>
      <c r="D15" s="9">
        <v>0</v>
      </c>
      <c r="E15" s="32">
        <v>0</v>
      </c>
      <c r="F15" s="45">
        <v>0</v>
      </c>
      <c r="G15" s="9">
        <v>0</v>
      </c>
      <c r="H15" s="38">
        <v>0</v>
      </c>
      <c r="I15" s="31">
        <v>0</v>
      </c>
      <c r="J15" s="9">
        <v>0</v>
      </c>
      <c r="K15" s="32">
        <v>0</v>
      </c>
      <c r="L15" s="46">
        <v>0</v>
      </c>
      <c r="M15" s="12">
        <v>0</v>
      </c>
      <c r="N15" s="38">
        <v>0</v>
      </c>
      <c r="O15" s="31">
        <v>0</v>
      </c>
      <c r="P15" s="9">
        <v>0</v>
      </c>
      <c r="Q15" s="32">
        <v>0</v>
      </c>
      <c r="R15" s="45">
        <v>0</v>
      </c>
      <c r="S15" s="9">
        <v>0</v>
      </c>
      <c r="T15" s="38">
        <v>0</v>
      </c>
      <c r="U15" s="31">
        <v>0</v>
      </c>
      <c r="V15" s="9">
        <v>0</v>
      </c>
      <c r="W15" s="32">
        <v>0</v>
      </c>
      <c r="X15" s="49">
        <f t="shared" si="0"/>
        <v>0</v>
      </c>
      <c r="Y15" s="13">
        <f t="shared" si="1"/>
        <v>0</v>
      </c>
    </row>
    <row r="16" spans="1:157" x14ac:dyDescent="0.3">
      <c r="A16" s="58">
        <v>2017</v>
      </c>
      <c r="B16" s="38" t="s">
        <v>15</v>
      </c>
      <c r="C16" s="31">
        <v>0</v>
      </c>
      <c r="D16" s="9">
        <v>0</v>
      </c>
      <c r="E16" s="32">
        <v>0</v>
      </c>
      <c r="F16" s="45">
        <v>0</v>
      </c>
      <c r="G16" s="9">
        <v>0</v>
      </c>
      <c r="H16" s="38">
        <v>0</v>
      </c>
      <c r="I16" s="31">
        <v>0</v>
      </c>
      <c r="J16" s="9">
        <v>0</v>
      </c>
      <c r="K16" s="32">
        <v>0</v>
      </c>
      <c r="L16" s="46">
        <v>0</v>
      </c>
      <c r="M16" s="12">
        <v>0</v>
      </c>
      <c r="N16" s="38">
        <v>0</v>
      </c>
      <c r="O16" s="31">
        <v>0</v>
      </c>
      <c r="P16" s="9">
        <v>0</v>
      </c>
      <c r="Q16" s="32">
        <v>0</v>
      </c>
      <c r="R16" s="45">
        <v>0</v>
      </c>
      <c r="S16" s="9">
        <v>0</v>
      </c>
      <c r="T16" s="38">
        <v>0</v>
      </c>
      <c r="U16" s="31">
        <v>0</v>
      </c>
      <c r="V16" s="9">
        <v>0</v>
      </c>
      <c r="W16" s="32">
        <v>0</v>
      </c>
      <c r="X16" s="49">
        <f t="shared" si="0"/>
        <v>0</v>
      </c>
      <c r="Y16" s="13">
        <f t="shared" si="1"/>
        <v>0</v>
      </c>
    </row>
    <row r="17" spans="1:25" x14ac:dyDescent="0.3">
      <c r="A17" s="58">
        <v>2017</v>
      </c>
      <c r="B17" s="37" t="s">
        <v>16</v>
      </c>
      <c r="C17" s="31">
        <v>0</v>
      </c>
      <c r="D17" s="9">
        <v>0</v>
      </c>
      <c r="E17" s="32">
        <v>0</v>
      </c>
      <c r="F17" s="45">
        <v>0</v>
      </c>
      <c r="G17" s="9">
        <v>0</v>
      </c>
      <c r="H17" s="38">
        <v>0</v>
      </c>
      <c r="I17" s="31">
        <v>0</v>
      </c>
      <c r="J17" s="9">
        <v>0</v>
      </c>
      <c r="K17" s="32">
        <v>0</v>
      </c>
      <c r="L17" s="46">
        <v>0</v>
      </c>
      <c r="M17" s="12">
        <v>0</v>
      </c>
      <c r="N17" s="38">
        <v>0</v>
      </c>
      <c r="O17" s="31">
        <v>0</v>
      </c>
      <c r="P17" s="9">
        <v>0</v>
      </c>
      <c r="Q17" s="32">
        <v>0</v>
      </c>
      <c r="R17" s="45">
        <v>0</v>
      </c>
      <c r="S17" s="9">
        <v>0</v>
      </c>
      <c r="T17" s="38">
        <v>0</v>
      </c>
      <c r="U17" s="31">
        <v>0</v>
      </c>
      <c r="V17" s="9">
        <v>0</v>
      </c>
      <c r="W17" s="32">
        <v>0</v>
      </c>
      <c r="X17" s="49">
        <f t="shared" si="0"/>
        <v>0</v>
      </c>
      <c r="Y17" s="13">
        <f t="shared" si="1"/>
        <v>0</v>
      </c>
    </row>
    <row r="18" spans="1:25" ht="15" thickBot="1" x14ac:dyDescent="0.35">
      <c r="A18" s="33"/>
      <c r="B18" s="39" t="s">
        <v>17</v>
      </c>
      <c r="C18" s="34">
        <f t="shared" ref="C18:D18" si="6">SUM(C6:C17)</f>
        <v>0</v>
      </c>
      <c r="D18" s="28">
        <f t="shared" si="6"/>
        <v>0</v>
      </c>
      <c r="E18" s="35"/>
      <c r="F18" s="47">
        <f t="shared" ref="F18:G18" si="7">SUM(F6:F17)</f>
        <v>5.0000000000000001E-3</v>
      </c>
      <c r="G18" s="28">
        <f t="shared" si="7"/>
        <v>38.32</v>
      </c>
      <c r="H18" s="42"/>
      <c r="I18" s="34">
        <f t="shared" ref="I18:J18" si="8">SUM(I6:I17)</f>
        <v>9.5000000000000001E-2</v>
      </c>
      <c r="J18" s="28">
        <f t="shared" si="8"/>
        <v>2.16</v>
      </c>
      <c r="K18" s="35"/>
      <c r="L18" s="47">
        <f t="shared" ref="L18:M18" si="9">SUM(L6:L17)</f>
        <v>0</v>
      </c>
      <c r="M18" s="28">
        <f t="shared" si="9"/>
        <v>0</v>
      </c>
      <c r="N18" s="42"/>
      <c r="O18" s="34">
        <f t="shared" ref="O18:P18" si="10">SUM(O6:O17)</f>
        <v>1E-3</v>
      </c>
      <c r="P18" s="28">
        <f t="shared" si="10"/>
        <v>0.03</v>
      </c>
      <c r="Q18" s="35"/>
      <c r="R18" s="47">
        <f t="shared" ref="R18:S18" si="11">SUM(R6:R17)</f>
        <v>1E-3</v>
      </c>
      <c r="S18" s="28">
        <f t="shared" si="11"/>
        <v>0.03</v>
      </c>
      <c r="T18" s="42"/>
      <c r="U18" s="34">
        <f t="shared" ref="U18:V18" si="12">SUM(U6:U17)</f>
        <v>0</v>
      </c>
      <c r="V18" s="28">
        <f t="shared" si="12"/>
        <v>0</v>
      </c>
      <c r="W18" s="35"/>
      <c r="X18" s="50">
        <f t="shared" si="0"/>
        <v>0.10100000000000001</v>
      </c>
      <c r="Y18" s="29">
        <f t="shared" si="1"/>
        <v>40.510000000000005</v>
      </c>
    </row>
    <row r="19" spans="1:25" x14ac:dyDescent="0.3">
      <c r="A19" s="58">
        <v>2018</v>
      </c>
      <c r="B19" s="40" t="s">
        <v>5</v>
      </c>
      <c r="C19" s="52">
        <v>0</v>
      </c>
      <c r="D19" s="23">
        <v>0</v>
      </c>
      <c r="E19" s="53">
        <v>0</v>
      </c>
      <c r="F19" s="48">
        <v>0</v>
      </c>
      <c r="G19" s="23">
        <v>0</v>
      </c>
      <c r="H19" s="43">
        <v>0</v>
      </c>
      <c r="I19" s="52">
        <v>0</v>
      </c>
      <c r="J19" s="23">
        <v>0</v>
      </c>
      <c r="K19" s="53">
        <v>0</v>
      </c>
      <c r="L19" s="48">
        <v>0</v>
      </c>
      <c r="M19" s="23">
        <v>0</v>
      </c>
      <c r="N19" s="43">
        <v>0</v>
      </c>
      <c r="O19" s="52">
        <v>0</v>
      </c>
      <c r="P19" s="23">
        <v>0</v>
      </c>
      <c r="Q19" s="53">
        <v>0</v>
      </c>
      <c r="R19" s="48">
        <v>0</v>
      </c>
      <c r="S19" s="23">
        <v>0</v>
      </c>
      <c r="T19" s="43">
        <v>0</v>
      </c>
      <c r="U19" s="52">
        <v>0</v>
      </c>
      <c r="V19" s="23">
        <v>0</v>
      </c>
      <c r="W19" s="53">
        <v>0</v>
      </c>
      <c r="X19" s="51">
        <f t="shared" ref="X19:X31" si="13">SUM(R19+F19+I19+C19)</f>
        <v>0</v>
      </c>
      <c r="Y19" s="27">
        <f t="shared" ref="Y19:Y31" si="14">SUM(S19+G19+J19+D19)</f>
        <v>0</v>
      </c>
    </row>
    <row r="20" spans="1:25" x14ac:dyDescent="0.3">
      <c r="A20" s="30">
        <v>2018</v>
      </c>
      <c r="B20" s="37" t="s">
        <v>6</v>
      </c>
      <c r="C20" s="54">
        <v>0</v>
      </c>
      <c r="D20" s="12">
        <v>0</v>
      </c>
      <c r="E20" s="32">
        <v>0</v>
      </c>
      <c r="F20" s="46">
        <v>0</v>
      </c>
      <c r="G20" s="12">
        <v>0</v>
      </c>
      <c r="H20" s="38">
        <v>0</v>
      </c>
      <c r="I20" s="54">
        <v>0</v>
      </c>
      <c r="J20" s="12">
        <v>0</v>
      </c>
      <c r="K20" s="32">
        <v>0</v>
      </c>
      <c r="L20" s="46">
        <v>0</v>
      </c>
      <c r="M20" s="12">
        <v>0</v>
      </c>
      <c r="N20" s="38">
        <v>0</v>
      </c>
      <c r="O20" s="54">
        <v>0</v>
      </c>
      <c r="P20" s="12">
        <v>0</v>
      </c>
      <c r="Q20" s="32">
        <v>0</v>
      </c>
      <c r="R20" s="46">
        <v>0</v>
      </c>
      <c r="S20" s="12">
        <v>0</v>
      </c>
      <c r="T20" s="38">
        <v>0</v>
      </c>
      <c r="U20" s="54">
        <v>0</v>
      </c>
      <c r="V20" s="12">
        <v>0</v>
      </c>
      <c r="W20" s="32">
        <v>0</v>
      </c>
      <c r="X20" s="49">
        <f t="shared" si="13"/>
        <v>0</v>
      </c>
      <c r="Y20" s="13">
        <f t="shared" si="14"/>
        <v>0</v>
      </c>
    </row>
    <row r="21" spans="1:25" x14ac:dyDescent="0.3">
      <c r="A21" s="30">
        <v>2018</v>
      </c>
      <c r="B21" s="37" t="s">
        <v>7</v>
      </c>
      <c r="C21" s="54">
        <v>0</v>
      </c>
      <c r="D21" s="12">
        <v>0</v>
      </c>
      <c r="E21" s="32">
        <v>0</v>
      </c>
      <c r="F21" s="46">
        <v>0</v>
      </c>
      <c r="G21" s="12">
        <v>0</v>
      </c>
      <c r="H21" s="38">
        <v>0</v>
      </c>
      <c r="I21" s="54">
        <v>0</v>
      </c>
      <c r="J21" s="12">
        <v>0</v>
      </c>
      <c r="K21" s="32">
        <v>0</v>
      </c>
      <c r="L21" s="46">
        <v>0</v>
      </c>
      <c r="M21" s="12">
        <v>0</v>
      </c>
      <c r="N21" s="38">
        <v>0</v>
      </c>
      <c r="O21" s="54">
        <v>0</v>
      </c>
      <c r="P21" s="12">
        <v>0</v>
      </c>
      <c r="Q21" s="32">
        <v>0</v>
      </c>
      <c r="R21" s="46">
        <v>0</v>
      </c>
      <c r="S21" s="12">
        <v>0</v>
      </c>
      <c r="T21" s="38">
        <v>0</v>
      </c>
      <c r="U21" s="54">
        <v>0</v>
      </c>
      <c r="V21" s="12">
        <v>0</v>
      </c>
      <c r="W21" s="32">
        <v>0</v>
      </c>
      <c r="X21" s="49">
        <f t="shared" si="13"/>
        <v>0</v>
      </c>
      <c r="Y21" s="13">
        <f t="shared" si="14"/>
        <v>0</v>
      </c>
    </row>
    <row r="22" spans="1:25" x14ac:dyDescent="0.3">
      <c r="A22" s="30">
        <v>2018</v>
      </c>
      <c r="B22" s="37" t="s">
        <v>8</v>
      </c>
      <c r="C22" s="54">
        <v>0</v>
      </c>
      <c r="D22" s="12">
        <v>0</v>
      </c>
      <c r="E22" s="32">
        <v>0</v>
      </c>
      <c r="F22" s="46">
        <v>0</v>
      </c>
      <c r="G22" s="12">
        <v>0</v>
      </c>
      <c r="H22" s="38">
        <v>0</v>
      </c>
      <c r="I22" s="54">
        <v>0</v>
      </c>
      <c r="J22" s="12">
        <v>0</v>
      </c>
      <c r="K22" s="32">
        <v>0</v>
      </c>
      <c r="L22" s="46">
        <v>0</v>
      </c>
      <c r="M22" s="12">
        <v>0</v>
      </c>
      <c r="N22" s="38">
        <v>0</v>
      </c>
      <c r="O22" s="54">
        <v>0</v>
      </c>
      <c r="P22" s="12">
        <v>0</v>
      </c>
      <c r="Q22" s="32">
        <v>0</v>
      </c>
      <c r="R22" s="46">
        <v>41.648000000000003</v>
      </c>
      <c r="S22" s="12">
        <v>1297.1199999999999</v>
      </c>
      <c r="T22" s="38">
        <f t="shared" ref="T22:T25" si="15">S22/R22*1000</f>
        <v>31144.832885132535</v>
      </c>
      <c r="U22" s="54">
        <v>0</v>
      </c>
      <c r="V22" s="12">
        <v>0</v>
      </c>
      <c r="W22" s="32">
        <v>0</v>
      </c>
      <c r="X22" s="49">
        <f t="shared" si="13"/>
        <v>41.648000000000003</v>
      </c>
      <c r="Y22" s="13">
        <f t="shared" si="14"/>
        <v>1297.1199999999999</v>
      </c>
    </row>
    <row r="23" spans="1:25" x14ac:dyDescent="0.3">
      <c r="A23" s="30">
        <v>2018</v>
      </c>
      <c r="B23" s="37" t="s">
        <v>9</v>
      </c>
      <c r="C23" s="54">
        <v>2.7010000000000001</v>
      </c>
      <c r="D23" s="12">
        <v>46.8</v>
      </c>
      <c r="E23" s="32">
        <f t="shared" ref="E23" si="16">D23/C23*1000</f>
        <v>17326.915957052945</v>
      </c>
      <c r="F23" s="46">
        <v>0</v>
      </c>
      <c r="G23" s="12">
        <v>0</v>
      </c>
      <c r="H23" s="38">
        <v>0</v>
      </c>
      <c r="I23" s="54">
        <v>0</v>
      </c>
      <c r="J23" s="12">
        <v>0</v>
      </c>
      <c r="K23" s="32">
        <v>0</v>
      </c>
      <c r="L23" s="46">
        <v>0</v>
      </c>
      <c r="M23" s="12">
        <v>0</v>
      </c>
      <c r="N23" s="38">
        <v>0</v>
      </c>
      <c r="O23" s="54">
        <v>0</v>
      </c>
      <c r="P23" s="12">
        <v>0</v>
      </c>
      <c r="Q23" s="32">
        <v>0</v>
      </c>
      <c r="R23" s="46">
        <v>0</v>
      </c>
      <c r="S23" s="12">
        <v>0</v>
      </c>
      <c r="T23" s="38">
        <v>0</v>
      </c>
      <c r="U23" s="54">
        <v>0</v>
      </c>
      <c r="V23" s="12">
        <v>0</v>
      </c>
      <c r="W23" s="32">
        <v>0</v>
      </c>
      <c r="X23" s="49">
        <f t="shared" si="13"/>
        <v>2.7010000000000001</v>
      </c>
      <c r="Y23" s="13">
        <f t="shared" si="14"/>
        <v>46.8</v>
      </c>
    </row>
    <row r="24" spans="1:25" x14ac:dyDescent="0.3">
      <c r="A24" s="30">
        <v>2018</v>
      </c>
      <c r="B24" s="37" t="s">
        <v>10</v>
      </c>
      <c r="C24" s="54">
        <v>0</v>
      </c>
      <c r="D24" s="12">
        <v>0</v>
      </c>
      <c r="E24" s="32">
        <v>0</v>
      </c>
      <c r="F24" s="46">
        <v>0</v>
      </c>
      <c r="G24" s="12">
        <v>0</v>
      </c>
      <c r="H24" s="38">
        <v>0</v>
      </c>
      <c r="I24" s="54">
        <v>0</v>
      </c>
      <c r="J24" s="12">
        <v>0</v>
      </c>
      <c r="K24" s="32">
        <v>0</v>
      </c>
      <c r="L24" s="46">
        <v>0</v>
      </c>
      <c r="M24" s="12">
        <v>0</v>
      </c>
      <c r="N24" s="38">
        <v>0</v>
      </c>
      <c r="O24" s="54">
        <v>0</v>
      </c>
      <c r="P24" s="12">
        <v>0</v>
      </c>
      <c r="Q24" s="32">
        <v>0</v>
      </c>
      <c r="R24" s="46">
        <v>0</v>
      </c>
      <c r="S24" s="12">
        <v>0</v>
      </c>
      <c r="T24" s="38">
        <v>0</v>
      </c>
      <c r="U24" s="54">
        <v>0</v>
      </c>
      <c r="V24" s="12">
        <v>0</v>
      </c>
      <c r="W24" s="32">
        <v>0</v>
      </c>
      <c r="X24" s="49">
        <f t="shared" si="13"/>
        <v>0</v>
      </c>
      <c r="Y24" s="13">
        <f t="shared" si="14"/>
        <v>0</v>
      </c>
    </row>
    <row r="25" spans="1:25" x14ac:dyDescent="0.3">
      <c r="A25" s="30">
        <v>2018</v>
      </c>
      <c r="B25" s="37" t="s">
        <v>11</v>
      </c>
      <c r="C25" s="54">
        <v>0</v>
      </c>
      <c r="D25" s="12">
        <v>0</v>
      </c>
      <c r="E25" s="32">
        <v>0</v>
      </c>
      <c r="F25" s="46">
        <v>0</v>
      </c>
      <c r="G25" s="12">
        <v>0</v>
      </c>
      <c r="H25" s="38">
        <v>0</v>
      </c>
      <c r="I25" s="54">
        <v>0.182</v>
      </c>
      <c r="J25" s="12">
        <v>3.379</v>
      </c>
      <c r="K25" s="32">
        <f t="shared" ref="K25:K28" si="17">J25/I25*1000</f>
        <v>18565.934065934067</v>
      </c>
      <c r="L25" s="46">
        <v>0</v>
      </c>
      <c r="M25" s="12">
        <v>0</v>
      </c>
      <c r="N25" s="38">
        <v>0</v>
      </c>
      <c r="O25" s="54">
        <v>0</v>
      </c>
      <c r="P25" s="12">
        <v>0</v>
      </c>
      <c r="Q25" s="32">
        <v>0</v>
      </c>
      <c r="R25" s="46">
        <v>88.32</v>
      </c>
      <c r="S25" s="12">
        <v>2939.777</v>
      </c>
      <c r="T25" s="38">
        <f t="shared" si="15"/>
        <v>33285.518568840576</v>
      </c>
      <c r="U25" s="54">
        <v>0</v>
      </c>
      <c r="V25" s="12">
        <v>0</v>
      </c>
      <c r="W25" s="32">
        <v>0</v>
      </c>
      <c r="X25" s="49">
        <f t="shared" si="13"/>
        <v>88.501999999999995</v>
      </c>
      <c r="Y25" s="13">
        <f t="shared" si="14"/>
        <v>2943.1559999999999</v>
      </c>
    </row>
    <row r="26" spans="1:25" x14ac:dyDescent="0.3">
      <c r="A26" s="30">
        <v>2018</v>
      </c>
      <c r="B26" s="37" t="s">
        <v>12</v>
      </c>
      <c r="C26" s="54">
        <v>0</v>
      </c>
      <c r="D26" s="12">
        <v>0</v>
      </c>
      <c r="E26" s="32">
        <v>0</v>
      </c>
      <c r="F26" s="46">
        <v>0</v>
      </c>
      <c r="G26" s="12">
        <v>0</v>
      </c>
      <c r="H26" s="38">
        <v>0</v>
      </c>
      <c r="I26" s="54">
        <v>0</v>
      </c>
      <c r="J26" s="12">
        <v>0</v>
      </c>
      <c r="K26" s="32">
        <v>0</v>
      </c>
      <c r="L26" s="46">
        <v>0</v>
      </c>
      <c r="M26" s="12">
        <v>0</v>
      </c>
      <c r="N26" s="38">
        <v>0</v>
      </c>
      <c r="O26" s="54">
        <v>0</v>
      </c>
      <c r="P26" s="12">
        <v>0</v>
      </c>
      <c r="Q26" s="32">
        <v>0</v>
      </c>
      <c r="R26" s="46">
        <v>0</v>
      </c>
      <c r="S26" s="12">
        <v>0</v>
      </c>
      <c r="T26" s="38">
        <v>0</v>
      </c>
      <c r="U26" s="54">
        <v>0</v>
      </c>
      <c r="V26" s="12">
        <v>0</v>
      </c>
      <c r="W26" s="32">
        <v>0</v>
      </c>
      <c r="X26" s="49">
        <f t="shared" si="13"/>
        <v>0</v>
      </c>
      <c r="Y26" s="13">
        <f t="shared" si="14"/>
        <v>0</v>
      </c>
    </row>
    <row r="27" spans="1:25" x14ac:dyDescent="0.3">
      <c r="A27" s="30">
        <v>2018</v>
      </c>
      <c r="B27" s="37" t="s">
        <v>13</v>
      </c>
      <c r="C27" s="54">
        <v>0</v>
      </c>
      <c r="D27" s="12">
        <v>0</v>
      </c>
      <c r="E27" s="32">
        <v>0</v>
      </c>
      <c r="F27" s="46">
        <v>0</v>
      </c>
      <c r="G27" s="12">
        <v>0</v>
      </c>
      <c r="H27" s="38">
        <v>0</v>
      </c>
      <c r="I27" s="54">
        <v>0</v>
      </c>
      <c r="J27" s="12">
        <v>0</v>
      </c>
      <c r="K27" s="32">
        <v>0</v>
      </c>
      <c r="L27" s="46">
        <v>0</v>
      </c>
      <c r="M27" s="12">
        <v>0</v>
      </c>
      <c r="N27" s="38">
        <v>0</v>
      </c>
      <c r="O27" s="54">
        <v>0</v>
      </c>
      <c r="P27" s="12">
        <v>0</v>
      </c>
      <c r="Q27" s="32">
        <v>0</v>
      </c>
      <c r="R27" s="46">
        <v>0</v>
      </c>
      <c r="S27" s="12">
        <v>0</v>
      </c>
      <c r="T27" s="38">
        <v>0</v>
      </c>
      <c r="U27" s="54">
        <v>0</v>
      </c>
      <c r="V27" s="12">
        <v>0</v>
      </c>
      <c r="W27" s="32">
        <v>0</v>
      </c>
      <c r="X27" s="49">
        <f t="shared" si="13"/>
        <v>0</v>
      </c>
      <c r="Y27" s="13">
        <f t="shared" si="14"/>
        <v>0</v>
      </c>
    </row>
    <row r="28" spans="1:25" x14ac:dyDescent="0.3">
      <c r="A28" s="30">
        <v>2018</v>
      </c>
      <c r="B28" s="37" t="s">
        <v>14</v>
      </c>
      <c r="C28" s="54">
        <v>0</v>
      </c>
      <c r="D28" s="12">
        <v>0</v>
      </c>
      <c r="E28" s="32">
        <v>0</v>
      </c>
      <c r="F28" s="46">
        <v>0</v>
      </c>
      <c r="G28" s="12">
        <v>0</v>
      </c>
      <c r="H28" s="38">
        <v>0</v>
      </c>
      <c r="I28" s="31">
        <v>1.3913499999999999</v>
      </c>
      <c r="J28" s="9">
        <v>20.370999999999999</v>
      </c>
      <c r="K28" s="32">
        <f t="shared" si="17"/>
        <v>14641.17583641787</v>
      </c>
      <c r="L28" s="46">
        <v>0</v>
      </c>
      <c r="M28" s="12">
        <v>0</v>
      </c>
      <c r="N28" s="38">
        <v>0</v>
      </c>
      <c r="O28" s="54">
        <v>0</v>
      </c>
      <c r="P28" s="12">
        <v>0</v>
      </c>
      <c r="Q28" s="32">
        <v>0</v>
      </c>
      <c r="R28" s="46">
        <v>0</v>
      </c>
      <c r="S28" s="12">
        <v>0</v>
      </c>
      <c r="T28" s="38">
        <v>0</v>
      </c>
      <c r="U28" s="54">
        <v>0</v>
      </c>
      <c r="V28" s="12">
        <v>0</v>
      </c>
      <c r="W28" s="32">
        <v>0</v>
      </c>
      <c r="X28" s="49">
        <f t="shared" si="13"/>
        <v>1.3913499999999999</v>
      </c>
      <c r="Y28" s="13">
        <f t="shared" si="14"/>
        <v>20.370999999999999</v>
      </c>
    </row>
    <row r="29" spans="1:25" x14ac:dyDescent="0.3">
      <c r="A29" s="30">
        <v>2018</v>
      </c>
      <c r="B29" s="38" t="s">
        <v>15</v>
      </c>
      <c r="C29" s="54">
        <v>0</v>
      </c>
      <c r="D29" s="12">
        <v>0</v>
      </c>
      <c r="E29" s="32">
        <v>0</v>
      </c>
      <c r="F29" s="46">
        <v>0</v>
      </c>
      <c r="G29" s="12">
        <v>0</v>
      </c>
      <c r="H29" s="38">
        <v>0</v>
      </c>
      <c r="I29" s="54">
        <v>0</v>
      </c>
      <c r="J29" s="12">
        <v>0</v>
      </c>
      <c r="K29" s="32">
        <v>0</v>
      </c>
      <c r="L29" s="46">
        <v>0</v>
      </c>
      <c r="M29" s="12">
        <v>0</v>
      </c>
      <c r="N29" s="38">
        <v>0</v>
      </c>
      <c r="O29" s="54">
        <v>0</v>
      </c>
      <c r="P29" s="12">
        <v>0</v>
      </c>
      <c r="Q29" s="32">
        <v>0</v>
      </c>
      <c r="R29" s="46">
        <v>0</v>
      </c>
      <c r="S29" s="12">
        <v>0</v>
      </c>
      <c r="T29" s="38">
        <v>0</v>
      </c>
      <c r="U29" s="54">
        <v>0</v>
      </c>
      <c r="V29" s="12">
        <v>0</v>
      </c>
      <c r="W29" s="32">
        <v>0</v>
      </c>
      <c r="X29" s="49">
        <f t="shared" si="13"/>
        <v>0</v>
      </c>
      <c r="Y29" s="13">
        <f t="shared" si="14"/>
        <v>0</v>
      </c>
    </row>
    <row r="30" spans="1:25" x14ac:dyDescent="0.3">
      <c r="A30" s="30">
        <v>2018</v>
      </c>
      <c r="B30" s="37" t="s">
        <v>16</v>
      </c>
      <c r="C30" s="54">
        <v>0</v>
      </c>
      <c r="D30" s="12">
        <v>0</v>
      </c>
      <c r="E30" s="32">
        <v>0</v>
      </c>
      <c r="F30" s="46">
        <v>0</v>
      </c>
      <c r="G30" s="12">
        <v>0</v>
      </c>
      <c r="H30" s="38">
        <v>0</v>
      </c>
      <c r="I30" s="54">
        <v>0</v>
      </c>
      <c r="J30" s="12">
        <v>0</v>
      </c>
      <c r="K30" s="32">
        <v>0</v>
      </c>
      <c r="L30" s="46">
        <v>0</v>
      </c>
      <c r="M30" s="12">
        <v>0</v>
      </c>
      <c r="N30" s="38">
        <v>0</v>
      </c>
      <c r="O30" s="54">
        <v>0</v>
      </c>
      <c r="P30" s="12">
        <v>0</v>
      </c>
      <c r="Q30" s="32">
        <v>0</v>
      </c>
      <c r="R30" s="46">
        <v>0</v>
      </c>
      <c r="S30" s="12">
        <v>0</v>
      </c>
      <c r="T30" s="38">
        <v>0</v>
      </c>
      <c r="U30" s="54">
        <v>0</v>
      </c>
      <c r="V30" s="12">
        <v>0</v>
      </c>
      <c r="W30" s="32">
        <v>0</v>
      </c>
      <c r="X30" s="49">
        <f t="shared" si="13"/>
        <v>0</v>
      </c>
      <c r="Y30" s="13">
        <f t="shared" si="14"/>
        <v>0</v>
      </c>
    </row>
    <row r="31" spans="1:25" ht="15" thickBot="1" x14ac:dyDescent="0.35">
      <c r="A31" s="33"/>
      <c r="B31" s="39" t="s">
        <v>17</v>
      </c>
      <c r="C31" s="34">
        <f t="shared" ref="C31:D31" si="18">SUM(C19:C30)</f>
        <v>2.7010000000000001</v>
      </c>
      <c r="D31" s="28">
        <f t="shared" si="18"/>
        <v>46.8</v>
      </c>
      <c r="E31" s="35"/>
      <c r="F31" s="47">
        <f t="shared" ref="F31:G31" si="19">SUM(F19:F30)</f>
        <v>0</v>
      </c>
      <c r="G31" s="28">
        <f t="shared" si="19"/>
        <v>0</v>
      </c>
      <c r="H31" s="42"/>
      <c r="I31" s="34">
        <f t="shared" ref="I31:J31" si="20">SUM(I19:I30)</f>
        <v>1.5733499999999998</v>
      </c>
      <c r="J31" s="28">
        <f t="shared" si="20"/>
        <v>23.75</v>
      </c>
      <c r="K31" s="35"/>
      <c r="L31" s="47">
        <f t="shared" ref="L31:M31" si="21">SUM(L19:L30)</f>
        <v>0</v>
      </c>
      <c r="M31" s="28">
        <f t="shared" si="21"/>
        <v>0</v>
      </c>
      <c r="N31" s="42"/>
      <c r="O31" s="34">
        <f t="shared" ref="O31:P31" si="22">SUM(O19:O30)</f>
        <v>0</v>
      </c>
      <c r="P31" s="28">
        <f t="shared" si="22"/>
        <v>0</v>
      </c>
      <c r="Q31" s="35"/>
      <c r="R31" s="47">
        <f t="shared" ref="R31:S31" si="23">SUM(R19:R30)</f>
        <v>129.96799999999999</v>
      </c>
      <c r="S31" s="28">
        <f t="shared" si="23"/>
        <v>4236.8969999999999</v>
      </c>
      <c r="T31" s="42"/>
      <c r="U31" s="34">
        <f t="shared" ref="U31:V31" si="24">SUM(U19:U30)</f>
        <v>0</v>
      </c>
      <c r="V31" s="28">
        <f t="shared" si="24"/>
        <v>0</v>
      </c>
      <c r="W31" s="35"/>
      <c r="X31" s="50">
        <f t="shared" si="13"/>
        <v>134.24234999999999</v>
      </c>
      <c r="Y31" s="29">
        <f t="shared" si="14"/>
        <v>4307.4470000000001</v>
      </c>
    </row>
    <row r="32" spans="1:25" x14ac:dyDescent="0.3">
      <c r="A32" s="30">
        <v>2019</v>
      </c>
      <c r="B32" s="40" t="s">
        <v>5</v>
      </c>
      <c r="C32" s="54">
        <v>0</v>
      </c>
      <c r="D32" s="12">
        <v>0</v>
      </c>
      <c r="E32" s="32">
        <v>0</v>
      </c>
      <c r="F32" s="46">
        <v>0</v>
      </c>
      <c r="G32" s="12">
        <v>0</v>
      </c>
      <c r="H32" s="38">
        <v>0</v>
      </c>
      <c r="I32" s="54">
        <v>0</v>
      </c>
      <c r="J32" s="12">
        <v>0</v>
      </c>
      <c r="K32" s="32">
        <v>0</v>
      </c>
      <c r="L32" s="46">
        <v>0</v>
      </c>
      <c r="M32" s="12">
        <v>0</v>
      </c>
      <c r="N32" s="38">
        <v>0</v>
      </c>
      <c r="O32" s="54">
        <v>0</v>
      </c>
      <c r="P32" s="12">
        <v>0</v>
      </c>
      <c r="Q32" s="32">
        <v>0</v>
      </c>
      <c r="R32" s="46">
        <v>0</v>
      </c>
      <c r="S32" s="12">
        <v>0</v>
      </c>
      <c r="T32" s="38">
        <v>0</v>
      </c>
      <c r="U32" s="54">
        <v>0</v>
      </c>
      <c r="V32" s="12">
        <v>0</v>
      </c>
      <c r="W32" s="32">
        <v>0</v>
      </c>
      <c r="X32" s="49">
        <f t="shared" ref="X32:X42" si="25">SUM(R32+F32+I32+C32+U32+L32)</f>
        <v>0</v>
      </c>
      <c r="Y32" s="13">
        <f t="shared" ref="Y32:Y42" si="26">SUM(S32+G32+J32+D32+V32+M32)</f>
        <v>0</v>
      </c>
    </row>
    <row r="33" spans="1:25" x14ac:dyDescent="0.3">
      <c r="A33" s="30">
        <v>2019</v>
      </c>
      <c r="B33" s="37" t="s">
        <v>6</v>
      </c>
      <c r="C33" s="54">
        <v>0</v>
      </c>
      <c r="D33" s="12">
        <v>0</v>
      </c>
      <c r="E33" s="32">
        <v>0</v>
      </c>
      <c r="F33" s="46">
        <v>0</v>
      </c>
      <c r="G33" s="12">
        <v>0</v>
      </c>
      <c r="H33" s="38">
        <v>0</v>
      </c>
      <c r="I33" s="54">
        <v>0</v>
      </c>
      <c r="J33" s="12">
        <v>0</v>
      </c>
      <c r="K33" s="32">
        <v>0</v>
      </c>
      <c r="L33" s="46">
        <v>0</v>
      </c>
      <c r="M33" s="12">
        <v>0</v>
      </c>
      <c r="N33" s="38">
        <v>0</v>
      </c>
      <c r="O33" s="54">
        <v>0</v>
      </c>
      <c r="P33" s="12">
        <v>0</v>
      </c>
      <c r="Q33" s="32">
        <v>0</v>
      </c>
      <c r="R33" s="46">
        <v>0</v>
      </c>
      <c r="S33" s="12">
        <v>0</v>
      </c>
      <c r="T33" s="38">
        <v>0</v>
      </c>
      <c r="U33" s="54">
        <v>0</v>
      </c>
      <c r="V33" s="12">
        <v>0</v>
      </c>
      <c r="W33" s="32">
        <v>0</v>
      </c>
      <c r="X33" s="49">
        <f t="shared" si="25"/>
        <v>0</v>
      </c>
      <c r="Y33" s="13">
        <f t="shared" si="26"/>
        <v>0</v>
      </c>
    </row>
    <row r="34" spans="1:25" x14ac:dyDescent="0.3">
      <c r="A34" s="30">
        <v>2019</v>
      </c>
      <c r="B34" s="37" t="s">
        <v>7</v>
      </c>
      <c r="C34" s="54">
        <v>0</v>
      </c>
      <c r="D34" s="12">
        <v>0</v>
      </c>
      <c r="E34" s="32">
        <v>0</v>
      </c>
      <c r="F34" s="46">
        <v>0</v>
      </c>
      <c r="G34" s="12">
        <v>0</v>
      </c>
      <c r="H34" s="38">
        <v>0</v>
      </c>
      <c r="I34" s="54">
        <v>0</v>
      </c>
      <c r="J34" s="12">
        <v>0</v>
      </c>
      <c r="K34" s="32">
        <v>0</v>
      </c>
      <c r="L34" s="46">
        <v>0</v>
      </c>
      <c r="M34" s="12">
        <v>0</v>
      </c>
      <c r="N34" s="38">
        <v>0</v>
      </c>
      <c r="O34" s="54">
        <v>0</v>
      </c>
      <c r="P34" s="12">
        <v>0</v>
      </c>
      <c r="Q34" s="32">
        <v>0</v>
      </c>
      <c r="R34" s="46">
        <v>0</v>
      </c>
      <c r="S34" s="12">
        <v>0</v>
      </c>
      <c r="T34" s="38">
        <v>0</v>
      </c>
      <c r="U34" s="54">
        <v>0</v>
      </c>
      <c r="V34" s="12">
        <v>0</v>
      </c>
      <c r="W34" s="32">
        <v>0</v>
      </c>
      <c r="X34" s="49">
        <f t="shared" si="25"/>
        <v>0</v>
      </c>
      <c r="Y34" s="13">
        <f t="shared" si="26"/>
        <v>0</v>
      </c>
    </row>
    <row r="35" spans="1:25" x14ac:dyDescent="0.3">
      <c r="A35" s="30">
        <v>2019</v>
      </c>
      <c r="B35" s="37" t="s">
        <v>8</v>
      </c>
      <c r="C35" s="54">
        <v>0</v>
      </c>
      <c r="D35" s="12">
        <v>0</v>
      </c>
      <c r="E35" s="32">
        <v>0</v>
      </c>
      <c r="F35" s="46">
        <v>0</v>
      </c>
      <c r="G35" s="12">
        <v>0</v>
      </c>
      <c r="H35" s="38">
        <v>0</v>
      </c>
      <c r="I35" s="54">
        <v>0</v>
      </c>
      <c r="J35" s="12">
        <v>0</v>
      </c>
      <c r="K35" s="32">
        <v>0</v>
      </c>
      <c r="L35" s="46">
        <v>0</v>
      </c>
      <c r="M35" s="12">
        <v>0</v>
      </c>
      <c r="N35" s="38">
        <v>0</v>
      </c>
      <c r="O35" s="54">
        <v>0</v>
      </c>
      <c r="P35" s="12">
        <v>0</v>
      </c>
      <c r="Q35" s="32">
        <v>0</v>
      </c>
      <c r="R35" s="46">
        <v>0</v>
      </c>
      <c r="S35" s="12">
        <v>0</v>
      </c>
      <c r="T35" s="38">
        <v>0</v>
      </c>
      <c r="U35" s="31">
        <v>8.5900000000000004E-3</v>
      </c>
      <c r="V35" s="9">
        <v>3.6970000000000001</v>
      </c>
      <c r="W35" s="32">
        <f t="shared" ref="W35" si="27">V35/U35*1000</f>
        <v>430384.16763678699</v>
      </c>
      <c r="X35" s="49">
        <f t="shared" si="25"/>
        <v>8.5900000000000004E-3</v>
      </c>
      <c r="Y35" s="13">
        <f t="shared" si="26"/>
        <v>3.6970000000000001</v>
      </c>
    </row>
    <row r="36" spans="1:25" x14ac:dyDescent="0.3">
      <c r="A36" s="30">
        <v>2019</v>
      </c>
      <c r="B36" s="37" t="s">
        <v>9</v>
      </c>
      <c r="C36" s="54">
        <v>0</v>
      </c>
      <c r="D36" s="12">
        <v>0</v>
      </c>
      <c r="E36" s="32">
        <v>0</v>
      </c>
      <c r="F36" s="46">
        <v>0</v>
      </c>
      <c r="G36" s="12">
        <v>0</v>
      </c>
      <c r="H36" s="38">
        <v>0</v>
      </c>
      <c r="I36" s="54">
        <v>0</v>
      </c>
      <c r="J36" s="12">
        <v>0</v>
      </c>
      <c r="K36" s="32">
        <v>0</v>
      </c>
      <c r="L36" s="46">
        <v>0</v>
      </c>
      <c r="M36" s="12">
        <v>0</v>
      </c>
      <c r="N36" s="38">
        <v>0</v>
      </c>
      <c r="O36" s="54">
        <v>0</v>
      </c>
      <c r="P36" s="12">
        <v>0</v>
      </c>
      <c r="Q36" s="32">
        <v>0</v>
      </c>
      <c r="R36" s="46">
        <v>0</v>
      </c>
      <c r="S36" s="12">
        <v>0</v>
      </c>
      <c r="T36" s="38">
        <v>0</v>
      </c>
      <c r="U36" s="54">
        <v>0</v>
      </c>
      <c r="V36" s="12">
        <v>0</v>
      </c>
      <c r="W36" s="32">
        <v>0</v>
      </c>
      <c r="X36" s="49">
        <f t="shared" si="25"/>
        <v>0</v>
      </c>
      <c r="Y36" s="13">
        <f t="shared" si="26"/>
        <v>0</v>
      </c>
    </row>
    <row r="37" spans="1:25" x14ac:dyDescent="0.3">
      <c r="A37" s="30">
        <v>2019</v>
      </c>
      <c r="B37" s="37" t="s">
        <v>10</v>
      </c>
      <c r="C37" s="54">
        <v>0</v>
      </c>
      <c r="D37" s="12">
        <v>0</v>
      </c>
      <c r="E37" s="32">
        <v>0</v>
      </c>
      <c r="F37" s="46">
        <v>0</v>
      </c>
      <c r="G37" s="12">
        <v>0</v>
      </c>
      <c r="H37" s="38">
        <v>0</v>
      </c>
      <c r="I37" s="54">
        <v>0</v>
      </c>
      <c r="J37" s="12">
        <v>0</v>
      </c>
      <c r="K37" s="32">
        <v>0</v>
      </c>
      <c r="L37" s="46">
        <v>0</v>
      </c>
      <c r="M37" s="12">
        <v>0</v>
      </c>
      <c r="N37" s="38">
        <v>0</v>
      </c>
      <c r="O37" s="54">
        <v>0</v>
      </c>
      <c r="P37" s="12">
        <v>0</v>
      </c>
      <c r="Q37" s="32">
        <v>0</v>
      </c>
      <c r="R37" s="46">
        <v>0</v>
      </c>
      <c r="S37" s="12">
        <v>0</v>
      </c>
      <c r="T37" s="38">
        <v>0</v>
      </c>
      <c r="U37" s="54">
        <v>0</v>
      </c>
      <c r="V37" s="12">
        <v>0</v>
      </c>
      <c r="W37" s="32">
        <v>0</v>
      </c>
      <c r="X37" s="49">
        <f t="shared" si="25"/>
        <v>0</v>
      </c>
      <c r="Y37" s="13">
        <f t="shared" si="26"/>
        <v>0</v>
      </c>
    </row>
    <row r="38" spans="1:25" x14ac:dyDescent="0.3">
      <c r="A38" s="30">
        <v>2019</v>
      </c>
      <c r="B38" s="37" t="s">
        <v>11</v>
      </c>
      <c r="C38" s="54">
        <v>0</v>
      </c>
      <c r="D38" s="12">
        <v>0</v>
      </c>
      <c r="E38" s="32">
        <v>0</v>
      </c>
      <c r="F38" s="46">
        <v>0</v>
      </c>
      <c r="G38" s="12">
        <v>0</v>
      </c>
      <c r="H38" s="38">
        <v>0</v>
      </c>
      <c r="I38" s="54">
        <v>0</v>
      </c>
      <c r="J38" s="12">
        <v>0</v>
      </c>
      <c r="K38" s="32">
        <v>0</v>
      </c>
      <c r="L38" s="46">
        <v>0</v>
      </c>
      <c r="M38" s="12">
        <v>0</v>
      </c>
      <c r="N38" s="38">
        <v>0</v>
      </c>
      <c r="O38" s="54">
        <v>0</v>
      </c>
      <c r="P38" s="12">
        <v>0</v>
      </c>
      <c r="Q38" s="32">
        <v>0</v>
      </c>
      <c r="R38" s="46">
        <v>0</v>
      </c>
      <c r="S38" s="12">
        <v>0</v>
      </c>
      <c r="T38" s="38">
        <v>0</v>
      </c>
      <c r="U38" s="54">
        <v>0</v>
      </c>
      <c r="V38" s="12">
        <v>0</v>
      </c>
      <c r="W38" s="32">
        <v>0</v>
      </c>
      <c r="X38" s="49">
        <f t="shared" si="25"/>
        <v>0</v>
      </c>
      <c r="Y38" s="13">
        <f t="shared" si="26"/>
        <v>0</v>
      </c>
    </row>
    <row r="39" spans="1:25" x14ac:dyDescent="0.3">
      <c r="A39" s="30">
        <v>2019</v>
      </c>
      <c r="B39" s="37" t="s">
        <v>12</v>
      </c>
      <c r="C39" s="54">
        <v>0</v>
      </c>
      <c r="D39" s="12">
        <v>0</v>
      </c>
      <c r="E39" s="32">
        <v>0</v>
      </c>
      <c r="F39" s="46">
        <v>0</v>
      </c>
      <c r="G39" s="12">
        <v>0</v>
      </c>
      <c r="H39" s="38">
        <v>0</v>
      </c>
      <c r="I39" s="54">
        <v>0</v>
      </c>
      <c r="J39" s="12">
        <v>0</v>
      </c>
      <c r="K39" s="32">
        <v>0</v>
      </c>
      <c r="L39" s="46">
        <v>0</v>
      </c>
      <c r="M39" s="12">
        <v>0</v>
      </c>
      <c r="N39" s="38">
        <v>0</v>
      </c>
      <c r="O39" s="54">
        <v>0</v>
      </c>
      <c r="P39" s="12">
        <v>0</v>
      </c>
      <c r="Q39" s="32">
        <v>0</v>
      </c>
      <c r="R39" s="46">
        <v>0</v>
      </c>
      <c r="S39" s="12">
        <v>0</v>
      </c>
      <c r="T39" s="38">
        <v>0</v>
      </c>
      <c r="U39" s="54">
        <v>0</v>
      </c>
      <c r="V39" s="12">
        <v>0</v>
      </c>
      <c r="W39" s="32">
        <v>0</v>
      </c>
      <c r="X39" s="49">
        <f t="shared" si="25"/>
        <v>0</v>
      </c>
      <c r="Y39" s="13">
        <f t="shared" si="26"/>
        <v>0</v>
      </c>
    </row>
    <row r="40" spans="1:25" x14ac:dyDescent="0.3">
      <c r="A40" s="30">
        <v>2019</v>
      </c>
      <c r="B40" s="37" t="s">
        <v>13</v>
      </c>
      <c r="C40" s="54">
        <v>0</v>
      </c>
      <c r="D40" s="12">
        <v>0</v>
      </c>
      <c r="E40" s="32">
        <v>0</v>
      </c>
      <c r="F40" s="46">
        <v>0</v>
      </c>
      <c r="G40" s="12">
        <v>0</v>
      </c>
      <c r="H40" s="38">
        <v>0</v>
      </c>
      <c r="I40" s="54">
        <v>0</v>
      </c>
      <c r="J40" s="12">
        <v>0</v>
      </c>
      <c r="K40" s="32">
        <v>0</v>
      </c>
      <c r="L40" s="46">
        <v>0</v>
      </c>
      <c r="M40" s="12">
        <v>0</v>
      </c>
      <c r="N40" s="38">
        <v>0</v>
      </c>
      <c r="O40" s="54">
        <v>0</v>
      </c>
      <c r="P40" s="12">
        <v>0</v>
      </c>
      <c r="Q40" s="32">
        <v>0</v>
      </c>
      <c r="R40" s="46">
        <v>0</v>
      </c>
      <c r="S40" s="12">
        <v>0</v>
      </c>
      <c r="T40" s="38">
        <v>0</v>
      </c>
      <c r="U40" s="54">
        <v>0</v>
      </c>
      <c r="V40" s="12">
        <v>0</v>
      </c>
      <c r="W40" s="32">
        <v>0</v>
      </c>
      <c r="X40" s="49">
        <f t="shared" si="25"/>
        <v>0</v>
      </c>
      <c r="Y40" s="13">
        <f t="shared" si="26"/>
        <v>0</v>
      </c>
    </row>
    <row r="41" spans="1:25" x14ac:dyDescent="0.3">
      <c r="A41" s="30">
        <v>2019</v>
      </c>
      <c r="B41" s="37" t="s">
        <v>14</v>
      </c>
      <c r="C41" s="54">
        <v>0</v>
      </c>
      <c r="D41" s="12">
        <v>0</v>
      </c>
      <c r="E41" s="32">
        <v>0</v>
      </c>
      <c r="F41" s="46">
        <v>0</v>
      </c>
      <c r="G41" s="12">
        <v>0</v>
      </c>
      <c r="H41" s="38">
        <v>0</v>
      </c>
      <c r="I41" s="54">
        <v>0</v>
      </c>
      <c r="J41" s="12">
        <v>0</v>
      </c>
      <c r="K41" s="32">
        <v>0</v>
      </c>
      <c r="L41" s="46">
        <v>0</v>
      </c>
      <c r="M41" s="12">
        <v>0</v>
      </c>
      <c r="N41" s="38">
        <v>0</v>
      </c>
      <c r="O41" s="54">
        <v>0</v>
      </c>
      <c r="P41" s="12">
        <v>0</v>
      </c>
      <c r="Q41" s="32">
        <v>0</v>
      </c>
      <c r="R41" s="46">
        <v>0</v>
      </c>
      <c r="S41" s="12">
        <v>0</v>
      </c>
      <c r="T41" s="38">
        <v>0</v>
      </c>
      <c r="U41" s="54">
        <v>0</v>
      </c>
      <c r="V41" s="12">
        <v>0</v>
      </c>
      <c r="W41" s="32">
        <v>0</v>
      </c>
      <c r="X41" s="49">
        <f t="shared" si="25"/>
        <v>0</v>
      </c>
      <c r="Y41" s="13">
        <f t="shared" si="26"/>
        <v>0</v>
      </c>
    </row>
    <row r="42" spans="1:25" x14ac:dyDescent="0.3">
      <c r="A42" s="30">
        <v>2019</v>
      </c>
      <c r="B42" s="38" t="s">
        <v>15</v>
      </c>
      <c r="C42" s="54">
        <v>0</v>
      </c>
      <c r="D42" s="12">
        <v>0</v>
      </c>
      <c r="E42" s="32">
        <v>0</v>
      </c>
      <c r="F42" s="46">
        <v>0</v>
      </c>
      <c r="G42" s="12">
        <v>0</v>
      </c>
      <c r="H42" s="38">
        <v>0</v>
      </c>
      <c r="I42" s="31">
        <v>0.6</v>
      </c>
      <c r="J42" s="9">
        <v>15.177</v>
      </c>
      <c r="K42" s="32">
        <f t="shared" ref="K42" si="28">J42/I42*1000</f>
        <v>25295</v>
      </c>
      <c r="L42" s="46">
        <v>0</v>
      </c>
      <c r="M42" s="12">
        <v>0</v>
      </c>
      <c r="N42" s="38">
        <v>0</v>
      </c>
      <c r="O42" s="54">
        <v>0</v>
      </c>
      <c r="P42" s="12">
        <v>0</v>
      </c>
      <c r="Q42" s="32">
        <v>0</v>
      </c>
      <c r="R42" s="46">
        <v>0</v>
      </c>
      <c r="S42" s="12">
        <v>0</v>
      </c>
      <c r="T42" s="38">
        <v>0</v>
      </c>
      <c r="U42" s="54">
        <v>0</v>
      </c>
      <c r="V42" s="12">
        <v>0</v>
      </c>
      <c r="W42" s="32">
        <v>0</v>
      </c>
      <c r="X42" s="49">
        <f t="shared" si="25"/>
        <v>0.6</v>
      </c>
      <c r="Y42" s="13">
        <f t="shared" si="26"/>
        <v>15.177</v>
      </c>
    </row>
    <row r="43" spans="1:25" x14ac:dyDescent="0.3">
      <c r="A43" s="30">
        <v>2019</v>
      </c>
      <c r="B43" s="37" t="s">
        <v>16</v>
      </c>
      <c r="C43" s="54">
        <v>0</v>
      </c>
      <c r="D43" s="12">
        <v>0</v>
      </c>
      <c r="E43" s="32">
        <v>0</v>
      </c>
      <c r="F43" s="46">
        <v>0</v>
      </c>
      <c r="G43" s="12">
        <v>0</v>
      </c>
      <c r="H43" s="38">
        <v>0</v>
      </c>
      <c r="I43" s="54">
        <v>0</v>
      </c>
      <c r="J43" s="12">
        <v>0</v>
      </c>
      <c r="K43" s="32">
        <v>0</v>
      </c>
      <c r="L43" s="45">
        <v>8.9999999999999993E-3</v>
      </c>
      <c r="M43" s="9">
        <v>0.26300000000000001</v>
      </c>
      <c r="N43" s="38">
        <f t="shared" ref="N43" si="29">M43/L43*1000</f>
        <v>29222.222222222226</v>
      </c>
      <c r="O43" s="54">
        <v>0</v>
      </c>
      <c r="P43" s="12">
        <v>0</v>
      </c>
      <c r="Q43" s="32">
        <v>0</v>
      </c>
      <c r="R43" s="46">
        <v>0</v>
      </c>
      <c r="S43" s="12">
        <v>0</v>
      </c>
      <c r="T43" s="38">
        <v>0</v>
      </c>
      <c r="U43" s="54">
        <v>0</v>
      </c>
      <c r="V43" s="12">
        <v>0</v>
      </c>
      <c r="W43" s="32">
        <v>0</v>
      </c>
      <c r="X43" s="49">
        <f>SUM(R43+F43+I43+C43+U43+L43)</f>
        <v>8.9999999999999993E-3</v>
      </c>
      <c r="Y43" s="13">
        <f>SUM(S43+G43+J43+D43+V43+M43)</f>
        <v>0.26300000000000001</v>
      </c>
    </row>
    <row r="44" spans="1:25" ht="15" thickBot="1" x14ac:dyDescent="0.35">
      <c r="A44" s="33"/>
      <c r="B44" s="39" t="s">
        <v>17</v>
      </c>
      <c r="C44" s="34">
        <f t="shared" ref="C44:D44" si="30">SUM(C32:C43)</f>
        <v>0</v>
      </c>
      <c r="D44" s="28">
        <f t="shared" si="30"/>
        <v>0</v>
      </c>
      <c r="E44" s="35"/>
      <c r="F44" s="47">
        <f t="shared" ref="F44:G44" si="31">SUM(F32:F43)</f>
        <v>0</v>
      </c>
      <c r="G44" s="28">
        <f t="shared" si="31"/>
        <v>0</v>
      </c>
      <c r="H44" s="42"/>
      <c r="I44" s="34">
        <f t="shared" ref="I44:J44" si="32">SUM(I32:I43)</f>
        <v>0.6</v>
      </c>
      <c r="J44" s="28">
        <f t="shared" si="32"/>
        <v>15.177</v>
      </c>
      <c r="K44" s="35"/>
      <c r="L44" s="47">
        <f t="shared" ref="L44:M44" si="33">SUM(L32:L43)</f>
        <v>8.9999999999999993E-3</v>
      </c>
      <c r="M44" s="28">
        <f t="shared" si="33"/>
        <v>0.26300000000000001</v>
      </c>
      <c r="N44" s="42"/>
      <c r="O44" s="34">
        <f t="shared" ref="O44:P44" si="34">SUM(O32:O43)</f>
        <v>0</v>
      </c>
      <c r="P44" s="28">
        <f t="shared" si="34"/>
        <v>0</v>
      </c>
      <c r="Q44" s="35"/>
      <c r="R44" s="47">
        <f t="shared" ref="R44:S44" si="35">SUM(R32:R43)</f>
        <v>0</v>
      </c>
      <c r="S44" s="28">
        <f t="shared" si="35"/>
        <v>0</v>
      </c>
      <c r="T44" s="42"/>
      <c r="U44" s="34">
        <f t="shared" ref="U44:V44" si="36">SUM(U32:U43)</f>
        <v>8.5900000000000004E-3</v>
      </c>
      <c r="V44" s="28">
        <f t="shared" si="36"/>
        <v>3.6970000000000001</v>
      </c>
      <c r="W44" s="35"/>
      <c r="X44" s="50">
        <f>SUM(R44+F44+I44+C44+U44+L44)</f>
        <v>0.61758999999999997</v>
      </c>
      <c r="Y44" s="29">
        <f>SUM(S44+G44+J44+D44+V44+M44)</f>
        <v>19.137</v>
      </c>
    </row>
    <row r="45" spans="1:25" x14ac:dyDescent="0.3">
      <c r="A45" s="30">
        <v>2020</v>
      </c>
      <c r="B45" s="37" t="s">
        <v>5</v>
      </c>
      <c r="C45" s="54">
        <v>0</v>
      </c>
      <c r="D45" s="12">
        <v>0</v>
      </c>
      <c r="E45" s="32">
        <v>0</v>
      </c>
      <c r="F45" s="54">
        <v>0</v>
      </c>
      <c r="G45" s="12">
        <v>0</v>
      </c>
      <c r="H45" s="32">
        <v>0</v>
      </c>
      <c r="I45" s="54">
        <v>0</v>
      </c>
      <c r="J45" s="12">
        <v>0</v>
      </c>
      <c r="K45" s="32">
        <v>0</v>
      </c>
      <c r="L45" s="54">
        <v>0</v>
      </c>
      <c r="M45" s="12">
        <v>0</v>
      </c>
      <c r="N45" s="32">
        <v>0</v>
      </c>
      <c r="O45" s="54">
        <v>0</v>
      </c>
      <c r="P45" s="12">
        <v>0</v>
      </c>
      <c r="Q45" s="32">
        <v>0</v>
      </c>
      <c r="R45" s="54">
        <v>0</v>
      </c>
      <c r="S45" s="12">
        <v>0</v>
      </c>
      <c r="T45" s="32">
        <v>0</v>
      </c>
      <c r="U45" s="54">
        <v>0</v>
      </c>
      <c r="V45" s="12">
        <v>0</v>
      </c>
      <c r="W45" s="32">
        <v>0</v>
      </c>
      <c r="X45" s="49">
        <f t="shared" ref="X45:X55" si="37">SUM(R45+F45+I45+C45+U45+L45)</f>
        <v>0</v>
      </c>
      <c r="Y45" s="13">
        <f t="shared" ref="Y45:Y55" si="38">SUM(S45+G45+J45+D45+V45+M45)</f>
        <v>0</v>
      </c>
    </row>
    <row r="46" spans="1:25" x14ac:dyDescent="0.3">
      <c r="A46" s="30">
        <v>2020</v>
      </c>
      <c r="B46" s="37" t="s">
        <v>6</v>
      </c>
      <c r="C46" s="54">
        <v>0</v>
      </c>
      <c r="D46" s="12">
        <v>0</v>
      </c>
      <c r="E46" s="32">
        <v>0</v>
      </c>
      <c r="F46" s="54">
        <v>0</v>
      </c>
      <c r="G46" s="12">
        <v>0</v>
      </c>
      <c r="H46" s="32">
        <v>0</v>
      </c>
      <c r="I46" s="54">
        <v>0</v>
      </c>
      <c r="J46" s="12">
        <v>0</v>
      </c>
      <c r="K46" s="32">
        <v>0</v>
      </c>
      <c r="L46" s="54">
        <v>0</v>
      </c>
      <c r="M46" s="12">
        <v>0</v>
      </c>
      <c r="N46" s="32">
        <v>0</v>
      </c>
      <c r="O46" s="54">
        <v>0</v>
      </c>
      <c r="P46" s="12">
        <v>0</v>
      </c>
      <c r="Q46" s="32">
        <v>0</v>
      </c>
      <c r="R46" s="54">
        <v>0</v>
      </c>
      <c r="S46" s="12">
        <v>0</v>
      </c>
      <c r="T46" s="32">
        <v>0</v>
      </c>
      <c r="U46" s="54">
        <v>0</v>
      </c>
      <c r="V46" s="12">
        <v>0</v>
      </c>
      <c r="W46" s="32">
        <v>0</v>
      </c>
      <c r="X46" s="49">
        <f t="shared" si="37"/>
        <v>0</v>
      </c>
      <c r="Y46" s="13">
        <f t="shared" si="38"/>
        <v>0</v>
      </c>
    </row>
    <row r="47" spans="1:25" x14ac:dyDescent="0.3">
      <c r="A47" s="30">
        <v>2020</v>
      </c>
      <c r="B47" s="37" t="s">
        <v>7</v>
      </c>
      <c r="C47" s="54">
        <v>0</v>
      </c>
      <c r="D47" s="12">
        <v>0</v>
      </c>
      <c r="E47" s="32">
        <v>0</v>
      </c>
      <c r="F47" s="54">
        <v>0</v>
      </c>
      <c r="G47" s="12">
        <v>0</v>
      </c>
      <c r="H47" s="32">
        <v>0</v>
      </c>
      <c r="I47" s="54">
        <v>0</v>
      </c>
      <c r="J47" s="12">
        <v>0</v>
      </c>
      <c r="K47" s="32">
        <v>0</v>
      </c>
      <c r="L47" s="54">
        <v>0</v>
      </c>
      <c r="M47" s="12">
        <v>0</v>
      </c>
      <c r="N47" s="32">
        <v>0</v>
      </c>
      <c r="O47" s="54">
        <v>0</v>
      </c>
      <c r="P47" s="12">
        <v>0</v>
      </c>
      <c r="Q47" s="32">
        <v>0</v>
      </c>
      <c r="R47" s="54">
        <v>0</v>
      </c>
      <c r="S47" s="12">
        <v>0</v>
      </c>
      <c r="T47" s="32">
        <v>0</v>
      </c>
      <c r="U47" s="54">
        <v>0</v>
      </c>
      <c r="V47" s="12">
        <v>0</v>
      </c>
      <c r="W47" s="32">
        <v>0</v>
      </c>
      <c r="X47" s="49">
        <f t="shared" si="37"/>
        <v>0</v>
      </c>
      <c r="Y47" s="13">
        <f t="shared" si="38"/>
        <v>0</v>
      </c>
    </row>
    <row r="48" spans="1:25" x14ac:dyDescent="0.3">
      <c r="A48" s="30">
        <v>2020</v>
      </c>
      <c r="B48" s="37" t="s">
        <v>8</v>
      </c>
      <c r="C48" s="59">
        <v>0</v>
      </c>
      <c r="D48" s="60">
        <v>0</v>
      </c>
      <c r="E48" s="32">
        <v>0</v>
      </c>
      <c r="F48" s="59">
        <v>0</v>
      </c>
      <c r="G48" s="60">
        <v>0</v>
      </c>
      <c r="H48" s="32">
        <v>0</v>
      </c>
      <c r="I48" s="59">
        <v>0</v>
      </c>
      <c r="J48" s="60">
        <v>0</v>
      </c>
      <c r="K48" s="32">
        <v>0</v>
      </c>
      <c r="L48" s="59">
        <v>0</v>
      </c>
      <c r="M48" s="60">
        <v>0</v>
      </c>
      <c r="N48" s="32">
        <v>0</v>
      </c>
      <c r="O48" s="59">
        <v>0</v>
      </c>
      <c r="P48" s="60">
        <v>0</v>
      </c>
      <c r="Q48" s="32">
        <v>0</v>
      </c>
      <c r="R48" s="59">
        <v>0</v>
      </c>
      <c r="S48" s="60">
        <v>0</v>
      </c>
      <c r="T48" s="32">
        <v>0</v>
      </c>
      <c r="U48" s="59">
        <v>0</v>
      </c>
      <c r="V48" s="60">
        <v>0</v>
      </c>
      <c r="W48" s="32">
        <v>0</v>
      </c>
      <c r="X48" s="49">
        <f t="shared" si="37"/>
        <v>0</v>
      </c>
      <c r="Y48" s="13">
        <f t="shared" si="38"/>
        <v>0</v>
      </c>
    </row>
    <row r="49" spans="1:25" x14ac:dyDescent="0.3">
      <c r="A49" s="30">
        <v>2020</v>
      </c>
      <c r="B49" s="38" t="s">
        <v>9</v>
      </c>
      <c r="C49" s="31">
        <v>0</v>
      </c>
      <c r="D49" s="9">
        <v>0</v>
      </c>
      <c r="E49" s="32">
        <f t="shared" ref="E49:W56" si="39">IF(C49=0,0,D49/C49*1000)</f>
        <v>0</v>
      </c>
      <c r="F49" s="31">
        <v>0</v>
      </c>
      <c r="G49" s="9">
        <v>0</v>
      </c>
      <c r="H49" s="32">
        <f t="shared" si="39"/>
        <v>0</v>
      </c>
      <c r="I49" s="31">
        <v>0</v>
      </c>
      <c r="J49" s="9">
        <v>0</v>
      </c>
      <c r="K49" s="32">
        <f t="shared" si="39"/>
        <v>0</v>
      </c>
      <c r="L49" s="31">
        <v>0</v>
      </c>
      <c r="M49" s="9">
        <v>0</v>
      </c>
      <c r="N49" s="32">
        <f t="shared" si="39"/>
        <v>0</v>
      </c>
      <c r="O49" s="31">
        <v>0</v>
      </c>
      <c r="P49" s="9">
        <v>0</v>
      </c>
      <c r="Q49" s="32">
        <f t="shared" si="39"/>
        <v>0</v>
      </c>
      <c r="R49" s="31">
        <v>0</v>
      </c>
      <c r="S49" s="9">
        <v>0</v>
      </c>
      <c r="T49" s="32">
        <f t="shared" si="39"/>
        <v>0</v>
      </c>
      <c r="U49" s="31">
        <v>0</v>
      </c>
      <c r="V49" s="9">
        <v>0</v>
      </c>
      <c r="W49" s="32">
        <f t="shared" si="39"/>
        <v>0</v>
      </c>
      <c r="X49" s="49">
        <f t="shared" si="37"/>
        <v>0</v>
      </c>
      <c r="Y49" s="13">
        <f t="shared" si="38"/>
        <v>0</v>
      </c>
    </row>
    <row r="50" spans="1:25" x14ac:dyDescent="0.3">
      <c r="A50" s="30">
        <v>2020</v>
      </c>
      <c r="B50" s="37" t="s">
        <v>10</v>
      </c>
      <c r="C50" s="31">
        <v>0</v>
      </c>
      <c r="D50" s="9">
        <v>0</v>
      </c>
      <c r="E50" s="32">
        <f t="shared" si="39"/>
        <v>0</v>
      </c>
      <c r="F50" s="31">
        <v>0</v>
      </c>
      <c r="G50" s="9">
        <v>0</v>
      </c>
      <c r="H50" s="32">
        <f t="shared" si="39"/>
        <v>0</v>
      </c>
      <c r="I50" s="31">
        <v>0</v>
      </c>
      <c r="J50" s="9">
        <v>0</v>
      </c>
      <c r="K50" s="32">
        <f t="shared" si="39"/>
        <v>0</v>
      </c>
      <c r="L50" s="31">
        <v>0</v>
      </c>
      <c r="M50" s="9">
        <v>0</v>
      </c>
      <c r="N50" s="32">
        <f t="shared" si="39"/>
        <v>0</v>
      </c>
      <c r="O50" s="31">
        <v>0</v>
      </c>
      <c r="P50" s="9">
        <v>0</v>
      </c>
      <c r="Q50" s="32">
        <f t="shared" si="39"/>
        <v>0</v>
      </c>
      <c r="R50" s="31">
        <v>0</v>
      </c>
      <c r="S50" s="9">
        <v>0</v>
      </c>
      <c r="T50" s="32">
        <f t="shared" si="39"/>
        <v>0</v>
      </c>
      <c r="U50" s="31">
        <v>0</v>
      </c>
      <c r="V50" s="9">
        <v>0</v>
      </c>
      <c r="W50" s="32">
        <f t="shared" si="39"/>
        <v>0</v>
      </c>
      <c r="X50" s="49">
        <f t="shared" si="37"/>
        <v>0</v>
      </c>
      <c r="Y50" s="13">
        <f t="shared" si="38"/>
        <v>0</v>
      </c>
    </row>
    <row r="51" spans="1:25" x14ac:dyDescent="0.3">
      <c r="A51" s="30">
        <v>2020</v>
      </c>
      <c r="B51" s="37" t="s">
        <v>11</v>
      </c>
      <c r="C51" s="31">
        <v>0</v>
      </c>
      <c r="D51" s="9">
        <v>0</v>
      </c>
      <c r="E51" s="32">
        <f t="shared" si="39"/>
        <v>0</v>
      </c>
      <c r="F51" s="31">
        <v>0</v>
      </c>
      <c r="G51" s="9">
        <v>0</v>
      </c>
      <c r="H51" s="32">
        <f t="shared" si="39"/>
        <v>0</v>
      </c>
      <c r="I51" s="31">
        <v>0</v>
      </c>
      <c r="J51" s="9">
        <v>0</v>
      </c>
      <c r="K51" s="32">
        <f t="shared" si="39"/>
        <v>0</v>
      </c>
      <c r="L51" s="31">
        <v>0</v>
      </c>
      <c r="M51" s="9">
        <v>0</v>
      </c>
      <c r="N51" s="32">
        <f t="shared" si="39"/>
        <v>0</v>
      </c>
      <c r="O51" s="31">
        <v>0</v>
      </c>
      <c r="P51" s="9">
        <v>0</v>
      </c>
      <c r="Q51" s="32">
        <f t="shared" si="39"/>
        <v>0</v>
      </c>
      <c r="R51" s="31">
        <v>2E-3</v>
      </c>
      <c r="S51" s="9">
        <v>4.2999999999999997E-2</v>
      </c>
      <c r="T51" s="32">
        <f t="shared" si="39"/>
        <v>21499.999999999996</v>
      </c>
      <c r="U51" s="31">
        <v>0</v>
      </c>
      <c r="V51" s="9">
        <v>0</v>
      </c>
      <c r="W51" s="32">
        <f t="shared" si="39"/>
        <v>0</v>
      </c>
      <c r="X51" s="49">
        <f t="shared" si="37"/>
        <v>2E-3</v>
      </c>
      <c r="Y51" s="13">
        <f t="shared" si="38"/>
        <v>4.2999999999999997E-2</v>
      </c>
    </row>
    <row r="52" spans="1:25" x14ac:dyDescent="0.3">
      <c r="A52" s="30">
        <v>2020</v>
      </c>
      <c r="B52" s="37" t="s">
        <v>12</v>
      </c>
      <c r="C52" s="31">
        <v>0</v>
      </c>
      <c r="D52" s="9">
        <v>0</v>
      </c>
      <c r="E52" s="32">
        <f t="shared" si="39"/>
        <v>0</v>
      </c>
      <c r="F52" s="31">
        <v>0</v>
      </c>
      <c r="G52" s="9">
        <v>0</v>
      </c>
      <c r="H52" s="32">
        <f t="shared" si="39"/>
        <v>0</v>
      </c>
      <c r="I52" s="31">
        <v>0</v>
      </c>
      <c r="J52" s="9">
        <v>0</v>
      </c>
      <c r="K52" s="32">
        <f t="shared" si="39"/>
        <v>0</v>
      </c>
      <c r="L52" s="31">
        <v>0</v>
      </c>
      <c r="M52" s="9">
        <v>0</v>
      </c>
      <c r="N52" s="32">
        <f t="shared" si="39"/>
        <v>0</v>
      </c>
      <c r="O52" s="31">
        <v>0</v>
      </c>
      <c r="P52" s="9">
        <v>0</v>
      </c>
      <c r="Q52" s="32">
        <f t="shared" si="39"/>
        <v>0</v>
      </c>
      <c r="R52" s="31">
        <v>0</v>
      </c>
      <c r="S52" s="9">
        <v>0</v>
      </c>
      <c r="T52" s="32">
        <f t="shared" si="39"/>
        <v>0</v>
      </c>
      <c r="U52" s="31">
        <v>0</v>
      </c>
      <c r="V52" s="9">
        <v>0</v>
      </c>
      <c r="W52" s="32">
        <f t="shared" si="39"/>
        <v>0</v>
      </c>
      <c r="X52" s="49">
        <f t="shared" si="37"/>
        <v>0</v>
      </c>
      <c r="Y52" s="13">
        <f t="shared" si="38"/>
        <v>0</v>
      </c>
    </row>
    <row r="53" spans="1:25" x14ac:dyDescent="0.3">
      <c r="A53" s="30">
        <v>2020</v>
      </c>
      <c r="B53" s="37" t="s">
        <v>13</v>
      </c>
      <c r="C53" s="31">
        <v>0</v>
      </c>
      <c r="D53" s="9">
        <v>0</v>
      </c>
      <c r="E53" s="32">
        <f t="shared" si="39"/>
        <v>0</v>
      </c>
      <c r="F53" s="31">
        <v>0</v>
      </c>
      <c r="G53" s="9">
        <v>0</v>
      </c>
      <c r="H53" s="32">
        <f t="shared" si="39"/>
        <v>0</v>
      </c>
      <c r="I53" s="31">
        <v>0</v>
      </c>
      <c r="J53" s="9">
        <v>0</v>
      </c>
      <c r="K53" s="32">
        <f t="shared" si="39"/>
        <v>0</v>
      </c>
      <c r="L53" s="31">
        <v>0</v>
      </c>
      <c r="M53" s="9">
        <v>0</v>
      </c>
      <c r="N53" s="32">
        <f t="shared" si="39"/>
        <v>0</v>
      </c>
      <c r="O53" s="31">
        <v>0</v>
      </c>
      <c r="P53" s="9">
        <v>0</v>
      </c>
      <c r="Q53" s="32">
        <f t="shared" si="39"/>
        <v>0</v>
      </c>
      <c r="R53" s="31">
        <v>0</v>
      </c>
      <c r="S53" s="9">
        <v>0</v>
      </c>
      <c r="T53" s="32">
        <f t="shared" si="39"/>
        <v>0</v>
      </c>
      <c r="U53" s="31">
        <v>0</v>
      </c>
      <c r="V53" s="9">
        <v>0</v>
      </c>
      <c r="W53" s="32">
        <f t="shared" si="39"/>
        <v>0</v>
      </c>
      <c r="X53" s="49">
        <f t="shared" si="37"/>
        <v>0</v>
      </c>
      <c r="Y53" s="13">
        <f t="shared" si="38"/>
        <v>0</v>
      </c>
    </row>
    <row r="54" spans="1:25" x14ac:dyDescent="0.3">
      <c r="A54" s="30">
        <v>2020</v>
      </c>
      <c r="B54" s="37" t="s">
        <v>14</v>
      </c>
      <c r="C54" s="31">
        <v>0</v>
      </c>
      <c r="D54" s="9">
        <v>0</v>
      </c>
      <c r="E54" s="32">
        <f t="shared" si="39"/>
        <v>0</v>
      </c>
      <c r="F54" s="31">
        <v>0</v>
      </c>
      <c r="G54" s="9">
        <v>0</v>
      </c>
      <c r="H54" s="32">
        <f t="shared" si="39"/>
        <v>0</v>
      </c>
      <c r="I54" s="31">
        <v>0</v>
      </c>
      <c r="J54" s="9">
        <v>0</v>
      </c>
      <c r="K54" s="32">
        <f t="shared" si="39"/>
        <v>0</v>
      </c>
      <c r="L54" s="31">
        <v>0</v>
      </c>
      <c r="M54" s="9">
        <v>0</v>
      </c>
      <c r="N54" s="32">
        <f t="shared" si="39"/>
        <v>0</v>
      </c>
      <c r="O54" s="31">
        <v>0</v>
      </c>
      <c r="P54" s="9">
        <v>0</v>
      </c>
      <c r="Q54" s="32">
        <f t="shared" si="39"/>
        <v>0</v>
      </c>
      <c r="R54" s="31">
        <v>0</v>
      </c>
      <c r="S54" s="9">
        <v>0</v>
      </c>
      <c r="T54" s="32">
        <f t="shared" si="39"/>
        <v>0</v>
      </c>
      <c r="U54" s="31">
        <v>0</v>
      </c>
      <c r="V54" s="9">
        <v>0</v>
      </c>
      <c r="W54" s="32">
        <f t="shared" si="39"/>
        <v>0</v>
      </c>
      <c r="X54" s="49">
        <f t="shared" si="37"/>
        <v>0</v>
      </c>
      <c r="Y54" s="13">
        <f t="shared" si="38"/>
        <v>0</v>
      </c>
    </row>
    <row r="55" spans="1:25" x14ac:dyDescent="0.3">
      <c r="A55" s="30">
        <v>2020</v>
      </c>
      <c r="B55" s="38" t="s">
        <v>15</v>
      </c>
      <c r="C55" s="31">
        <v>0</v>
      </c>
      <c r="D55" s="9">
        <v>0</v>
      </c>
      <c r="E55" s="32">
        <f t="shared" si="39"/>
        <v>0</v>
      </c>
      <c r="F55" s="31">
        <v>0</v>
      </c>
      <c r="G55" s="9">
        <v>0</v>
      </c>
      <c r="H55" s="32">
        <f t="shared" si="39"/>
        <v>0</v>
      </c>
      <c r="I55" s="31">
        <v>0</v>
      </c>
      <c r="J55" s="9">
        <v>0</v>
      </c>
      <c r="K55" s="32">
        <f t="shared" si="39"/>
        <v>0</v>
      </c>
      <c r="L55" s="31">
        <v>0</v>
      </c>
      <c r="M55" s="9">
        <v>0</v>
      </c>
      <c r="N55" s="32">
        <f t="shared" si="39"/>
        <v>0</v>
      </c>
      <c r="O55" s="31">
        <v>0</v>
      </c>
      <c r="P55" s="9">
        <v>0</v>
      </c>
      <c r="Q55" s="32">
        <f t="shared" si="39"/>
        <v>0</v>
      </c>
      <c r="R55" s="31">
        <v>0</v>
      </c>
      <c r="S55" s="9">
        <v>0</v>
      </c>
      <c r="T55" s="32">
        <f t="shared" si="39"/>
        <v>0</v>
      </c>
      <c r="U55" s="31">
        <v>0</v>
      </c>
      <c r="V55" s="9">
        <v>0</v>
      </c>
      <c r="W55" s="32">
        <f t="shared" si="39"/>
        <v>0</v>
      </c>
      <c r="X55" s="49">
        <f t="shared" si="37"/>
        <v>0</v>
      </c>
      <c r="Y55" s="13">
        <f t="shared" si="38"/>
        <v>0</v>
      </c>
    </row>
    <row r="56" spans="1:25" x14ac:dyDescent="0.3">
      <c r="A56" s="30">
        <v>2020</v>
      </c>
      <c r="B56" s="37" t="s">
        <v>16</v>
      </c>
      <c r="C56" s="31">
        <v>0</v>
      </c>
      <c r="D56" s="9">
        <v>0</v>
      </c>
      <c r="E56" s="32">
        <f t="shared" si="39"/>
        <v>0</v>
      </c>
      <c r="F56" s="31">
        <v>0</v>
      </c>
      <c r="G56" s="9">
        <v>0</v>
      </c>
      <c r="H56" s="32">
        <f t="shared" si="39"/>
        <v>0</v>
      </c>
      <c r="I56" s="31">
        <v>0</v>
      </c>
      <c r="J56" s="9">
        <v>0</v>
      </c>
      <c r="K56" s="32">
        <f t="shared" si="39"/>
        <v>0</v>
      </c>
      <c r="L56" s="31">
        <v>0</v>
      </c>
      <c r="M56" s="9">
        <v>0</v>
      </c>
      <c r="N56" s="32">
        <f t="shared" si="39"/>
        <v>0</v>
      </c>
      <c r="O56" s="31">
        <v>0</v>
      </c>
      <c r="P56" s="9">
        <v>0</v>
      </c>
      <c r="Q56" s="32">
        <f t="shared" si="39"/>
        <v>0</v>
      </c>
      <c r="R56" s="31">
        <v>0</v>
      </c>
      <c r="S56" s="9">
        <v>0</v>
      </c>
      <c r="T56" s="32">
        <f t="shared" si="39"/>
        <v>0</v>
      </c>
      <c r="U56" s="31">
        <v>0</v>
      </c>
      <c r="V56" s="9">
        <v>0</v>
      </c>
      <c r="W56" s="32">
        <f t="shared" si="39"/>
        <v>0</v>
      </c>
      <c r="X56" s="49">
        <f>SUM(R56+F56+I56+C56+U56+L56)</f>
        <v>0</v>
      </c>
      <c r="Y56" s="13">
        <f>SUM(S56+G56+J56+D56+V56+M56)</f>
        <v>0</v>
      </c>
    </row>
    <row r="57" spans="1:25" ht="15" thickBot="1" x14ac:dyDescent="0.35">
      <c r="A57" s="33"/>
      <c r="B57" s="39" t="s">
        <v>17</v>
      </c>
      <c r="C57" s="34">
        <f t="shared" ref="C57:D57" si="40">SUM(C45:C56)</f>
        <v>0</v>
      </c>
      <c r="D57" s="28">
        <f t="shared" si="40"/>
        <v>0</v>
      </c>
      <c r="E57" s="35"/>
      <c r="F57" s="47">
        <f t="shared" ref="F57:G57" si="41">SUM(F45:F56)</f>
        <v>0</v>
      </c>
      <c r="G57" s="28">
        <f t="shared" si="41"/>
        <v>0</v>
      </c>
      <c r="H57" s="42"/>
      <c r="I57" s="34">
        <f t="shared" ref="I57:J57" si="42">SUM(I45:I56)</f>
        <v>0</v>
      </c>
      <c r="J57" s="28">
        <f t="shared" si="42"/>
        <v>0</v>
      </c>
      <c r="K57" s="35"/>
      <c r="L57" s="47">
        <f t="shared" ref="L57:M57" si="43">SUM(L45:L56)</f>
        <v>0</v>
      </c>
      <c r="M57" s="28">
        <f t="shared" si="43"/>
        <v>0</v>
      </c>
      <c r="N57" s="42"/>
      <c r="O57" s="34">
        <f t="shared" ref="O57:P57" si="44">SUM(O45:O56)</f>
        <v>0</v>
      </c>
      <c r="P57" s="28">
        <f t="shared" si="44"/>
        <v>0</v>
      </c>
      <c r="Q57" s="35"/>
      <c r="R57" s="47">
        <f t="shared" ref="R57:S57" si="45">SUM(R45:R56)</f>
        <v>2E-3</v>
      </c>
      <c r="S57" s="28">
        <f t="shared" si="45"/>
        <v>4.2999999999999997E-2</v>
      </c>
      <c r="T57" s="42"/>
      <c r="U57" s="34">
        <f t="shared" ref="U57:V57" si="46">SUM(U45:U56)</f>
        <v>0</v>
      </c>
      <c r="V57" s="28">
        <f t="shared" si="46"/>
        <v>0</v>
      </c>
      <c r="W57" s="35"/>
      <c r="X57" s="50">
        <f>SUM(R57+F57+I57+C57+U57+L57)</f>
        <v>2E-3</v>
      </c>
      <c r="Y57" s="29">
        <f>SUM(S57+G57+J57+D57+V57+M57)</f>
        <v>4.2999999999999997E-2</v>
      </c>
    </row>
    <row r="58" spans="1:25" x14ac:dyDescent="0.3">
      <c r="A58" s="30">
        <v>2021</v>
      </c>
      <c r="B58" s="61" t="s">
        <v>5</v>
      </c>
      <c r="C58" s="31">
        <v>0</v>
      </c>
      <c r="D58" s="9">
        <v>0</v>
      </c>
      <c r="E58" s="32">
        <f>IF(C58=0,0,D58/C58*1000)</f>
        <v>0</v>
      </c>
      <c r="F58" s="31">
        <v>0</v>
      </c>
      <c r="G58" s="9">
        <v>0</v>
      </c>
      <c r="H58" s="32">
        <f t="shared" ref="H58:H69" si="47">IF(F58=0,0,G58/F58*1000)</f>
        <v>0</v>
      </c>
      <c r="I58" s="31">
        <v>0</v>
      </c>
      <c r="J58" s="9">
        <v>0</v>
      </c>
      <c r="K58" s="32">
        <f t="shared" ref="K58:K69" si="48">IF(I58=0,0,J58/I58*1000)</f>
        <v>0</v>
      </c>
      <c r="L58" s="31">
        <v>0</v>
      </c>
      <c r="M58" s="9">
        <v>0</v>
      </c>
      <c r="N58" s="32">
        <f t="shared" ref="N58:N69" si="49">IF(L58=0,0,M58/L58*1000)</f>
        <v>0</v>
      </c>
      <c r="O58" s="31">
        <v>0</v>
      </c>
      <c r="P58" s="9">
        <v>0</v>
      </c>
      <c r="Q58" s="32">
        <f t="shared" ref="Q58:Q69" si="50">IF(O58=0,0,P58/O58*1000)</f>
        <v>0</v>
      </c>
      <c r="R58" s="31">
        <v>0</v>
      </c>
      <c r="S58" s="9">
        <v>0</v>
      </c>
      <c r="T58" s="32">
        <f t="shared" ref="T58:T69" si="51">IF(R58=0,0,S58/R58*1000)</f>
        <v>0</v>
      </c>
      <c r="U58" s="31">
        <v>0</v>
      </c>
      <c r="V58" s="9">
        <v>0</v>
      </c>
      <c r="W58" s="32">
        <f t="shared" ref="W58:W69" si="52">IF(U58=0,0,V58/U58*1000)</f>
        <v>0</v>
      </c>
      <c r="X58" s="49">
        <f t="shared" ref="X58:X68" si="53">SUM(R58+F58+I58+C58+U58+L58)</f>
        <v>0</v>
      </c>
      <c r="Y58" s="13">
        <f t="shared" ref="Y58:Y68" si="54">SUM(S58+G58+J58+D58+V58+M58)</f>
        <v>0</v>
      </c>
    </row>
    <row r="59" spans="1:25" x14ac:dyDescent="0.3">
      <c r="A59" s="30">
        <v>2021</v>
      </c>
      <c r="B59" s="61" t="s">
        <v>6</v>
      </c>
      <c r="C59" s="31">
        <v>0</v>
      </c>
      <c r="D59" s="9">
        <v>0</v>
      </c>
      <c r="E59" s="32">
        <f t="shared" ref="E59:E60" si="55">IF(C59=0,0,D59/C59*1000)</f>
        <v>0</v>
      </c>
      <c r="F59" s="31">
        <v>0</v>
      </c>
      <c r="G59" s="9">
        <v>0</v>
      </c>
      <c r="H59" s="32">
        <f t="shared" si="47"/>
        <v>0</v>
      </c>
      <c r="I59" s="31">
        <v>0</v>
      </c>
      <c r="J59" s="9">
        <v>0</v>
      </c>
      <c r="K59" s="32">
        <f t="shared" si="48"/>
        <v>0</v>
      </c>
      <c r="L59" s="31">
        <v>0</v>
      </c>
      <c r="M59" s="9">
        <v>0</v>
      </c>
      <c r="N59" s="32">
        <f t="shared" si="49"/>
        <v>0</v>
      </c>
      <c r="O59" s="31">
        <v>0</v>
      </c>
      <c r="P59" s="9">
        <v>0</v>
      </c>
      <c r="Q59" s="32">
        <f t="shared" si="50"/>
        <v>0</v>
      </c>
      <c r="R59" s="31">
        <v>0</v>
      </c>
      <c r="S59" s="9">
        <v>0</v>
      </c>
      <c r="T59" s="32">
        <f t="shared" si="51"/>
        <v>0</v>
      </c>
      <c r="U59" s="31">
        <v>0</v>
      </c>
      <c r="V59" s="9">
        <v>0</v>
      </c>
      <c r="W59" s="32">
        <f t="shared" si="52"/>
        <v>0</v>
      </c>
      <c r="X59" s="49">
        <f t="shared" si="53"/>
        <v>0</v>
      </c>
      <c r="Y59" s="13">
        <f t="shared" si="54"/>
        <v>0</v>
      </c>
    </row>
    <row r="60" spans="1:25" x14ac:dyDescent="0.3">
      <c r="A60" s="30">
        <v>2021</v>
      </c>
      <c r="B60" s="61" t="s">
        <v>7</v>
      </c>
      <c r="C60" s="31">
        <v>0</v>
      </c>
      <c r="D60" s="9">
        <v>0</v>
      </c>
      <c r="E60" s="32">
        <f t="shared" si="55"/>
        <v>0</v>
      </c>
      <c r="F60" s="31">
        <v>0</v>
      </c>
      <c r="G60" s="9">
        <v>0</v>
      </c>
      <c r="H60" s="32">
        <f t="shared" si="47"/>
        <v>0</v>
      </c>
      <c r="I60" s="31">
        <v>0</v>
      </c>
      <c r="J60" s="9">
        <v>0</v>
      </c>
      <c r="K60" s="32">
        <f t="shared" si="48"/>
        <v>0</v>
      </c>
      <c r="L60" s="31">
        <v>0</v>
      </c>
      <c r="M60" s="9">
        <v>0</v>
      </c>
      <c r="N60" s="32">
        <f t="shared" si="49"/>
        <v>0</v>
      </c>
      <c r="O60" s="31">
        <v>0</v>
      </c>
      <c r="P60" s="9">
        <v>0</v>
      </c>
      <c r="Q60" s="32">
        <f t="shared" si="50"/>
        <v>0</v>
      </c>
      <c r="R60" s="31">
        <v>0</v>
      </c>
      <c r="S60" s="9">
        <v>0</v>
      </c>
      <c r="T60" s="32">
        <f t="shared" si="51"/>
        <v>0</v>
      </c>
      <c r="U60" s="31">
        <v>0</v>
      </c>
      <c r="V60" s="9">
        <v>0</v>
      </c>
      <c r="W60" s="32">
        <f t="shared" si="52"/>
        <v>0</v>
      </c>
      <c r="X60" s="49">
        <f t="shared" si="53"/>
        <v>0</v>
      </c>
      <c r="Y60" s="13">
        <f t="shared" si="54"/>
        <v>0</v>
      </c>
    </row>
    <row r="61" spans="1:25" x14ac:dyDescent="0.3">
      <c r="A61" s="30">
        <v>2021</v>
      </c>
      <c r="B61" s="61" t="s">
        <v>8</v>
      </c>
      <c r="C61" s="31">
        <v>0</v>
      </c>
      <c r="D61" s="9">
        <v>0</v>
      </c>
      <c r="E61" s="32">
        <f>IF(C61=0,0,D61/C61*1000)</f>
        <v>0</v>
      </c>
      <c r="F61" s="31">
        <v>0</v>
      </c>
      <c r="G61" s="9">
        <v>0</v>
      </c>
      <c r="H61" s="32">
        <f t="shared" si="47"/>
        <v>0</v>
      </c>
      <c r="I61" s="31">
        <v>0</v>
      </c>
      <c r="J61" s="9">
        <v>0</v>
      </c>
      <c r="K61" s="32">
        <f t="shared" si="48"/>
        <v>0</v>
      </c>
      <c r="L61" s="31">
        <v>0</v>
      </c>
      <c r="M61" s="9">
        <v>0</v>
      </c>
      <c r="N61" s="32">
        <f t="shared" si="49"/>
        <v>0</v>
      </c>
      <c r="O61" s="31">
        <v>0</v>
      </c>
      <c r="P61" s="9">
        <v>0</v>
      </c>
      <c r="Q61" s="32">
        <f t="shared" si="50"/>
        <v>0</v>
      </c>
      <c r="R61" s="31">
        <v>0</v>
      </c>
      <c r="S61" s="9">
        <v>0</v>
      </c>
      <c r="T61" s="32">
        <f t="shared" si="51"/>
        <v>0</v>
      </c>
      <c r="U61" s="31">
        <v>0</v>
      </c>
      <c r="V61" s="9">
        <v>0</v>
      </c>
      <c r="W61" s="32">
        <f t="shared" si="52"/>
        <v>0</v>
      </c>
      <c r="X61" s="49">
        <f t="shared" si="53"/>
        <v>0</v>
      </c>
      <c r="Y61" s="13">
        <f t="shared" si="54"/>
        <v>0</v>
      </c>
    </row>
    <row r="62" spans="1:25" x14ac:dyDescent="0.3">
      <c r="A62" s="30">
        <v>2021</v>
      </c>
      <c r="B62" s="32" t="s">
        <v>9</v>
      </c>
      <c r="C62" s="31">
        <v>0</v>
      </c>
      <c r="D62" s="9">
        <v>0</v>
      </c>
      <c r="E62" s="32">
        <f t="shared" ref="E62:E69" si="56">IF(C62=0,0,D62/C62*1000)</f>
        <v>0</v>
      </c>
      <c r="F62" s="31">
        <v>0</v>
      </c>
      <c r="G62" s="9">
        <v>0</v>
      </c>
      <c r="H62" s="32">
        <f t="shared" si="47"/>
        <v>0</v>
      </c>
      <c r="I62" s="31">
        <v>0</v>
      </c>
      <c r="J62" s="9">
        <v>0</v>
      </c>
      <c r="K62" s="32">
        <f t="shared" si="48"/>
        <v>0</v>
      </c>
      <c r="L62" s="31">
        <v>0</v>
      </c>
      <c r="M62" s="9">
        <v>0</v>
      </c>
      <c r="N62" s="32">
        <f t="shared" si="49"/>
        <v>0</v>
      </c>
      <c r="O62" s="31">
        <v>0</v>
      </c>
      <c r="P62" s="9">
        <v>0</v>
      </c>
      <c r="Q62" s="32">
        <f t="shared" si="50"/>
        <v>0</v>
      </c>
      <c r="R62" s="31">
        <v>0</v>
      </c>
      <c r="S62" s="9">
        <v>0</v>
      </c>
      <c r="T62" s="32">
        <f t="shared" si="51"/>
        <v>0</v>
      </c>
      <c r="U62" s="31">
        <v>0</v>
      </c>
      <c r="V62" s="9">
        <v>0</v>
      </c>
      <c r="W62" s="32">
        <f t="shared" si="52"/>
        <v>0</v>
      </c>
      <c r="X62" s="49">
        <f t="shared" si="53"/>
        <v>0</v>
      </c>
      <c r="Y62" s="13">
        <f t="shared" si="54"/>
        <v>0</v>
      </c>
    </row>
    <row r="63" spans="1:25" x14ac:dyDescent="0.3">
      <c r="A63" s="30">
        <v>2021</v>
      </c>
      <c r="B63" s="61" t="s">
        <v>10</v>
      </c>
      <c r="C63" s="31">
        <v>0</v>
      </c>
      <c r="D63" s="9">
        <v>0</v>
      </c>
      <c r="E63" s="32">
        <f t="shared" si="56"/>
        <v>0</v>
      </c>
      <c r="F63" s="31">
        <v>0</v>
      </c>
      <c r="G63" s="9">
        <v>0</v>
      </c>
      <c r="H63" s="32">
        <f t="shared" si="47"/>
        <v>0</v>
      </c>
      <c r="I63" s="63">
        <v>0.20499999999999999</v>
      </c>
      <c r="J63" s="9">
        <v>9.81</v>
      </c>
      <c r="K63" s="32">
        <f t="shared" si="48"/>
        <v>47853.658536585368</v>
      </c>
      <c r="L63" s="31">
        <v>0</v>
      </c>
      <c r="M63" s="9">
        <v>0</v>
      </c>
      <c r="N63" s="32">
        <f t="shared" si="49"/>
        <v>0</v>
      </c>
      <c r="O63" s="31">
        <v>0</v>
      </c>
      <c r="P63" s="9">
        <v>0</v>
      </c>
      <c r="Q63" s="32">
        <f t="shared" si="50"/>
        <v>0</v>
      </c>
      <c r="R63" s="31">
        <v>0</v>
      </c>
      <c r="S63" s="9">
        <v>0</v>
      </c>
      <c r="T63" s="32">
        <f t="shared" si="51"/>
        <v>0</v>
      </c>
      <c r="U63" s="31">
        <v>0</v>
      </c>
      <c r="V63" s="9">
        <v>0</v>
      </c>
      <c r="W63" s="32">
        <f t="shared" si="52"/>
        <v>0</v>
      </c>
      <c r="X63" s="49">
        <f t="shared" si="53"/>
        <v>0.20499999999999999</v>
      </c>
      <c r="Y63" s="13">
        <f t="shared" si="54"/>
        <v>9.81</v>
      </c>
    </row>
    <row r="64" spans="1:25" x14ac:dyDescent="0.3">
      <c r="A64" s="30">
        <v>2021</v>
      </c>
      <c r="B64" s="61" t="s">
        <v>11</v>
      </c>
      <c r="C64" s="31">
        <v>0</v>
      </c>
      <c r="D64" s="9">
        <v>0</v>
      </c>
      <c r="E64" s="32">
        <f t="shared" si="56"/>
        <v>0</v>
      </c>
      <c r="F64" s="31">
        <v>0</v>
      </c>
      <c r="G64" s="9">
        <v>0</v>
      </c>
      <c r="H64" s="32">
        <f t="shared" si="47"/>
        <v>0</v>
      </c>
      <c r="I64" s="31">
        <v>0</v>
      </c>
      <c r="J64" s="9">
        <v>0</v>
      </c>
      <c r="K64" s="32">
        <f t="shared" si="48"/>
        <v>0</v>
      </c>
      <c r="L64" s="31">
        <v>0</v>
      </c>
      <c r="M64" s="9">
        <v>0</v>
      </c>
      <c r="N64" s="32">
        <f t="shared" si="49"/>
        <v>0</v>
      </c>
      <c r="O64" s="31">
        <v>0</v>
      </c>
      <c r="P64" s="9">
        <v>0</v>
      </c>
      <c r="Q64" s="32">
        <f t="shared" si="50"/>
        <v>0</v>
      </c>
      <c r="R64" s="31">
        <v>0</v>
      </c>
      <c r="S64" s="9">
        <v>0</v>
      </c>
      <c r="T64" s="32">
        <f t="shared" si="51"/>
        <v>0</v>
      </c>
      <c r="U64" s="31">
        <v>0</v>
      </c>
      <c r="V64" s="9">
        <v>0</v>
      </c>
      <c r="W64" s="32">
        <f t="shared" si="52"/>
        <v>0</v>
      </c>
      <c r="X64" s="49">
        <f t="shared" si="53"/>
        <v>0</v>
      </c>
      <c r="Y64" s="13">
        <f t="shared" si="54"/>
        <v>0</v>
      </c>
    </row>
    <row r="65" spans="1:25" x14ac:dyDescent="0.3">
      <c r="A65" s="30">
        <v>2021</v>
      </c>
      <c r="B65" s="61" t="s">
        <v>12</v>
      </c>
      <c r="C65" s="31">
        <v>0</v>
      </c>
      <c r="D65" s="9">
        <v>0</v>
      </c>
      <c r="E65" s="32">
        <f t="shared" si="56"/>
        <v>0</v>
      </c>
      <c r="F65" s="31">
        <v>0</v>
      </c>
      <c r="G65" s="9">
        <v>0</v>
      </c>
      <c r="H65" s="32">
        <f t="shared" si="47"/>
        <v>0</v>
      </c>
      <c r="I65" s="31">
        <v>0</v>
      </c>
      <c r="J65" s="9">
        <v>0</v>
      </c>
      <c r="K65" s="32">
        <f t="shared" si="48"/>
        <v>0</v>
      </c>
      <c r="L65" s="31">
        <v>0</v>
      </c>
      <c r="M65" s="9">
        <v>0</v>
      </c>
      <c r="N65" s="32">
        <f t="shared" si="49"/>
        <v>0</v>
      </c>
      <c r="O65" s="31">
        <v>0</v>
      </c>
      <c r="P65" s="9">
        <v>0</v>
      </c>
      <c r="Q65" s="32">
        <f t="shared" si="50"/>
        <v>0</v>
      </c>
      <c r="R65" s="31">
        <v>0</v>
      </c>
      <c r="S65" s="9">
        <v>0</v>
      </c>
      <c r="T65" s="32">
        <f t="shared" si="51"/>
        <v>0</v>
      </c>
      <c r="U65" s="31">
        <v>0</v>
      </c>
      <c r="V65" s="9">
        <v>0</v>
      </c>
      <c r="W65" s="32">
        <f t="shared" si="52"/>
        <v>0</v>
      </c>
      <c r="X65" s="49">
        <f t="shared" si="53"/>
        <v>0</v>
      </c>
      <c r="Y65" s="13">
        <f t="shared" si="54"/>
        <v>0</v>
      </c>
    </row>
    <row r="66" spans="1:25" x14ac:dyDescent="0.3">
      <c r="A66" s="30">
        <v>2021</v>
      </c>
      <c r="B66" s="61" t="s">
        <v>13</v>
      </c>
      <c r="C66" s="31">
        <v>0</v>
      </c>
      <c r="D66" s="9">
        <v>0</v>
      </c>
      <c r="E66" s="32">
        <f t="shared" si="56"/>
        <v>0</v>
      </c>
      <c r="F66" s="31">
        <v>0</v>
      </c>
      <c r="G66" s="9">
        <v>0</v>
      </c>
      <c r="H66" s="32">
        <f t="shared" si="47"/>
        <v>0</v>
      </c>
      <c r="I66" s="31">
        <v>0</v>
      </c>
      <c r="J66" s="9">
        <v>0</v>
      </c>
      <c r="K66" s="32">
        <f t="shared" si="48"/>
        <v>0</v>
      </c>
      <c r="L66" s="31">
        <v>0</v>
      </c>
      <c r="M66" s="9">
        <v>0</v>
      </c>
      <c r="N66" s="32">
        <f t="shared" si="49"/>
        <v>0</v>
      </c>
      <c r="O66" s="31">
        <v>0</v>
      </c>
      <c r="P66" s="9">
        <v>0</v>
      </c>
      <c r="Q66" s="32">
        <f t="shared" si="50"/>
        <v>0</v>
      </c>
      <c r="R66" s="31">
        <v>0</v>
      </c>
      <c r="S66" s="9">
        <v>0</v>
      </c>
      <c r="T66" s="32">
        <f t="shared" si="51"/>
        <v>0</v>
      </c>
      <c r="U66" s="31">
        <v>0</v>
      </c>
      <c r="V66" s="9">
        <v>0</v>
      </c>
      <c r="W66" s="32">
        <f t="shared" si="52"/>
        <v>0</v>
      </c>
      <c r="X66" s="49">
        <f t="shared" si="53"/>
        <v>0</v>
      </c>
      <c r="Y66" s="13">
        <f t="shared" si="54"/>
        <v>0</v>
      </c>
    </row>
    <row r="67" spans="1:25" x14ac:dyDescent="0.3">
      <c r="A67" s="30">
        <v>2021</v>
      </c>
      <c r="B67" s="61" t="s">
        <v>14</v>
      </c>
      <c r="C67" s="31">
        <v>0</v>
      </c>
      <c r="D67" s="9">
        <v>0</v>
      </c>
      <c r="E67" s="32">
        <f t="shared" si="56"/>
        <v>0</v>
      </c>
      <c r="F67" s="31">
        <v>0</v>
      </c>
      <c r="G67" s="9">
        <v>0</v>
      </c>
      <c r="H67" s="32">
        <f t="shared" si="47"/>
        <v>0</v>
      </c>
      <c r="I67" s="31">
        <v>0</v>
      </c>
      <c r="J67" s="9">
        <v>0</v>
      </c>
      <c r="K67" s="32">
        <f t="shared" si="48"/>
        <v>0</v>
      </c>
      <c r="L67" s="31">
        <v>0</v>
      </c>
      <c r="M67" s="9">
        <v>0</v>
      </c>
      <c r="N67" s="32">
        <f t="shared" si="49"/>
        <v>0</v>
      </c>
      <c r="O67" s="31">
        <v>0</v>
      </c>
      <c r="P67" s="9">
        <v>0</v>
      </c>
      <c r="Q67" s="32">
        <f t="shared" si="50"/>
        <v>0</v>
      </c>
      <c r="R67" s="31">
        <v>0</v>
      </c>
      <c r="S67" s="9">
        <v>0</v>
      </c>
      <c r="T67" s="32">
        <f t="shared" si="51"/>
        <v>0</v>
      </c>
      <c r="U67" s="31">
        <v>0</v>
      </c>
      <c r="V67" s="9">
        <v>0</v>
      </c>
      <c r="W67" s="32">
        <f t="shared" si="52"/>
        <v>0</v>
      </c>
      <c r="X67" s="49">
        <f t="shared" si="53"/>
        <v>0</v>
      </c>
      <c r="Y67" s="13">
        <f t="shared" si="54"/>
        <v>0</v>
      </c>
    </row>
    <row r="68" spans="1:25" x14ac:dyDescent="0.3">
      <c r="A68" s="30">
        <v>2021</v>
      </c>
      <c r="B68" s="32" t="s">
        <v>15</v>
      </c>
      <c r="C68" s="31">
        <v>0</v>
      </c>
      <c r="D68" s="9">
        <v>0</v>
      </c>
      <c r="E68" s="32">
        <f t="shared" si="56"/>
        <v>0</v>
      </c>
      <c r="F68" s="31">
        <v>0</v>
      </c>
      <c r="G68" s="9">
        <v>0</v>
      </c>
      <c r="H68" s="32">
        <f t="shared" si="47"/>
        <v>0</v>
      </c>
      <c r="I68" s="31">
        <v>0</v>
      </c>
      <c r="J68" s="9">
        <v>0</v>
      </c>
      <c r="K68" s="32">
        <f t="shared" si="48"/>
        <v>0</v>
      </c>
      <c r="L68" s="31">
        <v>0</v>
      </c>
      <c r="M68" s="9">
        <v>0</v>
      </c>
      <c r="N68" s="32">
        <f t="shared" si="49"/>
        <v>0</v>
      </c>
      <c r="O68" s="31">
        <v>0</v>
      </c>
      <c r="P68" s="9">
        <v>0</v>
      </c>
      <c r="Q68" s="32">
        <f t="shared" si="50"/>
        <v>0</v>
      </c>
      <c r="R68" s="31">
        <v>0</v>
      </c>
      <c r="S68" s="9">
        <v>0</v>
      </c>
      <c r="T68" s="32">
        <f t="shared" si="51"/>
        <v>0</v>
      </c>
      <c r="U68" s="31">
        <v>0</v>
      </c>
      <c r="V68" s="9">
        <v>0</v>
      </c>
      <c r="W68" s="32">
        <f t="shared" si="52"/>
        <v>0</v>
      </c>
      <c r="X68" s="49">
        <f t="shared" si="53"/>
        <v>0</v>
      </c>
      <c r="Y68" s="13">
        <f t="shared" si="54"/>
        <v>0</v>
      </c>
    </row>
    <row r="69" spans="1:25" x14ac:dyDescent="0.3">
      <c r="A69" s="30">
        <v>2021</v>
      </c>
      <c r="B69" s="61" t="s">
        <v>16</v>
      </c>
      <c r="C69" s="31">
        <v>0</v>
      </c>
      <c r="D69" s="9">
        <v>0</v>
      </c>
      <c r="E69" s="32">
        <f t="shared" si="56"/>
        <v>0</v>
      </c>
      <c r="F69" s="31">
        <v>0</v>
      </c>
      <c r="G69" s="9">
        <v>0</v>
      </c>
      <c r="H69" s="32">
        <f t="shared" si="47"/>
        <v>0</v>
      </c>
      <c r="I69" s="31">
        <v>0</v>
      </c>
      <c r="J69" s="9">
        <v>0</v>
      </c>
      <c r="K69" s="32">
        <f t="shared" si="48"/>
        <v>0</v>
      </c>
      <c r="L69" s="31">
        <v>0</v>
      </c>
      <c r="M69" s="9">
        <v>0</v>
      </c>
      <c r="N69" s="32">
        <f t="shared" si="49"/>
        <v>0</v>
      </c>
      <c r="O69" s="31">
        <v>0</v>
      </c>
      <c r="P69" s="9">
        <v>0</v>
      </c>
      <c r="Q69" s="32">
        <f t="shared" si="50"/>
        <v>0</v>
      </c>
      <c r="R69" s="31">
        <v>0</v>
      </c>
      <c r="S69" s="9">
        <v>0</v>
      </c>
      <c r="T69" s="32">
        <f t="shared" si="51"/>
        <v>0</v>
      </c>
      <c r="U69" s="31">
        <v>0</v>
      </c>
      <c r="V69" s="9">
        <v>0</v>
      </c>
      <c r="W69" s="32">
        <f t="shared" si="52"/>
        <v>0</v>
      </c>
      <c r="X69" s="49">
        <f>SUM(R69+F69+I69+C69+U69+L69)</f>
        <v>0</v>
      </c>
      <c r="Y69" s="13">
        <f>SUM(S69+G69+J69+D69+V69+M69)</f>
        <v>0</v>
      </c>
    </row>
    <row r="70" spans="1:25" ht="15" thickBot="1" x14ac:dyDescent="0.35">
      <c r="A70" s="33"/>
      <c r="B70" s="62" t="s">
        <v>17</v>
      </c>
      <c r="C70" s="34">
        <f t="shared" ref="C70:D70" si="57">SUM(C58:C69)</f>
        <v>0</v>
      </c>
      <c r="D70" s="28">
        <f t="shared" si="57"/>
        <v>0</v>
      </c>
      <c r="E70" s="35"/>
      <c r="F70" s="34">
        <f t="shared" ref="F70:G70" si="58">SUM(F58:F69)</f>
        <v>0</v>
      </c>
      <c r="G70" s="28">
        <f t="shared" si="58"/>
        <v>0</v>
      </c>
      <c r="H70" s="35"/>
      <c r="I70" s="34">
        <f t="shared" ref="I70:J70" si="59">SUM(I58:I69)</f>
        <v>0.20499999999999999</v>
      </c>
      <c r="J70" s="28">
        <f t="shared" si="59"/>
        <v>9.81</v>
      </c>
      <c r="K70" s="35"/>
      <c r="L70" s="34">
        <f t="shared" ref="L70:M70" si="60">SUM(L58:L69)</f>
        <v>0</v>
      </c>
      <c r="M70" s="28">
        <f t="shared" si="60"/>
        <v>0</v>
      </c>
      <c r="N70" s="35"/>
      <c r="O70" s="34">
        <f t="shared" ref="O70:P70" si="61">SUM(O58:O69)</f>
        <v>0</v>
      </c>
      <c r="P70" s="28">
        <f t="shared" si="61"/>
        <v>0</v>
      </c>
      <c r="Q70" s="35"/>
      <c r="R70" s="34">
        <f t="shared" ref="R70:S70" si="62">SUM(R58:R69)</f>
        <v>0</v>
      </c>
      <c r="S70" s="28">
        <f t="shared" si="62"/>
        <v>0</v>
      </c>
      <c r="T70" s="35"/>
      <c r="U70" s="34">
        <f t="shared" ref="U70:V70" si="63">SUM(U58:U69)</f>
        <v>0</v>
      </c>
      <c r="V70" s="28">
        <f t="shared" si="63"/>
        <v>0</v>
      </c>
      <c r="W70" s="35"/>
      <c r="X70" s="50">
        <f>SUM(R70+F70+I70+C70+U70+L70)</f>
        <v>0.20499999999999999</v>
      </c>
      <c r="Y70" s="29">
        <f>SUM(S70+G70+J70+D70+V70+M70)</f>
        <v>9.81</v>
      </c>
    </row>
    <row r="71" spans="1:25" ht="16.2" customHeight="1" x14ac:dyDescent="0.3">
      <c r="A71" s="30">
        <v>2022</v>
      </c>
      <c r="B71" s="61" t="s">
        <v>5</v>
      </c>
      <c r="C71" s="31">
        <v>0</v>
      </c>
      <c r="D71" s="9">
        <v>0</v>
      </c>
      <c r="E71" s="32">
        <f>IF(C71=0,0,D71/C71*1000)</f>
        <v>0</v>
      </c>
      <c r="F71" s="31">
        <v>0</v>
      </c>
      <c r="G71" s="9">
        <v>0</v>
      </c>
      <c r="H71" s="32">
        <f t="shared" ref="H71:H82" si="64">IF(F71=0,0,G71/F71*1000)</f>
        <v>0</v>
      </c>
      <c r="I71" s="31">
        <v>0</v>
      </c>
      <c r="J71" s="9">
        <v>0</v>
      </c>
      <c r="K71" s="32">
        <f t="shared" ref="K71:K82" si="65">IF(I71=0,0,J71/I71*1000)</f>
        <v>0</v>
      </c>
      <c r="L71" s="31">
        <v>0</v>
      </c>
      <c r="M71" s="9">
        <v>0</v>
      </c>
      <c r="N71" s="32">
        <f t="shared" ref="N71:N82" si="66">IF(L71=0,0,M71/L71*1000)</f>
        <v>0</v>
      </c>
      <c r="O71" s="31">
        <v>0</v>
      </c>
      <c r="P71" s="9">
        <v>0</v>
      </c>
      <c r="Q71" s="32">
        <f t="shared" ref="Q71:Q82" si="67">IF(O71=0,0,P71/O71*1000)</f>
        <v>0</v>
      </c>
      <c r="R71" s="31">
        <v>0</v>
      </c>
      <c r="S71" s="9">
        <v>0</v>
      </c>
      <c r="T71" s="32">
        <f t="shared" ref="T71:T82" si="68">IF(R71=0,0,S71/R71*1000)</f>
        <v>0</v>
      </c>
      <c r="U71" s="31">
        <v>0</v>
      </c>
      <c r="V71" s="9">
        <v>0</v>
      </c>
      <c r="W71" s="32">
        <f t="shared" ref="W71:W82" si="69">IF(U71=0,0,V71/U71*1000)</f>
        <v>0</v>
      </c>
      <c r="X71" s="49">
        <f>SUMIF($C$5:$W$5,"Ton",C71:W71)</f>
        <v>0</v>
      </c>
      <c r="Y71" s="13">
        <f>SUMIF($C$5:$W$5,"F*",C71:W71)</f>
        <v>0</v>
      </c>
    </row>
    <row r="72" spans="1:25" x14ac:dyDescent="0.3">
      <c r="A72" s="30">
        <v>2022</v>
      </c>
      <c r="B72" s="61" t="s">
        <v>6</v>
      </c>
      <c r="C72" s="31">
        <v>0</v>
      </c>
      <c r="D72" s="9">
        <v>0</v>
      </c>
      <c r="E72" s="32">
        <f t="shared" ref="E72:E73" si="70">IF(C72=0,0,D72/C72*1000)</f>
        <v>0</v>
      </c>
      <c r="F72" s="31">
        <v>0</v>
      </c>
      <c r="G72" s="9">
        <v>0</v>
      </c>
      <c r="H72" s="32">
        <f t="shared" si="64"/>
        <v>0</v>
      </c>
      <c r="I72" s="31">
        <v>0</v>
      </c>
      <c r="J72" s="9">
        <v>0</v>
      </c>
      <c r="K72" s="32">
        <f t="shared" si="65"/>
        <v>0</v>
      </c>
      <c r="L72" s="31">
        <v>0</v>
      </c>
      <c r="M72" s="9">
        <v>0</v>
      </c>
      <c r="N72" s="32">
        <f t="shared" si="66"/>
        <v>0</v>
      </c>
      <c r="O72" s="31">
        <v>0</v>
      </c>
      <c r="P72" s="9">
        <v>0</v>
      </c>
      <c r="Q72" s="32">
        <f t="shared" si="67"/>
        <v>0</v>
      </c>
      <c r="R72" s="31">
        <v>0</v>
      </c>
      <c r="S72" s="9">
        <v>0</v>
      </c>
      <c r="T72" s="32">
        <f t="shared" si="68"/>
        <v>0</v>
      </c>
      <c r="U72" s="31">
        <v>0</v>
      </c>
      <c r="V72" s="9">
        <v>0</v>
      </c>
      <c r="W72" s="32">
        <f t="shared" si="69"/>
        <v>0</v>
      </c>
      <c r="X72" s="49">
        <f t="shared" ref="X72:X83" si="71">SUMIF($C$5:$W$5,"Ton",C72:W72)</f>
        <v>0</v>
      </c>
      <c r="Y72" s="13">
        <f t="shared" ref="Y72:Y83" si="72">SUMIF($C$5:$W$5,"F*",C72:W72)</f>
        <v>0</v>
      </c>
    </row>
    <row r="73" spans="1:25" x14ac:dyDescent="0.3">
      <c r="A73" s="30">
        <v>2022</v>
      </c>
      <c r="B73" s="61" t="s">
        <v>7</v>
      </c>
      <c r="C73" s="31">
        <v>0</v>
      </c>
      <c r="D73" s="9">
        <v>0</v>
      </c>
      <c r="E73" s="32">
        <f t="shared" si="70"/>
        <v>0</v>
      </c>
      <c r="F73" s="31">
        <v>0</v>
      </c>
      <c r="G73" s="9">
        <v>0</v>
      </c>
      <c r="H73" s="32">
        <f t="shared" si="64"/>
        <v>0</v>
      </c>
      <c r="I73" s="31">
        <v>0</v>
      </c>
      <c r="J73" s="9">
        <v>0</v>
      </c>
      <c r="K73" s="32">
        <f t="shared" si="65"/>
        <v>0</v>
      </c>
      <c r="L73" s="31">
        <v>0</v>
      </c>
      <c r="M73" s="9">
        <v>0</v>
      </c>
      <c r="N73" s="32">
        <f t="shared" si="66"/>
        <v>0</v>
      </c>
      <c r="O73" s="31">
        <v>0</v>
      </c>
      <c r="P73" s="9">
        <v>0</v>
      </c>
      <c r="Q73" s="32">
        <f t="shared" si="67"/>
        <v>0</v>
      </c>
      <c r="R73" s="31">
        <v>0</v>
      </c>
      <c r="S73" s="9">
        <v>0</v>
      </c>
      <c r="T73" s="32">
        <f t="shared" si="68"/>
        <v>0</v>
      </c>
      <c r="U73" s="31">
        <v>0</v>
      </c>
      <c r="V73" s="9">
        <v>0</v>
      </c>
      <c r="W73" s="32">
        <f t="shared" si="69"/>
        <v>0</v>
      </c>
      <c r="X73" s="49">
        <f t="shared" si="71"/>
        <v>0</v>
      </c>
      <c r="Y73" s="13">
        <f t="shared" si="72"/>
        <v>0</v>
      </c>
    </row>
    <row r="74" spans="1:25" x14ac:dyDescent="0.3">
      <c r="A74" s="30">
        <v>2022</v>
      </c>
      <c r="B74" s="61" t="s">
        <v>8</v>
      </c>
      <c r="C74" s="31">
        <v>0</v>
      </c>
      <c r="D74" s="9">
        <v>0</v>
      </c>
      <c r="E74" s="32">
        <f>IF(C74=0,0,D74/C74*1000)</f>
        <v>0</v>
      </c>
      <c r="F74" s="31">
        <v>0</v>
      </c>
      <c r="G74" s="9">
        <v>0</v>
      </c>
      <c r="H74" s="32">
        <f t="shared" si="64"/>
        <v>0</v>
      </c>
      <c r="I74" s="63">
        <v>0.70666999999999991</v>
      </c>
      <c r="J74" s="9">
        <v>9.4610000000000003</v>
      </c>
      <c r="K74" s="32">
        <f t="shared" si="65"/>
        <v>13388.144395545305</v>
      </c>
      <c r="L74" s="31">
        <v>0</v>
      </c>
      <c r="M74" s="9">
        <v>0</v>
      </c>
      <c r="N74" s="32">
        <f t="shared" si="66"/>
        <v>0</v>
      </c>
      <c r="O74" s="31">
        <v>0</v>
      </c>
      <c r="P74" s="9">
        <v>0</v>
      </c>
      <c r="Q74" s="32">
        <f t="shared" si="67"/>
        <v>0</v>
      </c>
      <c r="R74" s="31">
        <v>0</v>
      </c>
      <c r="S74" s="9">
        <v>0</v>
      </c>
      <c r="T74" s="32">
        <f t="shared" si="68"/>
        <v>0</v>
      </c>
      <c r="U74" s="31">
        <v>0</v>
      </c>
      <c r="V74" s="9">
        <v>0</v>
      </c>
      <c r="W74" s="32">
        <f t="shared" si="69"/>
        <v>0</v>
      </c>
      <c r="X74" s="49">
        <f t="shared" si="71"/>
        <v>0.70666999999999991</v>
      </c>
      <c r="Y74" s="13">
        <f t="shared" si="72"/>
        <v>9.4610000000000003</v>
      </c>
    </row>
    <row r="75" spans="1:25" x14ac:dyDescent="0.3">
      <c r="A75" s="30">
        <v>2022</v>
      </c>
      <c r="B75" s="32" t="s">
        <v>9</v>
      </c>
      <c r="C75" s="31">
        <v>0</v>
      </c>
      <c r="D75" s="9">
        <v>0</v>
      </c>
      <c r="E75" s="32">
        <f t="shared" ref="E75:E82" si="73">IF(C75=0,0,D75/C75*1000)</f>
        <v>0</v>
      </c>
      <c r="F75" s="31">
        <v>0</v>
      </c>
      <c r="G75" s="9">
        <v>0</v>
      </c>
      <c r="H75" s="32">
        <f t="shared" si="64"/>
        <v>0</v>
      </c>
      <c r="I75" s="63">
        <v>4.0000000000000001E-3</v>
      </c>
      <c r="J75" s="9">
        <v>0.124</v>
      </c>
      <c r="K75" s="32">
        <f t="shared" si="65"/>
        <v>31000</v>
      </c>
      <c r="L75" s="31">
        <v>0</v>
      </c>
      <c r="M75" s="9">
        <v>0</v>
      </c>
      <c r="N75" s="32">
        <f t="shared" si="66"/>
        <v>0</v>
      </c>
      <c r="O75" s="31">
        <v>0</v>
      </c>
      <c r="P75" s="9">
        <v>0</v>
      </c>
      <c r="Q75" s="32">
        <f t="shared" si="67"/>
        <v>0</v>
      </c>
      <c r="R75" s="31">
        <v>0</v>
      </c>
      <c r="S75" s="9">
        <v>0</v>
      </c>
      <c r="T75" s="32">
        <f t="shared" si="68"/>
        <v>0</v>
      </c>
      <c r="U75" s="31">
        <v>0</v>
      </c>
      <c r="V75" s="9">
        <v>0</v>
      </c>
      <c r="W75" s="32">
        <f t="shared" si="69"/>
        <v>0</v>
      </c>
      <c r="X75" s="49">
        <f t="shared" si="71"/>
        <v>4.0000000000000001E-3</v>
      </c>
      <c r="Y75" s="13">
        <f t="shared" si="72"/>
        <v>0.124</v>
      </c>
    </row>
    <row r="76" spans="1:25" x14ac:dyDescent="0.3">
      <c r="A76" s="30">
        <v>2022</v>
      </c>
      <c r="B76" s="61" t="s">
        <v>10</v>
      </c>
      <c r="C76" s="31">
        <v>0</v>
      </c>
      <c r="D76" s="9">
        <v>0</v>
      </c>
      <c r="E76" s="32">
        <f t="shared" si="73"/>
        <v>0</v>
      </c>
      <c r="F76" s="31">
        <v>0</v>
      </c>
      <c r="G76" s="9">
        <v>0</v>
      </c>
      <c r="H76" s="32">
        <f t="shared" si="64"/>
        <v>0</v>
      </c>
      <c r="I76" s="31">
        <v>0</v>
      </c>
      <c r="J76" s="9">
        <v>0</v>
      </c>
      <c r="K76" s="32">
        <f t="shared" si="65"/>
        <v>0</v>
      </c>
      <c r="L76" s="31">
        <v>0</v>
      </c>
      <c r="M76" s="9">
        <v>0</v>
      </c>
      <c r="N76" s="32">
        <f t="shared" si="66"/>
        <v>0</v>
      </c>
      <c r="O76" s="31">
        <v>0</v>
      </c>
      <c r="P76" s="9">
        <v>0</v>
      </c>
      <c r="Q76" s="32">
        <f t="shared" si="67"/>
        <v>0</v>
      </c>
      <c r="R76" s="31">
        <v>0</v>
      </c>
      <c r="S76" s="9">
        <v>0</v>
      </c>
      <c r="T76" s="32">
        <f t="shared" si="68"/>
        <v>0</v>
      </c>
      <c r="U76" s="31">
        <v>0</v>
      </c>
      <c r="V76" s="9">
        <v>0</v>
      </c>
      <c r="W76" s="32">
        <f t="shared" si="69"/>
        <v>0</v>
      </c>
      <c r="X76" s="49">
        <f t="shared" si="71"/>
        <v>0</v>
      </c>
      <c r="Y76" s="13">
        <f t="shared" si="72"/>
        <v>0</v>
      </c>
    </row>
    <row r="77" spans="1:25" x14ac:dyDescent="0.3">
      <c r="A77" s="30">
        <v>2022</v>
      </c>
      <c r="B77" s="61" t="s">
        <v>11</v>
      </c>
      <c r="C77" s="31">
        <v>0</v>
      </c>
      <c r="D77" s="9">
        <v>0</v>
      </c>
      <c r="E77" s="32">
        <f t="shared" si="73"/>
        <v>0</v>
      </c>
      <c r="F77" s="31">
        <v>0</v>
      </c>
      <c r="G77" s="9">
        <v>0</v>
      </c>
      <c r="H77" s="32">
        <f t="shared" si="64"/>
        <v>0</v>
      </c>
      <c r="I77" s="31">
        <v>0</v>
      </c>
      <c r="J77" s="9">
        <v>0</v>
      </c>
      <c r="K77" s="32">
        <f t="shared" si="65"/>
        <v>0</v>
      </c>
      <c r="L77" s="31">
        <v>0</v>
      </c>
      <c r="M77" s="9">
        <v>0</v>
      </c>
      <c r="N77" s="32">
        <f t="shared" si="66"/>
        <v>0</v>
      </c>
      <c r="O77" s="31">
        <v>0</v>
      </c>
      <c r="P77" s="9">
        <v>0</v>
      </c>
      <c r="Q77" s="32">
        <f t="shared" si="67"/>
        <v>0</v>
      </c>
      <c r="R77" s="31">
        <v>0</v>
      </c>
      <c r="S77" s="9">
        <v>0</v>
      </c>
      <c r="T77" s="32">
        <f t="shared" si="68"/>
        <v>0</v>
      </c>
      <c r="U77" s="31">
        <v>0</v>
      </c>
      <c r="V77" s="9">
        <v>0</v>
      </c>
      <c r="W77" s="32">
        <f t="shared" si="69"/>
        <v>0</v>
      </c>
      <c r="X77" s="49">
        <f t="shared" si="71"/>
        <v>0</v>
      </c>
      <c r="Y77" s="13">
        <f t="shared" si="72"/>
        <v>0</v>
      </c>
    </row>
    <row r="78" spans="1:25" x14ac:dyDescent="0.3">
      <c r="A78" s="30">
        <v>2022</v>
      </c>
      <c r="B78" s="61" t="s">
        <v>12</v>
      </c>
      <c r="C78" s="31">
        <v>0</v>
      </c>
      <c r="D78" s="9">
        <v>0</v>
      </c>
      <c r="E78" s="32">
        <f t="shared" si="73"/>
        <v>0</v>
      </c>
      <c r="F78" s="31">
        <v>0</v>
      </c>
      <c r="G78" s="9">
        <v>0</v>
      </c>
      <c r="H78" s="32">
        <f t="shared" si="64"/>
        <v>0</v>
      </c>
      <c r="I78" s="63">
        <v>2.1000000000000001E-2</v>
      </c>
      <c r="J78" s="9">
        <v>0.51300000000000001</v>
      </c>
      <c r="K78" s="32">
        <f t="shared" si="65"/>
        <v>24428.571428571428</v>
      </c>
      <c r="L78" s="31">
        <v>0</v>
      </c>
      <c r="M78" s="9">
        <v>0</v>
      </c>
      <c r="N78" s="32">
        <f t="shared" si="66"/>
        <v>0</v>
      </c>
      <c r="O78" s="31">
        <v>0</v>
      </c>
      <c r="P78" s="9">
        <v>0</v>
      </c>
      <c r="Q78" s="32">
        <f t="shared" si="67"/>
        <v>0</v>
      </c>
      <c r="R78" s="31">
        <v>0</v>
      </c>
      <c r="S78" s="9">
        <v>0</v>
      </c>
      <c r="T78" s="32">
        <f t="shared" si="68"/>
        <v>0</v>
      </c>
      <c r="U78" s="63">
        <v>2.3600000000000003E-2</v>
      </c>
      <c r="V78" s="9">
        <v>0.64800000000000002</v>
      </c>
      <c r="W78" s="32">
        <f t="shared" si="69"/>
        <v>27457.627118644064</v>
      </c>
      <c r="X78" s="49">
        <f t="shared" si="71"/>
        <v>4.4600000000000001E-2</v>
      </c>
      <c r="Y78" s="13">
        <f t="shared" si="72"/>
        <v>1.161</v>
      </c>
    </row>
    <row r="79" spans="1:25" x14ac:dyDescent="0.3">
      <c r="A79" s="30">
        <v>2022</v>
      </c>
      <c r="B79" s="61" t="s">
        <v>13</v>
      </c>
      <c r="C79" s="31">
        <v>0</v>
      </c>
      <c r="D79" s="9">
        <v>0</v>
      </c>
      <c r="E79" s="32">
        <f t="shared" si="73"/>
        <v>0</v>
      </c>
      <c r="F79" s="31">
        <v>0</v>
      </c>
      <c r="G79" s="9">
        <v>0</v>
      </c>
      <c r="H79" s="32">
        <f t="shared" si="64"/>
        <v>0</v>
      </c>
      <c r="I79" s="31">
        <v>0</v>
      </c>
      <c r="J79" s="9">
        <v>0</v>
      </c>
      <c r="K79" s="32">
        <f t="shared" si="65"/>
        <v>0</v>
      </c>
      <c r="L79" s="31">
        <v>0</v>
      </c>
      <c r="M79" s="9">
        <v>0</v>
      </c>
      <c r="N79" s="32">
        <f t="shared" si="66"/>
        <v>0</v>
      </c>
      <c r="O79" s="31">
        <v>0</v>
      </c>
      <c r="P79" s="9">
        <v>0</v>
      </c>
      <c r="Q79" s="32">
        <f t="shared" si="67"/>
        <v>0</v>
      </c>
      <c r="R79" s="31">
        <v>0</v>
      </c>
      <c r="S79" s="9">
        <v>0</v>
      </c>
      <c r="T79" s="32">
        <f t="shared" si="68"/>
        <v>0</v>
      </c>
      <c r="U79" s="31">
        <v>0</v>
      </c>
      <c r="V79" s="9">
        <v>0</v>
      </c>
      <c r="W79" s="32">
        <f t="shared" si="69"/>
        <v>0</v>
      </c>
      <c r="X79" s="49">
        <f t="shared" si="71"/>
        <v>0</v>
      </c>
      <c r="Y79" s="13">
        <f t="shared" si="72"/>
        <v>0</v>
      </c>
    </row>
    <row r="80" spans="1:25" x14ac:dyDescent="0.3">
      <c r="A80" s="30">
        <v>2022</v>
      </c>
      <c r="B80" s="61" t="s">
        <v>14</v>
      </c>
      <c r="C80" s="31">
        <v>0</v>
      </c>
      <c r="D80" s="9">
        <v>0</v>
      </c>
      <c r="E80" s="32">
        <f t="shared" si="73"/>
        <v>0</v>
      </c>
      <c r="F80" s="31">
        <v>0</v>
      </c>
      <c r="G80" s="9">
        <v>0</v>
      </c>
      <c r="H80" s="32">
        <f t="shared" si="64"/>
        <v>0</v>
      </c>
      <c r="I80" s="31">
        <v>0</v>
      </c>
      <c r="J80" s="9">
        <v>0</v>
      </c>
      <c r="K80" s="32">
        <f t="shared" si="65"/>
        <v>0</v>
      </c>
      <c r="L80" s="31">
        <v>0</v>
      </c>
      <c r="M80" s="9">
        <v>0</v>
      </c>
      <c r="N80" s="32">
        <f t="shared" si="66"/>
        <v>0</v>
      </c>
      <c r="O80" s="31">
        <v>0</v>
      </c>
      <c r="P80" s="9">
        <v>0</v>
      </c>
      <c r="Q80" s="32">
        <f t="shared" si="67"/>
        <v>0</v>
      </c>
      <c r="R80" s="31">
        <v>0</v>
      </c>
      <c r="S80" s="9">
        <v>0</v>
      </c>
      <c r="T80" s="32">
        <f t="shared" si="68"/>
        <v>0</v>
      </c>
      <c r="U80" s="31">
        <v>0</v>
      </c>
      <c r="V80" s="9">
        <v>0</v>
      </c>
      <c r="W80" s="32">
        <f t="shared" si="69"/>
        <v>0</v>
      </c>
      <c r="X80" s="49">
        <f t="shared" si="71"/>
        <v>0</v>
      </c>
      <c r="Y80" s="13">
        <f t="shared" si="72"/>
        <v>0</v>
      </c>
    </row>
    <row r="81" spans="1:25" x14ac:dyDescent="0.3">
      <c r="A81" s="30">
        <v>2022</v>
      </c>
      <c r="B81" s="32" t="s">
        <v>15</v>
      </c>
      <c r="C81" s="31">
        <v>0</v>
      </c>
      <c r="D81" s="9">
        <v>0</v>
      </c>
      <c r="E81" s="32">
        <f t="shared" si="73"/>
        <v>0</v>
      </c>
      <c r="F81" s="31">
        <v>0</v>
      </c>
      <c r="G81" s="9">
        <v>0</v>
      </c>
      <c r="H81" s="32">
        <f t="shared" si="64"/>
        <v>0</v>
      </c>
      <c r="I81" s="31">
        <v>0</v>
      </c>
      <c r="J81" s="9">
        <v>0</v>
      </c>
      <c r="K81" s="32">
        <f t="shared" si="65"/>
        <v>0</v>
      </c>
      <c r="L81" s="31">
        <v>0</v>
      </c>
      <c r="M81" s="9">
        <v>0</v>
      </c>
      <c r="N81" s="32">
        <f t="shared" si="66"/>
        <v>0</v>
      </c>
      <c r="O81" s="31">
        <v>0</v>
      </c>
      <c r="P81" s="9">
        <v>0</v>
      </c>
      <c r="Q81" s="32">
        <f t="shared" si="67"/>
        <v>0</v>
      </c>
      <c r="R81" s="31">
        <v>0</v>
      </c>
      <c r="S81" s="9">
        <v>0</v>
      </c>
      <c r="T81" s="32">
        <f t="shared" si="68"/>
        <v>0</v>
      </c>
      <c r="U81" s="31">
        <v>0</v>
      </c>
      <c r="V81" s="9">
        <v>0</v>
      </c>
      <c r="W81" s="32">
        <f t="shared" si="69"/>
        <v>0</v>
      </c>
      <c r="X81" s="49">
        <f t="shared" si="71"/>
        <v>0</v>
      </c>
      <c r="Y81" s="13">
        <f t="shared" si="72"/>
        <v>0</v>
      </c>
    </row>
    <row r="82" spans="1:25" x14ac:dyDescent="0.3">
      <c r="A82" s="30">
        <v>2022</v>
      </c>
      <c r="B82" s="61" t="s">
        <v>16</v>
      </c>
      <c r="C82" s="31">
        <v>0</v>
      </c>
      <c r="D82" s="9">
        <v>0</v>
      </c>
      <c r="E82" s="32">
        <f t="shared" si="73"/>
        <v>0</v>
      </c>
      <c r="F82" s="31">
        <v>0</v>
      </c>
      <c r="G82" s="9">
        <v>0</v>
      </c>
      <c r="H82" s="32">
        <f t="shared" si="64"/>
        <v>0</v>
      </c>
      <c r="I82" s="63">
        <v>0.2</v>
      </c>
      <c r="J82" s="9">
        <v>4.4450000000000003</v>
      </c>
      <c r="K82" s="32">
        <f t="shared" si="65"/>
        <v>22225</v>
      </c>
      <c r="L82" s="31">
        <v>0</v>
      </c>
      <c r="M82" s="9">
        <v>0</v>
      </c>
      <c r="N82" s="32">
        <f t="shared" si="66"/>
        <v>0</v>
      </c>
      <c r="O82" s="31">
        <v>0</v>
      </c>
      <c r="P82" s="9">
        <v>0</v>
      </c>
      <c r="Q82" s="32">
        <f t="shared" si="67"/>
        <v>0</v>
      </c>
      <c r="R82" s="31">
        <v>0</v>
      </c>
      <c r="S82" s="9">
        <v>0</v>
      </c>
      <c r="T82" s="32">
        <f t="shared" si="68"/>
        <v>0</v>
      </c>
      <c r="U82" s="31">
        <v>0</v>
      </c>
      <c r="V82" s="9">
        <v>0</v>
      </c>
      <c r="W82" s="32">
        <f t="shared" si="69"/>
        <v>0</v>
      </c>
      <c r="X82" s="49">
        <f t="shared" si="71"/>
        <v>0.2</v>
      </c>
      <c r="Y82" s="13">
        <f t="shared" si="72"/>
        <v>4.4450000000000003</v>
      </c>
    </row>
    <row r="83" spans="1:25" ht="15" thickBot="1" x14ac:dyDescent="0.35">
      <c r="A83" s="33"/>
      <c r="B83" s="62" t="s">
        <v>17</v>
      </c>
      <c r="C83" s="34">
        <f t="shared" ref="C83:D83" si="74">SUM(C71:C82)</f>
        <v>0</v>
      </c>
      <c r="D83" s="28">
        <f t="shared" si="74"/>
        <v>0</v>
      </c>
      <c r="E83" s="35"/>
      <c r="F83" s="34">
        <f t="shared" ref="F83:G83" si="75">SUM(F71:F82)</f>
        <v>0</v>
      </c>
      <c r="G83" s="28">
        <f t="shared" si="75"/>
        <v>0</v>
      </c>
      <c r="H83" s="35"/>
      <c r="I83" s="34">
        <f t="shared" ref="I83:J83" si="76">SUM(I71:I82)</f>
        <v>0.93167</v>
      </c>
      <c r="J83" s="28">
        <f t="shared" si="76"/>
        <v>14.543000000000001</v>
      </c>
      <c r="K83" s="35"/>
      <c r="L83" s="34">
        <f t="shared" ref="L83:M83" si="77">SUM(L71:L82)</f>
        <v>0</v>
      </c>
      <c r="M83" s="28">
        <f t="shared" si="77"/>
        <v>0</v>
      </c>
      <c r="N83" s="35"/>
      <c r="O83" s="34">
        <f t="shared" ref="O83:P83" si="78">SUM(O71:O82)</f>
        <v>0</v>
      </c>
      <c r="P83" s="28">
        <f t="shared" si="78"/>
        <v>0</v>
      </c>
      <c r="Q83" s="35"/>
      <c r="R83" s="34">
        <f t="shared" ref="R83:S83" si="79">SUM(R71:R82)</f>
        <v>0</v>
      </c>
      <c r="S83" s="28">
        <f t="shared" si="79"/>
        <v>0</v>
      </c>
      <c r="T83" s="35"/>
      <c r="U83" s="34">
        <f t="shared" ref="U83:V83" si="80">SUM(U71:U82)</f>
        <v>2.3600000000000003E-2</v>
      </c>
      <c r="V83" s="28">
        <f t="shared" si="80"/>
        <v>0.64800000000000002</v>
      </c>
      <c r="W83" s="35"/>
      <c r="X83" s="50">
        <f t="shared" si="71"/>
        <v>0.95526999999999995</v>
      </c>
      <c r="Y83" s="29">
        <f t="shared" si="72"/>
        <v>15.191000000000001</v>
      </c>
    </row>
    <row r="84" spans="1:25" x14ac:dyDescent="0.3">
      <c r="A84" s="30">
        <v>2023</v>
      </c>
      <c r="B84" s="61" t="s">
        <v>5</v>
      </c>
      <c r="C84" s="31">
        <v>0</v>
      </c>
      <c r="D84" s="9">
        <v>0</v>
      </c>
      <c r="E84" s="32">
        <f>IF(C84=0,0,D84/C84*1000)</f>
        <v>0</v>
      </c>
      <c r="F84" s="31">
        <v>0</v>
      </c>
      <c r="G84" s="9">
        <v>0</v>
      </c>
      <c r="H84" s="32">
        <f t="shared" ref="H84:H95" si="81">IF(F84=0,0,G84/F84*1000)</f>
        <v>0</v>
      </c>
      <c r="I84" s="31">
        <v>0</v>
      </c>
      <c r="J84" s="9">
        <v>0</v>
      </c>
      <c r="K84" s="32">
        <f t="shared" ref="K84:K95" si="82">IF(I84=0,0,J84/I84*1000)</f>
        <v>0</v>
      </c>
      <c r="L84" s="31">
        <v>0</v>
      </c>
      <c r="M84" s="9">
        <v>0</v>
      </c>
      <c r="N84" s="32">
        <f t="shared" ref="N84:N95" si="83">IF(L84=0,0,M84/L84*1000)</f>
        <v>0</v>
      </c>
      <c r="O84" s="31">
        <v>0</v>
      </c>
      <c r="P84" s="9">
        <v>0</v>
      </c>
      <c r="Q84" s="32">
        <f t="shared" ref="Q84:Q95" si="84">IF(O84=0,0,P84/O84*1000)</f>
        <v>0</v>
      </c>
      <c r="R84" s="31">
        <v>0</v>
      </c>
      <c r="S84" s="9">
        <v>0</v>
      </c>
      <c r="T84" s="32">
        <f t="shared" ref="T84:T95" si="85">IF(R84=0,0,S84/R84*1000)</f>
        <v>0</v>
      </c>
      <c r="U84" s="31">
        <v>0</v>
      </c>
      <c r="V84" s="9">
        <v>0</v>
      </c>
      <c r="W84" s="32">
        <f t="shared" ref="W84:W95" si="86">IF(U84=0,0,V84/U84*1000)</f>
        <v>0</v>
      </c>
      <c r="X84" s="49">
        <f>SUMIF($C$5:$W$5,"Ton",C84:W84)</f>
        <v>0</v>
      </c>
      <c r="Y84" s="13">
        <f>SUMIF($C$5:$W$5,"F*",C84:W84)</f>
        <v>0</v>
      </c>
    </row>
    <row r="85" spans="1:25" x14ac:dyDescent="0.3">
      <c r="A85" s="30">
        <v>2023</v>
      </c>
      <c r="B85" s="61" t="s">
        <v>6</v>
      </c>
      <c r="C85" s="31">
        <v>0</v>
      </c>
      <c r="D85" s="9">
        <v>0</v>
      </c>
      <c r="E85" s="32">
        <f t="shared" ref="E85:E86" si="87">IF(C85=0,0,D85/C85*1000)</f>
        <v>0</v>
      </c>
      <c r="F85" s="31">
        <v>0</v>
      </c>
      <c r="G85" s="9">
        <v>0</v>
      </c>
      <c r="H85" s="32">
        <f t="shared" si="81"/>
        <v>0</v>
      </c>
      <c r="I85" s="31">
        <v>0</v>
      </c>
      <c r="J85" s="9">
        <v>0</v>
      </c>
      <c r="K85" s="32">
        <f t="shared" si="82"/>
        <v>0</v>
      </c>
      <c r="L85" s="31">
        <v>0</v>
      </c>
      <c r="M85" s="9">
        <v>0</v>
      </c>
      <c r="N85" s="32">
        <f t="shared" si="83"/>
        <v>0</v>
      </c>
      <c r="O85" s="31">
        <v>0</v>
      </c>
      <c r="P85" s="9">
        <v>0</v>
      </c>
      <c r="Q85" s="32">
        <f t="shared" si="84"/>
        <v>0</v>
      </c>
      <c r="R85" s="31">
        <v>0</v>
      </c>
      <c r="S85" s="9">
        <v>0</v>
      </c>
      <c r="T85" s="32">
        <f t="shared" si="85"/>
        <v>0</v>
      </c>
      <c r="U85" s="31">
        <v>0</v>
      </c>
      <c r="V85" s="9">
        <v>0</v>
      </c>
      <c r="W85" s="32">
        <f t="shared" si="86"/>
        <v>0</v>
      </c>
      <c r="X85" s="49">
        <f t="shared" ref="X85:X96" si="88">SUMIF($C$5:$W$5,"Ton",C85:W85)</f>
        <v>0</v>
      </c>
      <c r="Y85" s="13">
        <f t="shared" ref="Y85:Y96" si="89">SUMIF($C$5:$W$5,"F*",C85:W85)</f>
        <v>0</v>
      </c>
    </row>
    <row r="86" spans="1:25" x14ac:dyDescent="0.3">
      <c r="A86" s="30">
        <v>2023</v>
      </c>
      <c r="B86" s="61" t="s">
        <v>7</v>
      </c>
      <c r="C86" s="31">
        <v>0</v>
      </c>
      <c r="D86" s="9">
        <v>0</v>
      </c>
      <c r="E86" s="32">
        <f t="shared" si="87"/>
        <v>0</v>
      </c>
      <c r="F86" s="31">
        <v>0</v>
      </c>
      <c r="G86" s="9">
        <v>0</v>
      </c>
      <c r="H86" s="32">
        <f t="shared" si="81"/>
        <v>0</v>
      </c>
      <c r="I86" s="31">
        <v>0</v>
      </c>
      <c r="J86" s="9">
        <v>0</v>
      </c>
      <c r="K86" s="32">
        <f t="shared" si="82"/>
        <v>0</v>
      </c>
      <c r="L86" s="31">
        <v>0</v>
      </c>
      <c r="M86" s="9">
        <v>0</v>
      </c>
      <c r="N86" s="32">
        <f t="shared" si="83"/>
        <v>0</v>
      </c>
      <c r="O86" s="31">
        <v>0</v>
      </c>
      <c r="P86" s="9">
        <v>0</v>
      </c>
      <c r="Q86" s="32">
        <f t="shared" si="84"/>
        <v>0</v>
      </c>
      <c r="R86" s="31">
        <v>0</v>
      </c>
      <c r="S86" s="9">
        <v>0</v>
      </c>
      <c r="T86" s="32">
        <f t="shared" si="85"/>
        <v>0</v>
      </c>
      <c r="U86" s="31">
        <v>0</v>
      </c>
      <c r="V86" s="9">
        <v>0</v>
      </c>
      <c r="W86" s="32">
        <f t="shared" si="86"/>
        <v>0</v>
      </c>
      <c r="X86" s="49">
        <f t="shared" si="88"/>
        <v>0</v>
      </c>
      <c r="Y86" s="13">
        <f t="shared" si="89"/>
        <v>0</v>
      </c>
    </row>
    <row r="87" spans="1:25" x14ac:dyDescent="0.3">
      <c r="A87" s="30">
        <v>2023</v>
      </c>
      <c r="B87" s="61" t="s">
        <v>8</v>
      </c>
      <c r="C87" s="31">
        <v>0</v>
      </c>
      <c r="D87" s="9">
        <v>0</v>
      </c>
      <c r="E87" s="32">
        <f>IF(C87=0,0,D87/C87*1000)</f>
        <v>0</v>
      </c>
      <c r="F87" s="31">
        <v>0</v>
      </c>
      <c r="G87" s="9">
        <v>0</v>
      </c>
      <c r="H87" s="32">
        <f t="shared" si="81"/>
        <v>0</v>
      </c>
      <c r="I87" s="63">
        <v>0.04</v>
      </c>
      <c r="J87" s="9">
        <v>1.748</v>
      </c>
      <c r="K87" s="32">
        <f t="shared" si="82"/>
        <v>43699.999999999993</v>
      </c>
      <c r="L87" s="31">
        <v>0</v>
      </c>
      <c r="M87" s="9">
        <v>0</v>
      </c>
      <c r="N87" s="32">
        <f t="shared" si="83"/>
        <v>0</v>
      </c>
      <c r="O87" s="31">
        <v>0</v>
      </c>
      <c r="P87" s="9">
        <v>0</v>
      </c>
      <c r="Q87" s="32">
        <f t="shared" si="84"/>
        <v>0</v>
      </c>
      <c r="R87" s="31">
        <v>0</v>
      </c>
      <c r="S87" s="9">
        <v>0</v>
      </c>
      <c r="T87" s="32">
        <f t="shared" si="85"/>
        <v>0</v>
      </c>
      <c r="U87" s="31">
        <v>0</v>
      </c>
      <c r="V87" s="9">
        <v>0</v>
      </c>
      <c r="W87" s="32">
        <f t="shared" si="86"/>
        <v>0</v>
      </c>
      <c r="X87" s="49">
        <f t="shared" si="88"/>
        <v>0.04</v>
      </c>
      <c r="Y87" s="13">
        <f t="shared" si="89"/>
        <v>1.748</v>
      </c>
    </row>
    <row r="88" spans="1:25" x14ac:dyDescent="0.3">
      <c r="A88" s="30">
        <v>2023</v>
      </c>
      <c r="B88" s="32" t="s">
        <v>9</v>
      </c>
      <c r="C88" s="31">
        <v>0</v>
      </c>
      <c r="D88" s="9">
        <v>0</v>
      </c>
      <c r="E88" s="32">
        <f t="shared" ref="E88:E95" si="90">IF(C88=0,0,D88/C88*1000)</f>
        <v>0</v>
      </c>
      <c r="F88" s="31">
        <v>0</v>
      </c>
      <c r="G88" s="9">
        <v>0</v>
      </c>
      <c r="H88" s="32">
        <f t="shared" si="81"/>
        <v>0</v>
      </c>
      <c r="I88" s="31">
        <v>0</v>
      </c>
      <c r="J88" s="9">
        <v>0</v>
      </c>
      <c r="K88" s="32">
        <f t="shared" si="82"/>
        <v>0</v>
      </c>
      <c r="L88" s="31">
        <v>0</v>
      </c>
      <c r="M88" s="9">
        <v>0</v>
      </c>
      <c r="N88" s="32">
        <f t="shared" si="83"/>
        <v>0</v>
      </c>
      <c r="O88" s="31">
        <v>0</v>
      </c>
      <c r="P88" s="9">
        <v>0</v>
      </c>
      <c r="Q88" s="32">
        <f t="shared" si="84"/>
        <v>0</v>
      </c>
      <c r="R88" s="31">
        <v>0</v>
      </c>
      <c r="S88" s="9">
        <v>0</v>
      </c>
      <c r="T88" s="32">
        <f t="shared" si="85"/>
        <v>0</v>
      </c>
      <c r="U88" s="31">
        <v>0</v>
      </c>
      <c r="V88" s="9">
        <v>0</v>
      </c>
      <c r="W88" s="32">
        <f t="shared" si="86"/>
        <v>0</v>
      </c>
      <c r="X88" s="49">
        <f t="shared" si="88"/>
        <v>0</v>
      </c>
      <c r="Y88" s="13">
        <f t="shared" si="89"/>
        <v>0</v>
      </c>
    </row>
    <row r="89" spans="1:25" x14ac:dyDescent="0.3">
      <c r="A89" s="30">
        <v>2023</v>
      </c>
      <c r="B89" s="61" t="s">
        <v>10</v>
      </c>
      <c r="C89" s="31">
        <v>0</v>
      </c>
      <c r="D89" s="9">
        <v>0</v>
      </c>
      <c r="E89" s="32">
        <f t="shared" si="90"/>
        <v>0</v>
      </c>
      <c r="F89" s="31">
        <v>0</v>
      </c>
      <c r="G89" s="9">
        <v>0</v>
      </c>
      <c r="H89" s="32">
        <f t="shared" si="81"/>
        <v>0</v>
      </c>
      <c r="I89" s="63">
        <v>3.4000000000000002E-2</v>
      </c>
      <c r="J89" s="9">
        <v>1.8009999999999999</v>
      </c>
      <c r="K89" s="32">
        <f t="shared" si="82"/>
        <v>52970.588235294112</v>
      </c>
      <c r="L89" s="31">
        <v>0</v>
      </c>
      <c r="M89" s="9">
        <v>0</v>
      </c>
      <c r="N89" s="32">
        <f t="shared" si="83"/>
        <v>0</v>
      </c>
      <c r="O89" s="31">
        <v>0</v>
      </c>
      <c r="P89" s="9">
        <v>0</v>
      </c>
      <c r="Q89" s="32">
        <f t="shared" si="84"/>
        <v>0</v>
      </c>
      <c r="R89" s="31">
        <v>0</v>
      </c>
      <c r="S89" s="9">
        <v>0</v>
      </c>
      <c r="T89" s="32">
        <f t="shared" si="85"/>
        <v>0</v>
      </c>
      <c r="U89" s="31">
        <v>0</v>
      </c>
      <c r="V89" s="9">
        <v>0</v>
      </c>
      <c r="W89" s="32">
        <f t="shared" si="86"/>
        <v>0</v>
      </c>
      <c r="X89" s="49">
        <f t="shared" si="88"/>
        <v>3.4000000000000002E-2</v>
      </c>
      <c r="Y89" s="13">
        <f t="shared" si="89"/>
        <v>1.8009999999999999</v>
      </c>
    </row>
    <row r="90" spans="1:25" x14ac:dyDescent="0.3">
      <c r="A90" s="30">
        <v>2023</v>
      </c>
      <c r="B90" s="61" t="s">
        <v>11</v>
      </c>
      <c r="C90" s="63">
        <v>2.1272800000000003</v>
      </c>
      <c r="D90" s="9">
        <v>12.821</v>
      </c>
      <c r="E90" s="32">
        <f t="shared" si="90"/>
        <v>6026.9452070249326</v>
      </c>
      <c r="F90" s="31">
        <v>0</v>
      </c>
      <c r="G90" s="9">
        <v>0</v>
      </c>
      <c r="H90" s="32">
        <f t="shared" si="81"/>
        <v>0</v>
      </c>
      <c r="I90" s="31">
        <v>0</v>
      </c>
      <c r="J90" s="9">
        <v>0</v>
      </c>
      <c r="K90" s="32">
        <f t="shared" si="82"/>
        <v>0</v>
      </c>
      <c r="L90" s="31">
        <v>0</v>
      </c>
      <c r="M90" s="9">
        <v>0</v>
      </c>
      <c r="N90" s="32">
        <f t="shared" si="83"/>
        <v>0</v>
      </c>
      <c r="O90" s="31">
        <v>0</v>
      </c>
      <c r="P90" s="9">
        <v>0</v>
      </c>
      <c r="Q90" s="32">
        <f t="shared" si="84"/>
        <v>0</v>
      </c>
      <c r="R90" s="31">
        <v>0</v>
      </c>
      <c r="S90" s="9">
        <v>0</v>
      </c>
      <c r="T90" s="32">
        <f t="shared" si="85"/>
        <v>0</v>
      </c>
      <c r="U90" s="31">
        <v>0</v>
      </c>
      <c r="V90" s="9">
        <v>0</v>
      </c>
      <c r="W90" s="32">
        <f t="shared" si="86"/>
        <v>0</v>
      </c>
      <c r="X90" s="49">
        <f t="shared" si="88"/>
        <v>2.1272800000000003</v>
      </c>
      <c r="Y90" s="13">
        <f t="shared" si="89"/>
        <v>12.821</v>
      </c>
    </row>
    <row r="91" spans="1:25" x14ac:dyDescent="0.3">
      <c r="A91" s="30">
        <v>2023</v>
      </c>
      <c r="B91" s="61" t="s">
        <v>12</v>
      </c>
      <c r="C91" s="31">
        <v>0</v>
      </c>
      <c r="D91" s="9">
        <v>0</v>
      </c>
      <c r="E91" s="32">
        <f t="shared" si="90"/>
        <v>0</v>
      </c>
      <c r="F91" s="31">
        <v>0</v>
      </c>
      <c r="G91" s="9">
        <v>0</v>
      </c>
      <c r="H91" s="32">
        <f t="shared" si="81"/>
        <v>0</v>
      </c>
      <c r="I91" s="31">
        <v>0</v>
      </c>
      <c r="J91" s="9">
        <v>0</v>
      </c>
      <c r="K91" s="32">
        <f t="shared" si="82"/>
        <v>0</v>
      </c>
      <c r="L91" s="31">
        <v>0</v>
      </c>
      <c r="M91" s="9">
        <v>0</v>
      </c>
      <c r="N91" s="32">
        <f t="shared" si="83"/>
        <v>0</v>
      </c>
      <c r="O91" s="31">
        <v>0</v>
      </c>
      <c r="P91" s="9">
        <v>0</v>
      </c>
      <c r="Q91" s="32">
        <f t="shared" si="84"/>
        <v>0</v>
      </c>
      <c r="R91" s="31">
        <v>0</v>
      </c>
      <c r="S91" s="9">
        <v>0</v>
      </c>
      <c r="T91" s="32">
        <f t="shared" si="85"/>
        <v>0</v>
      </c>
      <c r="U91" s="31">
        <v>0</v>
      </c>
      <c r="V91" s="9">
        <v>0</v>
      </c>
      <c r="W91" s="32">
        <f t="shared" si="86"/>
        <v>0</v>
      </c>
      <c r="X91" s="49">
        <f t="shared" si="88"/>
        <v>0</v>
      </c>
      <c r="Y91" s="13">
        <f t="shared" si="89"/>
        <v>0</v>
      </c>
    </row>
    <row r="92" spans="1:25" x14ac:dyDescent="0.3">
      <c r="A92" s="30">
        <v>2023</v>
      </c>
      <c r="B92" s="61" t="s">
        <v>13</v>
      </c>
      <c r="C92" s="31">
        <v>0</v>
      </c>
      <c r="D92" s="9">
        <v>0</v>
      </c>
      <c r="E92" s="32">
        <f t="shared" si="90"/>
        <v>0</v>
      </c>
      <c r="F92" s="31">
        <v>0</v>
      </c>
      <c r="G92" s="9">
        <v>0</v>
      </c>
      <c r="H92" s="32">
        <f t="shared" si="81"/>
        <v>0</v>
      </c>
      <c r="I92" s="63">
        <v>0.2</v>
      </c>
      <c r="J92" s="9">
        <v>1.871</v>
      </c>
      <c r="K92" s="32">
        <f t="shared" si="82"/>
        <v>9354.9999999999982</v>
      </c>
      <c r="L92" s="31">
        <v>0</v>
      </c>
      <c r="M92" s="9">
        <v>0</v>
      </c>
      <c r="N92" s="32">
        <f t="shared" si="83"/>
        <v>0</v>
      </c>
      <c r="O92" s="31">
        <v>0</v>
      </c>
      <c r="P92" s="9">
        <v>0</v>
      </c>
      <c r="Q92" s="32">
        <f t="shared" si="84"/>
        <v>0</v>
      </c>
      <c r="R92" s="31">
        <v>0</v>
      </c>
      <c r="S92" s="9">
        <v>0</v>
      </c>
      <c r="T92" s="32">
        <f t="shared" si="85"/>
        <v>0</v>
      </c>
      <c r="U92" s="31">
        <v>0</v>
      </c>
      <c r="V92" s="9">
        <v>0</v>
      </c>
      <c r="W92" s="32">
        <f t="shared" si="86"/>
        <v>0</v>
      </c>
      <c r="X92" s="49">
        <f t="shared" si="88"/>
        <v>0.2</v>
      </c>
      <c r="Y92" s="13">
        <f t="shared" si="89"/>
        <v>1.871</v>
      </c>
    </row>
    <row r="93" spans="1:25" x14ac:dyDescent="0.3">
      <c r="A93" s="30">
        <v>2023</v>
      </c>
      <c r="B93" s="61" t="s">
        <v>14</v>
      </c>
      <c r="C93" s="31">
        <v>0</v>
      </c>
      <c r="D93" s="9">
        <v>0</v>
      </c>
      <c r="E93" s="32">
        <f t="shared" si="90"/>
        <v>0</v>
      </c>
      <c r="F93" s="31">
        <v>0</v>
      </c>
      <c r="G93" s="9">
        <v>0</v>
      </c>
      <c r="H93" s="32">
        <f t="shared" si="81"/>
        <v>0</v>
      </c>
      <c r="I93" s="31">
        <v>0</v>
      </c>
      <c r="J93" s="9">
        <v>0</v>
      </c>
      <c r="K93" s="32">
        <f t="shared" si="82"/>
        <v>0</v>
      </c>
      <c r="L93" s="63">
        <v>9.3999999999999997E-4</v>
      </c>
      <c r="M93" s="9">
        <v>0.09</v>
      </c>
      <c r="N93" s="32">
        <f t="shared" si="83"/>
        <v>95744.680851063837</v>
      </c>
      <c r="O93" s="31">
        <v>0</v>
      </c>
      <c r="P93" s="9">
        <v>0</v>
      </c>
      <c r="Q93" s="32">
        <f t="shared" si="84"/>
        <v>0</v>
      </c>
      <c r="R93" s="31">
        <v>0</v>
      </c>
      <c r="S93" s="9">
        <v>0</v>
      </c>
      <c r="T93" s="32">
        <f t="shared" si="85"/>
        <v>0</v>
      </c>
      <c r="U93" s="31">
        <v>0</v>
      </c>
      <c r="V93" s="9">
        <v>0</v>
      </c>
      <c r="W93" s="32">
        <f t="shared" si="86"/>
        <v>0</v>
      </c>
      <c r="X93" s="49">
        <f t="shared" si="88"/>
        <v>9.3999999999999997E-4</v>
      </c>
      <c r="Y93" s="13">
        <f t="shared" si="89"/>
        <v>0.09</v>
      </c>
    </row>
    <row r="94" spans="1:25" x14ac:dyDescent="0.3">
      <c r="A94" s="30">
        <v>2023</v>
      </c>
      <c r="B94" s="32" t="s">
        <v>15</v>
      </c>
      <c r="C94" s="31">
        <v>0</v>
      </c>
      <c r="D94" s="9">
        <v>0</v>
      </c>
      <c r="E94" s="32">
        <f t="shared" si="90"/>
        <v>0</v>
      </c>
      <c r="F94" s="31">
        <v>0</v>
      </c>
      <c r="G94" s="9">
        <v>0</v>
      </c>
      <c r="H94" s="32">
        <f t="shared" si="81"/>
        <v>0</v>
      </c>
      <c r="I94" s="31">
        <v>0</v>
      </c>
      <c r="J94" s="9">
        <v>0</v>
      </c>
      <c r="K94" s="32">
        <f t="shared" si="82"/>
        <v>0</v>
      </c>
      <c r="L94" s="31">
        <v>0</v>
      </c>
      <c r="M94" s="9">
        <v>0</v>
      </c>
      <c r="N94" s="32">
        <f t="shared" si="83"/>
        <v>0</v>
      </c>
      <c r="O94" s="31">
        <v>0</v>
      </c>
      <c r="P94" s="9">
        <v>0</v>
      </c>
      <c r="Q94" s="32">
        <f t="shared" si="84"/>
        <v>0</v>
      </c>
      <c r="R94" s="31">
        <v>0</v>
      </c>
      <c r="S94" s="9">
        <v>0</v>
      </c>
      <c r="T94" s="32">
        <f t="shared" si="85"/>
        <v>0</v>
      </c>
      <c r="U94" s="31">
        <v>0</v>
      </c>
      <c r="V94" s="9">
        <v>0</v>
      </c>
      <c r="W94" s="32">
        <f t="shared" si="86"/>
        <v>0</v>
      </c>
      <c r="X94" s="49">
        <f t="shared" si="88"/>
        <v>0</v>
      </c>
      <c r="Y94" s="13">
        <f t="shared" si="89"/>
        <v>0</v>
      </c>
    </row>
    <row r="95" spans="1:25" x14ac:dyDescent="0.3">
      <c r="A95" s="30">
        <v>2023</v>
      </c>
      <c r="B95" s="61" t="s">
        <v>16</v>
      </c>
      <c r="C95" s="31">
        <v>0</v>
      </c>
      <c r="D95" s="9">
        <v>0</v>
      </c>
      <c r="E95" s="32">
        <f t="shared" si="90"/>
        <v>0</v>
      </c>
      <c r="F95" s="31">
        <v>0</v>
      </c>
      <c r="G95" s="9">
        <v>0</v>
      </c>
      <c r="H95" s="32">
        <f t="shared" si="81"/>
        <v>0</v>
      </c>
      <c r="I95" s="31">
        <v>0</v>
      </c>
      <c r="J95" s="9">
        <v>0</v>
      </c>
      <c r="K95" s="32">
        <f t="shared" si="82"/>
        <v>0</v>
      </c>
      <c r="L95" s="31">
        <v>0</v>
      </c>
      <c r="M95" s="9">
        <v>0</v>
      </c>
      <c r="N95" s="32">
        <f t="shared" si="83"/>
        <v>0</v>
      </c>
      <c r="O95" s="31">
        <v>0</v>
      </c>
      <c r="P95" s="9">
        <v>0</v>
      </c>
      <c r="Q95" s="32">
        <f t="shared" si="84"/>
        <v>0</v>
      </c>
      <c r="R95" s="31">
        <v>0</v>
      </c>
      <c r="S95" s="9">
        <v>0</v>
      </c>
      <c r="T95" s="32">
        <f t="shared" si="85"/>
        <v>0</v>
      </c>
      <c r="U95" s="31">
        <v>0</v>
      </c>
      <c r="V95" s="9">
        <v>0</v>
      </c>
      <c r="W95" s="32">
        <f t="shared" si="86"/>
        <v>0</v>
      </c>
      <c r="X95" s="49">
        <f t="shared" si="88"/>
        <v>0</v>
      </c>
      <c r="Y95" s="13">
        <f t="shared" si="89"/>
        <v>0</v>
      </c>
    </row>
    <row r="96" spans="1:25" ht="15" thickBot="1" x14ac:dyDescent="0.35">
      <c r="A96" s="33"/>
      <c r="B96" s="62" t="s">
        <v>17</v>
      </c>
      <c r="C96" s="34">
        <f t="shared" ref="C96:D96" si="91">SUM(C84:C95)</f>
        <v>2.1272800000000003</v>
      </c>
      <c r="D96" s="28">
        <f t="shared" si="91"/>
        <v>12.821</v>
      </c>
      <c r="E96" s="35"/>
      <c r="F96" s="34">
        <f t="shared" ref="F96:G96" si="92">SUM(F84:F95)</f>
        <v>0</v>
      </c>
      <c r="G96" s="28">
        <f t="shared" si="92"/>
        <v>0</v>
      </c>
      <c r="H96" s="35"/>
      <c r="I96" s="34">
        <f t="shared" ref="I96:J96" si="93">SUM(I84:I95)</f>
        <v>0.27400000000000002</v>
      </c>
      <c r="J96" s="28">
        <f t="shared" si="93"/>
        <v>5.42</v>
      </c>
      <c r="K96" s="35"/>
      <c r="L96" s="34">
        <f t="shared" ref="L96:M96" si="94">SUM(L84:L95)</f>
        <v>9.3999999999999997E-4</v>
      </c>
      <c r="M96" s="28">
        <f t="shared" si="94"/>
        <v>0.09</v>
      </c>
      <c r="N96" s="35"/>
      <c r="O96" s="34">
        <f t="shared" ref="O96:P96" si="95">SUM(O84:O95)</f>
        <v>0</v>
      </c>
      <c r="P96" s="28">
        <f t="shared" si="95"/>
        <v>0</v>
      </c>
      <c r="Q96" s="35"/>
      <c r="R96" s="34">
        <f t="shared" ref="R96:S96" si="96">SUM(R84:R95)</f>
        <v>0</v>
      </c>
      <c r="S96" s="28">
        <f t="shared" si="96"/>
        <v>0</v>
      </c>
      <c r="T96" s="35"/>
      <c r="U96" s="34">
        <f t="shared" ref="U96:V96" si="97">SUM(U84:U95)</f>
        <v>0</v>
      </c>
      <c r="V96" s="28">
        <f t="shared" si="97"/>
        <v>0</v>
      </c>
      <c r="W96" s="35"/>
      <c r="X96" s="50">
        <f t="shared" si="88"/>
        <v>2.4022200000000002</v>
      </c>
      <c r="Y96" s="29">
        <f t="shared" si="89"/>
        <v>18.331</v>
      </c>
    </row>
    <row r="97" spans="1:25" x14ac:dyDescent="0.3">
      <c r="A97" s="30">
        <v>2024</v>
      </c>
      <c r="B97" s="61" t="s">
        <v>5</v>
      </c>
      <c r="C97" s="31">
        <v>0</v>
      </c>
      <c r="D97" s="9">
        <v>0</v>
      </c>
      <c r="E97" s="32">
        <f>IF(C97=0,0,D97/C97*1000)</f>
        <v>0</v>
      </c>
      <c r="F97" s="31">
        <v>0</v>
      </c>
      <c r="G97" s="9">
        <v>0</v>
      </c>
      <c r="H97" s="32">
        <f t="shared" ref="H97:H108" si="98">IF(F97=0,0,G97/F97*1000)</f>
        <v>0</v>
      </c>
      <c r="I97" s="64">
        <v>7.9000000000000001E-2</v>
      </c>
      <c r="J97" s="65">
        <v>3.4950000000000001</v>
      </c>
      <c r="K97" s="32">
        <f t="shared" ref="K97:K108" si="99">IF(I97=0,0,J97/I97*1000)</f>
        <v>44240.50632911393</v>
      </c>
      <c r="L97" s="31">
        <v>0</v>
      </c>
      <c r="M97" s="9">
        <v>0</v>
      </c>
      <c r="N97" s="32">
        <f t="shared" ref="N97:N108" si="100">IF(L97=0,0,M97/L97*1000)</f>
        <v>0</v>
      </c>
      <c r="O97" s="31">
        <v>0</v>
      </c>
      <c r="P97" s="9">
        <v>0</v>
      </c>
      <c r="Q97" s="32">
        <f t="shared" ref="Q97:Q108" si="101">IF(O97=0,0,P97/O97*1000)</f>
        <v>0</v>
      </c>
      <c r="R97" s="31">
        <v>0</v>
      </c>
      <c r="S97" s="9">
        <v>0</v>
      </c>
      <c r="T97" s="32">
        <f t="shared" ref="T97:T108" si="102">IF(R97=0,0,S97/R97*1000)</f>
        <v>0</v>
      </c>
      <c r="U97" s="31">
        <v>0</v>
      </c>
      <c r="V97" s="9">
        <v>0</v>
      </c>
      <c r="W97" s="32">
        <f t="shared" ref="W97:W108" si="103">IF(U97=0,0,V97/U97*1000)</f>
        <v>0</v>
      </c>
      <c r="X97" s="49">
        <f>SUMIF($C$5:$W$5,"Ton",C97:W97)</f>
        <v>7.9000000000000001E-2</v>
      </c>
      <c r="Y97" s="13">
        <f>SUMIF($C$5:$W$5,"F*",C97:W97)</f>
        <v>3.4950000000000001</v>
      </c>
    </row>
    <row r="98" spans="1:25" x14ac:dyDescent="0.3">
      <c r="A98" s="30">
        <v>2024</v>
      </c>
      <c r="B98" s="61" t="s">
        <v>6</v>
      </c>
      <c r="C98" s="31">
        <v>0</v>
      </c>
      <c r="D98" s="9">
        <v>0</v>
      </c>
      <c r="E98" s="32">
        <f t="shared" ref="E98:E99" si="104">IF(C98=0,0,D98/C98*1000)</f>
        <v>0</v>
      </c>
      <c r="F98" s="31">
        <v>0</v>
      </c>
      <c r="G98" s="9">
        <v>0</v>
      </c>
      <c r="H98" s="32">
        <f t="shared" si="98"/>
        <v>0</v>
      </c>
      <c r="I98" s="31">
        <v>0</v>
      </c>
      <c r="J98" s="9">
        <v>0</v>
      </c>
      <c r="K98" s="32">
        <f t="shared" si="99"/>
        <v>0</v>
      </c>
      <c r="L98" s="31">
        <v>0</v>
      </c>
      <c r="M98" s="9">
        <v>0</v>
      </c>
      <c r="N98" s="32">
        <f t="shared" si="100"/>
        <v>0</v>
      </c>
      <c r="O98" s="31">
        <v>0</v>
      </c>
      <c r="P98" s="9">
        <v>0</v>
      </c>
      <c r="Q98" s="32">
        <f t="shared" si="101"/>
        <v>0</v>
      </c>
      <c r="R98" s="31">
        <v>0</v>
      </c>
      <c r="S98" s="9">
        <v>0</v>
      </c>
      <c r="T98" s="32">
        <f t="shared" si="102"/>
        <v>0</v>
      </c>
      <c r="U98" s="31">
        <v>0</v>
      </c>
      <c r="V98" s="9">
        <v>0</v>
      </c>
      <c r="W98" s="32">
        <f t="shared" si="103"/>
        <v>0</v>
      </c>
      <c r="X98" s="49">
        <f t="shared" ref="X98:X109" si="105">SUMIF($C$5:$W$5,"Ton",C98:W98)</f>
        <v>0</v>
      </c>
      <c r="Y98" s="13">
        <f t="shared" ref="Y98:Y109" si="106">SUMIF($C$5:$W$5,"F*",C98:W98)</f>
        <v>0</v>
      </c>
    </row>
    <row r="99" spans="1:25" x14ac:dyDescent="0.3">
      <c r="A99" s="30">
        <v>2024</v>
      </c>
      <c r="B99" s="61" t="s">
        <v>7</v>
      </c>
      <c r="C99" s="31">
        <v>0</v>
      </c>
      <c r="D99" s="9">
        <v>0</v>
      </c>
      <c r="E99" s="32">
        <f t="shared" si="104"/>
        <v>0</v>
      </c>
      <c r="F99" s="31">
        <v>0</v>
      </c>
      <c r="G99" s="9">
        <v>0</v>
      </c>
      <c r="H99" s="32">
        <f t="shared" si="98"/>
        <v>0</v>
      </c>
      <c r="I99" s="63">
        <v>7.959999999999999E-2</v>
      </c>
      <c r="J99" s="9">
        <v>3.0960000000000001</v>
      </c>
      <c r="K99" s="32">
        <f t="shared" si="99"/>
        <v>38894.47236180905</v>
      </c>
      <c r="L99" s="31">
        <v>0</v>
      </c>
      <c r="M99" s="9">
        <v>0</v>
      </c>
      <c r="N99" s="32">
        <f t="shared" si="100"/>
        <v>0</v>
      </c>
      <c r="O99" s="31">
        <v>0</v>
      </c>
      <c r="P99" s="9">
        <v>0</v>
      </c>
      <c r="Q99" s="32">
        <f t="shared" si="101"/>
        <v>0</v>
      </c>
      <c r="R99" s="31">
        <v>0</v>
      </c>
      <c r="S99" s="9">
        <v>0</v>
      </c>
      <c r="T99" s="32">
        <f t="shared" si="102"/>
        <v>0</v>
      </c>
      <c r="U99" s="31">
        <v>0</v>
      </c>
      <c r="V99" s="9">
        <v>0</v>
      </c>
      <c r="W99" s="32">
        <f t="shared" si="103"/>
        <v>0</v>
      </c>
      <c r="X99" s="49">
        <f t="shared" si="105"/>
        <v>7.959999999999999E-2</v>
      </c>
      <c r="Y99" s="13">
        <f t="shared" si="106"/>
        <v>3.0960000000000001</v>
      </c>
    </row>
    <row r="100" spans="1:25" x14ac:dyDescent="0.3">
      <c r="A100" s="30">
        <v>2024</v>
      </c>
      <c r="B100" s="61" t="s">
        <v>8</v>
      </c>
      <c r="C100" s="31">
        <v>0</v>
      </c>
      <c r="D100" s="9">
        <v>0</v>
      </c>
      <c r="E100" s="32">
        <f>IF(C100=0,0,D100/C100*1000)</f>
        <v>0</v>
      </c>
      <c r="F100" s="31">
        <v>0</v>
      </c>
      <c r="G100" s="9">
        <v>0</v>
      </c>
      <c r="H100" s="32">
        <f t="shared" si="98"/>
        <v>0</v>
      </c>
      <c r="I100" s="31">
        <v>0</v>
      </c>
      <c r="J100" s="9">
        <v>0</v>
      </c>
      <c r="K100" s="32">
        <f t="shared" si="99"/>
        <v>0</v>
      </c>
      <c r="L100" s="31">
        <v>0</v>
      </c>
      <c r="M100" s="9">
        <v>0</v>
      </c>
      <c r="N100" s="32">
        <f t="shared" si="100"/>
        <v>0</v>
      </c>
      <c r="O100" s="31">
        <v>0</v>
      </c>
      <c r="P100" s="9">
        <v>0</v>
      </c>
      <c r="Q100" s="32">
        <f t="shared" si="101"/>
        <v>0</v>
      </c>
      <c r="R100" s="31">
        <v>0</v>
      </c>
      <c r="S100" s="9">
        <v>0</v>
      </c>
      <c r="T100" s="32">
        <f t="shared" si="102"/>
        <v>0</v>
      </c>
      <c r="U100" s="31">
        <v>0</v>
      </c>
      <c r="V100" s="9">
        <v>0</v>
      </c>
      <c r="W100" s="32">
        <f t="shared" si="103"/>
        <v>0</v>
      </c>
      <c r="X100" s="49">
        <f t="shared" si="105"/>
        <v>0</v>
      </c>
      <c r="Y100" s="13">
        <f t="shared" si="106"/>
        <v>0</v>
      </c>
    </row>
    <row r="101" spans="1:25" x14ac:dyDescent="0.3">
      <c r="A101" s="30">
        <v>2024</v>
      </c>
      <c r="B101" s="32" t="s">
        <v>9</v>
      </c>
      <c r="C101" s="31">
        <v>0</v>
      </c>
      <c r="D101" s="9">
        <v>0</v>
      </c>
      <c r="E101" s="32">
        <f t="shared" ref="E101:E108" si="107">IF(C101=0,0,D101/C101*1000)</f>
        <v>0</v>
      </c>
      <c r="F101" s="31">
        <v>0</v>
      </c>
      <c r="G101" s="9">
        <v>0</v>
      </c>
      <c r="H101" s="32">
        <f t="shared" si="98"/>
        <v>0</v>
      </c>
      <c r="I101" s="63">
        <v>7.4999999999999997E-3</v>
      </c>
      <c r="J101" s="9">
        <v>2.6560000000000001</v>
      </c>
      <c r="K101" s="32">
        <f t="shared" si="99"/>
        <v>354133.33333333337</v>
      </c>
      <c r="L101" s="31">
        <v>0</v>
      </c>
      <c r="M101" s="9">
        <v>0</v>
      </c>
      <c r="N101" s="32">
        <f t="shared" si="100"/>
        <v>0</v>
      </c>
      <c r="O101" s="31">
        <v>0</v>
      </c>
      <c r="P101" s="9">
        <v>0</v>
      </c>
      <c r="Q101" s="32">
        <f t="shared" si="101"/>
        <v>0</v>
      </c>
      <c r="R101" s="31">
        <v>0</v>
      </c>
      <c r="S101" s="9">
        <v>0</v>
      </c>
      <c r="T101" s="32">
        <f t="shared" si="102"/>
        <v>0</v>
      </c>
      <c r="U101" s="31">
        <v>0</v>
      </c>
      <c r="V101" s="9">
        <v>0</v>
      </c>
      <c r="W101" s="32">
        <f t="shared" si="103"/>
        <v>0</v>
      </c>
      <c r="X101" s="49">
        <f t="shared" si="105"/>
        <v>7.4999999999999997E-3</v>
      </c>
      <c r="Y101" s="13">
        <f t="shared" si="106"/>
        <v>2.6560000000000001</v>
      </c>
    </row>
    <row r="102" spans="1:25" x14ac:dyDescent="0.3">
      <c r="A102" s="30">
        <v>2024</v>
      </c>
      <c r="B102" s="61" t="s">
        <v>10</v>
      </c>
      <c r="C102" s="31">
        <v>0</v>
      </c>
      <c r="D102" s="9">
        <v>0</v>
      </c>
      <c r="E102" s="32">
        <f t="shared" si="107"/>
        <v>0</v>
      </c>
      <c r="F102" s="31">
        <v>0</v>
      </c>
      <c r="G102" s="9">
        <v>0</v>
      </c>
      <c r="H102" s="32">
        <f t="shared" si="98"/>
        <v>0</v>
      </c>
      <c r="I102" s="63">
        <v>0.2</v>
      </c>
      <c r="J102" s="9">
        <v>1.9079999999999999</v>
      </c>
      <c r="K102" s="32">
        <f t="shared" si="99"/>
        <v>9540</v>
      </c>
      <c r="L102" s="31">
        <v>0</v>
      </c>
      <c r="M102" s="9">
        <v>0</v>
      </c>
      <c r="N102" s="32">
        <f t="shared" si="100"/>
        <v>0</v>
      </c>
      <c r="O102" s="31">
        <v>0</v>
      </c>
      <c r="P102" s="9">
        <v>0</v>
      </c>
      <c r="Q102" s="32">
        <f t="shared" si="101"/>
        <v>0</v>
      </c>
      <c r="R102" s="31">
        <v>0</v>
      </c>
      <c r="S102" s="9">
        <v>0</v>
      </c>
      <c r="T102" s="32">
        <f t="shared" si="102"/>
        <v>0</v>
      </c>
      <c r="U102" s="31">
        <v>0</v>
      </c>
      <c r="V102" s="9">
        <v>0</v>
      </c>
      <c r="W102" s="32">
        <f t="shared" si="103"/>
        <v>0</v>
      </c>
      <c r="X102" s="49">
        <f t="shared" si="105"/>
        <v>0.2</v>
      </c>
      <c r="Y102" s="13">
        <f t="shared" si="106"/>
        <v>1.9079999999999999</v>
      </c>
    </row>
    <row r="103" spans="1:25" x14ac:dyDescent="0.3">
      <c r="A103" s="30">
        <v>2024</v>
      </c>
      <c r="B103" s="61" t="s">
        <v>11</v>
      </c>
      <c r="C103" s="31">
        <v>0</v>
      </c>
      <c r="D103" s="9">
        <v>0</v>
      </c>
      <c r="E103" s="32">
        <f t="shared" si="107"/>
        <v>0</v>
      </c>
      <c r="F103" s="31">
        <v>0</v>
      </c>
      <c r="G103" s="9">
        <v>0</v>
      </c>
      <c r="H103" s="32">
        <f t="shared" si="98"/>
        <v>0</v>
      </c>
      <c r="I103" s="31">
        <v>0</v>
      </c>
      <c r="J103" s="9">
        <v>0</v>
      </c>
      <c r="K103" s="32">
        <f t="shared" si="99"/>
        <v>0</v>
      </c>
      <c r="L103" s="31">
        <v>0</v>
      </c>
      <c r="M103" s="9">
        <v>0</v>
      </c>
      <c r="N103" s="32">
        <f t="shared" si="100"/>
        <v>0</v>
      </c>
      <c r="O103" s="31">
        <v>0</v>
      </c>
      <c r="P103" s="9">
        <v>0</v>
      </c>
      <c r="Q103" s="32">
        <f t="shared" si="101"/>
        <v>0</v>
      </c>
      <c r="R103" s="31">
        <v>0</v>
      </c>
      <c r="S103" s="9">
        <v>0</v>
      </c>
      <c r="T103" s="32">
        <f t="shared" si="102"/>
        <v>0</v>
      </c>
      <c r="U103" s="31">
        <v>0</v>
      </c>
      <c r="V103" s="9">
        <v>0</v>
      </c>
      <c r="W103" s="32">
        <f t="shared" si="103"/>
        <v>0</v>
      </c>
      <c r="X103" s="49">
        <f t="shared" si="105"/>
        <v>0</v>
      </c>
      <c r="Y103" s="13">
        <f t="shared" si="106"/>
        <v>0</v>
      </c>
    </row>
    <row r="104" spans="1:25" x14ac:dyDescent="0.3">
      <c r="A104" s="30">
        <v>2024</v>
      </c>
      <c r="B104" s="61" t="s">
        <v>12</v>
      </c>
      <c r="C104" s="31">
        <v>0</v>
      </c>
      <c r="D104" s="9">
        <v>0</v>
      </c>
      <c r="E104" s="32">
        <f t="shared" si="107"/>
        <v>0</v>
      </c>
      <c r="F104" s="31">
        <v>0</v>
      </c>
      <c r="G104" s="9">
        <v>0</v>
      </c>
      <c r="H104" s="32">
        <f t="shared" si="98"/>
        <v>0</v>
      </c>
      <c r="I104" s="31">
        <v>0</v>
      </c>
      <c r="J104" s="9">
        <v>0</v>
      </c>
      <c r="K104" s="32">
        <f t="shared" si="99"/>
        <v>0</v>
      </c>
      <c r="L104" s="31">
        <v>0</v>
      </c>
      <c r="M104" s="9">
        <v>0</v>
      </c>
      <c r="N104" s="32">
        <f t="shared" si="100"/>
        <v>0</v>
      </c>
      <c r="O104" s="31">
        <v>0</v>
      </c>
      <c r="P104" s="9">
        <v>0</v>
      </c>
      <c r="Q104" s="32">
        <f t="shared" si="101"/>
        <v>0</v>
      </c>
      <c r="R104" s="31">
        <v>0</v>
      </c>
      <c r="S104" s="9">
        <v>0</v>
      </c>
      <c r="T104" s="32">
        <f t="shared" si="102"/>
        <v>0</v>
      </c>
      <c r="U104" s="31">
        <v>0</v>
      </c>
      <c r="V104" s="9">
        <v>0</v>
      </c>
      <c r="W104" s="32">
        <f t="shared" si="103"/>
        <v>0</v>
      </c>
      <c r="X104" s="49">
        <f t="shared" si="105"/>
        <v>0</v>
      </c>
      <c r="Y104" s="13">
        <f t="shared" si="106"/>
        <v>0</v>
      </c>
    </row>
    <row r="105" spans="1:25" x14ac:dyDescent="0.3">
      <c r="A105" s="30">
        <v>2024</v>
      </c>
      <c r="B105" s="61" t="s">
        <v>13</v>
      </c>
      <c r="C105" s="31">
        <v>0</v>
      </c>
      <c r="D105" s="9">
        <v>0</v>
      </c>
      <c r="E105" s="32">
        <f t="shared" si="107"/>
        <v>0</v>
      </c>
      <c r="F105" s="31">
        <v>0</v>
      </c>
      <c r="G105" s="9">
        <v>0</v>
      </c>
      <c r="H105" s="32">
        <f t="shared" si="98"/>
        <v>0</v>
      </c>
      <c r="I105" s="63">
        <v>1.28</v>
      </c>
      <c r="J105" s="9">
        <v>12.282999999999999</v>
      </c>
      <c r="K105" s="32">
        <f t="shared" si="99"/>
        <v>9596.09375</v>
      </c>
      <c r="L105" s="31">
        <v>0</v>
      </c>
      <c r="M105" s="9">
        <v>0</v>
      </c>
      <c r="N105" s="32">
        <f t="shared" si="100"/>
        <v>0</v>
      </c>
      <c r="O105" s="31">
        <v>0</v>
      </c>
      <c r="P105" s="9">
        <v>0</v>
      </c>
      <c r="Q105" s="32">
        <f t="shared" si="101"/>
        <v>0</v>
      </c>
      <c r="R105" s="31">
        <v>0</v>
      </c>
      <c r="S105" s="9">
        <v>0</v>
      </c>
      <c r="T105" s="32">
        <f t="shared" si="102"/>
        <v>0</v>
      </c>
      <c r="U105" s="31">
        <v>0</v>
      </c>
      <c r="V105" s="9">
        <v>0</v>
      </c>
      <c r="W105" s="32">
        <f t="shared" si="103"/>
        <v>0</v>
      </c>
      <c r="X105" s="49">
        <f t="shared" si="105"/>
        <v>1.28</v>
      </c>
      <c r="Y105" s="13">
        <f t="shared" si="106"/>
        <v>12.282999999999999</v>
      </c>
    </row>
    <row r="106" spans="1:25" x14ac:dyDescent="0.3">
      <c r="A106" s="30">
        <v>2024</v>
      </c>
      <c r="B106" s="61" t="s">
        <v>14</v>
      </c>
      <c r="C106" s="31">
        <v>0</v>
      </c>
      <c r="D106" s="9">
        <v>0</v>
      </c>
      <c r="E106" s="32">
        <f t="shared" si="107"/>
        <v>0</v>
      </c>
      <c r="F106" s="31">
        <v>0</v>
      </c>
      <c r="G106" s="9">
        <v>0</v>
      </c>
      <c r="H106" s="32">
        <f t="shared" si="98"/>
        <v>0</v>
      </c>
      <c r="I106" s="63">
        <v>0.1</v>
      </c>
      <c r="J106" s="9">
        <v>0.875</v>
      </c>
      <c r="K106" s="32">
        <f t="shared" si="99"/>
        <v>8750</v>
      </c>
      <c r="L106" s="31">
        <v>0</v>
      </c>
      <c r="M106" s="9">
        <v>0</v>
      </c>
      <c r="N106" s="32">
        <f t="shared" si="100"/>
        <v>0</v>
      </c>
      <c r="O106" s="31">
        <v>0</v>
      </c>
      <c r="P106" s="9">
        <v>0</v>
      </c>
      <c r="Q106" s="32">
        <f t="shared" si="101"/>
        <v>0</v>
      </c>
      <c r="R106" s="31">
        <v>0</v>
      </c>
      <c r="S106" s="9">
        <v>0</v>
      </c>
      <c r="T106" s="32">
        <f t="shared" si="102"/>
        <v>0</v>
      </c>
      <c r="U106" s="31">
        <v>0</v>
      </c>
      <c r="V106" s="9">
        <v>0</v>
      </c>
      <c r="W106" s="32">
        <f t="shared" si="103"/>
        <v>0</v>
      </c>
      <c r="X106" s="49">
        <f t="shared" si="105"/>
        <v>0.1</v>
      </c>
      <c r="Y106" s="13">
        <f t="shared" si="106"/>
        <v>0.875</v>
      </c>
    </row>
    <row r="107" spans="1:25" x14ac:dyDescent="0.3">
      <c r="A107" s="30">
        <v>2024</v>
      </c>
      <c r="B107" s="32" t="s">
        <v>15</v>
      </c>
      <c r="C107" s="31">
        <v>0</v>
      </c>
      <c r="D107" s="9">
        <v>0</v>
      </c>
      <c r="E107" s="32">
        <f t="shared" si="107"/>
        <v>0</v>
      </c>
      <c r="F107" s="31">
        <v>0</v>
      </c>
      <c r="G107" s="9">
        <v>0</v>
      </c>
      <c r="H107" s="32">
        <f t="shared" si="98"/>
        <v>0</v>
      </c>
      <c r="I107" s="31">
        <v>0</v>
      </c>
      <c r="J107" s="9">
        <v>0</v>
      </c>
      <c r="K107" s="32">
        <f t="shared" si="99"/>
        <v>0</v>
      </c>
      <c r="L107" s="31">
        <v>0</v>
      </c>
      <c r="M107" s="9">
        <v>0</v>
      </c>
      <c r="N107" s="32">
        <f t="shared" si="100"/>
        <v>0</v>
      </c>
      <c r="O107" s="31">
        <v>0</v>
      </c>
      <c r="P107" s="9">
        <v>0</v>
      </c>
      <c r="Q107" s="32">
        <f t="shared" si="101"/>
        <v>0</v>
      </c>
      <c r="R107" s="31">
        <v>0</v>
      </c>
      <c r="S107" s="9">
        <v>0</v>
      </c>
      <c r="T107" s="32">
        <f t="shared" si="102"/>
        <v>0</v>
      </c>
      <c r="U107" s="31">
        <v>0</v>
      </c>
      <c r="V107" s="9">
        <v>0</v>
      </c>
      <c r="W107" s="32">
        <f t="shared" si="103"/>
        <v>0</v>
      </c>
      <c r="X107" s="49">
        <f t="shared" si="105"/>
        <v>0</v>
      </c>
      <c r="Y107" s="13">
        <f t="shared" si="106"/>
        <v>0</v>
      </c>
    </row>
    <row r="108" spans="1:25" x14ac:dyDescent="0.3">
      <c r="A108" s="30">
        <v>2024</v>
      </c>
      <c r="B108" s="61" t="s">
        <v>16</v>
      </c>
      <c r="C108" s="31">
        <v>0</v>
      </c>
      <c r="D108" s="9">
        <v>0</v>
      </c>
      <c r="E108" s="32">
        <f t="shared" si="107"/>
        <v>0</v>
      </c>
      <c r="F108" s="31">
        <v>0</v>
      </c>
      <c r="G108" s="9">
        <v>0</v>
      </c>
      <c r="H108" s="32">
        <f t="shared" si="98"/>
        <v>0</v>
      </c>
      <c r="I108" s="31">
        <v>0</v>
      </c>
      <c r="J108" s="9">
        <v>0</v>
      </c>
      <c r="K108" s="32">
        <f t="shared" si="99"/>
        <v>0</v>
      </c>
      <c r="L108" s="31">
        <v>0</v>
      </c>
      <c r="M108" s="9">
        <v>0</v>
      </c>
      <c r="N108" s="32">
        <f t="shared" si="100"/>
        <v>0</v>
      </c>
      <c r="O108" s="31">
        <v>0</v>
      </c>
      <c r="P108" s="9">
        <v>0</v>
      </c>
      <c r="Q108" s="32">
        <f t="shared" si="101"/>
        <v>0</v>
      </c>
      <c r="R108" s="31">
        <v>0</v>
      </c>
      <c r="S108" s="9">
        <v>0</v>
      </c>
      <c r="T108" s="32">
        <f t="shared" si="102"/>
        <v>0</v>
      </c>
      <c r="U108" s="31">
        <v>0</v>
      </c>
      <c r="V108" s="9">
        <v>0</v>
      </c>
      <c r="W108" s="32">
        <f t="shared" si="103"/>
        <v>0</v>
      </c>
      <c r="X108" s="49">
        <f t="shared" si="105"/>
        <v>0</v>
      </c>
      <c r="Y108" s="13">
        <f t="shared" si="106"/>
        <v>0</v>
      </c>
    </row>
    <row r="109" spans="1:25" ht="15" thickBot="1" x14ac:dyDescent="0.35">
      <c r="A109" s="33"/>
      <c r="B109" s="62" t="s">
        <v>17</v>
      </c>
      <c r="C109" s="34">
        <f t="shared" ref="C109:D109" si="108">SUM(C97:C108)</f>
        <v>0</v>
      </c>
      <c r="D109" s="28">
        <f t="shared" si="108"/>
        <v>0</v>
      </c>
      <c r="E109" s="35"/>
      <c r="F109" s="34">
        <f t="shared" ref="F109:G109" si="109">SUM(F97:F108)</f>
        <v>0</v>
      </c>
      <c r="G109" s="28">
        <f t="shared" si="109"/>
        <v>0</v>
      </c>
      <c r="H109" s="35"/>
      <c r="I109" s="34">
        <f t="shared" ref="I109:J109" si="110">SUM(I97:I108)</f>
        <v>1.7461000000000002</v>
      </c>
      <c r="J109" s="28">
        <f t="shared" si="110"/>
        <v>24.312999999999999</v>
      </c>
      <c r="K109" s="35"/>
      <c r="L109" s="34">
        <f t="shared" ref="L109:M109" si="111">SUM(L97:L108)</f>
        <v>0</v>
      </c>
      <c r="M109" s="28">
        <f t="shared" si="111"/>
        <v>0</v>
      </c>
      <c r="N109" s="35"/>
      <c r="O109" s="34">
        <f t="shared" ref="O109:P109" si="112">SUM(O97:O108)</f>
        <v>0</v>
      </c>
      <c r="P109" s="28">
        <f t="shared" si="112"/>
        <v>0</v>
      </c>
      <c r="Q109" s="35"/>
      <c r="R109" s="34">
        <f t="shared" ref="R109:S109" si="113">SUM(R97:R108)</f>
        <v>0</v>
      </c>
      <c r="S109" s="28">
        <f t="shared" si="113"/>
        <v>0</v>
      </c>
      <c r="T109" s="35"/>
      <c r="U109" s="34">
        <f t="shared" ref="U109:V109" si="114">SUM(U97:U108)</f>
        <v>0</v>
      </c>
      <c r="V109" s="28">
        <f t="shared" si="114"/>
        <v>0</v>
      </c>
      <c r="W109" s="35"/>
      <c r="X109" s="50">
        <f t="shared" si="105"/>
        <v>1.7461000000000002</v>
      </c>
      <c r="Y109" s="29">
        <f t="shared" si="106"/>
        <v>24.312999999999999</v>
      </c>
    </row>
    <row r="110" spans="1:25" x14ac:dyDescent="0.3">
      <c r="A110" s="30">
        <v>2025</v>
      </c>
      <c r="B110" s="61" t="s">
        <v>5</v>
      </c>
      <c r="C110" s="31">
        <v>0</v>
      </c>
      <c r="D110" s="9">
        <v>0</v>
      </c>
      <c r="E110" s="32">
        <f>IF(C110=0,0,D110/C110*1000)</f>
        <v>0</v>
      </c>
      <c r="F110" s="31">
        <v>0</v>
      </c>
      <c r="G110" s="9">
        <v>0</v>
      </c>
      <c r="H110" s="32">
        <f t="shared" ref="H110:H121" si="115">IF(F110=0,0,G110/F110*1000)</f>
        <v>0</v>
      </c>
      <c r="I110" s="63">
        <v>0.94967000000000001</v>
      </c>
      <c r="J110" s="9">
        <v>19.896999999999998</v>
      </c>
      <c r="K110" s="32">
        <f t="shared" ref="K110:K121" si="116">IF(I110=0,0,J110/I110*1000)</f>
        <v>20951.488411764087</v>
      </c>
      <c r="L110" s="31">
        <v>0</v>
      </c>
      <c r="M110" s="9">
        <v>0</v>
      </c>
      <c r="N110" s="32">
        <f t="shared" ref="N110:N121" si="117">IF(L110=0,0,M110/L110*1000)</f>
        <v>0</v>
      </c>
      <c r="O110" s="31">
        <v>0</v>
      </c>
      <c r="P110" s="9">
        <v>0</v>
      </c>
      <c r="Q110" s="32">
        <f t="shared" ref="Q110:Q121" si="118">IF(O110=0,0,P110/O110*1000)</f>
        <v>0</v>
      </c>
      <c r="R110" s="31">
        <v>0</v>
      </c>
      <c r="S110" s="9">
        <v>0</v>
      </c>
      <c r="T110" s="32">
        <f t="shared" ref="T110:T121" si="119">IF(R110=0,0,S110/R110*1000)</f>
        <v>0</v>
      </c>
      <c r="U110" s="31">
        <v>0</v>
      </c>
      <c r="V110" s="9">
        <v>0</v>
      </c>
      <c r="W110" s="32">
        <f t="shared" ref="W110:W121" si="120">IF(U110=0,0,V110/U110*1000)</f>
        <v>0</v>
      </c>
      <c r="X110" s="49">
        <f>SUMIF($C$5:$W$5,"Ton",C110:W110)</f>
        <v>0.94967000000000001</v>
      </c>
      <c r="Y110" s="13">
        <f>SUMIF($C$5:$W$5,"F*",C110:W110)</f>
        <v>19.896999999999998</v>
      </c>
    </row>
    <row r="111" spans="1:25" x14ac:dyDescent="0.3">
      <c r="A111" s="30">
        <v>2025</v>
      </c>
      <c r="B111" s="61" t="s">
        <v>6</v>
      </c>
      <c r="C111" s="31">
        <v>0</v>
      </c>
      <c r="D111" s="9">
        <v>0</v>
      </c>
      <c r="E111" s="32">
        <f t="shared" ref="E111:E112" si="121">IF(C111=0,0,D111/C111*1000)</f>
        <v>0</v>
      </c>
      <c r="F111" s="31">
        <v>0</v>
      </c>
      <c r="G111" s="9">
        <v>0</v>
      </c>
      <c r="H111" s="32">
        <f t="shared" si="115"/>
        <v>0</v>
      </c>
      <c r="I111" s="31">
        <v>0</v>
      </c>
      <c r="J111" s="9">
        <v>0</v>
      </c>
      <c r="K111" s="32">
        <f t="shared" si="116"/>
        <v>0</v>
      </c>
      <c r="L111" s="31">
        <v>0</v>
      </c>
      <c r="M111" s="9">
        <v>0</v>
      </c>
      <c r="N111" s="32">
        <f t="shared" si="117"/>
        <v>0</v>
      </c>
      <c r="O111" s="31">
        <v>0</v>
      </c>
      <c r="P111" s="9">
        <v>0</v>
      </c>
      <c r="Q111" s="32">
        <f t="shared" si="118"/>
        <v>0</v>
      </c>
      <c r="R111" s="31">
        <v>0</v>
      </c>
      <c r="S111" s="9">
        <v>0</v>
      </c>
      <c r="T111" s="32">
        <f t="shared" si="119"/>
        <v>0</v>
      </c>
      <c r="U111" s="31">
        <v>0</v>
      </c>
      <c r="V111" s="9">
        <v>0</v>
      </c>
      <c r="W111" s="32">
        <f t="shared" si="120"/>
        <v>0</v>
      </c>
      <c r="X111" s="49">
        <f t="shared" ref="X111:X122" si="122">SUMIF($C$5:$W$5,"Ton",C111:W111)</f>
        <v>0</v>
      </c>
      <c r="Y111" s="13">
        <f t="shared" ref="Y111:Y122" si="123">SUMIF($C$5:$W$5,"F*",C111:W111)</f>
        <v>0</v>
      </c>
    </row>
    <row r="112" spans="1:25" x14ac:dyDescent="0.3">
      <c r="A112" s="30">
        <v>2025</v>
      </c>
      <c r="B112" s="61" t="s">
        <v>7</v>
      </c>
      <c r="C112" s="31">
        <v>0</v>
      </c>
      <c r="D112" s="9">
        <v>0</v>
      </c>
      <c r="E112" s="32">
        <f t="shared" si="121"/>
        <v>0</v>
      </c>
      <c r="F112" s="31">
        <v>0</v>
      </c>
      <c r="G112" s="9">
        <v>0</v>
      </c>
      <c r="H112" s="32">
        <f t="shared" si="115"/>
        <v>0</v>
      </c>
      <c r="I112" s="31">
        <v>0</v>
      </c>
      <c r="J112" s="9">
        <v>0</v>
      </c>
      <c r="K112" s="32">
        <f t="shared" si="116"/>
        <v>0</v>
      </c>
      <c r="L112" s="31">
        <v>0</v>
      </c>
      <c r="M112" s="9">
        <v>0</v>
      </c>
      <c r="N112" s="32">
        <f t="shared" si="117"/>
        <v>0</v>
      </c>
      <c r="O112" s="31">
        <v>0</v>
      </c>
      <c r="P112" s="9">
        <v>0</v>
      </c>
      <c r="Q112" s="32">
        <f t="shared" si="118"/>
        <v>0</v>
      </c>
      <c r="R112" s="31">
        <v>0</v>
      </c>
      <c r="S112" s="9">
        <v>0</v>
      </c>
      <c r="T112" s="32">
        <f t="shared" si="119"/>
        <v>0</v>
      </c>
      <c r="U112" s="31">
        <v>0</v>
      </c>
      <c r="V112" s="9">
        <v>0</v>
      </c>
      <c r="W112" s="32">
        <f t="shared" si="120"/>
        <v>0</v>
      </c>
      <c r="X112" s="49">
        <f t="shared" si="122"/>
        <v>0</v>
      </c>
      <c r="Y112" s="13">
        <f t="shared" si="123"/>
        <v>0</v>
      </c>
    </row>
    <row r="113" spans="1:25" x14ac:dyDescent="0.3">
      <c r="A113" s="30">
        <v>2025</v>
      </c>
      <c r="B113" s="61" t="s">
        <v>8</v>
      </c>
      <c r="C113" s="31">
        <v>0</v>
      </c>
      <c r="D113" s="9">
        <v>0</v>
      </c>
      <c r="E113" s="32">
        <f>IF(C113=0,0,D113/C113*1000)</f>
        <v>0</v>
      </c>
      <c r="F113" s="31">
        <v>0</v>
      </c>
      <c r="G113" s="9">
        <v>0</v>
      </c>
      <c r="H113" s="32">
        <f t="shared" si="115"/>
        <v>0</v>
      </c>
      <c r="I113" s="31">
        <v>0</v>
      </c>
      <c r="J113" s="9">
        <v>0</v>
      </c>
      <c r="K113" s="32">
        <f t="shared" si="116"/>
        <v>0</v>
      </c>
      <c r="L113" s="31">
        <v>0</v>
      </c>
      <c r="M113" s="9">
        <v>0</v>
      </c>
      <c r="N113" s="32">
        <f t="shared" si="117"/>
        <v>0</v>
      </c>
      <c r="O113" s="31">
        <v>0</v>
      </c>
      <c r="P113" s="9">
        <v>0</v>
      </c>
      <c r="Q113" s="32">
        <f t="shared" si="118"/>
        <v>0</v>
      </c>
      <c r="R113" s="31">
        <v>0</v>
      </c>
      <c r="S113" s="9">
        <v>0</v>
      </c>
      <c r="T113" s="32">
        <f t="shared" si="119"/>
        <v>0</v>
      </c>
      <c r="U113" s="31">
        <v>0</v>
      </c>
      <c r="V113" s="9">
        <v>0</v>
      </c>
      <c r="W113" s="32">
        <f t="shared" si="120"/>
        <v>0</v>
      </c>
      <c r="X113" s="49">
        <f t="shared" si="122"/>
        <v>0</v>
      </c>
      <c r="Y113" s="13">
        <f t="shared" si="123"/>
        <v>0</v>
      </c>
    </row>
    <row r="114" spans="1:25" x14ac:dyDescent="0.3">
      <c r="A114" s="30">
        <v>2025</v>
      </c>
      <c r="B114" s="32" t="s">
        <v>9</v>
      </c>
      <c r="C114" s="31">
        <v>0</v>
      </c>
      <c r="D114" s="9">
        <v>0</v>
      </c>
      <c r="E114" s="32">
        <f t="shared" ref="E114:E121" si="124">IF(C114=0,0,D114/C114*1000)</f>
        <v>0</v>
      </c>
      <c r="F114" s="31">
        <v>0</v>
      </c>
      <c r="G114" s="9">
        <v>0</v>
      </c>
      <c r="H114" s="32">
        <f t="shared" si="115"/>
        <v>0</v>
      </c>
      <c r="I114" s="31">
        <v>0</v>
      </c>
      <c r="J114" s="9">
        <v>0</v>
      </c>
      <c r="K114" s="32">
        <f t="shared" si="116"/>
        <v>0</v>
      </c>
      <c r="L114" s="31">
        <v>0</v>
      </c>
      <c r="M114" s="9">
        <v>0</v>
      </c>
      <c r="N114" s="32">
        <f t="shared" si="117"/>
        <v>0</v>
      </c>
      <c r="O114" s="31">
        <v>0</v>
      </c>
      <c r="P114" s="9">
        <v>0</v>
      </c>
      <c r="Q114" s="32">
        <f t="shared" si="118"/>
        <v>0</v>
      </c>
      <c r="R114" s="31">
        <v>0</v>
      </c>
      <c r="S114" s="9">
        <v>0</v>
      </c>
      <c r="T114" s="32">
        <f t="shared" si="119"/>
        <v>0</v>
      </c>
      <c r="U114" s="31">
        <v>0</v>
      </c>
      <c r="V114" s="9">
        <v>0</v>
      </c>
      <c r="W114" s="32">
        <f t="shared" si="120"/>
        <v>0</v>
      </c>
      <c r="X114" s="49">
        <f t="shared" si="122"/>
        <v>0</v>
      </c>
      <c r="Y114" s="13">
        <f t="shared" si="123"/>
        <v>0</v>
      </c>
    </row>
    <row r="115" spans="1:25" x14ac:dyDescent="0.3">
      <c r="A115" s="30">
        <v>2025</v>
      </c>
      <c r="B115" s="61" t="s">
        <v>10</v>
      </c>
      <c r="C115" s="31">
        <v>0</v>
      </c>
      <c r="D115" s="9">
        <v>0</v>
      </c>
      <c r="E115" s="32">
        <f t="shared" si="124"/>
        <v>0</v>
      </c>
      <c r="F115" s="31">
        <v>0</v>
      </c>
      <c r="G115" s="9">
        <v>0</v>
      </c>
      <c r="H115" s="32">
        <f t="shared" si="115"/>
        <v>0</v>
      </c>
      <c r="I115" s="31">
        <v>0</v>
      </c>
      <c r="J115" s="9">
        <v>0</v>
      </c>
      <c r="K115" s="32">
        <f t="shared" si="116"/>
        <v>0</v>
      </c>
      <c r="L115" s="31">
        <v>0</v>
      </c>
      <c r="M115" s="9">
        <v>0</v>
      </c>
      <c r="N115" s="32">
        <f t="shared" si="117"/>
        <v>0</v>
      </c>
      <c r="O115" s="31">
        <v>0</v>
      </c>
      <c r="P115" s="9">
        <v>0</v>
      </c>
      <c r="Q115" s="32">
        <f t="shared" si="118"/>
        <v>0</v>
      </c>
      <c r="R115" s="31">
        <v>0</v>
      </c>
      <c r="S115" s="9">
        <v>0</v>
      </c>
      <c r="T115" s="32">
        <f t="shared" si="119"/>
        <v>0</v>
      </c>
      <c r="U115" s="31">
        <v>0</v>
      </c>
      <c r="V115" s="9">
        <v>0</v>
      </c>
      <c r="W115" s="32">
        <f t="shared" si="120"/>
        <v>0</v>
      </c>
      <c r="X115" s="49">
        <f t="shared" si="122"/>
        <v>0</v>
      </c>
      <c r="Y115" s="13">
        <f t="shared" si="123"/>
        <v>0</v>
      </c>
    </row>
    <row r="116" spans="1:25" x14ac:dyDescent="0.3">
      <c r="A116" s="30">
        <v>2025</v>
      </c>
      <c r="B116" s="61" t="s">
        <v>11</v>
      </c>
      <c r="C116" s="31">
        <v>0</v>
      </c>
      <c r="D116" s="9">
        <v>0</v>
      </c>
      <c r="E116" s="32">
        <f t="shared" si="124"/>
        <v>0</v>
      </c>
      <c r="F116" s="31">
        <v>0</v>
      </c>
      <c r="G116" s="9">
        <v>0</v>
      </c>
      <c r="H116" s="32">
        <f t="shared" si="115"/>
        <v>0</v>
      </c>
      <c r="I116" s="31">
        <v>0</v>
      </c>
      <c r="J116" s="9">
        <v>0</v>
      </c>
      <c r="K116" s="32">
        <f t="shared" si="116"/>
        <v>0</v>
      </c>
      <c r="L116" s="31">
        <v>0</v>
      </c>
      <c r="M116" s="9">
        <v>0</v>
      </c>
      <c r="N116" s="32">
        <f t="shared" si="117"/>
        <v>0</v>
      </c>
      <c r="O116" s="31">
        <v>0</v>
      </c>
      <c r="P116" s="9">
        <v>0</v>
      </c>
      <c r="Q116" s="32">
        <f t="shared" si="118"/>
        <v>0</v>
      </c>
      <c r="R116" s="31">
        <v>0</v>
      </c>
      <c r="S116" s="9">
        <v>0</v>
      </c>
      <c r="T116" s="32">
        <f t="shared" si="119"/>
        <v>0</v>
      </c>
      <c r="U116" s="31">
        <v>0</v>
      </c>
      <c r="V116" s="9">
        <v>0</v>
      </c>
      <c r="W116" s="32">
        <f t="shared" si="120"/>
        <v>0</v>
      </c>
      <c r="X116" s="49">
        <f t="shared" si="122"/>
        <v>0</v>
      </c>
      <c r="Y116" s="13">
        <f t="shared" si="123"/>
        <v>0</v>
      </c>
    </row>
    <row r="117" spans="1:25" x14ac:dyDescent="0.3">
      <c r="A117" s="30">
        <v>2025</v>
      </c>
      <c r="B117" s="61" t="s">
        <v>12</v>
      </c>
      <c r="C117" s="31">
        <v>0</v>
      </c>
      <c r="D117" s="9">
        <v>0</v>
      </c>
      <c r="E117" s="32">
        <f t="shared" si="124"/>
        <v>0</v>
      </c>
      <c r="F117" s="31">
        <v>0</v>
      </c>
      <c r="G117" s="9">
        <v>0</v>
      </c>
      <c r="H117" s="32">
        <f t="shared" si="115"/>
        <v>0</v>
      </c>
      <c r="I117" s="31">
        <v>0</v>
      </c>
      <c r="J117" s="9">
        <v>0</v>
      </c>
      <c r="K117" s="32">
        <f t="shared" si="116"/>
        <v>0</v>
      </c>
      <c r="L117" s="31">
        <v>0</v>
      </c>
      <c r="M117" s="9">
        <v>0</v>
      </c>
      <c r="N117" s="32">
        <f t="shared" si="117"/>
        <v>0</v>
      </c>
      <c r="O117" s="31">
        <v>0</v>
      </c>
      <c r="P117" s="9">
        <v>0</v>
      </c>
      <c r="Q117" s="32">
        <f t="shared" si="118"/>
        <v>0</v>
      </c>
      <c r="R117" s="31">
        <v>0</v>
      </c>
      <c r="S117" s="9">
        <v>0</v>
      </c>
      <c r="T117" s="32">
        <f t="shared" si="119"/>
        <v>0</v>
      </c>
      <c r="U117" s="31">
        <v>0</v>
      </c>
      <c r="V117" s="9">
        <v>0</v>
      </c>
      <c r="W117" s="32">
        <f t="shared" si="120"/>
        <v>0</v>
      </c>
      <c r="X117" s="49">
        <f t="shared" si="122"/>
        <v>0</v>
      </c>
      <c r="Y117" s="13">
        <f t="shared" si="123"/>
        <v>0</v>
      </c>
    </row>
    <row r="118" spans="1:25" x14ac:dyDescent="0.3">
      <c r="A118" s="30">
        <v>2025</v>
      </c>
      <c r="B118" s="61" t="s">
        <v>13</v>
      </c>
      <c r="C118" s="31">
        <v>0</v>
      </c>
      <c r="D118" s="9">
        <v>0</v>
      </c>
      <c r="E118" s="32">
        <f t="shared" si="124"/>
        <v>0</v>
      </c>
      <c r="F118" s="31">
        <v>0</v>
      </c>
      <c r="G118" s="9">
        <v>0</v>
      </c>
      <c r="H118" s="32">
        <f t="shared" si="115"/>
        <v>0</v>
      </c>
      <c r="I118" s="31">
        <v>0</v>
      </c>
      <c r="J118" s="9">
        <v>0</v>
      </c>
      <c r="K118" s="32">
        <f t="shared" si="116"/>
        <v>0</v>
      </c>
      <c r="L118" s="31">
        <v>0</v>
      </c>
      <c r="M118" s="9">
        <v>0</v>
      </c>
      <c r="N118" s="32">
        <f t="shared" si="117"/>
        <v>0</v>
      </c>
      <c r="O118" s="31">
        <v>0</v>
      </c>
      <c r="P118" s="9">
        <v>0</v>
      </c>
      <c r="Q118" s="32">
        <f t="shared" si="118"/>
        <v>0</v>
      </c>
      <c r="R118" s="31">
        <v>0</v>
      </c>
      <c r="S118" s="9">
        <v>0</v>
      </c>
      <c r="T118" s="32">
        <f t="shared" si="119"/>
        <v>0</v>
      </c>
      <c r="U118" s="31">
        <v>0</v>
      </c>
      <c r="V118" s="9">
        <v>0</v>
      </c>
      <c r="W118" s="32">
        <f t="shared" si="120"/>
        <v>0</v>
      </c>
      <c r="X118" s="49">
        <f t="shared" si="122"/>
        <v>0</v>
      </c>
      <c r="Y118" s="13">
        <f t="shared" si="123"/>
        <v>0</v>
      </c>
    </row>
    <row r="119" spans="1:25" x14ac:dyDescent="0.3">
      <c r="A119" s="30">
        <v>2025</v>
      </c>
      <c r="B119" s="61" t="s">
        <v>14</v>
      </c>
      <c r="C119" s="31">
        <v>0</v>
      </c>
      <c r="D119" s="9">
        <v>0</v>
      </c>
      <c r="E119" s="32">
        <f t="shared" si="124"/>
        <v>0</v>
      </c>
      <c r="F119" s="31">
        <v>0</v>
      </c>
      <c r="G119" s="9">
        <v>0</v>
      </c>
      <c r="H119" s="32">
        <f t="shared" si="115"/>
        <v>0</v>
      </c>
      <c r="I119" s="31">
        <v>0</v>
      </c>
      <c r="J119" s="9">
        <v>0</v>
      </c>
      <c r="K119" s="32">
        <f t="shared" si="116"/>
        <v>0</v>
      </c>
      <c r="L119" s="31">
        <v>0</v>
      </c>
      <c r="M119" s="9">
        <v>0</v>
      </c>
      <c r="N119" s="32">
        <f t="shared" si="117"/>
        <v>0</v>
      </c>
      <c r="O119" s="31">
        <v>0</v>
      </c>
      <c r="P119" s="9">
        <v>0</v>
      </c>
      <c r="Q119" s="32">
        <f t="shared" si="118"/>
        <v>0</v>
      </c>
      <c r="R119" s="31">
        <v>0</v>
      </c>
      <c r="S119" s="9">
        <v>0</v>
      </c>
      <c r="T119" s="32">
        <f t="shared" si="119"/>
        <v>0</v>
      </c>
      <c r="U119" s="31">
        <v>0</v>
      </c>
      <c r="V119" s="9">
        <v>0</v>
      </c>
      <c r="W119" s="32">
        <f t="shared" si="120"/>
        <v>0</v>
      </c>
      <c r="X119" s="49">
        <f t="shared" si="122"/>
        <v>0</v>
      </c>
      <c r="Y119" s="13">
        <f t="shared" si="123"/>
        <v>0</v>
      </c>
    </row>
    <row r="120" spans="1:25" x14ac:dyDescent="0.3">
      <c r="A120" s="30">
        <v>2025</v>
      </c>
      <c r="B120" s="32" t="s">
        <v>15</v>
      </c>
      <c r="C120" s="31">
        <v>0</v>
      </c>
      <c r="D120" s="9">
        <v>0</v>
      </c>
      <c r="E120" s="32">
        <f t="shared" si="124"/>
        <v>0</v>
      </c>
      <c r="F120" s="31">
        <v>0</v>
      </c>
      <c r="G120" s="9">
        <v>0</v>
      </c>
      <c r="H120" s="32">
        <f t="shared" si="115"/>
        <v>0</v>
      </c>
      <c r="I120" s="31">
        <v>0</v>
      </c>
      <c r="J120" s="9">
        <v>0</v>
      </c>
      <c r="K120" s="32">
        <f t="shared" si="116"/>
        <v>0</v>
      </c>
      <c r="L120" s="31">
        <v>0</v>
      </c>
      <c r="M120" s="9">
        <v>0</v>
      </c>
      <c r="N120" s="32">
        <f t="shared" si="117"/>
        <v>0</v>
      </c>
      <c r="O120" s="31">
        <v>0</v>
      </c>
      <c r="P120" s="9">
        <v>0</v>
      </c>
      <c r="Q120" s="32">
        <f t="shared" si="118"/>
        <v>0</v>
      </c>
      <c r="R120" s="31">
        <v>0</v>
      </c>
      <c r="S120" s="9">
        <v>0</v>
      </c>
      <c r="T120" s="32">
        <f t="shared" si="119"/>
        <v>0</v>
      </c>
      <c r="U120" s="31">
        <v>0</v>
      </c>
      <c r="V120" s="9">
        <v>0</v>
      </c>
      <c r="W120" s="32">
        <f t="shared" si="120"/>
        <v>0</v>
      </c>
      <c r="X120" s="49">
        <f t="shared" si="122"/>
        <v>0</v>
      </c>
      <c r="Y120" s="13">
        <f t="shared" si="123"/>
        <v>0</v>
      </c>
    </row>
    <row r="121" spans="1:25" x14ac:dyDescent="0.3">
      <c r="A121" s="30">
        <v>2025</v>
      </c>
      <c r="B121" s="61" t="s">
        <v>16</v>
      </c>
      <c r="C121" s="31">
        <v>0</v>
      </c>
      <c r="D121" s="9">
        <v>0</v>
      </c>
      <c r="E121" s="32">
        <f t="shared" si="124"/>
        <v>0</v>
      </c>
      <c r="F121" s="31">
        <v>0</v>
      </c>
      <c r="G121" s="9">
        <v>0</v>
      </c>
      <c r="H121" s="32">
        <f t="shared" si="115"/>
        <v>0</v>
      </c>
      <c r="I121" s="31">
        <v>0</v>
      </c>
      <c r="J121" s="9">
        <v>0</v>
      </c>
      <c r="K121" s="32">
        <f t="shared" si="116"/>
        <v>0</v>
      </c>
      <c r="L121" s="31">
        <v>0</v>
      </c>
      <c r="M121" s="9">
        <v>0</v>
      </c>
      <c r="N121" s="32">
        <f t="shared" si="117"/>
        <v>0</v>
      </c>
      <c r="O121" s="31">
        <v>0</v>
      </c>
      <c r="P121" s="9">
        <v>0</v>
      </c>
      <c r="Q121" s="32">
        <f t="shared" si="118"/>
        <v>0</v>
      </c>
      <c r="R121" s="31">
        <v>0</v>
      </c>
      <c r="S121" s="9">
        <v>0</v>
      </c>
      <c r="T121" s="32">
        <f t="shared" si="119"/>
        <v>0</v>
      </c>
      <c r="U121" s="31">
        <v>0</v>
      </c>
      <c r="V121" s="9">
        <v>0</v>
      </c>
      <c r="W121" s="32">
        <f t="shared" si="120"/>
        <v>0</v>
      </c>
      <c r="X121" s="49">
        <f t="shared" si="122"/>
        <v>0</v>
      </c>
      <c r="Y121" s="13">
        <f t="shared" si="123"/>
        <v>0</v>
      </c>
    </row>
    <row r="122" spans="1:25" ht="15" thickBot="1" x14ac:dyDescent="0.35">
      <c r="A122" s="33"/>
      <c r="B122" s="62" t="s">
        <v>17</v>
      </c>
      <c r="C122" s="34">
        <f t="shared" ref="C122:D122" si="125">SUM(C110:C121)</f>
        <v>0</v>
      </c>
      <c r="D122" s="28">
        <f t="shared" si="125"/>
        <v>0</v>
      </c>
      <c r="E122" s="35"/>
      <c r="F122" s="34">
        <f t="shared" ref="F122:G122" si="126">SUM(F110:F121)</f>
        <v>0</v>
      </c>
      <c r="G122" s="28">
        <f t="shared" si="126"/>
        <v>0</v>
      </c>
      <c r="H122" s="35"/>
      <c r="I122" s="34">
        <f t="shared" ref="I122:J122" si="127">SUM(I110:I121)</f>
        <v>0.94967000000000001</v>
      </c>
      <c r="J122" s="28">
        <f t="shared" si="127"/>
        <v>19.896999999999998</v>
      </c>
      <c r="K122" s="35"/>
      <c r="L122" s="34">
        <f t="shared" ref="L122:M122" si="128">SUM(L110:L121)</f>
        <v>0</v>
      </c>
      <c r="M122" s="28">
        <f t="shared" si="128"/>
        <v>0</v>
      </c>
      <c r="N122" s="35"/>
      <c r="O122" s="34">
        <f t="shared" ref="O122:P122" si="129">SUM(O110:O121)</f>
        <v>0</v>
      </c>
      <c r="P122" s="28">
        <f t="shared" si="129"/>
        <v>0</v>
      </c>
      <c r="Q122" s="35"/>
      <c r="R122" s="34">
        <f t="shared" ref="R122:S122" si="130">SUM(R110:R121)</f>
        <v>0</v>
      </c>
      <c r="S122" s="28">
        <f t="shared" si="130"/>
        <v>0</v>
      </c>
      <c r="T122" s="35"/>
      <c r="U122" s="34">
        <f t="shared" ref="U122:V122" si="131">SUM(U110:U121)</f>
        <v>0</v>
      </c>
      <c r="V122" s="28">
        <f t="shared" si="131"/>
        <v>0</v>
      </c>
      <c r="W122" s="35"/>
      <c r="X122" s="50">
        <f t="shared" si="122"/>
        <v>0.94967000000000001</v>
      </c>
      <c r="Y122" s="29">
        <f t="shared" si="123"/>
        <v>19.896999999999998</v>
      </c>
    </row>
  </sheetData>
  <mergeCells count="10">
    <mergeCell ref="A4:B4"/>
    <mergeCell ref="C2:Y2"/>
    <mergeCell ref="C3:Y3"/>
    <mergeCell ref="O4:Q4"/>
    <mergeCell ref="C4:E4"/>
    <mergeCell ref="R4:T4"/>
    <mergeCell ref="F4:H4"/>
    <mergeCell ref="I4:K4"/>
    <mergeCell ref="U4:W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20D2-0A4B-4C46-BE6E-C2AEE1C85075}">
  <dimension ref="A1:FA31"/>
  <sheetViews>
    <sheetView workbookViewId="0">
      <pane xSplit="2" ySplit="5" topLeftCell="C19" activePane="bottomRight" state="frozen"/>
      <selection pane="topRight" activeCell="C1" sqref="C1"/>
      <selection pane="bottomLeft" activeCell="A6" sqref="A6"/>
      <selection pane="bottomRight" activeCell="A22" sqref="A22"/>
    </sheetView>
  </sheetViews>
  <sheetFormatPr defaultRowHeight="14.4" x14ac:dyDescent="0.3"/>
  <cols>
    <col min="8" max="8" width="10" bestFit="1" customWidth="1"/>
    <col min="11" max="11" width="10" bestFit="1" customWidth="1"/>
    <col min="14" max="14" width="10" bestFit="1" customWidth="1"/>
    <col min="17" max="17" width="10" bestFit="1" customWidth="1"/>
    <col min="20" max="20" width="10" bestFit="1" customWidth="1"/>
    <col min="23" max="23" width="10" bestFit="1" customWidth="1"/>
  </cols>
  <sheetData>
    <row r="1" spans="1:157" s="14" customFormat="1" ht="21" x14ac:dyDescent="0.4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7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157" s="20" customFormat="1" ht="21" customHeight="1" x14ac:dyDescent="0.4">
      <c r="A2" s="95" t="s">
        <v>33</v>
      </c>
      <c r="B2" s="95"/>
      <c r="C2" s="83" t="s">
        <v>23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19"/>
      <c r="AA2" s="19"/>
      <c r="AB2" s="19"/>
      <c r="AC2" s="19"/>
      <c r="AD2" s="19"/>
      <c r="AE2" s="19"/>
      <c r="AF2" s="19"/>
      <c r="AG2" s="19"/>
      <c r="AH2" s="19"/>
    </row>
    <row r="3" spans="1:157" s="21" customFormat="1" ht="21" customHeight="1" thickBot="1" x14ac:dyDescent="0.45">
      <c r="C3" s="96" t="s">
        <v>26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157" s="70" customFormat="1" ht="45" customHeight="1" x14ac:dyDescent="0.3">
      <c r="A4" s="90" t="s">
        <v>0</v>
      </c>
      <c r="B4" s="91"/>
      <c r="C4" s="92" t="s">
        <v>32</v>
      </c>
      <c r="D4" s="93"/>
      <c r="E4" s="94"/>
      <c r="F4" s="92" t="s">
        <v>37</v>
      </c>
      <c r="G4" s="93"/>
      <c r="H4" s="94"/>
      <c r="I4" s="92" t="s">
        <v>38</v>
      </c>
      <c r="J4" s="93"/>
      <c r="K4" s="94"/>
      <c r="L4" s="92" t="s">
        <v>36</v>
      </c>
      <c r="M4" s="93"/>
      <c r="N4" s="94"/>
      <c r="O4" s="92" t="s">
        <v>39</v>
      </c>
      <c r="P4" s="93"/>
      <c r="Q4" s="94"/>
      <c r="R4" s="92" t="s">
        <v>34</v>
      </c>
      <c r="S4" s="93"/>
      <c r="T4" s="94"/>
      <c r="U4" s="92" t="s">
        <v>35</v>
      </c>
      <c r="V4" s="93"/>
      <c r="W4" s="94"/>
      <c r="X4" s="67" t="s">
        <v>19</v>
      </c>
      <c r="Y4" s="66" t="s">
        <v>19</v>
      </c>
      <c r="Z4" s="68"/>
      <c r="AA4" s="69"/>
      <c r="AB4" s="68"/>
      <c r="AC4" s="68"/>
      <c r="AD4" s="68"/>
      <c r="AE4" s="69"/>
      <c r="AF4" s="68"/>
      <c r="AG4" s="68"/>
      <c r="AH4" s="68"/>
      <c r="AI4" s="69"/>
      <c r="AJ4" s="68"/>
      <c r="AK4" s="68"/>
      <c r="AL4" s="68"/>
      <c r="AM4" s="69"/>
      <c r="AN4" s="68"/>
      <c r="AO4" s="68"/>
      <c r="AP4" s="68"/>
      <c r="AR4" s="71"/>
      <c r="AS4" s="71"/>
      <c r="AT4" s="71"/>
      <c r="AV4" s="71"/>
      <c r="AW4" s="71"/>
      <c r="AX4" s="71"/>
      <c r="AZ4" s="71"/>
      <c r="BA4" s="71"/>
      <c r="BB4" s="71"/>
      <c r="BD4" s="71"/>
      <c r="BE4" s="71"/>
      <c r="BF4" s="71"/>
      <c r="BH4" s="71"/>
      <c r="BI4" s="71"/>
      <c r="BJ4" s="71"/>
      <c r="BL4" s="71"/>
      <c r="BM4" s="71"/>
      <c r="BN4" s="71"/>
      <c r="BP4" s="71"/>
      <c r="BQ4" s="71"/>
      <c r="BR4" s="71"/>
      <c r="BT4" s="71"/>
      <c r="BU4" s="71"/>
      <c r="BV4" s="71"/>
      <c r="BX4" s="71"/>
      <c r="BY4" s="71"/>
      <c r="BZ4" s="71"/>
    </row>
    <row r="5" spans="1:157" ht="45" customHeight="1" thickBot="1" x14ac:dyDescent="0.35">
      <c r="A5" s="57" t="s">
        <v>1</v>
      </c>
      <c r="B5" s="36" t="s">
        <v>29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44" t="s">
        <v>20</v>
      </c>
      <c r="Y5" s="26" t="s">
        <v>21</v>
      </c>
      <c r="Z5" s="3"/>
      <c r="AA5" s="4"/>
      <c r="AB5" s="3"/>
      <c r="AC5" s="3"/>
      <c r="AD5" s="3"/>
      <c r="AE5" s="4"/>
      <c r="AF5" s="3"/>
      <c r="AG5" s="3"/>
      <c r="AH5" s="3"/>
      <c r="AI5" s="4"/>
      <c r="AJ5" s="3"/>
      <c r="AK5" s="3"/>
      <c r="AL5" s="3"/>
      <c r="AM5" s="4"/>
      <c r="AN5" s="3"/>
      <c r="AO5" s="3"/>
      <c r="AP5" s="3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</row>
    <row r="6" spans="1:157" x14ac:dyDescent="0.3">
      <c r="A6" s="30">
        <v>2024</v>
      </c>
      <c r="B6" s="61" t="s">
        <v>5</v>
      </c>
      <c r="C6" s="31">
        <v>0</v>
      </c>
      <c r="D6" s="9">
        <v>0</v>
      </c>
      <c r="E6" s="32">
        <f>IF(C6=0,0,D6/C6*1000)</f>
        <v>0</v>
      </c>
      <c r="F6" s="31"/>
      <c r="G6" s="9"/>
      <c r="H6" s="32"/>
      <c r="I6" s="31"/>
      <c r="J6" s="9"/>
      <c r="K6" s="32"/>
      <c r="L6" s="31"/>
      <c r="M6" s="9"/>
      <c r="N6" s="32"/>
      <c r="O6" s="31"/>
      <c r="P6" s="9"/>
      <c r="Q6" s="32"/>
      <c r="R6" s="31">
        <v>0</v>
      </c>
      <c r="S6" s="9">
        <v>0</v>
      </c>
      <c r="T6" s="32">
        <f>IF(R6=0,0,S6/R6*1000)</f>
        <v>0</v>
      </c>
      <c r="U6" s="31"/>
      <c r="V6" s="9"/>
      <c r="W6" s="32"/>
      <c r="X6" s="49">
        <f t="shared" ref="X6:X16" si="0">SUMIF($C$5:$W$5,"Ton",C6:W6)</f>
        <v>0</v>
      </c>
      <c r="Y6" s="13">
        <f t="shared" ref="Y6:Y16" si="1">SUMIF($C$5:$W$5,"F*",C6:W6)</f>
        <v>0</v>
      </c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157" x14ac:dyDescent="0.3">
      <c r="A7" s="30">
        <v>2024</v>
      </c>
      <c r="B7" s="61" t="s">
        <v>6</v>
      </c>
      <c r="C7" s="31">
        <v>0</v>
      </c>
      <c r="D7" s="9">
        <v>0</v>
      </c>
      <c r="E7" s="32">
        <f t="shared" ref="E7:E8" si="2">IF(C7=0,0,D7/C7*1000)</f>
        <v>0</v>
      </c>
      <c r="F7" s="31"/>
      <c r="G7" s="9"/>
      <c r="H7" s="32"/>
      <c r="I7" s="31"/>
      <c r="J7" s="9"/>
      <c r="K7" s="32"/>
      <c r="L7" s="31"/>
      <c r="M7" s="9"/>
      <c r="N7" s="32"/>
      <c r="O7" s="31"/>
      <c r="P7" s="9"/>
      <c r="Q7" s="32"/>
      <c r="R7" s="31">
        <v>0</v>
      </c>
      <c r="S7" s="9">
        <v>0</v>
      </c>
      <c r="T7" s="32">
        <f t="shared" ref="T7:T8" si="3">IF(R7=0,0,S7/R7*1000)</f>
        <v>0</v>
      </c>
      <c r="U7" s="31"/>
      <c r="V7" s="9"/>
      <c r="W7" s="32"/>
      <c r="X7" s="49">
        <f t="shared" si="0"/>
        <v>0</v>
      </c>
      <c r="Y7" s="13">
        <f t="shared" si="1"/>
        <v>0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</row>
    <row r="8" spans="1:157" x14ac:dyDescent="0.3">
      <c r="A8" s="30">
        <v>2024</v>
      </c>
      <c r="B8" s="61" t="s">
        <v>7</v>
      </c>
      <c r="C8" s="31">
        <v>0</v>
      </c>
      <c r="D8" s="9">
        <v>0</v>
      </c>
      <c r="E8" s="32">
        <f t="shared" si="2"/>
        <v>0</v>
      </c>
      <c r="F8" s="31"/>
      <c r="G8" s="9"/>
      <c r="H8" s="32"/>
      <c r="I8" s="31"/>
      <c r="J8" s="9"/>
      <c r="K8" s="32"/>
      <c r="L8" s="31"/>
      <c r="M8" s="9"/>
      <c r="N8" s="32"/>
      <c r="O8" s="31"/>
      <c r="P8" s="9"/>
      <c r="Q8" s="32"/>
      <c r="R8" s="31">
        <v>0</v>
      </c>
      <c r="S8" s="9">
        <v>0</v>
      </c>
      <c r="T8" s="32">
        <f t="shared" si="3"/>
        <v>0</v>
      </c>
      <c r="U8" s="31"/>
      <c r="V8" s="9"/>
      <c r="W8" s="32"/>
      <c r="X8" s="49">
        <f t="shared" si="0"/>
        <v>0</v>
      </c>
      <c r="Y8" s="13">
        <f t="shared" si="1"/>
        <v>0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</row>
    <row r="9" spans="1:157" x14ac:dyDescent="0.3">
      <c r="A9" s="30">
        <v>2024</v>
      </c>
      <c r="B9" s="61" t="s">
        <v>8</v>
      </c>
      <c r="C9" s="31">
        <v>0</v>
      </c>
      <c r="D9" s="9">
        <v>0</v>
      </c>
      <c r="E9" s="32">
        <f>IF(C9=0,0,D9/C9*1000)</f>
        <v>0</v>
      </c>
      <c r="F9" s="31"/>
      <c r="G9" s="9"/>
      <c r="H9" s="32"/>
      <c r="I9" s="31"/>
      <c r="J9" s="9"/>
      <c r="K9" s="32"/>
      <c r="L9" s="31"/>
      <c r="M9" s="9"/>
      <c r="N9" s="32"/>
      <c r="O9" s="31"/>
      <c r="P9" s="9"/>
      <c r="Q9" s="32"/>
      <c r="R9" s="31">
        <v>0</v>
      </c>
      <c r="S9" s="9">
        <v>0</v>
      </c>
      <c r="T9" s="32">
        <f>IF(R9=0,0,S9/R9*1000)</f>
        <v>0</v>
      </c>
      <c r="U9" s="31"/>
      <c r="V9" s="9"/>
      <c r="W9" s="32"/>
      <c r="X9" s="49">
        <f t="shared" si="0"/>
        <v>0</v>
      </c>
      <c r="Y9" s="13">
        <f t="shared" si="1"/>
        <v>0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</row>
    <row r="10" spans="1:157" x14ac:dyDescent="0.3">
      <c r="A10" s="30">
        <v>2024</v>
      </c>
      <c r="B10" s="32" t="s">
        <v>9</v>
      </c>
      <c r="C10" s="31">
        <v>0</v>
      </c>
      <c r="D10" s="9">
        <v>0</v>
      </c>
      <c r="E10" s="32">
        <f t="shared" ref="E10:E17" si="4">IF(C10=0,0,D10/C10*1000)</f>
        <v>0</v>
      </c>
      <c r="F10" s="31"/>
      <c r="G10" s="9"/>
      <c r="H10" s="32"/>
      <c r="I10" s="31"/>
      <c r="J10" s="9"/>
      <c r="K10" s="32"/>
      <c r="L10" s="31"/>
      <c r="M10" s="9"/>
      <c r="N10" s="32"/>
      <c r="O10" s="31"/>
      <c r="P10" s="9"/>
      <c r="Q10" s="32"/>
      <c r="R10" s="31">
        <v>0</v>
      </c>
      <c r="S10" s="9">
        <v>0</v>
      </c>
      <c r="T10" s="32">
        <f t="shared" ref="T10:T17" si="5">IF(R10=0,0,S10/R10*1000)</f>
        <v>0</v>
      </c>
      <c r="U10" s="31"/>
      <c r="V10" s="9"/>
      <c r="W10" s="32"/>
      <c r="X10" s="49">
        <f t="shared" si="0"/>
        <v>0</v>
      </c>
      <c r="Y10" s="13">
        <f t="shared" si="1"/>
        <v>0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</row>
    <row r="11" spans="1:157" x14ac:dyDescent="0.3">
      <c r="A11" s="30">
        <v>2024</v>
      </c>
      <c r="B11" s="61" t="s">
        <v>10</v>
      </c>
      <c r="C11" s="31">
        <v>0</v>
      </c>
      <c r="D11" s="9">
        <v>0</v>
      </c>
      <c r="E11" s="32">
        <f t="shared" si="4"/>
        <v>0</v>
      </c>
      <c r="F11" s="31"/>
      <c r="G11" s="9"/>
      <c r="H11" s="32"/>
      <c r="I11" s="31"/>
      <c r="J11" s="9"/>
      <c r="K11" s="32"/>
      <c r="L11" s="31"/>
      <c r="M11" s="9"/>
      <c r="N11" s="32"/>
      <c r="O11" s="31"/>
      <c r="P11" s="9"/>
      <c r="Q11" s="32"/>
      <c r="R11" s="31">
        <v>0</v>
      </c>
      <c r="S11" s="9">
        <v>0</v>
      </c>
      <c r="T11" s="32">
        <f t="shared" si="5"/>
        <v>0</v>
      </c>
      <c r="U11" s="31"/>
      <c r="V11" s="9"/>
      <c r="W11" s="32"/>
      <c r="X11" s="49">
        <f t="shared" si="0"/>
        <v>0</v>
      </c>
      <c r="Y11" s="13">
        <f t="shared" si="1"/>
        <v>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</row>
    <row r="12" spans="1:157" x14ac:dyDescent="0.3">
      <c r="A12" s="30">
        <v>2024</v>
      </c>
      <c r="B12" s="61" t="s">
        <v>11</v>
      </c>
      <c r="C12" s="31">
        <v>0</v>
      </c>
      <c r="D12" s="9">
        <v>0</v>
      </c>
      <c r="E12" s="32">
        <f t="shared" si="4"/>
        <v>0</v>
      </c>
      <c r="F12" s="31"/>
      <c r="G12" s="9"/>
      <c r="H12" s="32"/>
      <c r="I12" s="31"/>
      <c r="J12" s="9"/>
      <c r="K12" s="32"/>
      <c r="L12" s="31"/>
      <c r="M12" s="9"/>
      <c r="N12" s="32"/>
      <c r="O12" s="31"/>
      <c r="P12" s="9"/>
      <c r="Q12" s="32"/>
      <c r="R12" s="31">
        <v>0</v>
      </c>
      <c r="S12" s="9">
        <v>0</v>
      </c>
      <c r="T12" s="32">
        <f t="shared" si="5"/>
        <v>0</v>
      </c>
      <c r="U12" s="31"/>
      <c r="V12" s="9"/>
      <c r="W12" s="32"/>
      <c r="X12" s="49">
        <f t="shared" si="0"/>
        <v>0</v>
      </c>
      <c r="Y12" s="13">
        <f t="shared" si="1"/>
        <v>0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pans="1:157" x14ac:dyDescent="0.3">
      <c r="A13" s="30">
        <v>2024</v>
      </c>
      <c r="B13" s="61" t="s">
        <v>12</v>
      </c>
      <c r="C13" s="31">
        <v>0</v>
      </c>
      <c r="D13" s="9">
        <v>0</v>
      </c>
      <c r="E13" s="32">
        <f t="shared" si="4"/>
        <v>0</v>
      </c>
      <c r="F13" s="31"/>
      <c r="G13" s="9"/>
      <c r="H13" s="32"/>
      <c r="I13" s="31"/>
      <c r="J13" s="9"/>
      <c r="K13" s="32"/>
      <c r="L13" s="31"/>
      <c r="M13" s="9"/>
      <c r="N13" s="32"/>
      <c r="O13" s="31"/>
      <c r="P13" s="9"/>
      <c r="Q13" s="32"/>
      <c r="R13" s="31">
        <v>0</v>
      </c>
      <c r="S13" s="9">
        <v>0</v>
      </c>
      <c r="T13" s="32">
        <f t="shared" si="5"/>
        <v>0</v>
      </c>
      <c r="U13" s="31"/>
      <c r="V13" s="9"/>
      <c r="W13" s="32"/>
      <c r="X13" s="49">
        <f t="shared" si="0"/>
        <v>0</v>
      </c>
      <c r="Y13" s="13">
        <f t="shared" si="1"/>
        <v>0</v>
      </c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</row>
    <row r="14" spans="1:157" x14ac:dyDescent="0.3">
      <c r="A14" s="30">
        <v>2024</v>
      </c>
      <c r="B14" s="61" t="s">
        <v>13</v>
      </c>
      <c r="C14" s="31">
        <v>0</v>
      </c>
      <c r="D14" s="9">
        <v>0</v>
      </c>
      <c r="E14" s="32">
        <f t="shared" si="4"/>
        <v>0</v>
      </c>
      <c r="F14" s="31"/>
      <c r="G14" s="9"/>
      <c r="H14" s="32"/>
      <c r="I14" s="31"/>
      <c r="J14" s="9"/>
      <c r="K14" s="32"/>
      <c r="L14" s="31"/>
      <c r="M14" s="9"/>
      <c r="N14" s="32"/>
      <c r="O14" s="31"/>
      <c r="P14" s="9"/>
      <c r="Q14" s="32"/>
      <c r="R14" s="31">
        <v>0</v>
      </c>
      <c r="S14" s="9">
        <v>0</v>
      </c>
      <c r="T14" s="32">
        <f t="shared" si="5"/>
        <v>0</v>
      </c>
      <c r="U14" s="31"/>
      <c r="V14" s="9"/>
      <c r="W14" s="32"/>
      <c r="X14" s="49">
        <f t="shared" si="0"/>
        <v>0</v>
      </c>
      <c r="Y14" s="13">
        <f t="shared" si="1"/>
        <v>0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</row>
    <row r="15" spans="1:157" x14ac:dyDescent="0.3">
      <c r="A15" s="30">
        <v>2024</v>
      </c>
      <c r="B15" s="61" t="s">
        <v>14</v>
      </c>
      <c r="C15" s="31">
        <v>0</v>
      </c>
      <c r="D15" s="9">
        <v>0</v>
      </c>
      <c r="E15" s="32">
        <f t="shared" si="4"/>
        <v>0</v>
      </c>
      <c r="F15" s="31"/>
      <c r="G15" s="9"/>
      <c r="H15" s="32"/>
      <c r="I15" s="31"/>
      <c r="J15" s="9"/>
      <c r="K15" s="32"/>
      <c r="L15" s="31"/>
      <c r="M15" s="9"/>
      <c r="N15" s="32"/>
      <c r="O15" s="31"/>
      <c r="P15" s="9"/>
      <c r="Q15" s="32"/>
      <c r="R15" s="31">
        <v>0</v>
      </c>
      <c r="S15" s="9">
        <v>0</v>
      </c>
      <c r="T15" s="32">
        <f t="shared" si="5"/>
        <v>0</v>
      </c>
      <c r="U15" s="31"/>
      <c r="V15" s="9"/>
      <c r="W15" s="32"/>
      <c r="X15" s="49">
        <f t="shared" si="0"/>
        <v>0</v>
      </c>
      <c r="Y15" s="13">
        <f t="shared" si="1"/>
        <v>0</v>
      </c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</row>
    <row r="16" spans="1:157" x14ac:dyDescent="0.3">
      <c r="A16" s="30">
        <v>2024</v>
      </c>
      <c r="B16" s="32" t="s">
        <v>15</v>
      </c>
      <c r="C16" s="63">
        <v>0.03</v>
      </c>
      <c r="D16" s="9">
        <v>1.68</v>
      </c>
      <c r="E16" s="32">
        <f t="shared" si="4"/>
        <v>56000</v>
      </c>
      <c r="F16" s="31"/>
      <c r="G16" s="9"/>
      <c r="H16" s="32"/>
      <c r="I16" s="31"/>
      <c r="J16" s="9"/>
      <c r="K16" s="32"/>
      <c r="L16" s="31"/>
      <c r="M16" s="9"/>
      <c r="N16" s="32"/>
      <c r="O16" s="31"/>
      <c r="P16" s="9"/>
      <c r="Q16" s="32"/>
      <c r="R16" s="31">
        <v>0</v>
      </c>
      <c r="S16" s="9">
        <v>0</v>
      </c>
      <c r="T16" s="32">
        <f t="shared" si="5"/>
        <v>0</v>
      </c>
      <c r="U16" s="31"/>
      <c r="V16" s="9"/>
      <c r="W16" s="32"/>
      <c r="X16" s="49">
        <f t="shared" si="0"/>
        <v>0.03</v>
      </c>
      <c r="Y16" s="13">
        <f t="shared" si="1"/>
        <v>1.68</v>
      </c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 spans="1:42" x14ac:dyDescent="0.3">
      <c r="A17" s="30">
        <v>2024</v>
      </c>
      <c r="B17" s="61" t="s">
        <v>16</v>
      </c>
      <c r="C17" s="63">
        <v>3.2000000000000001E-2</v>
      </c>
      <c r="D17" s="9">
        <v>2.0550000000000002</v>
      </c>
      <c r="E17" s="32">
        <f t="shared" si="4"/>
        <v>64218.75</v>
      </c>
      <c r="F17" s="63"/>
      <c r="G17" s="9"/>
      <c r="H17" s="32"/>
      <c r="I17" s="63"/>
      <c r="J17" s="9"/>
      <c r="K17" s="32"/>
      <c r="L17" s="63"/>
      <c r="M17" s="9"/>
      <c r="N17" s="32"/>
      <c r="O17" s="63"/>
      <c r="P17" s="9"/>
      <c r="Q17" s="32"/>
      <c r="R17" s="63">
        <v>1.2E-2</v>
      </c>
      <c r="S17" s="9">
        <v>1.829</v>
      </c>
      <c r="T17" s="32">
        <f t="shared" si="5"/>
        <v>152416.66666666666</v>
      </c>
      <c r="U17" s="63"/>
      <c r="V17" s="9"/>
      <c r="W17" s="32"/>
      <c r="X17" s="49">
        <f>SUMIF($C$5:$W$5,"Ton",C17:W17)</f>
        <v>4.3999999999999997E-2</v>
      </c>
      <c r="Y17" s="13">
        <f>SUMIF($C$5:$W$5,"F*",C17:W17)</f>
        <v>3.8840000000000003</v>
      </c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1:42" s="80" customFormat="1" ht="15" thickBot="1" x14ac:dyDescent="0.35">
      <c r="A18" s="72"/>
      <c r="B18" s="73" t="s">
        <v>17</v>
      </c>
      <c r="C18" s="74">
        <f t="shared" ref="C18:D18" si="6">SUM(C6:C17)</f>
        <v>6.2E-2</v>
      </c>
      <c r="D18" s="75">
        <f t="shared" si="6"/>
        <v>3.7350000000000003</v>
      </c>
      <c r="E18" s="76"/>
      <c r="F18" s="74"/>
      <c r="G18" s="75"/>
      <c r="H18" s="76"/>
      <c r="I18" s="74"/>
      <c r="J18" s="75"/>
      <c r="K18" s="76"/>
      <c r="L18" s="74"/>
      <c r="M18" s="75"/>
      <c r="N18" s="76"/>
      <c r="O18" s="74"/>
      <c r="P18" s="75"/>
      <c r="Q18" s="76"/>
      <c r="R18" s="74">
        <f t="shared" ref="R18:S18" si="7">SUM(R6:R17)</f>
        <v>1.2E-2</v>
      </c>
      <c r="S18" s="75">
        <f t="shared" si="7"/>
        <v>1.829</v>
      </c>
      <c r="T18" s="76"/>
      <c r="U18" s="74"/>
      <c r="V18" s="75"/>
      <c r="W18" s="76"/>
      <c r="X18" s="77">
        <f>SUMIF($C$5:$W$5,"Ton",C18:W18)</f>
        <v>7.3999999999999996E-2</v>
      </c>
      <c r="Y18" s="78">
        <f>SUMIF($C$5:$W$5,"F*",C18:W18)</f>
        <v>5.5640000000000001</v>
      </c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</row>
    <row r="19" spans="1:42" x14ac:dyDescent="0.3">
      <c r="A19" s="30">
        <v>2025</v>
      </c>
      <c r="B19" s="61" t="s">
        <v>5</v>
      </c>
      <c r="C19" s="31">
        <v>0</v>
      </c>
      <c r="D19" s="9">
        <v>0</v>
      </c>
      <c r="E19" s="32">
        <f>IF(C19=0,0,D19/C19*1000)</f>
        <v>0</v>
      </c>
      <c r="F19" s="31">
        <v>0</v>
      </c>
      <c r="G19" s="9">
        <v>0</v>
      </c>
      <c r="H19" s="32">
        <f>IF(F19=0,0,G19/F19*1000)</f>
        <v>0</v>
      </c>
      <c r="I19" s="31">
        <v>0</v>
      </c>
      <c r="J19" s="9">
        <v>0</v>
      </c>
      <c r="K19" s="32">
        <f>IF(I19=0,0,J19/I19*1000)</f>
        <v>0</v>
      </c>
      <c r="L19" s="31">
        <v>0</v>
      </c>
      <c r="M19" s="9">
        <v>0</v>
      </c>
      <c r="N19" s="32">
        <f>IF(L19=0,0,M19/L19*1000)</f>
        <v>0</v>
      </c>
      <c r="O19" s="31">
        <v>0</v>
      </c>
      <c r="P19" s="9">
        <v>0</v>
      </c>
      <c r="Q19" s="32">
        <f>IF(O19=0,0,P19/O19*1000)</f>
        <v>0</v>
      </c>
      <c r="R19" s="31">
        <v>0</v>
      </c>
      <c r="S19" s="9">
        <v>0</v>
      </c>
      <c r="T19" s="32">
        <f>IF(R19=0,0,S19/R19*1000)</f>
        <v>0</v>
      </c>
      <c r="U19" s="63">
        <v>0.14099999999999999</v>
      </c>
      <c r="V19" s="9">
        <v>0.86399999999999999</v>
      </c>
      <c r="W19" s="32">
        <f>IF(U19=0,0,V19/U19*1000)</f>
        <v>6127.6595744680862</v>
      </c>
      <c r="X19" s="49">
        <f t="shared" ref="X19:X29" si="8">SUMIF($C$5:$W$5,"Ton",C19:W19)</f>
        <v>0.14099999999999999</v>
      </c>
      <c r="Y19" s="13">
        <f t="shared" ref="Y19:Y29" si="9">SUMIF($C$5:$W$5,"F*",C19:W19)</f>
        <v>0.86399999999999999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spans="1:42" x14ac:dyDescent="0.3">
      <c r="A20" s="30">
        <v>2025</v>
      </c>
      <c r="B20" s="61" t="s">
        <v>6</v>
      </c>
      <c r="C20" s="63">
        <v>2.4E-2</v>
      </c>
      <c r="D20" s="9">
        <v>1.3440000000000001</v>
      </c>
      <c r="E20" s="32">
        <f t="shared" ref="E20:E21" si="10">IF(C20=0,0,D20/C20*1000)</f>
        <v>56000</v>
      </c>
      <c r="F20" s="31">
        <v>0</v>
      </c>
      <c r="G20" s="9">
        <v>0</v>
      </c>
      <c r="H20" s="32">
        <f t="shared" ref="H20:H21" si="11">IF(F20=0,0,G20/F20*1000)</f>
        <v>0</v>
      </c>
      <c r="I20" s="31">
        <v>0</v>
      </c>
      <c r="J20" s="9">
        <v>0</v>
      </c>
      <c r="K20" s="32">
        <f t="shared" ref="K20:K21" si="12">IF(I20=0,0,J20/I20*1000)</f>
        <v>0</v>
      </c>
      <c r="L20" s="63">
        <v>4.8499999999999993E-3</v>
      </c>
      <c r="M20" s="9">
        <v>0.4</v>
      </c>
      <c r="N20" s="32">
        <f t="shared" ref="N20:N21" si="13">IF(L20=0,0,M20/L20*1000)</f>
        <v>82474.226804123726</v>
      </c>
      <c r="O20" s="31">
        <v>0</v>
      </c>
      <c r="P20" s="9">
        <v>0</v>
      </c>
      <c r="Q20" s="32">
        <f t="shared" ref="Q20:Q21" si="14">IF(O20=0,0,P20/O20*1000)</f>
        <v>0</v>
      </c>
      <c r="R20" s="31">
        <v>0</v>
      </c>
      <c r="S20" s="9">
        <v>0</v>
      </c>
      <c r="T20" s="32">
        <f t="shared" ref="T20:T21" si="15">IF(R20=0,0,S20/R20*1000)</f>
        <v>0</v>
      </c>
      <c r="U20" s="31">
        <v>0</v>
      </c>
      <c r="V20" s="9">
        <v>0</v>
      </c>
      <c r="W20" s="32">
        <f t="shared" ref="W20:W21" si="16">IF(U20=0,0,V20/U20*1000)</f>
        <v>0</v>
      </c>
      <c r="X20" s="49">
        <f t="shared" si="8"/>
        <v>2.8850000000000001E-2</v>
      </c>
      <c r="Y20" s="13">
        <f t="shared" si="9"/>
        <v>1.7440000000000002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spans="1:42" x14ac:dyDescent="0.3">
      <c r="A21" s="30">
        <v>2025</v>
      </c>
      <c r="B21" s="61" t="s">
        <v>7</v>
      </c>
      <c r="C21" s="31">
        <v>0</v>
      </c>
      <c r="D21" s="9">
        <v>0</v>
      </c>
      <c r="E21" s="32">
        <f t="shared" si="10"/>
        <v>0</v>
      </c>
      <c r="F21" s="31">
        <v>0</v>
      </c>
      <c r="G21" s="9">
        <v>0</v>
      </c>
      <c r="H21" s="32">
        <f t="shared" si="11"/>
        <v>0</v>
      </c>
      <c r="I21" s="31">
        <v>0</v>
      </c>
      <c r="J21" s="9">
        <v>0</v>
      </c>
      <c r="K21" s="32">
        <f t="shared" si="12"/>
        <v>0</v>
      </c>
      <c r="L21" s="31">
        <v>0</v>
      </c>
      <c r="M21" s="9">
        <v>0</v>
      </c>
      <c r="N21" s="32">
        <f t="shared" si="13"/>
        <v>0</v>
      </c>
      <c r="O21" s="31">
        <v>0</v>
      </c>
      <c r="P21" s="9">
        <v>0</v>
      </c>
      <c r="Q21" s="32">
        <f t="shared" si="14"/>
        <v>0</v>
      </c>
      <c r="R21" s="31">
        <v>0</v>
      </c>
      <c r="S21" s="9">
        <v>0</v>
      </c>
      <c r="T21" s="32">
        <f t="shared" si="15"/>
        <v>0</v>
      </c>
      <c r="U21" s="31">
        <v>0</v>
      </c>
      <c r="V21" s="9">
        <v>0</v>
      </c>
      <c r="W21" s="32">
        <f t="shared" si="16"/>
        <v>0</v>
      </c>
      <c r="X21" s="49">
        <f t="shared" si="8"/>
        <v>0</v>
      </c>
      <c r="Y21" s="13">
        <f t="shared" si="9"/>
        <v>0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 spans="1:42" x14ac:dyDescent="0.3">
      <c r="A22" s="30">
        <v>2025</v>
      </c>
      <c r="B22" s="61" t="s">
        <v>8</v>
      </c>
      <c r="C22" s="31">
        <v>0</v>
      </c>
      <c r="D22" s="9">
        <v>0</v>
      </c>
      <c r="E22" s="32">
        <f>IF(C22=0,0,D22/C22*1000)</f>
        <v>0</v>
      </c>
      <c r="F22" s="63">
        <v>239.26</v>
      </c>
      <c r="G22" s="9">
        <v>5890.8739999999998</v>
      </c>
      <c r="H22" s="32">
        <f>IF(F22=0,0,G22/F22*1000)</f>
        <v>24621.223773301012</v>
      </c>
      <c r="I22" s="63">
        <v>5.3999999999999999E-2</v>
      </c>
      <c r="J22" s="9">
        <v>3.7189999999999999</v>
      </c>
      <c r="K22" s="32">
        <f>IF(I22=0,0,J22/I22*1000)</f>
        <v>68870.370370370365</v>
      </c>
      <c r="L22" s="31">
        <v>0</v>
      </c>
      <c r="M22" s="9">
        <v>0</v>
      </c>
      <c r="N22" s="32">
        <f>IF(L22=0,0,M22/L22*1000)</f>
        <v>0</v>
      </c>
      <c r="O22" s="63">
        <v>6.6293100000000003</v>
      </c>
      <c r="P22" s="9">
        <v>92.977000000000004</v>
      </c>
      <c r="Q22" s="32">
        <f>IF(O22=0,0,P22/O22*1000)</f>
        <v>14025.139871268655</v>
      </c>
      <c r="R22" s="31">
        <v>0</v>
      </c>
      <c r="S22" s="9">
        <v>0</v>
      </c>
      <c r="T22" s="32">
        <f>IF(R22=0,0,S22/R22*1000)</f>
        <v>0</v>
      </c>
      <c r="U22" s="31">
        <v>0</v>
      </c>
      <c r="V22" s="9">
        <v>0</v>
      </c>
      <c r="W22" s="32">
        <f>IF(U22=0,0,V22/U22*1000)</f>
        <v>0</v>
      </c>
      <c r="X22" s="49">
        <f t="shared" si="8"/>
        <v>245.94331</v>
      </c>
      <c r="Y22" s="13">
        <f t="shared" si="9"/>
        <v>5987.57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spans="1:42" x14ac:dyDescent="0.3">
      <c r="A23" s="30">
        <v>2025</v>
      </c>
      <c r="B23" s="32" t="s">
        <v>9</v>
      </c>
      <c r="C23" s="31">
        <v>0</v>
      </c>
      <c r="D23" s="9">
        <v>0</v>
      </c>
      <c r="E23" s="32">
        <f t="shared" ref="E23:E30" si="17">IF(C23=0,0,D23/C23*1000)</f>
        <v>0</v>
      </c>
      <c r="F23" s="31">
        <v>0</v>
      </c>
      <c r="G23" s="9">
        <v>0</v>
      </c>
      <c r="H23" s="32">
        <f t="shared" ref="H23:H30" si="18">IF(F23=0,0,G23/F23*1000)</f>
        <v>0</v>
      </c>
      <c r="I23" s="31">
        <v>0</v>
      </c>
      <c r="J23" s="9">
        <v>0</v>
      </c>
      <c r="K23" s="32">
        <f t="shared" ref="K23:K30" si="19">IF(I23=0,0,J23/I23*1000)</f>
        <v>0</v>
      </c>
      <c r="L23" s="31">
        <v>0</v>
      </c>
      <c r="M23" s="9">
        <v>0</v>
      </c>
      <c r="N23" s="32">
        <f t="shared" ref="N23:N30" si="20">IF(L23=0,0,M23/L23*1000)</f>
        <v>0</v>
      </c>
      <c r="O23" s="31">
        <v>0</v>
      </c>
      <c r="P23" s="9">
        <v>0</v>
      </c>
      <c r="Q23" s="32">
        <f t="shared" ref="Q23:Q30" si="21">IF(O23=0,0,P23/O23*1000)</f>
        <v>0</v>
      </c>
      <c r="R23" s="31">
        <v>0</v>
      </c>
      <c r="S23" s="9">
        <v>0</v>
      </c>
      <c r="T23" s="32">
        <f t="shared" ref="T23:T30" si="22">IF(R23=0,0,S23/R23*1000)</f>
        <v>0</v>
      </c>
      <c r="U23" s="31">
        <v>0</v>
      </c>
      <c r="V23" s="9">
        <v>0</v>
      </c>
      <c r="W23" s="32">
        <f t="shared" ref="W23:W30" si="23">IF(U23=0,0,V23/U23*1000)</f>
        <v>0</v>
      </c>
      <c r="X23" s="49">
        <f t="shared" si="8"/>
        <v>0</v>
      </c>
      <c r="Y23" s="13">
        <f t="shared" si="9"/>
        <v>0</v>
      </c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 spans="1:42" x14ac:dyDescent="0.3">
      <c r="A24" s="30">
        <v>2025</v>
      </c>
      <c r="B24" s="61" t="s">
        <v>10</v>
      </c>
      <c r="C24" s="31">
        <v>0</v>
      </c>
      <c r="D24" s="9">
        <v>0</v>
      </c>
      <c r="E24" s="32">
        <f t="shared" si="17"/>
        <v>0</v>
      </c>
      <c r="F24" s="31">
        <v>0</v>
      </c>
      <c r="G24" s="9">
        <v>0</v>
      </c>
      <c r="H24" s="32">
        <f t="shared" si="18"/>
        <v>0</v>
      </c>
      <c r="I24" s="31">
        <v>0</v>
      </c>
      <c r="J24" s="9">
        <v>0</v>
      </c>
      <c r="K24" s="32">
        <f t="shared" si="19"/>
        <v>0</v>
      </c>
      <c r="L24" s="31">
        <v>0</v>
      </c>
      <c r="M24" s="9">
        <v>0</v>
      </c>
      <c r="N24" s="32">
        <f t="shared" si="20"/>
        <v>0</v>
      </c>
      <c r="O24" s="31">
        <v>0</v>
      </c>
      <c r="P24" s="9">
        <v>0</v>
      </c>
      <c r="Q24" s="32">
        <f t="shared" si="21"/>
        <v>0</v>
      </c>
      <c r="R24" s="31">
        <v>0</v>
      </c>
      <c r="S24" s="9">
        <v>0</v>
      </c>
      <c r="T24" s="32">
        <f t="shared" si="22"/>
        <v>0</v>
      </c>
      <c r="U24" s="31">
        <v>0</v>
      </c>
      <c r="V24" s="9">
        <v>0</v>
      </c>
      <c r="W24" s="32">
        <f t="shared" si="23"/>
        <v>0</v>
      </c>
      <c r="X24" s="49">
        <f t="shared" si="8"/>
        <v>0</v>
      </c>
      <c r="Y24" s="13">
        <f t="shared" si="9"/>
        <v>0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 spans="1:42" x14ac:dyDescent="0.3">
      <c r="A25" s="30">
        <v>2025</v>
      </c>
      <c r="B25" s="61" t="s">
        <v>11</v>
      </c>
      <c r="C25" s="31">
        <v>0</v>
      </c>
      <c r="D25" s="9">
        <v>0</v>
      </c>
      <c r="E25" s="32">
        <f t="shared" si="17"/>
        <v>0</v>
      </c>
      <c r="F25" s="31">
        <v>0</v>
      </c>
      <c r="G25" s="9">
        <v>0</v>
      </c>
      <c r="H25" s="32">
        <f t="shared" si="18"/>
        <v>0</v>
      </c>
      <c r="I25" s="31">
        <v>0</v>
      </c>
      <c r="J25" s="9">
        <v>0</v>
      </c>
      <c r="K25" s="32">
        <f t="shared" si="19"/>
        <v>0</v>
      </c>
      <c r="L25" s="31">
        <v>0</v>
      </c>
      <c r="M25" s="9">
        <v>0</v>
      </c>
      <c r="N25" s="32">
        <f t="shared" si="20"/>
        <v>0</v>
      </c>
      <c r="O25" s="31">
        <v>0</v>
      </c>
      <c r="P25" s="9">
        <v>0</v>
      </c>
      <c r="Q25" s="32">
        <f t="shared" si="21"/>
        <v>0</v>
      </c>
      <c r="R25" s="31">
        <v>0</v>
      </c>
      <c r="S25" s="9">
        <v>0</v>
      </c>
      <c r="T25" s="32">
        <f t="shared" si="22"/>
        <v>0</v>
      </c>
      <c r="U25" s="31">
        <v>0</v>
      </c>
      <c r="V25" s="9">
        <v>0</v>
      </c>
      <c r="W25" s="32">
        <f t="shared" si="23"/>
        <v>0</v>
      </c>
      <c r="X25" s="49">
        <f t="shared" si="8"/>
        <v>0</v>
      </c>
      <c r="Y25" s="13">
        <f t="shared" si="9"/>
        <v>0</v>
      </c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</row>
    <row r="26" spans="1:42" x14ac:dyDescent="0.3">
      <c r="A26" s="30">
        <v>2025</v>
      </c>
      <c r="B26" s="61" t="s">
        <v>12</v>
      </c>
      <c r="C26" s="31">
        <v>0</v>
      </c>
      <c r="D26" s="9">
        <v>0</v>
      </c>
      <c r="E26" s="32">
        <f t="shared" si="17"/>
        <v>0</v>
      </c>
      <c r="F26" s="31">
        <v>0</v>
      </c>
      <c r="G26" s="9">
        <v>0</v>
      </c>
      <c r="H26" s="32">
        <f t="shared" si="18"/>
        <v>0</v>
      </c>
      <c r="I26" s="31">
        <v>0</v>
      </c>
      <c r="J26" s="9">
        <v>0</v>
      </c>
      <c r="K26" s="32">
        <f t="shared" si="19"/>
        <v>0</v>
      </c>
      <c r="L26" s="31">
        <v>0</v>
      </c>
      <c r="M26" s="9">
        <v>0</v>
      </c>
      <c r="N26" s="32">
        <f t="shared" si="20"/>
        <v>0</v>
      </c>
      <c r="O26" s="31">
        <v>0</v>
      </c>
      <c r="P26" s="9">
        <v>0</v>
      </c>
      <c r="Q26" s="32">
        <f t="shared" si="21"/>
        <v>0</v>
      </c>
      <c r="R26" s="31">
        <v>0</v>
      </c>
      <c r="S26" s="9">
        <v>0</v>
      </c>
      <c r="T26" s="32">
        <f t="shared" si="22"/>
        <v>0</v>
      </c>
      <c r="U26" s="31">
        <v>0</v>
      </c>
      <c r="V26" s="9">
        <v>0</v>
      </c>
      <c r="W26" s="32">
        <f t="shared" si="23"/>
        <v>0</v>
      </c>
      <c r="X26" s="49">
        <f t="shared" si="8"/>
        <v>0</v>
      </c>
      <c r="Y26" s="13">
        <f t="shared" si="9"/>
        <v>0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</row>
    <row r="27" spans="1:42" x14ac:dyDescent="0.3">
      <c r="A27" s="30">
        <v>2025</v>
      </c>
      <c r="B27" s="61" t="s">
        <v>13</v>
      </c>
      <c r="C27" s="31">
        <v>0</v>
      </c>
      <c r="D27" s="9">
        <v>0</v>
      </c>
      <c r="E27" s="32">
        <f t="shared" si="17"/>
        <v>0</v>
      </c>
      <c r="F27" s="31">
        <v>0</v>
      </c>
      <c r="G27" s="9">
        <v>0</v>
      </c>
      <c r="H27" s="32">
        <f t="shared" si="18"/>
        <v>0</v>
      </c>
      <c r="I27" s="31">
        <v>0</v>
      </c>
      <c r="J27" s="9">
        <v>0</v>
      </c>
      <c r="K27" s="32">
        <f t="shared" si="19"/>
        <v>0</v>
      </c>
      <c r="L27" s="31">
        <v>0</v>
      </c>
      <c r="M27" s="9">
        <v>0</v>
      </c>
      <c r="N27" s="32">
        <f t="shared" si="20"/>
        <v>0</v>
      </c>
      <c r="O27" s="31">
        <v>0</v>
      </c>
      <c r="P27" s="9">
        <v>0</v>
      </c>
      <c r="Q27" s="32">
        <f t="shared" si="21"/>
        <v>0</v>
      </c>
      <c r="R27" s="31">
        <v>0</v>
      </c>
      <c r="S27" s="9">
        <v>0</v>
      </c>
      <c r="T27" s="32">
        <f t="shared" si="22"/>
        <v>0</v>
      </c>
      <c r="U27" s="31">
        <v>0</v>
      </c>
      <c r="V27" s="9">
        <v>0</v>
      </c>
      <c r="W27" s="32">
        <f t="shared" si="23"/>
        <v>0</v>
      </c>
      <c r="X27" s="49">
        <f t="shared" si="8"/>
        <v>0</v>
      </c>
      <c r="Y27" s="13">
        <f t="shared" si="9"/>
        <v>0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spans="1:42" x14ac:dyDescent="0.3">
      <c r="A28" s="30">
        <v>2025</v>
      </c>
      <c r="B28" s="61" t="s">
        <v>14</v>
      </c>
      <c r="C28" s="31">
        <v>0</v>
      </c>
      <c r="D28" s="9">
        <v>0</v>
      </c>
      <c r="E28" s="32">
        <f t="shared" si="17"/>
        <v>0</v>
      </c>
      <c r="F28" s="31">
        <v>0</v>
      </c>
      <c r="G28" s="9">
        <v>0</v>
      </c>
      <c r="H28" s="32">
        <f t="shared" si="18"/>
        <v>0</v>
      </c>
      <c r="I28" s="31">
        <v>0</v>
      </c>
      <c r="J28" s="9">
        <v>0</v>
      </c>
      <c r="K28" s="32">
        <f t="shared" si="19"/>
        <v>0</v>
      </c>
      <c r="L28" s="31">
        <v>0</v>
      </c>
      <c r="M28" s="9">
        <v>0</v>
      </c>
      <c r="N28" s="32">
        <f t="shared" si="20"/>
        <v>0</v>
      </c>
      <c r="O28" s="31">
        <v>0</v>
      </c>
      <c r="P28" s="9">
        <v>0</v>
      </c>
      <c r="Q28" s="32">
        <f t="shared" si="21"/>
        <v>0</v>
      </c>
      <c r="R28" s="31">
        <v>0</v>
      </c>
      <c r="S28" s="9">
        <v>0</v>
      </c>
      <c r="T28" s="32">
        <f t="shared" si="22"/>
        <v>0</v>
      </c>
      <c r="U28" s="31">
        <v>0</v>
      </c>
      <c r="V28" s="9">
        <v>0</v>
      </c>
      <c r="W28" s="32">
        <f t="shared" si="23"/>
        <v>0</v>
      </c>
      <c r="X28" s="49">
        <f t="shared" si="8"/>
        <v>0</v>
      </c>
      <c r="Y28" s="13">
        <f t="shared" si="9"/>
        <v>0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</row>
    <row r="29" spans="1:42" x14ac:dyDescent="0.3">
      <c r="A29" s="30">
        <v>2025</v>
      </c>
      <c r="B29" s="32" t="s">
        <v>15</v>
      </c>
      <c r="C29" s="31">
        <v>0</v>
      </c>
      <c r="D29" s="9">
        <v>0</v>
      </c>
      <c r="E29" s="32">
        <f t="shared" si="17"/>
        <v>0</v>
      </c>
      <c r="F29" s="31">
        <v>0</v>
      </c>
      <c r="G29" s="9">
        <v>0</v>
      </c>
      <c r="H29" s="32">
        <f t="shared" si="18"/>
        <v>0</v>
      </c>
      <c r="I29" s="31">
        <v>0</v>
      </c>
      <c r="J29" s="9">
        <v>0</v>
      </c>
      <c r="K29" s="32">
        <f t="shared" si="19"/>
        <v>0</v>
      </c>
      <c r="L29" s="31">
        <v>0</v>
      </c>
      <c r="M29" s="9">
        <v>0</v>
      </c>
      <c r="N29" s="32">
        <f t="shared" si="20"/>
        <v>0</v>
      </c>
      <c r="O29" s="31">
        <v>0</v>
      </c>
      <c r="P29" s="9">
        <v>0</v>
      </c>
      <c r="Q29" s="32">
        <f t="shared" si="21"/>
        <v>0</v>
      </c>
      <c r="R29" s="31">
        <v>0</v>
      </c>
      <c r="S29" s="9">
        <v>0</v>
      </c>
      <c r="T29" s="32">
        <f t="shared" si="22"/>
        <v>0</v>
      </c>
      <c r="U29" s="31">
        <v>0</v>
      </c>
      <c r="V29" s="9">
        <v>0</v>
      </c>
      <c r="W29" s="32">
        <f t="shared" si="23"/>
        <v>0</v>
      </c>
      <c r="X29" s="49">
        <f t="shared" si="8"/>
        <v>0</v>
      </c>
      <c r="Y29" s="13">
        <f t="shared" si="9"/>
        <v>0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</row>
    <row r="30" spans="1:42" x14ac:dyDescent="0.3">
      <c r="A30" s="30">
        <v>2025</v>
      </c>
      <c r="B30" s="61" t="s">
        <v>16</v>
      </c>
      <c r="C30" s="31">
        <v>0</v>
      </c>
      <c r="D30" s="9">
        <v>0</v>
      </c>
      <c r="E30" s="32">
        <f t="shared" si="17"/>
        <v>0</v>
      </c>
      <c r="F30" s="31">
        <v>0</v>
      </c>
      <c r="G30" s="9">
        <v>0</v>
      </c>
      <c r="H30" s="32">
        <f t="shared" si="18"/>
        <v>0</v>
      </c>
      <c r="I30" s="31">
        <v>0</v>
      </c>
      <c r="J30" s="9">
        <v>0</v>
      </c>
      <c r="K30" s="32">
        <f t="shared" si="19"/>
        <v>0</v>
      </c>
      <c r="L30" s="31">
        <v>0</v>
      </c>
      <c r="M30" s="9">
        <v>0</v>
      </c>
      <c r="N30" s="32">
        <f t="shared" si="20"/>
        <v>0</v>
      </c>
      <c r="O30" s="31">
        <v>0</v>
      </c>
      <c r="P30" s="9">
        <v>0</v>
      </c>
      <c r="Q30" s="32">
        <f t="shared" si="21"/>
        <v>0</v>
      </c>
      <c r="R30" s="31">
        <v>0</v>
      </c>
      <c r="S30" s="9">
        <v>0</v>
      </c>
      <c r="T30" s="32">
        <f t="shared" si="22"/>
        <v>0</v>
      </c>
      <c r="U30" s="31">
        <v>0</v>
      </c>
      <c r="V30" s="9">
        <v>0</v>
      </c>
      <c r="W30" s="32">
        <f t="shared" si="23"/>
        <v>0</v>
      </c>
      <c r="X30" s="49">
        <f>SUMIF($C$5:$W$5,"Ton",C30:W30)</f>
        <v>0</v>
      </c>
      <c r="Y30" s="13">
        <f>SUMIF($C$5:$W$5,"F*",C30:W30)</f>
        <v>0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</row>
    <row r="31" spans="1:42" s="80" customFormat="1" ht="15" thickBot="1" x14ac:dyDescent="0.35">
      <c r="A31" s="72"/>
      <c r="B31" s="73" t="s">
        <v>17</v>
      </c>
      <c r="C31" s="74">
        <f t="shared" ref="C31:D31" si="24">SUM(C19:C30)</f>
        <v>2.4E-2</v>
      </c>
      <c r="D31" s="75">
        <f t="shared" si="24"/>
        <v>1.3440000000000001</v>
      </c>
      <c r="E31" s="76"/>
      <c r="F31" s="74">
        <f t="shared" ref="F31:G31" si="25">SUM(F19:F30)</f>
        <v>239.26</v>
      </c>
      <c r="G31" s="75">
        <f t="shared" si="25"/>
        <v>5890.8739999999998</v>
      </c>
      <c r="H31" s="76"/>
      <c r="I31" s="74">
        <f t="shared" ref="I31:J31" si="26">SUM(I19:I30)</f>
        <v>5.3999999999999999E-2</v>
      </c>
      <c r="J31" s="75">
        <f t="shared" si="26"/>
        <v>3.7189999999999999</v>
      </c>
      <c r="K31" s="76"/>
      <c r="L31" s="74">
        <f t="shared" ref="L31:M31" si="27">SUM(L19:L30)</f>
        <v>4.8499999999999993E-3</v>
      </c>
      <c r="M31" s="75">
        <f t="shared" si="27"/>
        <v>0.4</v>
      </c>
      <c r="N31" s="76"/>
      <c r="O31" s="74">
        <f t="shared" ref="O31:P31" si="28">SUM(O19:O30)</f>
        <v>6.6293100000000003</v>
      </c>
      <c r="P31" s="75">
        <f t="shared" si="28"/>
        <v>92.977000000000004</v>
      </c>
      <c r="Q31" s="76"/>
      <c r="R31" s="74">
        <f t="shared" ref="R31:S31" si="29">SUM(R19:R30)</f>
        <v>0</v>
      </c>
      <c r="S31" s="75">
        <f t="shared" si="29"/>
        <v>0</v>
      </c>
      <c r="T31" s="76"/>
      <c r="U31" s="74">
        <f t="shared" ref="U31:V31" si="30">SUM(U19:U30)</f>
        <v>0.14099999999999999</v>
      </c>
      <c r="V31" s="75">
        <f t="shared" si="30"/>
        <v>0.86399999999999999</v>
      </c>
      <c r="W31" s="76"/>
      <c r="X31" s="77">
        <f>SUMIF($C$5:$W$5,"Ton",C31:W31)</f>
        <v>246.11315999999999</v>
      </c>
      <c r="Y31" s="78">
        <f>SUMIF($C$5:$W$5,"F*",C31:W31)</f>
        <v>5990.177999999999</v>
      </c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</row>
  </sheetData>
  <mergeCells count="11">
    <mergeCell ref="A4:B4"/>
    <mergeCell ref="U4:W4"/>
    <mergeCell ref="A2:B2"/>
    <mergeCell ref="C4:E4"/>
    <mergeCell ref="C3:Y3"/>
    <mergeCell ref="C2:Y2"/>
    <mergeCell ref="R4:T4"/>
    <mergeCell ref="L4:N4"/>
    <mergeCell ref="F4:H4"/>
    <mergeCell ref="I4:K4"/>
    <mergeCell ref="O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1514.91.90 Imports</vt:lpstr>
      <vt:lpstr>1514.91.90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2025-06-03T11:39:47Z</dcterms:modified>
</cp:coreProperties>
</file>