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8F9F08C2-4EF2-412C-B4EA-10776C69379B}" xr6:coauthVersionLast="47" xr6:coauthVersionMax="47" xr10:uidLastSave="{00000000-0000-0000-0000-000000000000}"/>
  <bookViews>
    <workbookView xWindow="6432" yWindow="216" windowWidth="8544" windowHeight="11808" xr2:uid="{00000000-000D-0000-FFFF-FFFF00000000}"/>
  </bookViews>
  <sheets>
    <sheet name="1513.29.90 Imports" sheetId="1" r:id="rId1"/>
    <sheet name="1513.29.9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122" i="2" l="1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AX121" i="2"/>
  <c r="AU121" i="2"/>
  <c r="AR121" i="2"/>
  <c r="AO121" i="2"/>
  <c r="AL121" i="2"/>
  <c r="AI121" i="2"/>
  <c r="AF121" i="2"/>
  <c r="AC121" i="2"/>
  <c r="Z121" i="2"/>
  <c r="W121" i="2"/>
  <c r="T121" i="2"/>
  <c r="Q121" i="2"/>
  <c r="N121" i="2"/>
  <c r="K121" i="2"/>
  <c r="H121" i="2"/>
  <c r="AX120" i="2"/>
  <c r="AU120" i="2"/>
  <c r="AR120" i="2"/>
  <c r="AO120" i="2"/>
  <c r="AL120" i="2"/>
  <c r="AI120" i="2"/>
  <c r="AF120" i="2"/>
  <c r="AC120" i="2"/>
  <c r="Z120" i="2"/>
  <c r="W120" i="2"/>
  <c r="T120" i="2"/>
  <c r="Q120" i="2"/>
  <c r="N120" i="2"/>
  <c r="K120" i="2"/>
  <c r="H120" i="2"/>
  <c r="AX119" i="2"/>
  <c r="AU119" i="2"/>
  <c r="AR119" i="2"/>
  <c r="AO119" i="2"/>
  <c r="AL119" i="2"/>
  <c r="AI119" i="2"/>
  <c r="AF119" i="2"/>
  <c r="AC119" i="2"/>
  <c r="Z119" i="2"/>
  <c r="W119" i="2"/>
  <c r="T119" i="2"/>
  <c r="Q119" i="2"/>
  <c r="N119" i="2"/>
  <c r="K119" i="2"/>
  <c r="H119" i="2"/>
  <c r="AX118" i="2"/>
  <c r="AU118" i="2"/>
  <c r="AR118" i="2"/>
  <c r="AO118" i="2"/>
  <c r="AL118" i="2"/>
  <c r="AI118" i="2"/>
  <c r="AF118" i="2"/>
  <c r="AC118" i="2"/>
  <c r="Z118" i="2"/>
  <c r="W118" i="2"/>
  <c r="T118" i="2"/>
  <c r="Q118" i="2"/>
  <c r="N118" i="2"/>
  <c r="K118" i="2"/>
  <c r="H118" i="2"/>
  <c r="AX117" i="2"/>
  <c r="AU117" i="2"/>
  <c r="AR117" i="2"/>
  <c r="AO117" i="2"/>
  <c r="AL117" i="2"/>
  <c r="AI117" i="2"/>
  <c r="AF117" i="2"/>
  <c r="AC117" i="2"/>
  <c r="Z117" i="2"/>
  <c r="W117" i="2"/>
  <c r="T117" i="2"/>
  <c r="Q117" i="2"/>
  <c r="N117" i="2"/>
  <c r="K117" i="2"/>
  <c r="H117" i="2"/>
  <c r="AX116" i="2"/>
  <c r="AU116" i="2"/>
  <c r="AR116" i="2"/>
  <c r="AO116" i="2"/>
  <c r="AL116" i="2"/>
  <c r="AI116" i="2"/>
  <c r="AF116" i="2"/>
  <c r="AC116" i="2"/>
  <c r="Z116" i="2"/>
  <c r="W116" i="2"/>
  <c r="T116" i="2"/>
  <c r="Q116" i="2"/>
  <c r="N116" i="2"/>
  <c r="K116" i="2"/>
  <c r="H116" i="2"/>
  <c r="AX115" i="2"/>
  <c r="AU115" i="2"/>
  <c r="AR115" i="2"/>
  <c r="AO115" i="2"/>
  <c r="AL115" i="2"/>
  <c r="AI115" i="2"/>
  <c r="AF115" i="2"/>
  <c r="AC115" i="2"/>
  <c r="Z115" i="2"/>
  <c r="W115" i="2"/>
  <c r="T115" i="2"/>
  <c r="Q115" i="2"/>
  <c r="N115" i="2"/>
  <c r="K115" i="2"/>
  <c r="H115" i="2"/>
  <c r="AX114" i="2"/>
  <c r="AU114" i="2"/>
  <c r="AR114" i="2"/>
  <c r="AO114" i="2"/>
  <c r="AL114" i="2"/>
  <c r="AI114" i="2"/>
  <c r="AF114" i="2"/>
  <c r="AC114" i="2"/>
  <c r="Z114" i="2"/>
  <c r="W114" i="2"/>
  <c r="T114" i="2"/>
  <c r="Q114" i="2"/>
  <c r="N114" i="2"/>
  <c r="K114" i="2"/>
  <c r="H114" i="2"/>
  <c r="AX113" i="2"/>
  <c r="AU113" i="2"/>
  <c r="AR113" i="2"/>
  <c r="AO113" i="2"/>
  <c r="AL113" i="2"/>
  <c r="AI113" i="2"/>
  <c r="AF113" i="2"/>
  <c r="AC113" i="2"/>
  <c r="Z113" i="2"/>
  <c r="W113" i="2"/>
  <c r="T113" i="2"/>
  <c r="Q113" i="2"/>
  <c r="N113" i="2"/>
  <c r="K113" i="2"/>
  <c r="H113" i="2"/>
  <c r="AX112" i="2"/>
  <c r="AU112" i="2"/>
  <c r="AR112" i="2"/>
  <c r="AO112" i="2"/>
  <c r="AL112" i="2"/>
  <c r="AI112" i="2"/>
  <c r="AF112" i="2"/>
  <c r="AC112" i="2"/>
  <c r="Z112" i="2"/>
  <c r="W112" i="2"/>
  <c r="T112" i="2"/>
  <c r="Q112" i="2"/>
  <c r="N112" i="2"/>
  <c r="K112" i="2"/>
  <c r="H112" i="2"/>
  <c r="AX111" i="2"/>
  <c r="AU111" i="2"/>
  <c r="AR111" i="2"/>
  <c r="AO111" i="2"/>
  <c r="AL111" i="2"/>
  <c r="AI111" i="2"/>
  <c r="AF111" i="2"/>
  <c r="AC111" i="2"/>
  <c r="Z111" i="2"/>
  <c r="W111" i="2"/>
  <c r="T111" i="2"/>
  <c r="Q111" i="2"/>
  <c r="N111" i="2"/>
  <c r="K111" i="2"/>
  <c r="H111" i="2"/>
  <c r="AX110" i="2"/>
  <c r="AU110" i="2"/>
  <c r="AR110" i="2"/>
  <c r="AO110" i="2"/>
  <c r="AL110" i="2"/>
  <c r="AI110" i="2"/>
  <c r="AF110" i="2"/>
  <c r="AC110" i="2"/>
  <c r="Z110" i="2"/>
  <c r="W110" i="2"/>
  <c r="T110" i="2"/>
  <c r="Q110" i="2"/>
  <c r="N110" i="2"/>
  <c r="K110" i="2"/>
  <c r="H110" i="2"/>
  <c r="D122" i="2"/>
  <c r="C122" i="2"/>
  <c r="AZ121" i="2"/>
  <c r="AY121" i="2"/>
  <c r="E121" i="2"/>
  <c r="AZ120" i="2"/>
  <c r="AY120" i="2"/>
  <c r="E120" i="2"/>
  <c r="AZ119" i="2"/>
  <c r="AY119" i="2"/>
  <c r="E119" i="2"/>
  <c r="AZ118" i="2"/>
  <c r="AY118" i="2"/>
  <c r="E118" i="2"/>
  <c r="AZ117" i="2"/>
  <c r="AY117" i="2"/>
  <c r="E117" i="2"/>
  <c r="AZ116" i="2"/>
  <c r="AY116" i="2"/>
  <c r="E116" i="2"/>
  <c r="AZ115" i="2"/>
  <c r="AY115" i="2"/>
  <c r="E115" i="2"/>
  <c r="AZ114" i="2"/>
  <c r="AY114" i="2"/>
  <c r="E114" i="2"/>
  <c r="AZ113" i="2"/>
  <c r="AY113" i="2"/>
  <c r="E113" i="2"/>
  <c r="AZ112" i="2"/>
  <c r="AY112" i="2"/>
  <c r="E112" i="2"/>
  <c r="AZ111" i="2"/>
  <c r="AY111" i="2"/>
  <c r="E111" i="2"/>
  <c r="AZ110" i="2"/>
  <c r="AY110" i="2"/>
  <c r="E110" i="2"/>
  <c r="G122" i="1"/>
  <c r="F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G109" i="1"/>
  <c r="F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G96" i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G44" i="1"/>
  <c r="F44" i="1"/>
  <c r="H32" i="1"/>
  <c r="G31" i="1"/>
  <c r="F31" i="1"/>
  <c r="H20" i="1"/>
  <c r="G18" i="1"/>
  <c r="F18" i="1"/>
  <c r="H11" i="1"/>
  <c r="BX122" i="1"/>
  <c r="BW122" i="1"/>
  <c r="BU122" i="1"/>
  <c r="BT122" i="1"/>
  <c r="BR122" i="1"/>
  <c r="BQ122" i="1"/>
  <c r="BO122" i="1"/>
  <c r="BN122" i="1"/>
  <c r="BL122" i="1"/>
  <c r="BK122" i="1"/>
  <c r="BI122" i="1"/>
  <c r="BH122" i="1"/>
  <c r="BF122" i="1"/>
  <c r="BE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H122" i="1"/>
  <c r="AG122" i="1"/>
  <c r="AE122" i="1"/>
  <c r="AD122" i="1"/>
  <c r="AB122" i="1"/>
  <c r="AA122" i="1"/>
  <c r="Y122" i="1"/>
  <c r="X122" i="1"/>
  <c r="V122" i="1"/>
  <c r="U122" i="1"/>
  <c r="S122" i="1"/>
  <c r="R122" i="1"/>
  <c r="P122" i="1"/>
  <c r="O122" i="1"/>
  <c r="M122" i="1"/>
  <c r="L122" i="1"/>
  <c r="J122" i="1"/>
  <c r="I122" i="1"/>
  <c r="BY121" i="1"/>
  <c r="BV121" i="1"/>
  <c r="BS121" i="1"/>
  <c r="BP121" i="1"/>
  <c r="BM121" i="1"/>
  <c r="BJ121" i="1"/>
  <c r="BG121" i="1"/>
  <c r="BD121" i="1"/>
  <c r="BA121" i="1"/>
  <c r="AX121" i="1"/>
  <c r="AU121" i="1"/>
  <c r="AR121" i="1"/>
  <c r="AO121" i="1"/>
  <c r="AL121" i="1"/>
  <c r="AI121" i="1"/>
  <c r="AF121" i="1"/>
  <c r="AC121" i="1"/>
  <c r="Z121" i="1"/>
  <c r="W121" i="1"/>
  <c r="T121" i="1"/>
  <c r="Q121" i="1"/>
  <c r="N121" i="1"/>
  <c r="K121" i="1"/>
  <c r="BY120" i="1"/>
  <c r="BV120" i="1"/>
  <c r="BS120" i="1"/>
  <c r="BP120" i="1"/>
  <c r="BM120" i="1"/>
  <c r="BJ120" i="1"/>
  <c r="BG120" i="1"/>
  <c r="BD120" i="1"/>
  <c r="BA120" i="1"/>
  <c r="AX120" i="1"/>
  <c r="AU120" i="1"/>
  <c r="AR120" i="1"/>
  <c r="AO120" i="1"/>
  <c r="AL120" i="1"/>
  <c r="AI120" i="1"/>
  <c r="AF120" i="1"/>
  <c r="AC120" i="1"/>
  <c r="Z120" i="1"/>
  <c r="W120" i="1"/>
  <c r="T120" i="1"/>
  <c r="Q120" i="1"/>
  <c r="N120" i="1"/>
  <c r="K120" i="1"/>
  <c r="BY119" i="1"/>
  <c r="BV119" i="1"/>
  <c r="BS119" i="1"/>
  <c r="BP119" i="1"/>
  <c r="BM119" i="1"/>
  <c r="BJ119" i="1"/>
  <c r="BG119" i="1"/>
  <c r="BD119" i="1"/>
  <c r="BA119" i="1"/>
  <c r="AX119" i="1"/>
  <c r="AU119" i="1"/>
  <c r="AR119" i="1"/>
  <c r="AO119" i="1"/>
  <c r="AL119" i="1"/>
  <c r="AI119" i="1"/>
  <c r="AF119" i="1"/>
  <c r="AC119" i="1"/>
  <c r="Z119" i="1"/>
  <c r="W119" i="1"/>
  <c r="T119" i="1"/>
  <c r="Q119" i="1"/>
  <c r="N119" i="1"/>
  <c r="K119" i="1"/>
  <c r="BY118" i="1"/>
  <c r="BV118" i="1"/>
  <c r="BS118" i="1"/>
  <c r="BP118" i="1"/>
  <c r="BM118" i="1"/>
  <c r="BJ118" i="1"/>
  <c r="BG118" i="1"/>
  <c r="BD118" i="1"/>
  <c r="BA118" i="1"/>
  <c r="AX118" i="1"/>
  <c r="AU118" i="1"/>
  <c r="AR118" i="1"/>
  <c r="AO118" i="1"/>
  <c r="AL118" i="1"/>
  <c r="AI118" i="1"/>
  <c r="AF118" i="1"/>
  <c r="AC118" i="1"/>
  <c r="Z118" i="1"/>
  <c r="W118" i="1"/>
  <c r="T118" i="1"/>
  <c r="Q118" i="1"/>
  <c r="N118" i="1"/>
  <c r="K118" i="1"/>
  <c r="BY117" i="1"/>
  <c r="BV117" i="1"/>
  <c r="BS117" i="1"/>
  <c r="BP117" i="1"/>
  <c r="BM117" i="1"/>
  <c r="BJ117" i="1"/>
  <c r="BG117" i="1"/>
  <c r="BD117" i="1"/>
  <c r="BA117" i="1"/>
  <c r="AX117" i="1"/>
  <c r="AU117" i="1"/>
  <c r="AR117" i="1"/>
  <c r="AO117" i="1"/>
  <c r="AL117" i="1"/>
  <c r="AI117" i="1"/>
  <c r="AF117" i="1"/>
  <c r="AC117" i="1"/>
  <c r="Z117" i="1"/>
  <c r="W117" i="1"/>
  <c r="T117" i="1"/>
  <c r="Q117" i="1"/>
  <c r="N117" i="1"/>
  <c r="K117" i="1"/>
  <c r="BY116" i="1"/>
  <c r="BV116" i="1"/>
  <c r="BS116" i="1"/>
  <c r="BP116" i="1"/>
  <c r="BM116" i="1"/>
  <c r="BJ116" i="1"/>
  <c r="BG116" i="1"/>
  <c r="BD116" i="1"/>
  <c r="BA116" i="1"/>
  <c r="AX116" i="1"/>
  <c r="AU116" i="1"/>
  <c r="AR116" i="1"/>
  <c r="AO116" i="1"/>
  <c r="AL116" i="1"/>
  <c r="AI116" i="1"/>
  <c r="AF116" i="1"/>
  <c r="AC116" i="1"/>
  <c r="Z116" i="1"/>
  <c r="W116" i="1"/>
  <c r="T116" i="1"/>
  <c r="Q116" i="1"/>
  <c r="N116" i="1"/>
  <c r="K116" i="1"/>
  <c r="BY115" i="1"/>
  <c r="BV115" i="1"/>
  <c r="BS115" i="1"/>
  <c r="BP115" i="1"/>
  <c r="BM115" i="1"/>
  <c r="BJ115" i="1"/>
  <c r="BG115" i="1"/>
  <c r="BD115" i="1"/>
  <c r="BA115" i="1"/>
  <c r="AX115" i="1"/>
  <c r="AU115" i="1"/>
  <c r="AR115" i="1"/>
  <c r="AO115" i="1"/>
  <c r="AL115" i="1"/>
  <c r="AI115" i="1"/>
  <c r="AF115" i="1"/>
  <c r="AC115" i="1"/>
  <c r="Z115" i="1"/>
  <c r="W115" i="1"/>
  <c r="T115" i="1"/>
  <c r="Q115" i="1"/>
  <c r="N115" i="1"/>
  <c r="K115" i="1"/>
  <c r="BY114" i="1"/>
  <c r="BV114" i="1"/>
  <c r="BS114" i="1"/>
  <c r="BP114" i="1"/>
  <c r="BM114" i="1"/>
  <c r="BJ114" i="1"/>
  <c r="BG114" i="1"/>
  <c r="BD114" i="1"/>
  <c r="BA114" i="1"/>
  <c r="AX114" i="1"/>
  <c r="AU114" i="1"/>
  <c r="AR114" i="1"/>
  <c r="AO114" i="1"/>
  <c r="AL114" i="1"/>
  <c r="AI114" i="1"/>
  <c r="AF114" i="1"/>
  <c r="AC114" i="1"/>
  <c r="Z114" i="1"/>
  <c r="W114" i="1"/>
  <c r="T114" i="1"/>
  <c r="Q114" i="1"/>
  <c r="N114" i="1"/>
  <c r="K114" i="1"/>
  <c r="BY113" i="1"/>
  <c r="BV113" i="1"/>
  <c r="BS113" i="1"/>
  <c r="BP113" i="1"/>
  <c r="BM113" i="1"/>
  <c r="BJ113" i="1"/>
  <c r="BG113" i="1"/>
  <c r="BD113" i="1"/>
  <c r="BA113" i="1"/>
  <c r="AX113" i="1"/>
  <c r="AU113" i="1"/>
  <c r="AR113" i="1"/>
  <c r="AO113" i="1"/>
  <c r="AL113" i="1"/>
  <c r="AI113" i="1"/>
  <c r="AF113" i="1"/>
  <c r="AC113" i="1"/>
  <c r="Z113" i="1"/>
  <c r="W113" i="1"/>
  <c r="T113" i="1"/>
  <c r="Q113" i="1"/>
  <c r="N113" i="1"/>
  <c r="K113" i="1"/>
  <c r="BY112" i="1"/>
  <c r="BV112" i="1"/>
  <c r="BS112" i="1"/>
  <c r="BP112" i="1"/>
  <c r="BM112" i="1"/>
  <c r="BJ112" i="1"/>
  <c r="BG112" i="1"/>
  <c r="BD112" i="1"/>
  <c r="BA112" i="1"/>
  <c r="AX112" i="1"/>
  <c r="AU112" i="1"/>
  <c r="AR112" i="1"/>
  <c r="AO112" i="1"/>
  <c r="AL112" i="1"/>
  <c r="AI112" i="1"/>
  <c r="AF112" i="1"/>
  <c r="AC112" i="1"/>
  <c r="Z112" i="1"/>
  <c r="W112" i="1"/>
  <c r="T112" i="1"/>
  <c r="Q112" i="1"/>
  <c r="N112" i="1"/>
  <c r="K112" i="1"/>
  <c r="BY111" i="1"/>
  <c r="BV111" i="1"/>
  <c r="BS111" i="1"/>
  <c r="BP111" i="1"/>
  <c r="BM111" i="1"/>
  <c r="BJ111" i="1"/>
  <c r="BG111" i="1"/>
  <c r="BD111" i="1"/>
  <c r="BA111" i="1"/>
  <c r="AX111" i="1"/>
  <c r="AU111" i="1"/>
  <c r="AR111" i="1"/>
  <c r="AO111" i="1"/>
  <c r="AL111" i="1"/>
  <c r="AI111" i="1"/>
  <c r="AF111" i="1"/>
  <c r="AC111" i="1"/>
  <c r="Z111" i="1"/>
  <c r="W111" i="1"/>
  <c r="T111" i="1"/>
  <c r="Q111" i="1"/>
  <c r="N111" i="1"/>
  <c r="K111" i="1"/>
  <c r="BY110" i="1"/>
  <c r="BV110" i="1"/>
  <c r="BS110" i="1"/>
  <c r="BP110" i="1"/>
  <c r="BM110" i="1"/>
  <c r="BJ110" i="1"/>
  <c r="BG110" i="1"/>
  <c r="BD110" i="1"/>
  <c r="BA110" i="1"/>
  <c r="AX110" i="1"/>
  <c r="AU110" i="1"/>
  <c r="AR110" i="1"/>
  <c r="AO110" i="1"/>
  <c r="AL110" i="1"/>
  <c r="AI110" i="1"/>
  <c r="AF110" i="1"/>
  <c r="AC110" i="1"/>
  <c r="Z110" i="1"/>
  <c r="W110" i="1"/>
  <c r="T110" i="1"/>
  <c r="Q110" i="1"/>
  <c r="N110" i="1"/>
  <c r="K110" i="1"/>
  <c r="D122" i="1"/>
  <c r="C122" i="1"/>
  <c r="CA121" i="1"/>
  <c r="BZ121" i="1"/>
  <c r="E121" i="1"/>
  <c r="CA120" i="1"/>
  <c r="BZ120" i="1"/>
  <c r="E120" i="1"/>
  <c r="CA119" i="1"/>
  <c r="BZ119" i="1"/>
  <c r="E119" i="1"/>
  <c r="CA118" i="1"/>
  <c r="BZ118" i="1"/>
  <c r="E118" i="1"/>
  <c r="CA117" i="1"/>
  <c r="BZ117" i="1"/>
  <c r="E117" i="1"/>
  <c r="CA116" i="1"/>
  <c r="BZ116" i="1"/>
  <c r="E116" i="1"/>
  <c r="CA115" i="1"/>
  <c r="BZ115" i="1"/>
  <c r="E115" i="1"/>
  <c r="CA114" i="1"/>
  <c r="BZ114" i="1"/>
  <c r="E114" i="1"/>
  <c r="CA113" i="1"/>
  <c r="BZ113" i="1"/>
  <c r="E113" i="1"/>
  <c r="CA112" i="1"/>
  <c r="BZ112" i="1"/>
  <c r="E112" i="1"/>
  <c r="CA111" i="1"/>
  <c r="BZ111" i="1"/>
  <c r="E111" i="1"/>
  <c r="CA110" i="1"/>
  <c r="BZ110" i="1"/>
  <c r="E110" i="1"/>
  <c r="G109" i="2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G96" i="2"/>
  <c r="F96" i="2"/>
  <c r="H95" i="2"/>
  <c r="H94" i="2"/>
  <c r="H93" i="2"/>
  <c r="H92" i="2"/>
  <c r="H91" i="2"/>
  <c r="H90" i="2"/>
  <c r="H89" i="2"/>
  <c r="H88" i="2"/>
  <c r="H87" i="2"/>
  <c r="H86" i="2"/>
  <c r="H85" i="2"/>
  <c r="H84" i="2"/>
  <c r="AZ108" i="2"/>
  <c r="AY108" i="2"/>
  <c r="AZ107" i="2"/>
  <c r="AY107" i="2"/>
  <c r="AZ106" i="2"/>
  <c r="AY106" i="2"/>
  <c r="AZ105" i="2"/>
  <c r="AY105" i="2"/>
  <c r="AZ104" i="2"/>
  <c r="AY104" i="2"/>
  <c r="AZ103" i="2"/>
  <c r="AY103" i="2"/>
  <c r="AZ102" i="2"/>
  <c r="AY102" i="2"/>
  <c r="AZ101" i="2"/>
  <c r="AY101" i="2"/>
  <c r="AZ100" i="2"/>
  <c r="AY100" i="2"/>
  <c r="AZ99" i="2"/>
  <c r="AY99" i="2"/>
  <c r="AZ98" i="2"/>
  <c r="AY98" i="2"/>
  <c r="AZ97" i="2"/>
  <c r="AY97" i="2"/>
  <c r="AW109" i="2"/>
  <c r="AV109" i="2"/>
  <c r="AT109" i="2"/>
  <c r="AS109" i="2"/>
  <c r="AQ109" i="2"/>
  <c r="AP109" i="2"/>
  <c r="AN109" i="2"/>
  <c r="AM109" i="2"/>
  <c r="AK109" i="2"/>
  <c r="AJ109" i="2"/>
  <c r="AH109" i="2"/>
  <c r="AG109" i="2"/>
  <c r="AE109" i="2"/>
  <c r="AD109" i="2"/>
  <c r="AB109" i="2"/>
  <c r="AA109" i="2"/>
  <c r="Y109" i="2"/>
  <c r="X109" i="2"/>
  <c r="V109" i="2"/>
  <c r="U109" i="2"/>
  <c r="S109" i="2"/>
  <c r="R109" i="2"/>
  <c r="P109" i="2"/>
  <c r="O109" i="2"/>
  <c r="M109" i="2"/>
  <c r="L109" i="2"/>
  <c r="J109" i="2"/>
  <c r="I109" i="2"/>
  <c r="AX108" i="2"/>
  <c r="AU108" i="2"/>
  <c r="AR108" i="2"/>
  <c r="AO108" i="2"/>
  <c r="AL108" i="2"/>
  <c r="AI108" i="2"/>
  <c r="AF108" i="2"/>
  <c r="AC108" i="2"/>
  <c r="Z108" i="2"/>
  <c r="W108" i="2"/>
  <c r="T108" i="2"/>
  <c r="Q108" i="2"/>
  <c r="N108" i="2"/>
  <c r="K108" i="2"/>
  <c r="AX107" i="2"/>
  <c r="AU107" i="2"/>
  <c r="AR107" i="2"/>
  <c r="AO107" i="2"/>
  <c r="AL107" i="2"/>
  <c r="AI107" i="2"/>
  <c r="AF107" i="2"/>
  <c r="AC107" i="2"/>
  <c r="Z107" i="2"/>
  <c r="W107" i="2"/>
  <c r="T107" i="2"/>
  <c r="Q107" i="2"/>
  <c r="N107" i="2"/>
  <c r="K107" i="2"/>
  <c r="AX106" i="2"/>
  <c r="AU106" i="2"/>
  <c r="AR106" i="2"/>
  <c r="AO106" i="2"/>
  <c r="AL106" i="2"/>
  <c r="AI106" i="2"/>
  <c r="AF106" i="2"/>
  <c r="AC106" i="2"/>
  <c r="Z106" i="2"/>
  <c r="W106" i="2"/>
  <c r="T106" i="2"/>
  <c r="Q106" i="2"/>
  <c r="N106" i="2"/>
  <c r="K106" i="2"/>
  <c r="AX105" i="2"/>
  <c r="AU105" i="2"/>
  <c r="AR105" i="2"/>
  <c r="AO105" i="2"/>
  <c r="AL105" i="2"/>
  <c r="AI105" i="2"/>
  <c r="AF105" i="2"/>
  <c r="AC105" i="2"/>
  <c r="Z105" i="2"/>
  <c r="W105" i="2"/>
  <c r="T105" i="2"/>
  <c r="Q105" i="2"/>
  <c r="N105" i="2"/>
  <c r="K105" i="2"/>
  <c r="AX104" i="2"/>
  <c r="AU104" i="2"/>
  <c r="AR104" i="2"/>
  <c r="AO104" i="2"/>
  <c r="AL104" i="2"/>
  <c r="AI104" i="2"/>
  <c r="AF104" i="2"/>
  <c r="AC104" i="2"/>
  <c r="Z104" i="2"/>
  <c r="W104" i="2"/>
  <c r="T104" i="2"/>
  <c r="Q104" i="2"/>
  <c r="N104" i="2"/>
  <c r="K104" i="2"/>
  <c r="AX103" i="2"/>
  <c r="AU103" i="2"/>
  <c r="AR103" i="2"/>
  <c r="AO103" i="2"/>
  <c r="AL103" i="2"/>
  <c r="AI103" i="2"/>
  <c r="AF103" i="2"/>
  <c r="AC103" i="2"/>
  <c r="Z103" i="2"/>
  <c r="W103" i="2"/>
  <c r="T103" i="2"/>
  <c r="Q103" i="2"/>
  <c r="N103" i="2"/>
  <c r="K103" i="2"/>
  <c r="AX102" i="2"/>
  <c r="AU102" i="2"/>
  <c r="AR102" i="2"/>
  <c r="AO102" i="2"/>
  <c r="AL102" i="2"/>
  <c r="AI102" i="2"/>
  <c r="AF102" i="2"/>
  <c r="AC102" i="2"/>
  <c r="Z102" i="2"/>
  <c r="W102" i="2"/>
  <c r="T102" i="2"/>
  <c r="Q102" i="2"/>
  <c r="N102" i="2"/>
  <c r="K102" i="2"/>
  <c r="AX101" i="2"/>
  <c r="AU101" i="2"/>
  <c r="AR101" i="2"/>
  <c r="AO101" i="2"/>
  <c r="AL101" i="2"/>
  <c r="AI101" i="2"/>
  <c r="AF101" i="2"/>
  <c r="AC101" i="2"/>
  <c r="Z101" i="2"/>
  <c r="W101" i="2"/>
  <c r="T101" i="2"/>
  <c r="Q101" i="2"/>
  <c r="N101" i="2"/>
  <c r="K101" i="2"/>
  <c r="AX100" i="2"/>
  <c r="AU100" i="2"/>
  <c r="AR100" i="2"/>
  <c r="AO100" i="2"/>
  <c r="AL100" i="2"/>
  <c r="AI100" i="2"/>
  <c r="AF100" i="2"/>
  <c r="AC100" i="2"/>
  <c r="Z100" i="2"/>
  <c r="W100" i="2"/>
  <c r="T100" i="2"/>
  <c r="Q100" i="2"/>
  <c r="N100" i="2"/>
  <c r="K100" i="2"/>
  <c r="AX99" i="2"/>
  <c r="AU99" i="2"/>
  <c r="AR99" i="2"/>
  <c r="AO99" i="2"/>
  <c r="AL99" i="2"/>
  <c r="AI99" i="2"/>
  <c r="AF99" i="2"/>
  <c r="AC99" i="2"/>
  <c r="Z99" i="2"/>
  <c r="W99" i="2"/>
  <c r="T99" i="2"/>
  <c r="Q99" i="2"/>
  <c r="N99" i="2"/>
  <c r="K99" i="2"/>
  <c r="AX98" i="2"/>
  <c r="AU98" i="2"/>
  <c r="AR98" i="2"/>
  <c r="AO98" i="2"/>
  <c r="AL98" i="2"/>
  <c r="AI98" i="2"/>
  <c r="AF98" i="2"/>
  <c r="AC98" i="2"/>
  <c r="Z98" i="2"/>
  <c r="W98" i="2"/>
  <c r="T98" i="2"/>
  <c r="Q98" i="2"/>
  <c r="N98" i="2"/>
  <c r="K98" i="2"/>
  <c r="AX97" i="2"/>
  <c r="AU97" i="2"/>
  <c r="AR97" i="2"/>
  <c r="AO97" i="2"/>
  <c r="AL97" i="2"/>
  <c r="AI97" i="2"/>
  <c r="AF97" i="2"/>
  <c r="AC97" i="2"/>
  <c r="Z97" i="2"/>
  <c r="W97" i="2"/>
  <c r="T97" i="2"/>
  <c r="Q97" i="2"/>
  <c r="N97" i="2"/>
  <c r="K97" i="2"/>
  <c r="D109" i="2"/>
  <c r="C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CA108" i="1"/>
  <c r="BZ108" i="1"/>
  <c r="CA107" i="1"/>
  <c r="BZ107" i="1"/>
  <c r="CA106" i="1"/>
  <c r="BZ106" i="1"/>
  <c r="CA105" i="1"/>
  <c r="BZ105" i="1"/>
  <c r="CA104" i="1"/>
  <c r="BZ104" i="1"/>
  <c r="CA103" i="1"/>
  <c r="BZ103" i="1"/>
  <c r="CA102" i="1"/>
  <c r="BZ102" i="1"/>
  <c r="CA101" i="1"/>
  <c r="BZ101" i="1"/>
  <c r="CA100" i="1"/>
  <c r="BZ100" i="1"/>
  <c r="CA99" i="1"/>
  <c r="BZ99" i="1"/>
  <c r="CA98" i="1"/>
  <c r="BZ98" i="1"/>
  <c r="CA97" i="1"/>
  <c r="BZ97" i="1"/>
  <c r="BX109" i="1"/>
  <c r="BW109" i="1"/>
  <c r="BU109" i="1"/>
  <c r="BT109" i="1"/>
  <c r="BR109" i="1"/>
  <c r="BQ109" i="1"/>
  <c r="BO109" i="1"/>
  <c r="BN109" i="1"/>
  <c r="BL109" i="1"/>
  <c r="BK109" i="1"/>
  <c r="BI109" i="1"/>
  <c r="BH109" i="1"/>
  <c r="BF109" i="1"/>
  <c r="BE109" i="1"/>
  <c r="BC109" i="1"/>
  <c r="BB109" i="1"/>
  <c r="AZ109" i="1"/>
  <c r="AY109" i="1"/>
  <c r="AW109" i="1"/>
  <c r="AV109" i="1"/>
  <c r="AT109" i="1"/>
  <c r="AS109" i="1"/>
  <c r="AQ109" i="1"/>
  <c r="AP109" i="1"/>
  <c r="AN109" i="1"/>
  <c r="AM109" i="1"/>
  <c r="AK109" i="1"/>
  <c r="AJ109" i="1"/>
  <c r="AH109" i="1"/>
  <c r="AG109" i="1"/>
  <c r="AE109" i="1"/>
  <c r="AD109" i="1"/>
  <c r="AB109" i="1"/>
  <c r="AA109" i="1"/>
  <c r="Y109" i="1"/>
  <c r="X109" i="1"/>
  <c r="V109" i="1"/>
  <c r="U109" i="1"/>
  <c r="S109" i="1"/>
  <c r="R109" i="1"/>
  <c r="P109" i="1"/>
  <c r="O109" i="1"/>
  <c r="M109" i="1"/>
  <c r="L109" i="1"/>
  <c r="J109" i="1"/>
  <c r="I109" i="1"/>
  <c r="BY108" i="1"/>
  <c r="BV108" i="1"/>
  <c r="BS108" i="1"/>
  <c r="BP108" i="1"/>
  <c r="BM108" i="1"/>
  <c r="BJ108" i="1"/>
  <c r="BG108" i="1"/>
  <c r="BD108" i="1"/>
  <c r="BA108" i="1"/>
  <c r="AX108" i="1"/>
  <c r="AU108" i="1"/>
  <c r="AR108" i="1"/>
  <c r="AO108" i="1"/>
  <c r="AL108" i="1"/>
  <c r="AI108" i="1"/>
  <c r="AF108" i="1"/>
  <c r="AC108" i="1"/>
  <c r="Z108" i="1"/>
  <c r="W108" i="1"/>
  <c r="T108" i="1"/>
  <c r="Q108" i="1"/>
  <c r="N108" i="1"/>
  <c r="K108" i="1"/>
  <c r="BY107" i="1"/>
  <c r="BV107" i="1"/>
  <c r="BS107" i="1"/>
  <c r="BP107" i="1"/>
  <c r="BM107" i="1"/>
  <c r="BJ107" i="1"/>
  <c r="BG107" i="1"/>
  <c r="BD107" i="1"/>
  <c r="BA107" i="1"/>
  <c r="AX107" i="1"/>
  <c r="AU107" i="1"/>
  <c r="AR107" i="1"/>
  <c r="AO107" i="1"/>
  <c r="AL107" i="1"/>
  <c r="AI107" i="1"/>
  <c r="AF107" i="1"/>
  <c r="AC107" i="1"/>
  <c r="Z107" i="1"/>
  <c r="W107" i="1"/>
  <c r="T107" i="1"/>
  <c r="Q107" i="1"/>
  <c r="N107" i="1"/>
  <c r="K107" i="1"/>
  <c r="BY106" i="1"/>
  <c r="BV106" i="1"/>
  <c r="BS106" i="1"/>
  <c r="BP106" i="1"/>
  <c r="BM106" i="1"/>
  <c r="BJ106" i="1"/>
  <c r="BG106" i="1"/>
  <c r="BD106" i="1"/>
  <c r="BA106" i="1"/>
  <c r="AX106" i="1"/>
  <c r="AU106" i="1"/>
  <c r="AR106" i="1"/>
  <c r="AO106" i="1"/>
  <c r="AL106" i="1"/>
  <c r="AI106" i="1"/>
  <c r="AF106" i="1"/>
  <c r="AC106" i="1"/>
  <c r="Z106" i="1"/>
  <c r="W106" i="1"/>
  <c r="T106" i="1"/>
  <c r="Q106" i="1"/>
  <c r="N106" i="1"/>
  <c r="K106" i="1"/>
  <c r="BY105" i="1"/>
  <c r="BV105" i="1"/>
  <c r="BS105" i="1"/>
  <c r="BP105" i="1"/>
  <c r="BM105" i="1"/>
  <c r="BJ105" i="1"/>
  <c r="BG105" i="1"/>
  <c r="BD105" i="1"/>
  <c r="BA105" i="1"/>
  <c r="AX105" i="1"/>
  <c r="AU105" i="1"/>
  <c r="AR105" i="1"/>
  <c r="AO105" i="1"/>
  <c r="AL105" i="1"/>
  <c r="AI105" i="1"/>
  <c r="AF105" i="1"/>
  <c r="AC105" i="1"/>
  <c r="Z105" i="1"/>
  <c r="W105" i="1"/>
  <c r="T105" i="1"/>
  <c r="Q105" i="1"/>
  <c r="N105" i="1"/>
  <c r="K105" i="1"/>
  <c r="BY104" i="1"/>
  <c r="BV104" i="1"/>
  <c r="BS104" i="1"/>
  <c r="BP104" i="1"/>
  <c r="BM104" i="1"/>
  <c r="BJ104" i="1"/>
  <c r="BG104" i="1"/>
  <c r="BD104" i="1"/>
  <c r="BA104" i="1"/>
  <c r="AX104" i="1"/>
  <c r="AU104" i="1"/>
  <c r="AR104" i="1"/>
  <c r="AO104" i="1"/>
  <c r="AL104" i="1"/>
  <c r="AI104" i="1"/>
  <c r="AF104" i="1"/>
  <c r="AC104" i="1"/>
  <c r="Z104" i="1"/>
  <c r="W104" i="1"/>
  <c r="T104" i="1"/>
  <c r="Q104" i="1"/>
  <c r="N104" i="1"/>
  <c r="K104" i="1"/>
  <c r="BY103" i="1"/>
  <c r="BV103" i="1"/>
  <c r="BS103" i="1"/>
  <c r="BP103" i="1"/>
  <c r="BM103" i="1"/>
  <c r="BJ103" i="1"/>
  <c r="BG103" i="1"/>
  <c r="BD103" i="1"/>
  <c r="BA103" i="1"/>
  <c r="AX103" i="1"/>
  <c r="AU103" i="1"/>
  <c r="AR103" i="1"/>
  <c r="AO103" i="1"/>
  <c r="AL103" i="1"/>
  <c r="AI103" i="1"/>
  <c r="AF103" i="1"/>
  <c r="AC103" i="1"/>
  <c r="Z103" i="1"/>
  <c r="W103" i="1"/>
  <c r="T103" i="1"/>
  <c r="Q103" i="1"/>
  <c r="N103" i="1"/>
  <c r="K103" i="1"/>
  <c r="BY102" i="1"/>
  <c r="BV102" i="1"/>
  <c r="BS102" i="1"/>
  <c r="BP102" i="1"/>
  <c r="BM102" i="1"/>
  <c r="BJ102" i="1"/>
  <c r="BG102" i="1"/>
  <c r="BD102" i="1"/>
  <c r="BA102" i="1"/>
  <c r="AX102" i="1"/>
  <c r="AU102" i="1"/>
  <c r="AR102" i="1"/>
  <c r="AO102" i="1"/>
  <c r="AL102" i="1"/>
  <c r="AI102" i="1"/>
  <c r="AF102" i="1"/>
  <c r="AC102" i="1"/>
  <c r="Z102" i="1"/>
  <c r="W102" i="1"/>
  <c r="T102" i="1"/>
  <c r="Q102" i="1"/>
  <c r="N102" i="1"/>
  <c r="K102" i="1"/>
  <c r="BY101" i="1"/>
  <c r="BV101" i="1"/>
  <c r="BS101" i="1"/>
  <c r="BP101" i="1"/>
  <c r="BM101" i="1"/>
  <c r="BJ101" i="1"/>
  <c r="BG101" i="1"/>
  <c r="BD101" i="1"/>
  <c r="BA101" i="1"/>
  <c r="AX101" i="1"/>
  <c r="AU101" i="1"/>
  <c r="AR101" i="1"/>
  <c r="AO101" i="1"/>
  <c r="AL101" i="1"/>
  <c r="AI101" i="1"/>
  <c r="AF101" i="1"/>
  <c r="AC101" i="1"/>
  <c r="Z101" i="1"/>
  <c r="W101" i="1"/>
  <c r="T101" i="1"/>
  <c r="Q101" i="1"/>
  <c r="N101" i="1"/>
  <c r="K101" i="1"/>
  <c r="BY100" i="1"/>
  <c r="BV100" i="1"/>
  <c r="BS100" i="1"/>
  <c r="BP100" i="1"/>
  <c r="BM100" i="1"/>
  <c r="BJ100" i="1"/>
  <c r="BG100" i="1"/>
  <c r="BD100" i="1"/>
  <c r="BA100" i="1"/>
  <c r="AX100" i="1"/>
  <c r="AU100" i="1"/>
  <c r="AR100" i="1"/>
  <c r="AO100" i="1"/>
  <c r="AL100" i="1"/>
  <c r="AI100" i="1"/>
  <c r="AF100" i="1"/>
  <c r="AC100" i="1"/>
  <c r="Z100" i="1"/>
  <c r="W100" i="1"/>
  <c r="T100" i="1"/>
  <c r="Q100" i="1"/>
  <c r="N100" i="1"/>
  <c r="K100" i="1"/>
  <c r="BY99" i="1"/>
  <c r="BV99" i="1"/>
  <c r="BS99" i="1"/>
  <c r="BP99" i="1"/>
  <c r="BM99" i="1"/>
  <c r="BJ99" i="1"/>
  <c r="BG99" i="1"/>
  <c r="BD99" i="1"/>
  <c r="BA99" i="1"/>
  <c r="AX99" i="1"/>
  <c r="AU99" i="1"/>
  <c r="AR99" i="1"/>
  <c r="AO99" i="1"/>
  <c r="AL99" i="1"/>
  <c r="AI99" i="1"/>
  <c r="AF99" i="1"/>
  <c r="AC99" i="1"/>
  <c r="Z99" i="1"/>
  <c r="W99" i="1"/>
  <c r="T99" i="1"/>
  <c r="Q99" i="1"/>
  <c r="N99" i="1"/>
  <c r="K99" i="1"/>
  <c r="BY98" i="1"/>
  <c r="BV98" i="1"/>
  <c r="BS98" i="1"/>
  <c r="BP98" i="1"/>
  <c r="BM98" i="1"/>
  <c r="BJ98" i="1"/>
  <c r="BG98" i="1"/>
  <c r="BD98" i="1"/>
  <c r="BA98" i="1"/>
  <c r="AX98" i="1"/>
  <c r="AU98" i="1"/>
  <c r="AR98" i="1"/>
  <c r="AO98" i="1"/>
  <c r="AL98" i="1"/>
  <c r="AI98" i="1"/>
  <c r="AF98" i="1"/>
  <c r="AC98" i="1"/>
  <c r="Z98" i="1"/>
  <c r="W98" i="1"/>
  <c r="T98" i="1"/>
  <c r="Q98" i="1"/>
  <c r="N98" i="1"/>
  <c r="K98" i="1"/>
  <c r="BY97" i="1"/>
  <c r="BV97" i="1"/>
  <c r="BS97" i="1"/>
  <c r="BP97" i="1"/>
  <c r="BM97" i="1"/>
  <c r="BJ97" i="1"/>
  <c r="BG97" i="1"/>
  <c r="BD97" i="1"/>
  <c r="BA97" i="1"/>
  <c r="AX97" i="1"/>
  <c r="AU97" i="1"/>
  <c r="AR97" i="1"/>
  <c r="AO97" i="1"/>
  <c r="AL97" i="1"/>
  <c r="AI97" i="1"/>
  <c r="AF97" i="1"/>
  <c r="AC97" i="1"/>
  <c r="Z97" i="1"/>
  <c r="W97" i="1"/>
  <c r="T97" i="1"/>
  <c r="Q97" i="1"/>
  <c r="N97" i="1"/>
  <c r="K97" i="1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J44" i="2"/>
  <c r="I44" i="2"/>
  <c r="K43" i="2"/>
  <c r="K42" i="2"/>
  <c r="K40" i="2"/>
  <c r="K35" i="2"/>
  <c r="K34" i="2"/>
  <c r="K33" i="2"/>
  <c r="K32" i="2"/>
  <c r="J31" i="2"/>
  <c r="I31" i="2"/>
  <c r="K30" i="2"/>
  <c r="K29" i="2"/>
  <c r="K28" i="2"/>
  <c r="K27" i="2"/>
  <c r="J18" i="2"/>
  <c r="I18" i="2"/>
  <c r="K16" i="2"/>
  <c r="K14" i="2"/>
  <c r="K12" i="2"/>
  <c r="K8" i="2"/>
  <c r="AE96" i="1"/>
  <c r="AD9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Z95" i="2"/>
  <c r="AY95" i="2"/>
  <c r="AZ94" i="2"/>
  <c r="AY94" i="2"/>
  <c r="AZ93" i="2"/>
  <c r="AY93" i="2"/>
  <c r="AZ92" i="2"/>
  <c r="AY92" i="2"/>
  <c r="AZ91" i="2"/>
  <c r="AY91" i="2"/>
  <c r="AZ90" i="2"/>
  <c r="AY90" i="2"/>
  <c r="AZ89" i="2"/>
  <c r="AY89" i="2"/>
  <c r="AZ88" i="2"/>
  <c r="AY88" i="2"/>
  <c r="AZ87" i="2"/>
  <c r="AY87" i="2"/>
  <c r="AZ86" i="2"/>
  <c r="AY86" i="2"/>
  <c r="AZ85" i="2"/>
  <c r="AY85" i="2"/>
  <c r="AZ84" i="2"/>
  <c r="AY84" i="2"/>
  <c r="AW96" i="2"/>
  <c r="AV96" i="2"/>
  <c r="AT96" i="2"/>
  <c r="AS96" i="2"/>
  <c r="AQ96" i="2"/>
  <c r="AP96" i="2"/>
  <c r="AN96" i="2"/>
  <c r="AM96" i="2"/>
  <c r="AK96" i="2"/>
  <c r="AJ96" i="2"/>
  <c r="AH96" i="2"/>
  <c r="AG96" i="2"/>
  <c r="AE96" i="2"/>
  <c r="AD96" i="2"/>
  <c r="AB96" i="2"/>
  <c r="AA96" i="2"/>
  <c r="Y96" i="2"/>
  <c r="X96" i="2"/>
  <c r="V96" i="2"/>
  <c r="U96" i="2"/>
  <c r="S96" i="2"/>
  <c r="R96" i="2"/>
  <c r="P96" i="2"/>
  <c r="O96" i="2"/>
  <c r="M96" i="2"/>
  <c r="L96" i="2"/>
  <c r="AX95" i="2"/>
  <c r="AU95" i="2"/>
  <c r="AR95" i="2"/>
  <c r="AO95" i="2"/>
  <c r="AL95" i="2"/>
  <c r="AI95" i="2"/>
  <c r="AF95" i="2"/>
  <c r="AC95" i="2"/>
  <c r="Z95" i="2"/>
  <c r="W95" i="2"/>
  <c r="T95" i="2"/>
  <c r="Q95" i="2"/>
  <c r="N95" i="2"/>
  <c r="AX94" i="2"/>
  <c r="AU94" i="2"/>
  <c r="AR94" i="2"/>
  <c r="AO94" i="2"/>
  <c r="AL94" i="2"/>
  <c r="AI94" i="2"/>
  <c r="AF94" i="2"/>
  <c r="AC94" i="2"/>
  <c r="Z94" i="2"/>
  <c r="W94" i="2"/>
  <c r="T94" i="2"/>
  <c r="Q94" i="2"/>
  <c r="N94" i="2"/>
  <c r="AX93" i="2"/>
  <c r="AU93" i="2"/>
  <c r="AR93" i="2"/>
  <c r="AO93" i="2"/>
  <c r="AL93" i="2"/>
  <c r="AI93" i="2"/>
  <c r="AF93" i="2"/>
  <c r="AC93" i="2"/>
  <c r="Z93" i="2"/>
  <c r="W93" i="2"/>
  <c r="T93" i="2"/>
  <c r="Q93" i="2"/>
  <c r="N93" i="2"/>
  <c r="AX92" i="2"/>
  <c r="AU92" i="2"/>
  <c r="AR92" i="2"/>
  <c r="AO92" i="2"/>
  <c r="AL92" i="2"/>
  <c r="AI92" i="2"/>
  <c r="AF92" i="2"/>
  <c r="AC92" i="2"/>
  <c r="Z92" i="2"/>
  <c r="W92" i="2"/>
  <c r="T92" i="2"/>
  <c r="Q92" i="2"/>
  <c r="N92" i="2"/>
  <c r="AX91" i="2"/>
  <c r="AU91" i="2"/>
  <c r="AR91" i="2"/>
  <c r="AO91" i="2"/>
  <c r="AL91" i="2"/>
  <c r="AI91" i="2"/>
  <c r="AF91" i="2"/>
  <c r="AC91" i="2"/>
  <c r="Z91" i="2"/>
  <c r="W91" i="2"/>
  <c r="T91" i="2"/>
  <c r="Q91" i="2"/>
  <c r="N91" i="2"/>
  <c r="AX90" i="2"/>
  <c r="AU90" i="2"/>
  <c r="AR90" i="2"/>
  <c r="AO90" i="2"/>
  <c r="AL90" i="2"/>
  <c r="AI90" i="2"/>
  <c r="AF90" i="2"/>
  <c r="AC90" i="2"/>
  <c r="Z90" i="2"/>
  <c r="W90" i="2"/>
  <c r="T90" i="2"/>
  <c r="Q90" i="2"/>
  <c r="N90" i="2"/>
  <c r="AX89" i="2"/>
  <c r="AU89" i="2"/>
  <c r="AR89" i="2"/>
  <c r="AO89" i="2"/>
  <c r="AL89" i="2"/>
  <c r="AI89" i="2"/>
  <c r="AF89" i="2"/>
  <c r="AC89" i="2"/>
  <c r="Z89" i="2"/>
  <c r="W89" i="2"/>
  <c r="T89" i="2"/>
  <c r="Q89" i="2"/>
  <c r="N89" i="2"/>
  <c r="AX88" i="2"/>
  <c r="AU88" i="2"/>
  <c r="AR88" i="2"/>
  <c r="AO88" i="2"/>
  <c r="AL88" i="2"/>
  <c r="AI88" i="2"/>
  <c r="AF88" i="2"/>
  <c r="AC88" i="2"/>
  <c r="Z88" i="2"/>
  <c r="W88" i="2"/>
  <c r="T88" i="2"/>
  <c r="Q88" i="2"/>
  <c r="N88" i="2"/>
  <c r="AX87" i="2"/>
  <c r="AU87" i="2"/>
  <c r="AR87" i="2"/>
  <c r="AO87" i="2"/>
  <c r="AL87" i="2"/>
  <c r="AI87" i="2"/>
  <c r="AF87" i="2"/>
  <c r="AC87" i="2"/>
  <c r="Z87" i="2"/>
  <c r="W87" i="2"/>
  <c r="T87" i="2"/>
  <c r="Q87" i="2"/>
  <c r="N87" i="2"/>
  <c r="AX86" i="2"/>
  <c r="AU86" i="2"/>
  <c r="AR86" i="2"/>
  <c r="AO86" i="2"/>
  <c r="AL86" i="2"/>
  <c r="AI86" i="2"/>
  <c r="AF86" i="2"/>
  <c r="AC86" i="2"/>
  <c r="Z86" i="2"/>
  <c r="W86" i="2"/>
  <c r="T86" i="2"/>
  <c r="Q86" i="2"/>
  <c r="N86" i="2"/>
  <c r="AX85" i="2"/>
  <c r="AU85" i="2"/>
  <c r="AR85" i="2"/>
  <c r="AO85" i="2"/>
  <c r="AL85" i="2"/>
  <c r="AI85" i="2"/>
  <c r="AF85" i="2"/>
  <c r="AC85" i="2"/>
  <c r="Z85" i="2"/>
  <c r="W85" i="2"/>
  <c r="T85" i="2"/>
  <c r="Q85" i="2"/>
  <c r="N85" i="2"/>
  <c r="AX84" i="2"/>
  <c r="AU84" i="2"/>
  <c r="AR84" i="2"/>
  <c r="AO84" i="2"/>
  <c r="AL84" i="2"/>
  <c r="AI84" i="2"/>
  <c r="AF84" i="2"/>
  <c r="AC84" i="2"/>
  <c r="Z84" i="2"/>
  <c r="W84" i="2"/>
  <c r="T84" i="2"/>
  <c r="Q84" i="2"/>
  <c r="N84" i="2"/>
  <c r="CA95" i="1"/>
  <c r="BZ95" i="1"/>
  <c r="CA94" i="1"/>
  <c r="BZ94" i="1"/>
  <c r="CA93" i="1"/>
  <c r="BZ93" i="1"/>
  <c r="CA92" i="1"/>
  <c r="BZ92" i="1"/>
  <c r="CA91" i="1"/>
  <c r="BZ91" i="1"/>
  <c r="CA90" i="1"/>
  <c r="BZ90" i="1"/>
  <c r="CA89" i="1"/>
  <c r="BZ89" i="1"/>
  <c r="CA88" i="1"/>
  <c r="BZ88" i="1"/>
  <c r="CA87" i="1"/>
  <c r="BZ87" i="1"/>
  <c r="CA86" i="1"/>
  <c r="BZ86" i="1"/>
  <c r="CA85" i="1"/>
  <c r="BZ85" i="1"/>
  <c r="CA84" i="1"/>
  <c r="BZ84" i="1"/>
  <c r="BX96" i="1"/>
  <c r="BW96" i="1"/>
  <c r="BU96" i="1"/>
  <c r="BT96" i="1"/>
  <c r="BR96" i="1"/>
  <c r="BQ96" i="1"/>
  <c r="BO96" i="1"/>
  <c r="BN96" i="1"/>
  <c r="BL96" i="1"/>
  <c r="BK96" i="1"/>
  <c r="BI96" i="1"/>
  <c r="BH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H96" i="1"/>
  <c r="AG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BY95" i="1"/>
  <c r="BV95" i="1"/>
  <c r="BS95" i="1"/>
  <c r="BP95" i="1"/>
  <c r="BM95" i="1"/>
  <c r="BJ95" i="1"/>
  <c r="BD95" i="1"/>
  <c r="BA95" i="1"/>
  <c r="AX95" i="1"/>
  <c r="AU95" i="1"/>
  <c r="AR95" i="1"/>
  <c r="AO95" i="1"/>
  <c r="AI95" i="1"/>
  <c r="AC95" i="1"/>
  <c r="Z95" i="1"/>
  <c r="W95" i="1"/>
  <c r="T95" i="1"/>
  <c r="Q95" i="1"/>
  <c r="N95" i="1"/>
  <c r="K95" i="1"/>
  <c r="BY94" i="1"/>
  <c r="BV94" i="1"/>
  <c r="BS94" i="1"/>
  <c r="BP94" i="1"/>
  <c r="BM94" i="1"/>
  <c r="BJ94" i="1"/>
  <c r="BD94" i="1"/>
  <c r="BA94" i="1"/>
  <c r="AX94" i="1"/>
  <c r="AU94" i="1"/>
  <c r="AR94" i="1"/>
  <c r="AO94" i="1"/>
  <c r="AI94" i="1"/>
  <c r="AC94" i="1"/>
  <c r="Z94" i="1"/>
  <c r="W94" i="1"/>
  <c r="T94" i="1"/>
  <c r="Q94" i="1"/>
  <c r="N94" i="1"/>
  <c r="K94" i="1"/>
  <c r="BY93" i="1"/>
  <c r="BV93" i="1"/>
  <c r="BS93" i="1"/>
  <c r="BP93" i="1"/>
  <c r="BM93" i="1"/>
  <c r="BJ93" i="1"/>
  <c r="BD93" i="1"/>
  <c r="BA93" i="1"/>
  <c r="AX93" i="1"/>
  <c r="AU93" i="1"/>
  <c r="AR93" i="1"/>
  <c r="AO93" i="1"/>
  <c r="AI93" i="1"/>
  <c r="AC93" i="1"/>
  <c r="Z93" i="1"/>
  <c r="W93" i="1"/>
  <c r="T93" i="1"/>
  <c r="Q93" i="1"/>
  <c r="N93" i="1"/>
  <c r="K93" i="1"/>
  <c r="BY92" i="1"/>
  <c r="BV92" i="1"/>
  <c r="BS92" i="1"/>
  <c r="BP92" i="1"/>
  <c r="BM92" i="1"/>
  <c r="BJ92" i="1"/>
  <c r="BD92" i="1"/>
  <c r="BA92" i="1"/>
  <c r="AX92" i="1"/>
  <c r="AU92" i="1"/>
  <c r="AR92" i="1"/>
  <c r="AO92" i="1"/>
  <c r="AI92" i="1"/>
  <c r="AC92" i="1"/>
  <c r="Z92" i="1"/>
  <c r="W92" i="1"/>
  <c r="T92" i="1"/>
  <c r="Q92" i="1"/>
  <c r="N92" i="1"/>
  <c r="K92" i="1"/>
  <c r="BY91" i="1"/>
  <c r="BV91" i="1"/>
  <c r="BS91" i="1"/>
  <c r="BP91" i="1"/>
  <c r="BM91" i="1"/>
  <c r="BJ91" i="1"/>
  <c r="BD91" i="1"/>
  <c r="BA91" i="1"/>
  <c r="AX91" i="1"/>
  <c r="AU91" i="1"/>
  <c r="AR91" i="1"/>
  <c r="AO91" i="1"/>
  <c r="AI91" i="1"/>
  <c r="AC91" i="1"/>
  <c r="Z91" i="1"/>
  <c r="W91" i="1"/>
  <c r="T91" i="1"/>
  <c r="Q91" i="1"/>
  <c r="N91" i="1"/>
  <c r="K91" i="1"/>
  <c r="BY90" i="1"/>
  <c r="BV90" i="1"/>
  <c r="BS90" i="1"/>
  <c r="BP90" i="1"/>
  <c r="BM90" i="1"/>
  <c r="BJ90" i="1"/>
  <c r="BD90" i="1"/>
  <c r="BA90" i="1"/>
  <c r="AX90" i="1"/>
  <c r="AU90" i="1"/>
  <c r="AR90" i="1"/>
  <c r="AO90" i="1"/>
  <c r="AI90" i="1"/>
  <c r="AC90" i="1"/>
  <c r="Z90" i="1"/>
  <c r="W90" i="1"/>
  <c r="T90" i="1"/>
  <c r="Q90" i="1"/>
  <c r="N90" i="1"/>
  <c r="K90" i="1"/>
  <c r="BY89" i="1"/>
  <c r="BV89" i="1"/>
  <c r="BS89" i="1"/>
  <c r="BP89" i="1"/>
  <c r="BM89" i="1"/>
  <c r="BJ89" i="1"/>
  <c r="BD89" i="1"/>
  <c r="BA89" i="1"/>
  <c r="AX89" i="1"/>
  <c r="AU89" i="1"/>
  <c r="AR89" i="1"/>
  <c r="AO89" i="1"/>
  <c r="AI89" i="1"/>
  <c r="AC89" i="1"/>
  <c r="Z89" i="1"/>
  <c r="W89" i="1"/>
  <c r="T89" i="1"/>
  <c r="Q89" i="1"/>
  <c r="N89" i="1"/>
  <c r="K89" i="1"/>
  <c r="BY88" i="1"/>
  <c r="BV88" i="1"/>
  <c r="BS88" i="1"/>
  <c r="BP88" i="1"/>
  <c r="BM88" i="1"/>
  <c r="BJ88" i="1"/>
  <c r="BD88" i="1"/>
  <c r="BA88" i="1"/>
  <c r="AX88" i="1"/>
  <c r="AU88" i="1"/>
  <c r="AR88" i="1"/>
  <c r="AO88" i="1"/>
  <c r="AI88" i="1"/>
  <c r="AC88" i="1"/>
  <c r="Z88" i="1"/>
  <c r="W88" i="1"/>
  <c r="T88" i="1"/>
  <c r="Q88" i="1"/>
  <c r="N88" i="1"/>
  <c r="K88" i="1"/>
  <c r="BY87" i="1"/>
  <c r="BV87" i="1"/>
  <c r="BS87" i="1"/>
  <c r="BP87" i="1"/>
  <c r="BM87" i="1"/>
  <c r="BJ87" i="1"/>
  <c r="BD87" i="1"/>
  <c r="BA87" i="1"/>
  <c r="AX87" i="1"/>
  <c r="AU87" i="1"/>
  <c r="AR87" i="1"/>
  <c r="AO87" i="1"/>
  <c r="AI87" i="1"/>
  <c r="AC87" i="1"/>
  <c r="Z87" i="1"/>
  <c r="W87" i="1"/>
  <c r="T87" i="1"/>
  <c r="Q87" i="1"/>
  <c r="N87" i="1"/>
  <c r="K87" i="1"/>
  <c r="BY86" i="1"/>
  <c r="BV86" i="1"/>
  <c r="BS86" i="1"/>
  <c r="BP86" i="1"/>
  <c r="BM86" i="1"/>
  <c r="BJ86" i="1"/>
  <c r="BD86" i="1"/>
  <c r="BA86" i="1"/>
  <c r="AX86" i="1"/>
  <c r="AU86" i="1"/>
  <c r="AR86" i="1"/>
  <c r="AO86" i="1"/>
  <c r="AI86" i="1"/>
  <c r="AC86" i="1"/>
  <c r="Z86" i="1"/>
  <c r="W86" i="1"/>
  <c r="T86" i="1"/>
  <c r="Q86" i="1"/>
  <c r="N86" i="1"/>
  <c r="K86" i="1"/>
  <c r="BY85" i="1"/>
  <c r="BV85" i="1"/>
  <c r="BS85" i="1"/>
  <c r="BP85" i="1"/>
  <c r="BM85" i="1"/>
  <c r="BJ85" i="1"/>
  <c r="BD85" i="1"/>
  <c r="BA85" i="1"/>
  <c r="AX85" i="1"/>
  <c r="AU85" i="1"/>
  <c r="AR85" i="1"/>
  <c r="AO85" i="1"/>
  <c r="AI85" i="1"/>
  <c r="AC85" i="1"/>
  <c r="Z85" i="1"/>
  <c r="W85" i="1"/>
  <c r="T85" i="1"/>
  <c r="Q85" i="1"/>
  <c r="N85" i="1"/>
  <c r="K85" i="1"/>
  <c r="BY84" i="1"/>
  <c r="BV84" i="1"/>
  <c r="BS84" i="1"/>
  <c r="BP84" i="1"/>
  <c r="BM84" i="1"/>
  <c r="BJ84" i="1"/>
  <c r="BD84" i="1"/>
  <c r="BA84" i="1"/>
  <c r="AX84" i="1"/>
  <c r="AU84" i="1"/>
  <c r="AR84" i="1"/>
  <c r="AO84" i="1"/>
  <c r="AI84" i="1"/>
  <c r="AC84" i="1"/>
  <c r="Z84" i="1"/>
  <c r="W84" i="1"/>
  <c r="T84" i="1"/>
  <c r="Q84" i="1"/>
  <c r="N84" i="1"/>
  <c r="K84" i="1"/>
  <c r="AZ82" i="2"/>
  <c r="AY82" i="2"/>
  <c r="AZ81" i="2"/>
  <c r="AY81" i="2"/>
  <c r="AZ80" i="2"/>
  <c r="AY80" i="2"/>
  <c r="AZ79" i="2"/>
  <c r="AY79" i="2"/>
  <c r="AZ78" i="2"/>
  <c r="AY78" i="2"/>
  <c r="AZ77" i="2"/>
  <c r="AY77" i="2"/>
  <c r="AZ76" i="2"/>
  <c r="AY76" i="2"/>
  <c r="AZ75" i="2"/>
  <c r="AY75" i="2"/>
  <c r="AZ74" i="2"/>
  <c r="AY74" i="2"/>
  <c r="AZ73" i="2"/>
  <c r="AY73" i="2"/>
  <c r="AZ72" i="2"/>
  <c r="AY72" i="2"/>
  <c r="AZ71" i="2"/>
  <c r="AY71" i="2"/>
  <c r="CA82" i="1"/>
  <c r="BZ82" i="1"/>
  <c r="CA81" i="1"/>
  <c r="BZ81" i="1"/>
  <c r="CA80" i="1"/>
  <c r="BZ80" i="1"/>
  <c r="CA79" i="1"/>
  <c r="BZ79" i="1"/>
  <c r="CA78" i="1"/>
  <c r="BZ78" i="1"/>
  <c r="CA77" i="1"/>
  <c r="BZ77" i="1"/>
  <c r="CA76" i="1"/>
  <c r="BZ76" i="1"/>
  <c r="CA75" i="1"/>
  <c r="BZ75" i="1"/>
  <c r="CA74" i="1"/>
  <c r="BZ74" i="1"/>
  <c r="CA73" i="1"/>
  <c r="BZ73" i="1"/>
  <c r="CA72" i="1"/>
  <c r="BZ72" i="1"/>
  <c r="CA71" i="1"/>
  <c r="BZ71" i="1"/>
  <c r="M70" i="1"/>
  <c r="L70" i="1"/>
  <c r="N69" i="1"/>
  <c r="N68" i="1"/>
  <c r="N67" i="1"/>
  <c r="N66" i="1"/>
  <c r="N65" i="1"/>
  <c r="N64" i="1"/>
  <c r="N63" i="1"/>
  <c r="N62" i="1"/>
  <c r="N61" i="1"/>
  <c r="N60" i="1"/>
  <c r="N59" i="1"/>
  <c r="N58" i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N45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N32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N9" i="1"/>
  <c r="N8" i="1"/>
  <c r="N7" i="1"/>
  <c r="N6" i="1"/>
  <c r="M83" i="1"/>
  <c r="L83" i="1"/>
  <c r="N82" i="1"/>
  <c r="N81" i="1"/>
  <c r="N80" i="1"/>
  <c r="N79" i="1"/>
  <c r="N78" i="1"/>
  <c r="N77" i="1"/>
  <c r="N76" i="1"/>
  <c r="N75" i="1"/>
  <c r="N74" i="1"/>
  <c r="N73" i="1"/>
  <c r="N72" i="1"/>
  <c r="N71" i="1"/>
  <c r="AY122" i="2" l="1"/>
  <c r="AZ122" i="2"/>
  <c r="BZ122" i="1"/>
  <c r="CA122" i="1"/>
  <c r="AZ109" i="2"/>
  <c r="AY109" i="2"/>
  <c r="CA109" i="1"/>
  <c r="BZ109" i="1"/>
  <c r="BZ96" i="1"/>
  <c r="CA96" i="1"/>
  <c r="AZ96" i="2"/>
  <c r="AY96" i="2"/>
  <c r="BX70" i="1"/>
  <c r="BW70" i="1"/>
  <c r="BY69" i="1"/>
  <c r="BY68" i="1"/>
  <c r="BY67" i="1"/>
  <c r="BY66" i="1"/>
  <c r="BY65" i="1"/>
  <c r="BY64" i="1"/>
  <c r="BY63" i="1"/>
  <c r="BY62" i="1"/>
  <c r="BY61" i="1"/>
  <c r="BY60" i="1"/>
  <c r="BY59" i="1"/>
  <c r="BY58" i="1"/>
  <c r="BX57" i="1"/>
  <c r="BW57" i="1"/>
  <c r="BY56" i="1"/>
  <c r="BY55" i="1"/>
  <c r="BY54" i="1"/>
  <c r="BY53" i="1"/>
  <c r="BY52" i="1"/>
  <c r="BY51" i="1"/>
  <c r="BY50" i="1"/>
  <c r="BY49" i="1"/>
  <c r="BY48" i="1"/>
  <c r="BY47" i="1"/>
  <c r="BY46" i="1"/>
  <c r="BY45" i="1"/>
  <c r="BX44" i="1"/>
  <c r="BW44" i="1"/>
  <c r="BY43" i="1"/>
  <c r="BY42" i="1"/>
  <c r="BY41" i="1"/>
  <c r="BY40" i="1"/>
  <c r="BY39" i="1"/>
  <c r="BY38" i="1"/>
  <c r="BY37" i="1"/>
  <c r="BY36" i="1"/>
  <c r="BY35" i="1"/>
  <c r="BY34" i="1"/>
  <c r="BY33" i="1"/>
  <c r="BY32" i="1"/>
  <c r="BX31" i="1"/>
  <c r="BW31" i="1"/>
  <c r="BY30" i="1"/>
  <c r="BY29" i="1"/>
  <c r="BY28" i="1"/>
  <c r="BY27" i="1"/>
  <c r="BY26" i="1"/>
  <c r="BY25" i="1"/>
  <c r="BY24" i="1"/>
  <c r="BY23" i="1"/>
  <c r="BY22" i="1"/>
  <c r="BY21" i="1"/>
  <c r="BY20" i="1"/>
  <c r="BY19" i="1"/>
  <c r="BX18" i="1"/>
  <c r="BW18" i="1"/>
  <c r="BY17" i="1"/>
  <c r="BY16" i="1"/>
  <c r="BY15" i="1"/>
  <c r="BY14" i="1"/>
  <c r="BY13" i="1"/>
  <c r="BY12" i="1"/>
  <c r="BY11" i="1"/>
  <c r="BY10" i="1"/>
  <c r="BY9" i="1"/>
  <c r="BY8" i="1"/>
  <c r="BY7" i="1"/>
  <c r="BY6" i="1"/>
  <c r="BX83" i="1"/>
  <c r="BW83" i="1"/>
  <c r="BY82" i="1"/>
  <c r="BY81" i="1"/>
  <c r="BY80" i="1"/>
  <c r="BY79" i="1"/>
  <c r="BY78" i="1"/>
  <c r="BY77" i="1"/>
  <c r="BY76" i="1"/>
  <c r="BY75" i="1"/>
  <c r="BY74" i="1"/>
  <c r="BY73" i="1"/>
  <c r="BY72" i="1"/>
  <c r="BY71" i="1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W83" i="2" l="1"/>
  <c r="AV83" i="2"/>
  <c r="AT83" i="2"/>
  <c r="AS83" i="2"/>
  <c r="AQ83" i="2"/>
  <c r="AP83" i="2"/>
  <c r="AN83" i="2"/>
  <c r="AM83" i="2"/>
  <c r="AK83" i="2"/>
  <c r="AJ83" i="2"/>
  <c r="AH83" i="2"/>
  <c r="AG83" i="2"/>
  <c r="AE83" i="2"/>
  <c r="AD83" i="2"/>
  <c r="AB83" i="2"/>
  <c r="AA83" i="2"/>
  <c r="Y83" i="2"/>
  <c r="X83" i="2"/>
  <c r="V83" i="2"/>
  <c r="U83" i="2"/>
  <c r="S83" i="2"/>
  <c r="R83" i="2"/>
  <c r="P83" i="2"/>
  <c r="O83" i="2"/>
  <c r="M83" i="2"/>
  <c r="L83" i="2"/>
  <c r="AX82" i="2"/>
  <c r="AU82" i="2"/>
  <c r="AR82" i="2"/>
  <c r="AO82" i="2"/>
  <c r="AL82" i="2"/>
  <c r="AI82" i="2"/>
  <c r="AF82" i="2"/>
  <c r="AC82" i="2"/>
  <c r="Z82" i="2"/>
  <c r="W82" i="2"/>
  <c r="T82" i="2"/>
  <c r="Q82" i="2"/>
  <c r="N82" i="2"/>
  <c r="AX81" i="2"/>
  <c r="AU81" i="2"/>
  <c r="AR81" i="2"/>
  <c r="AO81" i="2"/>
  <c r="AL81" i="2"/>
  <c r="AI81" i="2"/>
  <c r="AF81" i="2"/>
  <c r="AC81" i="2"/>
  <c r="Z81" i="2"/>
  <c r="W81" i="2"/>
  <c r="T81" i="2"/>
  <c r="Q81" i="2"/>
  <c r="N81" i="2"/>
  <c r="AX80" i="2"/>
  <c r="AU80" i="2"/>
  <c r="AR80" i="2"/>
  <c r="AO80" i="2"/>
  <c r="AL80" i="2"/>
  <c r="AI80" i="2"/>
  <c r="AF80" i="2"/>
  <c r="AC80" i="2"/>
  <c r="Z80" i="2"/>
  <c r="W80" i="2"/>
  <c r="T80" i="2"/>
  <c r="Q80" i="2"/>
  <c r="N80" i="2"/>
  <c r="AX79" i="2"/>
  <c r="AU79" i="2"/>
  <c r="AR79" i="2"/>
  <c r="AO79" i="2"/>
  <c r="AL79" i="2"/>
  <c r="AI79" i="2"/>
  <c r="AF79" i="2"/>
  <c r="AC79" i="2"/>
  <c r="Z79" i="2"/>
  <c r="W79" i="2"/>
  <c r="T79" i="2"/>
  <c r="Q79" i="2"/>
  <c r="N79" i="2"/>
  <c r="AX78" i="2"/>
  <c r="AU78" i="2"/>
  <c r="AR78" i="2"/>
  <c r="AO78" i="2"/>
  <c r="AL78" i="2"/>
  <c r="AI78" i="2"/>
  <c r="AF78" i="2"/>
  <c r="AC78" i="2"/>
  <c r="Z78" i="2"/>
  <c r="W78" i="2"/>
  <c r="T78" i="2"/>
  <c r="Q78" i="2"/>
  <c r="N78" i="2"/>
  <c r="AX77" i="2"/>
  <c r="AU77" i="2"/>
  <c r="AR77" i="2"/>
  <c r="AO77" i="2"/>
  <c r="AL77" i="2"/>
  <c r="AI77" i="2"/>
  <c r="AF77" i="2"/>
  <c r="AC77" i="2"/>
  <c r="Z77" i="2"/>
  <c r="W77" i="2"/>
  <c r="T77" i="2"/>
  <c r="Q77" i="2"/>
  <c r="N77" i="2"/>
  <c r="AX76" i="2"/>
  <c r="AU76" i="2"/>
  <c r="AR76" i="2"/>
  <c r="AO76" i="2"/>
  <c r="AL76" i="2"/>
  <c r="AI76" i="2"/>
  <c r="AF76" i="2"/>
  <c r="AC76" i="2"/>
  <c r="Z76" i="2"/>
  <c r="W76" i="2"/>
  <c r="T76" i="2"/>
  <c r="Q76" i="2"/>
  <c r="N76" i="2"/>
  <c r="AX75" i="2"/>
  <c r="AU75" i="2"/>
  <c r="AR75" i="2"/>
  <c r="AO75" i="2"/>
  <c r="AL75" i="2"/>
  <c r="AI75" i="2"/>
  <c r="AF75" i="2"/>
  <c r="AC75" i="2"/>
  <c r="Z75" i="2"/>
  <c r="W75" i="2"/>
  <c r="T75" i="2"/>
  <c r="Q75" i="2"/>
  <c r="N75" i="2"/>
  <c r="AX74" i="2"/>
  <c r="AU74" i="2"/>
  <c r="AR74" i="2"/>
  <c r="AO74" i="2"/>
  <c r="AL74" i="2"/>
  <c r="AI74" i="2"/>
  <c r="AF74" i="2"/>
  <c r="AC74" i="2"/>
  <c r="Z74" i="2"/>
  <c r="W74" i="2"/>
  <c r="T74" i="2"/>
  <c r="Q74" i="2"/>
  <c r="N74" i="2"/>
  <c r="AX73" i="2"/>
  <c r="AU73" i="2"/>
  <c r="AR73" i="2"/>
  <c r="AO73" i="2"/>
  <c r="AL73" i="2"/>
  <c r="AI73" i="2"/>
  <c r="AF73" i="2"/>
  <c r="AC73" i="2"/>
  <c r="Z73" i="2"/>
  <c r="W73" i="2"/>
  <c r="T73" i="2"/>
  <c r="Q73" i="2"/>
  <c r="N73" i="2"/>
  <c r="AX72" i="2"/>
  <c r="AU72" i="2"/>
  <c r="AR72" i="2"/>
  <c r="AO72" i="2"/>
  <c r="AL72" i="2"/>
  <c r="AI72" i="2"/>
  <c r="AF72" i="2"/>
  <c r="AC72" i="2"/>
  <c r="Z72" i="2"/>
  <c r="W72" i="2"/>
  <c r="T72" i="2"/>
  <c r="Q72" i="2"/>
  <c r="N72" i="2"/>
  <c r="AX71" i="2"/>
  <c r="AU71" i="2"/>
  <c r="AR71" i="2"/>
  <c r="AO71" i="2"/>
  <c r="AL71" i="2"/>
  <c r="AI71" i="2"/>
  <c r="AF71" i="2"/>
  <c r="AC71" i="2"/>
  <c r="Z71" i="2"/>
  <c r="W71" i="2"/>
  <c r="T71" i="2"/>
  <c r="Q71" i="2"/>
  <c r="N71" i="2"/>
  <c r="BU83" i="1"/>
  <c r="BT83" i="1"/>
  <c r="BR83" i="1"/>
  <c r="BQ83" i="1"/>
  <c r="BO83" i="1"/>
  <c r="BN83" i="1"/>
  <c r="BL83" i="1"/>
  <c r="BK83" i="1"/>
  <c r="BI83" i="1"/>
  <c r="BH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B83" i="1"/>
  <c r="AA83" i="1"/>
  <c r="Y83" i="1"/>
  <c r="X83" i="1"/>
  <c r="V83" i="1"/>
  <c r="U83" i="1"/>
  <c r="S83" i="1"/>
  <c r="R83" i="1"/>
  <c r="P83" i="1"/>
  <c r="O83" i="1"/>
  <c r="J83" i="1"/>
  <c r="I83" i="1"/>
  <c r="BV82" i="1"/>
  <c r="BS82" i="1"/>
  <c r="BP82" i="1"/>
  <c r="BM82" i="1"/>
  <c r="BJ82" i="1"/>
  <c r="BD82" i="1"/>
  <c r="BA82" i="1"/>
  <c r="AX82" i="1"/>
  <c r="AU82" i="1"/>
  <c r="AR82" i="1"/>
  <c r="AO82" i="1"/>
  <c r="AC82" i="1"/>
  <c r="Z82" i="1"/>
  <c r="W82" i="1"/>
  <c r="T82" i="1"/>
  <c r="Q82" i="1"/>
  <c r="K82" i="1"/>
  <c r="BV81" i="1"/>
  <c r="BS81" i="1"/>
  <c r="BP81" i="1"/>
  <c r="BM81" i="1"/>
  <c r="BJ81" i="1"/>
  <c r="BD81" i="1"/>
  <c r="BA81" i="1"/>
  <c r="AX81" i="1"/>
  <c r="AU81" i="1"/>
  <c r="AR81" i="1"/>
  <c r="AO81" i="1"/>
  <c r="AC81" i="1"/>
  <c r="Z81" i="1"/>
  <c r="W81" i="1"/>
  <c r="T81" i="1"/>
  <c r="Q81" i="1"/>
  <c r="K81" i="1"/>
  <c r="BV80" i="1"/>
  <c r="BS80" i="1"/>
  <c r="BP80" i="1"/>
  <c r="BM80" i="1"/>
  <c r="BJ80" i="1"/>
  <c r="BD80" i="1"/>
  <c r="BA80" i="1"/>
  <c r="AX80" i="1"/>
  <c r="AU80" i="1"/>
  <c r="AR80" i="1"/>
  <c r="AO80" i="1"/>
  <c r="AC80" i="1"/>
  <c r="Z80" i="1"/>
  <c r="W80" i="1"/>
  <c r="T80" i="1"/>
  <c r="Q80" i="1"/>
  <c r="K80" i="1"/>
  <c r="BV79" i="1"/>
  <c r="BS79" i="1"/>
  <c r="BP79" i="1"/>
  <c r="BM79" i="1"/>
  <c r="BJ79" i="1"/>
  <c r="BD79" i="1"/>
  <c r="BA79" i="1"/>
  <c r="AX79" i="1"/>
  <c r="AU79" i="1"/>
  <c r="AR79" i="1"/>
  <c r="AO79" i="1"/>
  <c r="AC79" i="1"/>
  <c r="Z79" i="1"/>
  <c r="W79" i="1"/>
  <c r="T79" i="1"/>
  <c r="Q79" i="1"/>
  <c r="K79" i="1"/>
  <c r="BV78" i="1"/>
  <c r="BS78" i="1"/>
  <c r="BP78" i="1"/>
  <c r="BM78" i="1"/>
  <c r="BJ78" i="1"/>
  <c r="BD78" i="1"/>
  <c r="BA78" i="1"/>
  <c r="AX78" i="1"/>
  <c r="AU78" i="1"/>
  <c r="AR78" i="1"/>
  <c r="AO78" i="1"/>
  <c r="AC78" i="1"/>
  <c r="Z78" i="1"/>
  <c r="W78" i="1"/>
  <c r="T78" i="1"/>
  <c r="Q78" i="1"/>
  <c r="K78" i="1"/>
  <c r="BV77" i="1"/>
  <c r="BS77" i="1"/>
  <c r="BP77" i="1"/>
  <c r="BM77" i="1"/>
  <c r="BJ77" i="1"/>
  <c r="BD77" i="1"/>
  <c r="BA77" i="1"/>
  <c r="AX77" i="1"/>
  <c r="AU77" i="1"/>
  <c r="AR77" i="1"/>
  <c r="AO77" i="1"/>
  <c r="AC77" i="1"/>
  <c r="Z77" i="1"/>
  <c r="W77" i="1"/>
  <c r="T77" i="1"/>
  <c r="Q77" i="1"/>
  <c r="K77" i="1"/>
  <c r="BV76" i="1"/>
  <c r="BS76" i="1"/>
  <c r="BP76" i="1"/>
  <c r="BM76" i="1"/>
  <c r="BJ76" i="1"/>
  <c r="BD76" i="1"/>
  <c r="BA76" i="1"/>
  <c r="AX76" i="1"/>
  <c r="AU76" i="1"/>
  <c r="AR76" i="1"/>
  <c r="AO76" i="1"/>
  <c r="AC76" i="1"/>
  <c r="Z76" i="1"/>
  <c r="W76" i="1"/>
  <c r="T76" i="1"/>
  <c r="Q76" i="1"/>
  <c r="K76" i="1"/>
  <c r="BV75" i="1"/>
  <c r="BS75" i="1"/>
  <c r="BP75" i="1"/>
  <c r="BM75" i="1"/>
  <c r="BJ75" i="1"/>
  <c r="BD75" i="1"/>
  <c r="BA75" i="1"/>
  <c r="AX75" i="1"/>
  <c r="AU75" i="1"/>
  <c r="AR75" i="1"/>
  <c r="AO75" i="1"/>
  <c r="AC75" i="1"/>
  <c r="Z75" i="1"/>
  <c r="W75" i="1"/>
  <c r="T75" i="1"/>
  <c r="Q75" i="1"/>
  <c r="K75" i="1"/>
  <c r="BV74" i="1"/>
  <c r="BS74" i="1"/>
  <c r="BP74" i="1"/>
  <c r="BM74" i="1"/>
  <c r="BJ74" i="1"/>
  <c r="BD74" i="1"/>
  <c r="BA74" i="1"/>
  <c r="AX74" i="1"/>
  <c r="AU74" i="1"/>
  <c r="AR74" i="1"/>
  <c r="AO74" i="1"/>
  <c r="AC74" i="1"/>
  <c r="Z74" i="1"/>
  <c r="W74" i="1"/>
  <c r="T74" i="1"/>
  <c r="Q74" i="1"/>
  <c r="K74" i="1"/>
  <c r="BV73" i="1"/>
  <c r="BS73" i="1"/>
  <c r="BP73" i="1"/>
  <c r="BM73" i="1"/>
  <c r="BJ73" i="1"/>
  <c r="BD73" i="1"/>
  <c r="BA73" i="1"/>
  <c r="AX73" i="1"/>
  <c r="AU73" i="1"/>
  <c r="AR73" i="1"/>
  <c r="AO73" i="1"/>
  <c r="AC73" i="1"/>
  <c r="Z73" i="1"/>
  <c r="W73" i="1"/>
  <c r="T73" i="1"/>
  <c r="Q73" i="1"/>
  <c r="K73" i="1"/>
  <c r="BV72" i="1"/>
  <c r="BS72" i="1"/>
  <c r="BP72" i="1"/>
  <c r="BM72" i="1"/>
  <c r="BJ72" i="1"/>
  <c r="BD72" i="1"/>
  <c r="BA72" i="1"/>
  <c r="AX72" i="1"/>
  <c r="AU72" i="1"/>
  <c r="AR72" i="1"/>
  <c r="AO72" i="1"/>
  <c r="AC72" i="1"/>
  <c r="Z72" i="1"/>
  <c r="W72" i="1"/>
  <c r="T72" i="1"/>
  <c r="Q72" i="1"/>
  <c r="K72" i="1"/>
  <c r="BV71" i="1"/>
  <c r="BS71" i="1"/>
  <c r="BP71" i="1"/>
  <c r="BM71" i="1"/>
  <c r="BJ71" i="1"/>
  <c r="BD71" i="1"/>
  <c r="BA71" i="1"/>
  <c r="AX71" i="1"/>
  <c r="AU71" i="1"/>
  <c r="AR71" i="1"/>
  <c r="AO71" i="1"/>
  <c r="AC71" i="1"/>
  <c r="Z71" i="1"/>
  <c r="W71" i="1"/>
  <c r="T71" i="1"/>
  <c r="Q71" i="1"/>
  <c r="K71" i="1"/>
  <c r="AY83" i="2" l="1"/>
  <c r="AZ83" i="2"/>
  <c r="CA83" i="1"/>
  <c r="BZ83" i="1"/>
  <c r="CA69" i="1"/>
  <c r="BZ69" i="1"/>
  <c r="CA68" i="1"/>
  <c r="BZ68" i="1"/>
  <c r="CA67" i="1"/>
  <c r="BZ67" i="1"/>
  <c r="CA66" i="1"/>
  <c r="BZ66" i="1"/>
  <c r="CA65" i="1"/>
  <c r="BZ65" i="1"/>
  <c r="CA64" i="1"/>
  <c r="BZ64" i="1"/>
  <c r="CA63" i="1"/>
  <c r="BZ63" i="1"/>
  <c r="CA62" i="1"/>
  <c r="BZ62" i="1"/>
  <c r="CA60" i="1"/>
  <c r="BZ60" i="1"/>
  <c r="CA59" i="1"/>
  <c r="BZ59" i="1"/>
  <c r="CA58" i="1"/>
  <c r="BZ58" i="1"/>
  <c r="CA61" i="1"/>
  <c r="BZ61" i="1"/>
  <c r="J57" i="1"/>
  <c r="I57" i="1"/>
  <c r="K56" i="1"/>
  <c r="K55" i="1"/>
  <c r="K54" i="1"/>
  <c r="K53" i="1"/>
  <c r="K52" i="1"/>
  <c r="K51" i="1"/>
  <c r="K50" i="1"/>
  <c r="K49" i="1"/>
  <c r="K48" i="1"/>
  <c r="K47" i="1"/>
  <c r="K46" i="1"/>
  <c r="K45" i="1"/>
  <c r="J44" i="1"/>
  <c r="I44" i="1"/>
  <c r="K43" i="1"/>
  <c r="K42" i="1"/>
  <c r="K41" i="1"/>
  <c r="K40" i="1"/>
  <c r="K39" i="1"/>
  <c r="K38" i="1"/>
  <c r="K37" i="1"/>
  <c r="K36" i="1"/>
  <c r="K35" i="1"/>
  <c r="K34" i="1"/>
  <c r="K33" i="1"/>
  <c r="K32" i="1"/>
  <c r="J31" i="1"/>
  <c r="I31" i="1"/>
  <c r="K30" i="1"/>
  <c r="K29" i="1"/>
  <c r="K28" i="1"/>
  <c r="K27" i="1"/>
  <c r="K26" i="1"/>
  <c r="K25" i="1"/>
  <c r="K24" i="1"/>
  <c r="K23" i="1"/>
  <c r="K22" i="1"/>
  <c r="K21" i="1"/>
  <c r="K20" i="1"/>
  <c r="K19" i="1"/>
  <c r="J18" i="1"/>
  <c r="I18" i="1"/>
  <c r="K17" i="1"/>
  <c r="K16" i="1"/>
  <c r="K15" i="1"/>
  <c r="K14" i="1"/>
  <c r="K13" i="1"/>
  <c r="K12" i="1"/>
  <c r="K11" i="1"/>
  <c r="K10" i="1"/>
  <c r="K9" i="1"/>
  <c r="K8" i="1"/>
  <c r="K7" i="1"/>
  <c r="K6" i="1"/>
  <c r="J70" i="1"/>
  <c r="I70" i="1"/>
  <c r="K69" i="1"/>
  <c r="K68" i="1"/>
  <c r="K67" i="1"/>
  <c r="K66" i="1"/>
  <c r="K65" i="1"/>
  <c r="K64" i="1"/>
  <c r="K63" i="1"/>
  <c r="K62" i="1"/>
  <c r="K61" i="1"/>
  <c r="K60" i="1"/>
  <c r="K59" i="1"/>
  <c r="K58" i="1"/>
  <c r="AZ69" i="2" l="1"/>
  <c r="AY69" i="2"/>
  <c r="AZ68" i="2"/>
  <c r="AY68" i="2"/>
  <c r="AZ67" i="2"/>
  <c r="AY67" i="2"/>
  <c r="AZ66" i="2"/>
  <c r="AY66" i="2"/>
  <c r="AZ65" i="2"/>
  <c r="AY65" i="2"/>
  <c r="AZ64" i="2"/>
  <c r="AY64" i="2"/>
  <c r="AZ63" i="2"/>
  <c r="AY63" i="2"/>
  <c r="AZ62" i="2"/>
  <c r="AY62" i="2"/>
  <c r="AZ61" i="2"/>
  <c r="AY61" i="2"/>
  <c r="AZ60" i="2"/>
  <c r="AY60" i="2"/>
  <c r="AZ59" i="2"/>
  <c r="AY59" i="2"/>
  <c r="AZ58" i="2"/>
  <c r="AY58" i="2"/>
  <c r="AW70" i="2"/>
  <c r="AV70" i="2"/>
  <c r="AT70" i="2"/>
  <c r="AS70" i="2"/>
  <c r="AQ70" i="2"/>
  <c r="AP70" i="2"/>
  <c r="AN70" i="2"/>
  <c r="AM70" i="2"/>
  <c r="AK70" i="2"/>
  <c r="AJ70" i="2"/>
  <c r="AH70" i="2"/>
  <c r="AG70" i="2"/>
  <c r="AE70" i="2"/>
  <c r="AD70" i="2"/>
  <c r="AB70" i="2"/>
  <c r="AA70" i="2"/>
  <c r="Y70" i="2"/>
  <c r="X70" i="2"/>
  <c r="V70" i="2"/>
  <c r="U70" i="2"/>
  <c r="S70" i="2"/>
  <c r="R70" i="2"/>
  <c r="P70" i="2"/>
  <c r="O70" i="2"/>
  <c r="M70" i="2"/>
  <c r="L70" i="2"/>
  <c r="AX69" i="2"/>
  <c r="AU69" i="2"/>
  <c r="AR69" i="2"/>
  <c r="AO69" i="2"/>
  <c r="AL69" i="2"/>
  <c r="AI69" i="2"/>
  <c r="AF69" i="2"/>
  <c r="AC69" i="2"/>
  <c r="Z69" i="2"/>
  <c r="W69" i="2"/>
  <c r="T69" i="2"/>
  <c r="Q69" i="2"/>
  <c r="N69" i="2"/>
  <c r="AX68" i="2"/>
  <c r="AU68" i="2"/>
  <c r="AR68" i="2"/>
  <c r="AO68" i="2"/>
  <c r="AL68" i="2"/>
  <c r="AI68" i="2"/>
  <c r="AF68" i="2"/>
  <c r="AC68" i="2"/>
  <c r="Z68" i="2"/>
  <c r="W68" i="2"/>
  <c r="T68" i="2"/>
  <c r="Q68" i="2"/>
  <c r="N68" i="2"/>
  <c r="AX67" i="2"/>
  <c r="AU67" i="2"/>
  <c r="AR67" i="2"/>
  <c r="AO67" i="2"/>
  <c r="AL67" i="2"/>
  <c r="AI67" i="2"/>
  <c r="AF67" i="2"/>
  <c r="AC67" i="2"/>
  <c r="Z67" i="2"/>
  <c r="W67" i="2"/>
  <c r="T67" i="2"/>
  <c r="Q67" i="2"/>
  <c r="N67" i="2"/>
  <c r="AX66" i="2"/>
  <c r="AU66" i="2"/>
  <c r="AR66" i="2"/>
  <c r="AO66" i="2"/>
  <c r="AL66" i="2"/>
  <c r="AI66" i="2"/>
  <c r="AF66" i="2"/>
  <c r="AC66" i="2"/>
  <c r="Z66" i="2"/>
  <c r="W66" i="2"/>
  <c r="T66" i="2"/>
  <c r="Q66" i="2"/>
  <c r="N66" i="2"/>
  <c r="AX65" i="2"/>
  <c r="AU65" i="2"/>
  <c r="AR65" i="2"/>
  <c r="AO65" i="2"/>
  <c r="AL65" i="2"/>
  <c r="AI65" i="2"/>
  <c r="AF65" i="2"/>
  <c r="AC65" i="2"/>
  <c r="Z65" i="2"/>
  <c r="W65" i="2"/>
  <c r="T65" i="2"/>
  <c r="Q65" i="2"/>
  <c r="N65" i="2"/>
  <c r="AX64" i="2"/>
  <c r="AU64" i="2"/>
  <c r="AR64" i="2"/>
  <c r="AO64" i="2"/>
  <c r="AL64" i="2"/>
  <c r="AI64" i="2"/>
  <c r="AF64" i="2"/>
  <c r="AC64" i="2"/>
  <c r="Z64" i="2"/>
  <c r="W64" i="2"/>
  <c r="T64" i="2"/>
  <c r="Q64" i="2"/>
  <c r="N64" i="2"/>
  <c r="AX63" i="2"/>
  <c r="AU63" i="2"/>
  <c r="AR63" i="2"/>
  <c r="AO63" i="2"/>
  <c r="AL63" i="2"/>
  <c r="AI63" i="2"/>
  <c r="AF63" i="2"/>
  <c r="AC63" i="2"/>
  <c r="Z63" i="2"/>
  <c r="W63" i="2"/>
  <c r="T63" i="2"/>
  <c r="Q63" i="2"/>
  <c r="N63" i="2"/>
  <c r="AX62" i="2"/>
  <c r="AU62" i="2"/>
  <c r="AR62" i="2"/>
  <c r="AO62" i="2"/>
  <c r="AL62" i="2"/>
  <c r="AI62" i="2"/>
  <c r="AF62" i="2"/>
  <c r="AC62" i="2"/>
  <c r="Z62" i="2"/>
  <c r="W62" i="2"/>
  <c r="T62" i="2"/>
  <c r="Q62" i="2"/>
  <c r="N62" i="2"/>
  <c r="AX61" i="2"/>
  <c r="AU61" i="2"/>
  <c r="AR61" i="2"/>
  <c r="AO61" i="2"/>
  <c r="AL61" i="2"/>
  <c r="AI61" i="2"/>
  <c r="AF61" i="2"/>
  <c r="AC61" i="2"/>
  <c r="Z61" i="2"/>
  <c r="W61" i="2"/>
  <c r="T61" i="2"/>
  <c r="Q61" i="2"/>
  <c r="N61" i="2"/>
  <c r="AX60" i="2"/>
  <c r="AU60" i="2"/>
  <c r="AR60" i="2"/>
  <c r="AO60" i="2"/>
  <c r="AL60" i="2"/>
  <c r="AI60" i="2"/>
  <c r="AF60" i="2"/>
  <c r="AC60" i="2"/>
  <c r="Z60" i="2"/>
  <c r="W60" i="2"/>
  <c r="T60" i="2"/>
  <c r="Q60" i="2"/>
  <c r="N60" i="2"/>
  <c r="AX59" i="2"/>
  <c r="AU59" i="2"/>
  <c r="AR59" i="2"/>
  <c r="AO59" i="2"/>
  <c r="AL59" i="2"/>
  <c r="AI59" i="2"/>
  <c r="AF59" i="2"/>
  <c r="AC59" i="2"/>
  <c r="Z59" i="2"/>
  <c r="W59" i="2"/>
  <c r="T59" i="2"/>
  <c r="Q59" i="2"/>
  <c r="N59" i="2"/>
  <c r="AX58" i="2"/>
  <c r="AU58" i="2"/>
  <c r="AR58" i="2"/>
  <c r="AO58" i="2"/>
  <c r="AL58" i="2"/>
  <c r="AI58" i="2"/>
  <c r="AF58" i="2"/>
  <c r="AC58" i="2"/>
  <c r="Z58" i="2"/>
  <c r="W58" i="2"/>
  <c r="T58" i="2"/>
  <c r="Q58" i="2"/>
  <c r="N58" i="2"/>
  <c r="BU70" i="1"/>
  <c r="BT70" i="1"/>
  <c r="BR70" i="1"/>
  <c r="BQ70" i="1"/>
  <c r="BO70" i="1"/>
  <c r="BN70" i="1"/>
  <c r="BL70" i="1"/>
  <c r="BK70" i="1"/>
  <c r="BI70" i="1"/>
  <c r="BH70" i="1"/>
  <c r="BC70" i="1"/>
  <c r="BB70" i="1"/>
  <c r="AZ70" i="1"/>
  <c r="AY70" i="1"/>
  <c r="AW70" i="1"/>
  <c r="AV70" i="1"/>
  <c r="AT70" i="1"/>
  <c r="AS70" i="1"/>
  <c r="AQ70" i="1"/>
  <c r="AP70" i="1"/>
  <c r="AN70" i="1"/>
  <c r="AM70" i="1"/>
  <c r="AB70" i="1"/>
  <c r="AA70" i="1"/>
  <c r="Y70" i="1"/>
  <c r="X70" i="1"/>
  <c r="V70" i="1"/>
  <c r="U70" i="1"/>
  <c r="S70" i="1"/>
  <c r="R70" i="1"/>
  <c r="P70" i="1"/>
  <c r="O70" i="1"/>
  <c r="BV69" i="1"/>
  <c r="BS69" i="1"/>
  <c r="BP69" i="1"/>
  <c r="BM69" i="1"/>
  <c r="BJ69" i="1"/>
  <c r="BD69" i="1"/>
  <c r="BA69" i="1"/>
  <c r="AX69" i="1"/>
  <c r="AU69" i="1"/>
  <c r="AR69" i="1"/>
  <c r="AO69" i="1"/>
  <c r="AC69" i="1"/>
  <c r="Z69" i="1"/>
  <c r="W69" i="1"/>
  <c r="T69" i="1"/>
  <c r="Q69" i="1"/>
  <c r="BV68" i="1"/>
  <c r="BS68" i="1"/>
  <c r="BP68" i="1"/>
  <c r="BM68" i="1"/>
  <c r="BJ68" i="1"/>
  <c r="BD68" i="1"/>
  <c r="BA68" i="1"/>
  <c r="AX68" i="1"/>
  <c r="AU68" i="1"/>
  <c r="AR68" i="1"/>
  <c r="AO68" i="1"/>
  <c r="AC68" i="1"/>
  <c r="Z68" i="1"/>
  <c r="W68" i="1"/>
  <c r="T68" i="1"/>
  <c r="Q68" i="1"/>
  <c r="BV67" i="1"/>
  <c r="BS67" i="1"/>
  <c r="BP67" i="1"/>
  <c r="BM67" i="1"/>
  <c r="BJ67" i="1"/>
  <c r="BD67" i="1"/>
  <c r="BA67" i="1"/>
  <c r="AX67" i="1"/>
  <c r="AU67" i="1"/>
  <c r="AR67" i="1"/>
  <c r="AO67" i="1"/>
  <c r="AC67" i="1"/>
  <c r="Z67" i="1"/>
  <c r="W67" i="1"/>
  <c r="T67" i="1"/>
  <c r="Q67" i="1"/>
  <c r="BV66" i="1"/>
  <c r="BS66" i="1"/>
  <c r="BP66" i="1"/>
  <c r="BM66" i="1"/>
  <c r="BJ66" i="1"/>
  <c r="BD66" i="1"/>
  <c r="BA66" i="1"/>
  <c r="AX66" i="1"/>
  <c r="AU66" i="1"/>
  <c r="AR66" i="1"/>
  <c r="AO66" i="1"/>
  <c r="AC66" i="1"/>
  <c r="Z66" i="1"/>
  <c r="W66" i="1"/>
  <c r="T66" i="1"/>
  <c r="Q66" i="1"/>
  <c r="BV65" i="1"/>
  <c r="BS65" i="1"/>
  <c r="BP65" i="1"/>
  <c r="BM65" i="1"/>
  <c r="BJ65" i="1"/>
  <c r="BD65" i="1"/>
  <c r="BA65" i="1"/>
  <c r="AX65" i="1"/>
  <c r="AU65" i="1"/>
  <c r="AR65" i="1"/>
  <c r="AO65" i="1"/>
  <c r="AC65" i="1"/>
  <c r="Z65" i="1"/>
  <c r="W65" i="1"/>
  <c r="T65" i="1"/>
  <c r="Q65" i="1"/>
  <c r="BV64" i="1"/>
  <c r="BS64" i="1"/>
  <c r="BP64" i="1"/>
  <c r="BM64" i="1"/>
  <c r="BJ64" i="1"/>
  <c r="BD64" i="1"/>
  <c r="BA64" i="1"/>
  <c r="AX64" i="1"/>
  <c r="AU64" i="1"/>
  <c r="AR64" i="1"/>
  <c r="AO64" i="1"/>
  <c r="AC64" i="1"/>
  <c r="Z64" i="1"/>
  <c r="W64" i="1"/>
  <c r="T64" i="1"/>
  <c r="Q64" i="1"/>
  <c r="BV63" i="1"/>
  <c r="BS63" i="1"/>
  <c r="BP63" i="1"/>
  <c r="BM63" i="1"/>
  <c r="BJ63" i="1"/>
  <c r="BD63" i="1"/>
  <c r="BA63" i="1"/>
  <c r="AX63" i="1"/>
  <c r="AU63" i="1"/>
  <c r="AR63" i="1"/>
  <c r="AO63" i="1"/>
  <c r="AC63" i="1"/>
  <c r="Z63" i="1"/>
  <c r="W63" i="1"/>
  <c r="T63" i="1"/>
  <c r="Q63" i="1"/>
  <c r="BV62" i="1"/>
  <c r="BS62" i="1"/>
  <c r="BP62" i="1"/>
  <c r="BM62" i="1"/>
  <c r="BJ62" i="1"/>
  <c r="BD62" i="1"/>
  <c r="BA62" i="1"/>
  <c r="AX62" i="1"/>
  <c r="AU62" i="1"/>
  <c r="AR62" i="1"/>
  <c r="AO62" i="1"/>
  <c r="AC62" i="1"/>
  <c r="Z62" i="1"/>
  <c r="W62" i="1"/>
  <c r="T62" i="1"/>
  <c r="Q62" i="1"/>
  <c r="BV61" i="1"/>
  <c r="BS61" i="1"/>
  <c r="BP61" i="1"/>
  <c r="BM61" i="1"/>
  <c r="BJ61" i="1"/>
  <c r="BD61" i="1"/>
  <c r="BA61" i="1"/>
  <c r="AX61" i="1"/>
  <c r="AU61" i="1"/>
  <c r="AR61" i="1"/>
  <c r="AO61" i="1"/>
  <c r="AC61" i="1"/>
  <c r="Z61" i="1"/>
  <c r="W61" i="1"/>
  <c r="T61" i="1"/>
  <c r="Q61" i="1"/>
  <c r="BV60" i="1"/>
  <c r="BS60" i="1"/>
  <c r="BP60" i="1"/>
  <c r="BM60" i="1"/>
  <c r="BJ60" i="1"/>
  <c r="BD60" i="1"/>
  <c r="BA60" i="1"/>
  <c r="AX60" i="1"/>
  <c r="AU60" i="1"/>
  <c r="AR60" i="1"/>
  <c r="AO60" i="1"/>
  <c r="AC60" i="1"/>
  <c r="Z60" i="1"/>
  <c r="W60" i="1"/>
  <c r="T60" i="1"/>
  <c r="Q60" i="1"/>
  <c r="BV59" i="1"/>
  <c r="BS59" i="1"/>
  <c r="BP59" i="1"/>
  <c r="BM59" i="1"/>
  <c r="BJ59" i="1"/>
  <c r="BD59" i="1"/>
  <c r="BA59" i="1"/>
  <c r="AX59" i="1"/>
  <c r="AU59" i="1"/>
  <c r="AR59" i="1"/>
  <c r="AO59" i="1"/>
  <c r="AC59" i="1"/>
  <c r="Z59" i="1"/>
  <c r="W59" i="1"/>
  <c r="T59" i="1"/>
  <c r="Q59" i="1"/>
  <c r="BV58" i="1"/>
  <c r="BS58" i="1"/>
  <c r="BP58" i="1"/>
  <c r="BM58" i="1"/>
  <c r="BJ58" i="1"/>
  <c r="BD58" i="1"/>
  <c r="BA58" i="1"/>
  <c r="AX58" i="1"/>
  <c r="AU58" i="1"/>
  <c r="AR58" i="1"/>
  <c r="AO58" i="1"/>
  <c r="AC58" i="1"/>
  <c r="Z58" i="1"/>
  <c r="W58" i="1"/>
  <c r="T58" i="1"/>
  <c r="Q58" i="1"/>
  <c r="BZ70" i="1" l="1"/>
  <c r="CA70" i="1"/>
  <c r="AY70" i="2"/>
  <c r="AZ70" i="2"/>
  <c r="CA56" i="1"/>
  <c r="BZ56" i="1"/>
  <c r="CA55" i="1"/>
  <c r="BZ55" i="1"/>
  <c r="CA54" i="1"/>
  <c r="BZ54" i="1"/>
  <c r="CA53" i="1"/>
  <c r="BZ53" i="1"/>
  <c r="CA51" i="1"/>
  <c r="BZ51" i="1"/>
  <c r="CA50" i="1"/>
  <c r="BZ50" i="1"/>
  <c r="CA49" i="1"/>
  <c r="BZ49" i="1"/>
  <c r="CA48" i="1"/>
  <c r="BZ48" i="1"/>
  <c r="CA47" i="1"/>
  <c r="BZ47" i="1"/>
  <c r="CA46" i="1"/>
  <c r="BZ46" i="1"/>
  <c r="CA45" i="1"/>
  <c r="BZ45" i="1"/>
  <c r="CA52" i="1"/>
  <c r="BZ52" i="1"/>
  <c r="AW57" i="1"/>
  <c r="AV57" i="1"/>
  <c r="AX56" i="1"/>
  <c r="AX55" i="1"/>
  <c r="AX54" i="1"/>
  <c r="AX53" i="1"/>
  <c r="AX52" i="1"/>
  <c r="AX51" i="1"/>
  <c r="AX50" i="1"/>
  <c r="AX49" i="1"/>
  <c r="AW44" i="1"/>
  <c r="AV44" i="1"/>
  <c r="AW31" i="1"/>
  <c r="AV31" i="1"/>
  <c r="AW18" i="1"/>
  <c r="AV18" i="1"/>
  <c r="Q30" i="1"/>
  <c r="Q29" i="1"/>
  <c r="Q28" i="1"/>
  <c r="Q27" i="1"/>
  <c r="Q26" i="1"/>
  <c r="Q25" i="1"/>
  <c r="Q24" i="1"/>
  <c r="Q23" i="1"/>
  <c r="Q43" i="1"/>
  <c r="Q42" i="1"/>
  <c r="Q41" i="1"/>
  <c r="Q40" i="1"/>
  <c r="Q39" i="1"/>
  <c r="Q38" i="1"/>
  <c r="Q37" i="1"/>
  <c r="Q36" i="1"/>
  <c r="P57" i="1"/>
  <c r="O57" i="1"/>
  <c r="Q56" i="1"/>
  <c r="Q55" i="1"/>
  <c r="Q54" i="1"/>
  <c r="Q53" i="1"/>
  <c r="Q52" i="1"/>
  <c r="Q51" i="1"/>
  <c r="Q50" i="1"/>
  <c r="Q49" i="1"/>
  <c r="P44" i="1"/>
  <c r="O44" i="1"/>
  <c r="P31" i="1"/>
  <c r="O31" i="1"/>
  <c r="P18" i="1"/>
  <c r="O18" i="1"/>
  <c r="AZ56" i="2" l="1"/>
  <c r="AY56" i="2"/>
  <c r="AZ55" i="2"/>
  <c r="AY55" i="2"/>
  <c r="AZ54" i="2"/>
  <c r="AY54" i="2"/>
  <c r="AZ53" i="2"/>
  <c r="AY53" i="2"/>
  <c r="AZ52" i="2"/>
  <c r="AY52" i="2"/>
  <c r="AZ51" i="2"/>
  <c r="AY51" i="2"/>
  <c r="AZ50" i="2"/>
  <c r="AY50" i="2"/>
  <c r="AZ48" i="2"/>
  <c r="AY48" i="2"/>
  <c r="AZ47" i="2"/>
  <c r="AY47" i="2"/>
  <c r="AZ46" i="2"/>
  <c r="AY46" i="2"/>
  <c r="AZ45" i="2"/>
  <c r="AY45" i="2"/>
  <c r="AZ49" i="2"/>
  <c r="AY49" i="2"/>
  <c r="S57" i="2"/>
  <c r="R57" i="2"/>
  <c r="T56" i="2"/>
  <c r="T55" i="2"/>
  <c r="T54" i="2"/>
  <c r="T53" i="2"/>
  <c r="T52" i="2"/>
  <c r="T51" i="2"/>
  <c r="T50" i="2"/>
  <c r="T49" i="2"/>
  <c r="S44" i="2"/>
  <c r="R44" i="2"/>
  <c r="S31" i="2"/>
  <c r="R31" i="2"/>
  <c r="S18" i="2"/>
  <c r="R18" i="2"/>
  <c r="AX56" i="2" l="1"/>
  <c r="AU56" i="2"/>
  <c r="AR56" i="2"/>
  <c r="AO56" i="2"/>
  <c r="AL56" i="2"/>
  <c r="AI56" i="2"/>
  <c r="AF56" i="2"/>
  <c r="AC56" i="2"/>
  <c r="Z56" i="2"/>
  <c r="W56" i="2"/>
  <c r="Q56" i="2"/>
  <c r="N56" i="2"/>
  <c r="AX55" i="2"/>
  <c r="AU55" i="2"/>
  <c r="AR55" i="2"/>
  <c r="AO55" i="2"/>
  <c r="AL55" i="2"/>
  <c r="AI55" i="2"/>
  <c r="AF55" i="2"/>
  <c r="AC55" i="2"/>
  <c r="Z55" i="2"/>
  <c r="W55" i="2"/>
  <c r="Q55" i="2"/>
  <c r="N55" i="2"/>
  <c r="AX54" i="2"/>
  <c r="AU54" i="2"/>
  <c r="AR54" i="2"/>
  <c r="AO54" i="2"/>
  <c r="AL54" i="2"/>
  <c r="AI54" i="2"/>
  <c r="AF54" i="2"/>
  <c r="AC54" i="2"/>
  <c r="Z54" i="2"/>
  <c r="W54" i="2"/>
  <c r="Q54" i="2"/>
  <c r="N54" i="2"/>
  <c r="AX53" i="2"/>
  <c r="AU53" i="2"/>
  <c r="AR53" i="2"/>
  <c r="AO53" i="2"/>
  <c r="AL53" i="2"/>
  <c r="AI53" i="2"/>
  <c r="AF53" i="2"/>
  <c r="AC53" i="2"/>
  <c r="Z53" i="2"/>
  <c r="W53" i="2"/>
  <c r="Q53" i="2"/>
  <c r="N53" i="2"/>
  <c r="AX52" i="2"/>
  <c r="AU52" i="2"/>
  <c r="AR52" i="2"/>
  <c r="AO52" i="2"/>
  <c r="AL52" i="2"/>
  <c r="AI52" i="2"/>
  <c r="AF52" i="2"/>
  <c r="AC52" i="2"/>
  <c r="Z52" i="2"/>
  <c r="W52" i="2"/>
  <c r="Q52" i="2"/>
  <c r="N52" i="2"/>
  <c r="AX51" i="2"/>
  <c r="AU51" i="2"/>
  <c r="AR51" i="2"/>
  <c r="AO51" i="2"/>
  <c r="AL51" i="2"/>
  <c r="AI51" i="2"/>
  <c r="AF51" i="2"/>
  <c r="AC51" i="2"/>
  <c r="Z51" i="2"/>
  <c r="W51" i="2"/>
  <c r="Q51" i="2"/>
  <c r="N51" i="2"/>
  <c r="AX50" i="2"/>
  <c r="AU50" i="2"/>
  <c r="AR50" i="2"/>
  <c r="AO50" i="2"/>
  <c r="AL50" i="2"/>
  <c r="AI50" i="2"/>
  <c r="AF50" i="2"/>
  <c r="AC50" i="2"/>
  <c r="Z50" i="2"/>
  <c r="W50" i="2"/>
  <c r="Q50" i="2"/>
  <c r="N50" i="2"/>
  <c r="AX49" i="2"/>
  <c r="AU49" i="2"/>
  <c r="AR49" i="2"/>
  <c r="AO49" i="2"/>
  <c r="AL49" i="2"/>
  <c r="AI49" i="2"/>
  <c r="AF49" i="2"/>
  <c r="AC49" i="2"/>
  <c r="Z49" i="2"/>
  <c r="W49" i="2"/>
  <c r="Q49" i="2"/>
  <c r="N49" i="2"/>
  <c r="BV56" i="1"/>
  <c r="BS56" i="1"/>
  <c r="BP56" i="1"/>
  <c r="BM56" i="1"/>
  <c r="BJ56" i="1"/>
  <c r="BD56" i="1"/>
  <c r="BA56" i="1"/>
  <c r="AU56" i="1"/>
  <c r="AR56" i="1"/>
  <c r="AO56" i="1"/>
  <c r="AC56" i="1"/>
  <c r="Z56" i="1"/>
  <c r="W56" i="1"/>
  <c r="T56" i="1"/>
  <c r="BV55" i="1"/>
  <c r="BS55" i="1"/>
  <c r="BP55" i="1"/>
  <c r="BM55" i="1"/>
  <c r="BJ55" i="1"/>
  <c r="BD55" i="1"/>
  <c r="BA55" i="1"/>
  <c r="AU55" i="1"/>
  <c r="AR55" i="1"/>
  <c r="AO55" i="1"/>
  <c r="AC55" i="1"/>
  <c r="Z55" i="1"/>
  <c r="W55" i="1"/>
  <c r="T55" i="1"/>
  <c r="BV54" i="1"/>
  <c r="BS54" i="1"/>
  <c r="BP54" i="1"/>
  <c r="BM54" i="1"/>
  <c r="BJ54" i="1"/>
  <c r="BD54" i="1"/>
  <c r="BA54" i="1"/>
  <c r="AU54" i="1"/>
  <c r="AR54" i="1"/>
  <c r="AO54" i="1"/>
  <c r="AC54" i="1"/>
  <c r="Z54" i="1"/>
  <c r="W54" i="1"/>
  <c r="T54" i="1"/>
  <c r="BV53" i="1"/>
  <c r="BS53" i="1"/>
  <c r="BP53" i="1"/>
  <c r="BM53" i="1"/>
  <c r="BJ53" i="1"/>
  <c r="BD53" i="1"/>
  <c r="BA53" i="1"/>
  <c r="AU53" i="1"/>
  <c r="AR53" i="1"/>
  <c r="AO53" i="1"/>
  <c r="AC53" i="1"/>
  <c r="Z53" i="1"/>
  <c r="W53" i="1"/>
  <c r="T53" i="1"/>
  <c r="BV52" i="1"/>
  <c r="BS52" i="1"/>
  <c r="BP52" i="1"/>
  <c r="BM52" i="1"/>
  <c r="BJ52" i="1"/>
  <c r="BD52" i="1"/>
  <c r="BA52" i="1"/>
  <c r="AU52" i="1"/>
  <c r="AR52" i="1"/>
  <c r="AO52" i="1"/>
  <c r="AC52" i="1"/>
  <c r="Z52" i="1"/>
  <c r="W52" i="1"/>
  <c r="T52" i="1"/>
  <c r="BV51" i="1"/>
  <c r="BS51" i="1"/>
  <c r="BP51" i="1"/>
  <c r="BM51" i="1"/>
  <c r="BJ51" i="1"/>
  <c r="BD51" i="1"/>
  <c r="BA51" i="1"/>
  <c r="AU51" i="1"/>
  <c r="AR51" i="1"/>
  <c r="AO51" i="1"/>
  <c r="AC51" i="1"/>
  <c r="Z51" i="1"/>
  <c r="W51" i="1"/>
  <c r="T51" i="1"/>
  <c r="BV50" i="1"/>
  <c r="BS50" i="1"/>
  <c r="BP50" i="1"/>
  <c r="BM50" i="1"/>
  <c r="BJ50" i="1"/>
  <c r="BD50" i="1"/>
  <c r="BA50" i="1"/>
  <c r="AU50" i="1"/>
  <c r="AR50" i="1"/>
  <c r="AO50" i="1"/>
  <c r="AC50" i="1"/>
  <c r="Z50" i="1"/>
  <c r="W50" i="1"/>
  <c r="T50" i="1"/>
  <c r="BV49" i="1"/>
  <c r="BS49" i="1"/>
  <c r="BP49" i="1"/>
  <c r="BM49" i="1"/>
  <c r="BJ49" i="1"/>
  <c r="BD49" i="1"/>
  <c r="BA49" i="1"/>
  <c r="AU49" i="1"/>
  <c r="AR49" i="1"/>
  <c r="AO49" i="1"/>
  <c r="AC49" i="1"/>
  <c r="Z49" i="1"/>
  <c r="W49" i="1"/>
  <c r="T49" i="1"/>
  <c r="AT57" i="1" l="1"/>
  <c r="AS57" i="1"/>
  <c r="AU47" i="1"/>
  <c r="AT44" i="1"/>
  <c r="AS44" i="1"/>
  <c r="AT31" i="1"/>
  <c r="AS31" i="1"/>
  <c r="AT18" i="1"/>
  <c r="AS18" i="1"/>
  <c r="CA43" i="1" l="1"/>
  <c r="BZ43" i="1"/>
  <c r="CA42" i="1"/>
  <c r="BZ42" i="1"/>
  <c r="CA41" i="1"/>
  <c r="BZ41" i="1"/>
  <c r="CA40" i="1"/>
  <c r="BZ40" i="1"/>
  <c r="CA39" i="1"/>
  <c r="BZ39" i="1"/>
  <c r="CA38" i="1"/>
  <c r="BZ38" i="1"/>
  <c r="CA37" i="1"/>
  <c r="BZ37" i="1"/>
  <c r="CA36" i="1"/>
  <c r="BZ36" i="1"/>
  <c r="CA35" i="1"/>
  <c r="BZ35" i="1"/>
  <c r="CA34" i="1"/>
  <c r="BZ34" i="1"/>
  <c r="CA33" i="1"/>
  <c r="BZ33" i="1"/>
  <c r="CA32" i="1"/>
  <c r="BZ32" i="1"/>
  <c r="AZ57" i="1"/>
  <c r="AY57" i="1"/>
  <c r="BA45" i="1"/>
  <c r="AZ44" i="1"/>
  <c r="AY44" i="1"/>
  <c r="AZ31" i="1"/>
  <c r="AY31" i="1"/>
  <c r="AZ18" i="1"/>
  <c r="AY18" i="1"/>
  <c r="AW57" i="2" l="1"/>
  <c r="AV57" i="2"/>
  <c r="AT57" i="2"/>
  <c r="AS57" i="2"/>
  <c r="AQ57" i="2"/>
  <c r="AP57" i="2"/>
  <c r="AN57" i="2"/>
  <c r="AM57" i="2"/>
  <c r="AK57" i="2"/>
  <c r="AJ57" i="2"/>
  <c r="AH57" i="2"/>
  <c r="AG57" i="2"/>
  <c r="AE57" i="2"/>
  <c r="AD57" i="2"/>
  <c r="AB57" i="2"/>
  <c r="AA57" i="2"/>
  <c r="Y57" i="2"/>
  <c r="X57" i="2"/>
  <c r="V57" i="2"/>
  <c r="U57" i="2"/>
  <c r="P57" i="2"/>
  <c r="O57" i="2"/>
  <c r="M57" i="2"/>
  <c r="L57" i="2"/>
  <c r="AU48" i="2"/>
  <c r="AC47" i="2"/>
  <c r="Q47" i="2"/>
  <c r="AU46" i="2"/>
  <c r="AX45" i="2"/>
  <c r="Q45" i="2"/>
  <c r="BU57" i="1"/>
  <c r="BT57" i="1"/>
  <c r="BR57" i="1"/>
  <c r="BQ57" i="1"/>
  <c r="BO57" i="1"/>
  <c r="BN57" i="1"/>
  <c r="BL57" i="1"/>
  <c r="BK57" i="1"/>
  <c r="BI57" i="1"/>
  <c r="BH57" i="1"/>
  <c r="BC57" i="1"/>
  <c r="BB57" i="1"/>
  <c r="AQ57" i="1"/>
  <c r="AP57" i="1"/>
  <c r="AN57" i="1"/>
  <c r="AM57" i="1"/>
  <c r="AB57" i="1"/>
  <c r="AA57" i="1"/>
  <c r="Y57" i="1"/>
  <c r="X57" i="1"/>
  <c r="V57" i="1"/>
  <c r="U57" i="1"/>
  <c r="S57" i="1"/>
  <c r="R57" i="1"/>
  <c r="AO48" i="1"/>
  <c r="AC48" i="1"/>
  <c r="Z48" i="1"/>
  <c r="AO47" i="1"/>
  <c r="AC47" i="1"/>
  <c r="AR46" i="1"/>
  <c r="AO46" i="1"/>
  <c r="AC46" i="1"/>
  <c r="BV45" i="1"/>
  <c r="AO45" i="1"/>
  <c r="AC45" i="1"/>
  <c r="BZ57" i="1" l="1"/>
  <c r="CA57" i="1"/>
  <c r="AY57" i="2"/>
  <c r="AZ57" i="2"/>
  <c r="AZ43" i="2"/>
  <c r="AY43" i="2"/>
  <c r="AZ42" i="2"/>
  <c r="AY42" i="2"/>
  <c r="AZ41" i="2"/>
  <c r="AY41" i="2"/>
  <c r="AZ40" i="2"/>
  <c r="AY40" i="2"/>
  <c r="AZ39" i="2"/>
  <c r="AY39" i="2"/>
  <c r="AZ37" i="2"/>
  <c r="AY37" i="2"/>
  <c r="AZ36" i="2"/>
  <c r="AY36" i="2"/>
  <c r="AZ35" i="2"/>
  <c r="AY35" i="2"/>
  <c r="AZ34" i="2"/>
  <c r="AY34" i="2"/>
  <c r="AZ33" i="2"/>
  <c r="AY33" i="2"/>
  <c r="AZ32" i="2"/>
  <c r="AY32" i="2"/>
  <c r="AZ38" i="2"/>
  <c r="AY38" i="2"/>
  <c r="Y44" i="2"/>
  <c r="X44" i="2"/>
  <c r="Z38" i="2"/>
  <c r="Y31" i="2"/>
  <c r="X31" i="2"/>
  <c r="Y18" i="2"/>
  <c r="X18" i="2"/>
  <c r="AQ44" i="1" l="1"/>
  <c r="AP44" i="1"/>
  <c r="AR38" i="1"/>
  <c r="AR36" i="1"/>
  <c r="AQ31" i="1"/>
  <c r="AP31" i="1"/>
  <c r="AQ18" i="1"/>
  <c r="AP18" i="1"/>
  <c r="AN44" i="2" l="1"/>
  <c r="AM44" i="2"/>
  <c r="AO34" i="2"/>
  <c r="AN31" i="2"/>
  <c r="AM31" i="2"/>
  <c r="AN18" i="2"/>
  <c r="AM18" i="2"/>
  <c r="BD33" i="1" l="1"/>
  <c r="BC44" i="1"/>
  <c r="BB44" i="1"/>
  <c r="BC31" i="1"/>
  <c r="BB31" i="1"/>
  <c r="BC18" i="1"/>
  <c r="BB18" i="1"/>
  <c r="AQ44" i="2" l="1"/>
  <c r="AP44" i="2"/>
  <c r="AR32" i="2"/>
  <c r="AQ31" i="2"/>
  <c r="AP31" i="2"/>
  <c r="AQ18" i="2"/>
  <c r="AP18" i="2"/>
  <c r="BR44" i="1" l="1"/>
  <c r="BQ44" i="1"/>
  <c r="BS39" i="1"/>
  <c r="BS33" i="1"/>
  <c r="BS32" i="1"/>
  <c r="BR31" i="1"/>
  <c r="BQ31" i="1"/>
  <c r="BR18" i="1"/>
  <c r="BQ18" i="1"/>
  <c r="BL44" i="1"/>
  <c r="BK44" i="1"/>
  <c r="BM32" i="1"/>
  <c r="BL31" i="1"/>
  <c r="BK31" i="1"/>
  <c r="BL18" i="1"/>
  <c r="BK18" i="1"/>
  <c r="AW44" i="2" l="1"/>
  <c r="AV44" i="2"/>
  <c r="AT44" i="2"/>
  <c r="AS44" i="2"/>
  <c r="AK44" i="2"/>
  <c r="AJ44" i="2"/>
  <c r="P44" i="2"/>
  <c r="O44" i="2"/>
  <c r="AH44" i="2"/>
  <c r="AG44" i="2"/>
  <c r="AE44" i="2"/>
  <c r="AD44" i="2"/>
  <c r="AB44" i="2"/>
  <c r="AA44" i="2"/>
  <c r="V44" i="2"/>
  <c r="U44" i="2"/>
  <c r="M44" i="2"/>
  <c r="L44" i="2"/>
  <c r="Q43" i="2"/>
  <c r="AF43" i="2"/>
  <c r="AU42" i="2"/>
  <c r="AF42" i="2"/>
  <c r="AC42" i="2"/>
  <c r="AX41" i="2"/>
  <c r="Q41" i="2"/>
  <c r="AF41" i="2"/>
  <c r="Q40" i="2"/>
  <c r="W40" i="2"/>
  <c r="AX39" i="2"/>
  <c r="AU39" i="2"/>
  <c r="Q39" i="2"/>
  <c r="AF39" i="2"/>
  <c r="W39" i="2"/>
  <c r="Q38" i="2"/>
  <c r="W38" i="2"/>
  <c r="AX37" i="2"/>
  <c r="Q37" i="2"/>
  <c r="AF37" i="2"/>
  <c r="AX36" i="2"/>
  <c r="AU36" i="2"/>
  <c r="Q36" i="2"/>
  <c r="AX34" i="2"/>
  <c r="AU34" i="2"/>
  <c r="W34" i="2"/>
  <c r="AX33" i="2"/>
  <c r="AU33" i="2"/>
  <c r="N33" i="2"/>
  <c r="AU32" i="2"/>
  <c r="AC32" i="2"/>
  <c r="AY44" i="2" l="1"/>
  <c r="AZ44" i="2"/>
  <c r="CA29" i="1"/>
  <c r="BZ29" i="1"/>
  <c r="CA28" i="1"/>
  <c r="BZ28" i="1"/>
  <c r="CA27" i="1"/>
  <c r="BZ27" i="1"/>
  <c r="CA26" i="1"/>
  <c r="BZ26" i="1"/>
  <c r="CA25" i="1"/>
  <c r="BZ25" i="1"/>
  <c r="CA24" i="1"/>
  <c r="BZ24" i="1"/>
  <c r="CA23" i="1"/>
  <c r="BZ23" i="1"/>
  <c r="CA22" i="1"/>
  <c r="BZ22" i="1"/>
  <c r="CA21" i="1"/>
  <c r="BZ21" i="1"/>
  <c r="CA20" i="1"/>
  <c r="BZ20" i="1"/>
  <c r="CA19" i="1"/>
  <c r="BZ19" i="1"/>
  <c r="CA30" i="1"/>
  <c r="BZ30" i="1"/>
  <c r="BU44" i="1"/>
  <c r="BT44" i="1"/>
  <c r="BO44" i="1"/>
  <c r="BN44" i="1"/>
  <c r="BI44" i="1"/>
  <c r="BH44" i="1"/>
  <c r="AN44" i="1"/>
  <c r="AM44" i="1"/>
  <c r="AB44" i="1"/>
  <c r="AA44" i="1"/>
  <c r="Y44" i="1"/>
  <c r="X44" i="1"/>
  <c r="V44" i="1"/>
  <c r="U44" i="1"/>
  <c r="S44" i="1"/>
  <c r="R44" i="1"/>
  <c r="AO43" i="1"/>
  <c r="AC43" i="1"/>
  <c r="BV42" i="1"/>
  <c r="AO42" i="1"/>
  <c r="AC42" i="1"/>
  <c r="T42" i="1"/>
  <c r="AO41" i="1"/>
  <c r="AC41" i="1"/>
  <c r="AO40" i="1"/>
  <c r="AC40" i="1"/>
  <c r="BV39" i="1"/>
  <c r="AO39" i="1"/>
  <c r="AC39" i="1"/>
  <c r="AO38" i="1"/>
  <c r="AC38" i="1"/>
  <c r="Z38" i="1"/>
  <c r="BV37" i="1"/>
  <c r="AO37" i="1"/>
  <c r="AC37" i="1"/>
  <c r="AO36" i="1"/>
  <c r="AC36" i="1"/>
  <c r="AO35" i="1"/>
  <c r="AC35" i="1"/>
  <c r="BV34" i="1"/>
  <c r="AO34" i="1"/>
  <c r="AC34" i="1"/>
  <c r="T34" i="1"/>
  <c r="AO33" i="1"/>
  <c r="AC33" i="1"/>
  <c r="AO32" i="1"/>
  <c r="AC32" i="1"/>
  <c r="BZ44" i="1" l="1"/>
  <c r="CA44" i="1"/>
  <c r="AX28" i="2"/>
  <c r="T27" i="1" l="1"/>
  <c r="S31" i="1"/>
  <c r="R31" i="1"/>
  <c r="T30" i="1"/>
  <c r="S18" i="1"/>
  <c r="R18" i="1"/>
  <c r="BV19" i="1" l="1"/>
  <c r="BV30" i="1" l="1"/>
  <c r="BV22" i="1"/>
  <c r="Z24" i="1"/>
  <c r="AX29" i="2"/>
  <c r="AX27" i="2"/>
  <c r="AX26" i="2"/>
  <c r="AX25" i="2"/>
  <c r="AX23" i="2"/>
  <c r="AX22" i="2"/>
  <c r="AX21" i="2"/>
  <c r="AU30" i="2"/>
  <c r="AU29" i="2"/>
  <c r="AU27" i="2"/>
  <c r="AU26" i="2"/>
  <c r="AU25" i="2"/>
  <c r="AU23" i="2"/>
  <c r="AU22" i="2"/>
  <c r="AU20" i="2"/>
  <c r="Q30" i="2"/>
  <c r="Q29" i="2"/>
  <c r="Q27" i="2"/>
  <c r="Q26" i="2"/>
  <c r="Q20" i="2"/>
  <c r="AF29" i="2"/>
  <c r="AF28" i="2"/>
  <c r="AF27" i="2"/>
  <c r="AF24" i="2"/>
  <c r="AF23" i="2"/>
  <c r="AF22" i="2"/>
  <c r="AF21" i="2"/>
  <c r="AF20" i="2"/>
  <c r="AC21" i="2"/>
  <c r="W27" i="2"/>
  <c r="W26" i="2"/>
  <c r="W21" i="2"/>
  <c r="N29" i="2"/>
  <c r="N22" i="2"/>
  <c r="BU31" i="1" l="1"/>
  <c r="BT31" i="1"/>
  <c r="BO31" i="1"/>
  <c r="BN31" i="1"/>
  <c r="BI31" i="1"/>
  <c r="BH31" i="1"/>
  <c r="AN31" i="1"/>
  <c r="AM31" i="1"/>
  <c r="AB31" i="1"/>
  <c r="AA31" i="1"/>
  <c r="Y31" i="1"/>
  <c r="X31" i="1"/>
  <c r="V31" i="1"/>
  <c r="U31" i="1"/>
  <c r="AO30" i="1"/>
  <c r="AC30" i="1"/>
  <c r="AO29" i="1"/>
  <c r="AC29" i="1"/>
  <c r="AO28" i="1"/>
  <c r="AC28" i="1"/>
  <c r="AO27" i="1"/>
  <c r="AC27" i="1"/>
  <c r="AO26" i="1"/>
  <c r="AC26" i="1"/>
  <c r="AO25" i="1"/>
  <c r="AC25" i="1"/>
  <c r="AO24" i="1"/>
  <c r="AC24" i="1"/>
  <c r="AO23" i="1"/>
  <c r="AC23" i="1"/>
  <c r="AO22" i="1"/>
  <c r="AC22" i="1"/>
  <c r="AO21" i="1"/>
  <c r="AC21" i="1"/>
  <c r="AO20" i="1"/>
  <c r="AC20" i="1"/>
  <c r="AO19" i="1"/>
  <c r="AC19" i="1"/>
  <c r="AW31" i="2"/>
  <c r="AV31" i="2"/>
  <c r="AT31" i="2"/>
  <c r="AS31" i="2"/>
  <c r="AK31" i="2"/>
  <c r="AJ31" i="2"/>
  <c r="P31" i="2"/>
  <c r="O31" i="2"/>
  <c r="AH31" i="2"/>
  <c r="AG31" i="2"/>
  <c r="AE31" i="2"/>
  <c r="AD31" i="2"/>
  <c r="AB31" i="2"/>
  <c r="AA31" i="2"/>
  <c r="V31" i="2"/>
  <c r="U31" i="2"/>
  <c r="M31" i="2"/>
  <c r="L31" i="2"/>
  <c r="AZ30" i="2"/>
  <c r="AY30" i="2"/>
  <c r="AZ29" i="2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CA31" i="1" l="1"/>
  <c r="BZ31" i="1"/>
  <c r="AY31" i="2"/>
  <c r="AZ31" i="2"/>
  <c r="AU17" i="2"/>
  <c r="BZ17" i="1" l="1"/>
  <c r="BZ15" i="1" l="1"/>
  <c r="BZ14" i="1" l="1"/>
  <c r="Z14" i="1"/>
  <c r="BZ7" i="1" l="1"/>
  <c r="CA7" i="1"/>
  <c r="BZ8" i="1"/>
  <c r="CA8" i="1"/>
  <c r="BZ9" i="1"/>
  <c r="CA9" i="1"/>
  <c r="BZ10" i="1"/>
  <c r="CA10" i="1"/>
  <c r="BZ11" i="1"/>
  <c r="CA11" i="1"/>
  <c r="BZ12" i="1"/>
  <c r="CA12" i="1"/>
  <c r="BZ13" i="1"/>
  <c r="CA13" i="1"/>
  <c r="CA14" i="1"/>
  <c r="CA15" i="1"/>
  <c r="BZ16" i="1"/>
  <c r="CA16" i="1"/>
  <c r="CA17" i="1"/>
  <c r="CA6" i="1"/>
  <c r="BZ6" i="1"/>
  <c r="BV13" i="1"/>
  <c r="BJ13" i="1"/>
  <c r="BI18" i="1"/>
  <c r="BH18" i="1"/>
  <c r="AO13" i="1"/>
  <c r="AC13" i="1"/>
  <c r="AI13" i="2" l="1"/>
  <c r="AF13" i="2"/>
  <c r="AC13" i="2"/>
  <c r="AX11" i="2" l="1"/>
  <c r="AX10" i="2"/>
  <c r="AU12" i="2"/>
  <c r="AU10" i="2"/>
  <c r="AU8" i="2"/>
  <c r="AU7" i="2"/>
  <c r="AU6" i="2"/>
  <c r="AL6" i="2"/>
  <c r="Q10" i="2"/>
  <c r="AI10" i="2"/>
  <c r="AF10" i="2"/>
  <c r="AC7" i="2"/>
  <c r="W12" i="2"/>
  <c r="W6" i="2"/>
  <c r="N8" i="2"/>
  <c r="AY7" i="2"/>
  <c r="AZ7" i="2"/>
  <c r="AY8" i="2"/>
  <c r="AZ8" i="2"/>
  <c r="AY9" i="2"/>
  <c r="AZ9" i="2"/>
  <c r="AY10" i="2"/>
  <c r="AZ10" i="2"/>
  <c r="AY11" i="2"/>
  <c r="AZ11" i="2"/>
  <c r="AY12" i="2"/>
  <c r="AZ12" i="2"/>
  <c r="AY13" i="2"/>
  <c r="AZ13" i="2"/>
  <c r="AY14" i="2"/>
  <c r="AZ14" i="2"/>
  <c r="AY15" i="2"/>
  <c r="AZ15" i="2"/>
  <c r="AY16" i="2"/>
  <c r="AZ16" i="2"/>
  <c r="AY17" i="2"/>
  <c r="AZ17" i="2"/>
  <c r="AZ6" i="2"/>
  <c r="AY6" i="2"/>
  <c r="AH18" i="2"/>
  <c r="AG18" i="2"/>
  <c r="AE18" i="2"/>
  <c r="AD18" i="2"/>
  <c r="AF17" i="2"/>
  <c r="AF15" i="2"/>
  <c r="AB18" i="2"/>
  <c r="AA18" i="2"/>
  <c r="V18" i="2"/>
  <c r="U18" i="2"/>
  <c r="AC17" i="2"/>
  <c r="BV11" i="1" l="1"/>
  <c r="BV7" i="1"/>
  <c r="BP10" i="1"/>
  <c r="AO12" i="1"/>
  <c r="AO11" i="1"/>
  <c r="AO10" i="1"/>
  <c r="AO9" i="1"/>
  <c r="AO8" i="1"/>
  <c r="AO7" i="1"/>
  <c r="AO6" i="1"/>
  <c r="AC12" i="1"/>
  <c r="AC11" i="1"/>
  <c r="AC10" i="1"/>
  <c r="AC9" i="1"/>
  <c r="AC8" i="1"/>
  <c r="AC7" i="1"/>
  <c r="AC6" i="1"/>
  <c r="Z12" i="1"/>
  <c r="Z9" i="1"/>
  <c r="Z8" i="1"/>
  <c r="W9" i="1"/>
  <c r="AN18" i="1"/>
  <c r="AM18" i="1"/>
  <c r="AO17" i="1"/>
  <c r="AO16" i="1"/>
  <c r="AO15" i="1"/>
  <c r="AO14" i="1"/>
  <c r="AB18" i="1"/>
  <c r="AA18" i="1"/>
  <c r="AC17" i="1"/>
  <c r="AC16" i="1"/>
  <c r="AC15" i="1"/>
  <c r="AC14" i="1"/>
  <c r="AU14" i="2" l="1"/>
  <c r="Q15" i="2"/>
  <c r="N17" i="2"/>
  <c r="N15" i="2"/>
  <c r="N14" i="2"/>
  <c r="AW18" i="2"/>
  <c r="AV18" i="2"/>
  <c r="AT18" i="2"/>
  <c r="AS18" i="2"/>
  <c r="AK18" i="2"/>
  <c r="AJ18" i="2"/>
  <c r="P18" i="2"/>
  <c r="O18" i="2"/>
  <c r="M18" i="2"/>
  <c r="L18" i="2"/>
  <c r="BV16" i="1"/>
  <c r="BU18" i="1"/>
  <c r="BT18" i="1"/>
  <c r="BO18" i="1"/>
  <c r="BN18" i="1"/>
  <c r="Y18" i="1"/>
  <c r="X18" i="1"/>
  <c r="V18" i="1"/>
  <c r="U18" i="1"/>
  <c r="CA18" i="1" l="1"/>
  <c r="BZ18" i="1"/>
  <c r="AY18" i="2"/>
  <c r="AZ18" i="2"/>
</calcChain>
</file>

<file path=xl/sharedStrings.xml><?xml version="1.0" encoding="utf-8"?>
<sst xmlns="http://schemas.openxmlformats.org/spreadsheetml/2006/main" count="418" uniqueCount="62">
  <si>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</si>
  <si>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</si>
  <si>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</si>
  <si>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</si>
  <si>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</si>
  <si>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</si>
  <si>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</si>
  <si>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</si>
  <si>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</si>
  <si>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</si>
  <si>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</si>
  <si>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</si>
  <si>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</si>
  <si>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</si>
  <si>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</si>
  <si>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</si>
  <si>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</si>
  <si>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</si>
  <si>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</si>
  <si>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</si>
  <si>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All countries</t>
  </si>
  <si>
    <t>Total quantity in tons</t>
  </si>
  <si>
    <t>Total FOB value (R'000)</t>
  </si>
  <si>
    <t>Congo, Dem Rep of</t>
  </si>
  <si>
    <t>India</t>
  </si>
  <si>
    <t>Botswana</t>
  </si>
  <si>
    <t>Tariff Line 1513.29.90 Palm kernel oil - Other - Other</t>
  </si>
  <si>
    <t>China</t>
  </si>
  <si>
    <t>Iceland</t>
  </si>
  <si>
    <t>Indonesia</t>
  </si>
  <si>
    <t>Malaysia</t>
  </si>
  <si>
    <t>United Arab Emirates</t>
  </si>
  <si>
    <t>United States</t>
  </si>
  <si>
    <t>Malawi</t>
  </si>
  <si>
    <t>Mozambique</t>
  </si>
  <si>
    <t>Namibia</t>
  </si>
  <si>
    <t>Saint Helena</t>
  </si>
  <si>
    <t>Tanzania</t>
  </si>
  <si>
    <t>Zambia</t>
  </si>
  <si>
    <t>Zimbabwe</t>
  </si>
  <si>
    <t>Old: Tariff Line 1513.29 Palm kernel oil - Other</t>
  </si>
  <si>
    <t>Thailand</t>
  </si>
  <si>
    <t>Month</t>
  </si>
  <si>
    <t>Ghana</t>
  </si>
  <si>
    <t>Taiwan, Prov of China</t>
  </si>
  <si>
    <t>United Kingdom</t>
  </si>
  <si>
    <t>South Africa</t>
  </si>
  <si>
    <t>Mauritius</t>
  </si>
  <si>
    <t>Papua New Guinea</t>
  </si>
  <si>
    <t>Netherlands</t>
  </si>
  <si>
    <t>Lesotho</t>
  </si>
  <si>
    <t>France</t>
  </si>
  <si>
    <t>Nigeria</t>
  </si>
  <si>
    <t>Colombia</t>
  </si>
  <si>
    <t>Eswatini</t>
  </si>
  <si>
    <t>Japan</t>
  </si>
  <si>
    <t>Unknown</t>
  </si>
  <si>
    <t>Kenya</t>
  </si>
  <si>
    <t>Switzerland</t>
  </si>
  <si>
    <t>Iran, Islamic Republic of</t>
  </si>
  <si>
    <t>Antartica</t>
  </si>
  <si>
    <t>Angola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</si>
</sst>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6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" fontId="1" fillId="0" borderId="0" xfId="0" applyNumberFormat="1" applyFon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1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4" fontId="0" fillId="0" borderId="10" xfId="0" applyNumberFormat="1" applyBorder="1"/>
    <xf numFmtId="164" fontId="0" fillId="0" borderId="11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164" fontId="7" fillId="3" borderId="4" xfId="0" applyNumberFormat="1" applyFont="1" applyFill="1" applyBorder="1" applyAlignment="1">
      <alignment wrapText="1"/>
    </xf>
    <xf numFmtId="4" fontId="7" fillId="3" borderId="5" xfId="0" applyNumberFormat="1" applyFont="1" applyFill="1" applyBorder="1" applyAlignment="1">
      <alignment wrapText="1"/>
    </xf>
    <xf numFmtId="4" fontId="7" fillId="3" borderId="13" xfId="0" applyNumberFormat="1" applyFont="1" applyFill="1" applyBorder="1"/>
    <xf numFmtId="4" fontId="1" fillId="0" borderId="1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164" fontId="0" fillId="0" borderId="14" xfId="0" applyNumberFormat="1" applyBorder="1" applyAlignment="1">
      <alignment wrapText="1"/>
    </xf>
    <xf numFmtId="4" fontId="0" fillId="0" borderId="15" xfId="0" applyNumberFormat="1" applyBorder="1" applyAlignment="1">
      <alignment wrapText="1"/>
    </xf>
    <xf numFmtId="4" fontId="9" fillId="3" borderId="13" xfId="0" applyNumberFormat="1" applyFont="1" applyFill="1" applyBorder="1"/>
    <xf numFmtId="164" fontId="9" fillId="3" borderId="8" xfId="0" applyNumberFormat="1" applyFont="1" applyFill="1" applyBorder="1" applyAlignment="1">
      <alignment wrapText="1"/>
    </xf>
    <xf numFmtId="4" fontId="9" fillId="3" borderId="9" xfId="0" applyNumberFormat="1" applyFont="1" applyFill="1" applyBorder="1" applyAlignment="1">
      <alignment wrapText="1"/>
    </xf>
    <xf numFmtId="164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5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0" fillId="0" borderId="11" xfId="0" applyBorder="1"/>
    <xf numFmtId="0" fontId="0" fillId="0" borderId="15" xfId="0" applyBorder="1"/>
    <xf numFmtId="0" fontId="0" fillId="0" borderId="2" xfId="0" applyBorder="1"/>
    <xf numFmtId="0" fontId="0" fillId="0" borderId="6" xfId="0" applyBorder="1"/>
    <xf numFmtId="0" fontId="7" fillId="3" borderId="8" xfId="0" applyFont="1" applyFill="1" applyBorder="1"/>
    <xf numFmtId="0" fontId="6" fillId="3" borderId="9" xfId="0" applyFont="1" applyFill="1" applyBorder="1"/>
    <xf numFmtId="4" fontId="1" fillId="0" borderId="9" xfId="0" applyNumberFormat="1" applyFont="1" applyBorder="1" applyAlignment="1">
      <alignment horizontal="center" vertical="center" wrapText="1"/>
    </xf>
    <xf numFmtId="164" fontId="0" fillId="0" borderId="11" xfId="0" applyNumberFormat="1" applyBorder="1"/>
    <xf numFmtId="4" fontId="0" fillId="0" borderId="15" xfId="0" applyNumberFormat="1" applyBorder="1"/>
    <xf numFmtId="164" fontId="0" fillId="0" borderId="2" xfId="0" applyNumberFormat="1" applyBorder="1"/>
    <xf numFmtId="4" fontId="0" fillId="0" borderId="6" xfId="0" applyNumberFormat="1" applyBorder="1"/>
    <xf numFmtId="164" fontId="7" fillId="3" borderId="4" xfId="0" applyNumberFormat="1" applyFont="1" applyFill="1" applyBorder="1"/>
    <xf numFmtId="4" fontId="7" fillId="3" borderId="9" xfId="0" applyNumberFormat="1" applyFont="1" applyFill="1" applyBorder="1"/>
    <xf numFmtId="164" fontId="6" fillId="3" borderId="20" xfId="0" applyNumberFormat="1" applyFont="1" applyFill="1" applyBorder="1" applyAlignment="1">
      <alignment horizontal="center" vertical="center" wrapText="1"/>
    </xf>
    <xf numFmtId="4" fontId="6" fillId="3" borderId="17" xfId="0" applyNumberFormat="1" applyFont="1" applyFill="1" applyBorder="1" applyAlignment="1">
      <alignment horizontal="center" vertical="center" wrapText="1"/>
    </xf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3" borderId="8" xfId="0" applyFont="1" applyFill="1" applyBorder="1"/>
    <xf numFmtId="0" fontId="8" fillId="3" borderId="9" xfId="0" applyFont="1" applyFill="1" applyBorder="1"/>
    <xf numFmtId="4" fontId="10" fillId="0" borderId="6" xfId="0" applyNumberFormat="1" applyFont="1" applyBorder="1"/>
    <xf numFmtId="4" fontId="11" fillId="0" borderId="6" xfId="0" applyNumberFormat="1" applyFont="1" applyBorder="1"/>
    <xf numFmtId="0" fontId="7" fillId="3" borderId="9" xfId="0" applyFont="1" applyFill="1" applyBorder="1"/>
    <xf numFmtId="0" fontId="12" fillId="3" borderId="8" xfId="0" applyFont="1" applyFill="1" applyBorder="1"/>
    <xf numFmtId="0" fontId="12" fillId="3" borderId="9" xfId="0" applyFont="1" applyFill="1" applyBorder="1"/>
    <xf numFmtId="164" fontId="12" fillId="3" borderId="4" xfId="0" applyNumberFormat="1" applyFont="1" applyFill="1" applyBorder="1"/>
    <xf numFmtId="4" fontId="12" fillId="3" borderId="13" xfId="0" applyNumberFormat="1" applyFont="1" applyFill="1" applyBorder="1"/>
    <xf numFmtId="4" fontId="12" fillId="3" borderId="9" xfId="0" applyNumberFormat="1" applyFont="1" applyFill="1" applyBorder="1"/>
    <xf numFmtId="4" fontId="4" fillId="2" borderId="0" xfId="0" applyNumberFormat="1" applyFont="1" applyFill="1" applyAlignment="1">
      <alignment wrapText="1"/>
    </xf>
    <xf numFmtId="164" fontId="13" fillId="0" borderId="23" xfId="0" applyNumberFormat="1" applyFont="1" applyBorder="1"/>
    <xf numFmtId="4" fontId="13" fillId="0" borderId="0" xfId="0" applyNumberFormat="1" applyFont="1"/>
    <xf numFmtId="164" fontId="13" fillId="0" borderId="1" xfId="0" applyNumberFormat="1" applyFont="1" applyBorder="1"/>
    <xf numFmtId="4" fontId="13" fillId="0" borderId="1" xfId="0" applyNumberFormat="1" applyFont="1" applyBorder="1"/>
    <xf numFmtId="4" fontId="0" fillId="0" borderId="24" xfId="0" applyNumberFormat="1" applyBorder="1"/>
    <xf numFmtId="164" fontId="0" fillId="0" borderId="1" xfId="0" applyNumberFormat="1" applyBorder="1"/>
    <xf numFmtId="164" fontId="14" fillId="0" borderId="1" xfId="0" applyNumberFormat="1" applyFont="1" applyBorder="1"/>
    <xf numFmtId="4" fontId="14" fillId="0" borderId="1" xfId="0" applyNumberFormat="1" applyFont="1" applyBorder="1"/>
    <xf numFmtId="164" fontId="15" fillId="3" borderId="20" xfId="0" applyNumberFormat="1" applyFont="1" applyFill="1" applyBorder="1" applyAlignment="1">
      <alignment horizontal="center" vertical="center" wrapText="1"/>
    </xf>
    <xf numFmtId="4" fontId="15" fillId="3" borderId="17" xfId="0" applyNumberFormat="1" applyFont="1" applyFill="1" applyBorder="1" applyAlignment="1">
      <alignment horizontal="center" vertical="center" wrapText="1"/>
    </xf>
    <xf numFmtId="4" fontId="15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164" fontId="17" fillId="0" borderId="1" xfId="0" applyNumberFormat="1" applyFont="1" applyBorder="1"/>
    <xf numFmtId="4" fontId="17" fillId="0" borderId="1" xfId="0" applyNumberFormat="1" applyFont="1" applyBorder="1"/>
    <xf numFmtId="2" fontId="0" fillId="0" borderId="1" xfId="0" applyNumberFormat="1" applyBorder="1"/>
    <xf numFmtId="4" fontId="6" fillId="3" borderId="20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4" fillId="2" borderId="25" xfId="0" applyNumberFormat="1" applyFont="1" applyFill="1" applyBorder="1" applyAlignment="1">
      <alignment horizontal="left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15" fillId="3" borderId="20" xfId="0" applyNumberFormat="1" applyFont="1" applyFill="1" applyBorder="1" applyAlignment="1">
      <alignment horizontal="center" vertical="center" wrapText="1"/>
    </xf>
    <xf numFmtId="4" fontId="15" fillId="3" borderId="21" xfId="0" applyNumberFormat="1" applyFont="1" applyFill="1" applyBorder="1" applyAlignment="1">
      <alignment horizontal="center" vertical="center" wrapText="1"/>
    </xf>
    <xf numFmtId="4" fontId="15" fillId="3" borderId="22" xfId="0" applyNumberFormat="1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" fontId="4" fillId="2" borderId="0" xfId="0" applyNumberFormat="1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A122"/>
  <sheetViews>
    <sheetView tabSelected="1"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CA112" sqref="CA112"/>
    </sheetView>
  </sheetViews>
  <sheetFormatPr defaultRowHeight="14.4" x14ac:dyDescent="0.3"/>
  <cols>
    <col min="2" max="2" width="11.5546875" bestFit="1" customWidth="1"/>
    <col min="3" max="3" width="10.44140625" style="7" customWidth="1"/>
    <col min="4" max="4" width="10.33203125" style="5" bestFit="1" customWidth="1"/>
    <col min="5" max="5" width="9.44140625" style="5" bestFit="1" customWidth="1"/>
    <col min="6" max="6" width="10.44140625" style="7" customWidth="1"/>
    <col min="7" max="7" width="10.33203125" style="5" bestFit="1" customWidth="1"/>
    <col min="8" max="8" width="9.44140625" style="5" bestFit="1" customWidth="1"/>
    <col min="9" max="9" width="9.109375" style="7" customWidth="1"/>
    <col min="10" max="10" width="10.33203125" style="5" bestFit="1" customWidth="1"/>
    <col min="11" max="11" width="10.44140625" style="5" customWidth="1"/>
    <col min="12" max="12" width="9.109375" style="7" customWidth="1"/>
    <col min="13" max="13" width="10.33203125" style="5" bestFit="1" customWidth="1"/>
    <col min="14" max="14" width="10.44140625" style="5" customWidth="1"/>
    <col min="15" max="15" width="9.109375" style="7" customWidth="1"/>
    <col min="16" max="16" width="10.33203125" style="5" bestFit="1" customWidth="1"/>
    <col min="17" max="17" width="10.44140625" style="5" customWidth="1"/>
    <col min="18" max="18" width="9.109375" style="7" customWidth="1"/>
    <col min="19" max="19" width="10.33203125" style="5" bestFit="1" customWidth="1"/>
    <col min="20" max="20" width="10.44140625" style="5" customWidth="1"/>
    <col min="21" max="21" width="9.109375" style="7" customWidth="1"/>
    <col min="22" max="22" width="10.33203125" style="5" bestFit="1" customWidth="1"/>
    <col min="23" max="23" width="9.44140625" style="5" bestFit="1" customWidth="1"/>
    <col min="24" max="24" width="9.109375" style="7" customWidth="1"/>
    <col min="25" max="25" width="10.33203125" style="5" bestFit="1" customWidth="1"/>
    <col min="26" max="26" width="10.88671875" style="5" bestFit="1" customWidth="1"/>
    <col min="27" max="27" width="10.88671875" style="7" bestFit="1" customWidth="1"/>
    <col min="28" max="28" width="10.88671875" style="5" bestFit="1" customWidth="1"/>
    <col min="29" max="29" width="10.109375" style="5" customWidth="1"/>
    <col min="30" max="30" width="9.88671875" style="7" bestFit="1" customWidth="1"/>
    <col min="31" max="31" width="10.33203125" style="5" bestFit="1" customWidth="1"/>
    <col min="32" max="32" width="9.44140625" style="5" bestFit="1" customWidth="1"/>
    <col min="33" max="33" width="9.88671875" style="7" bestFit="1" customWidth="1"/>
    <col min="34" max="34" width="10.33203125" style="5" bestFit="1" customWidth="1"/>
    <col min="35" max="35" width="9.44140625" style="5" bestFit="1" customWidth="1"/>
    <col min="36" max="36" width="9.88671875" style="7" bestFit="1" customWidth="1"/>
    <col min="37" max="37" width="10.33203125" style="5" bestFit="1" customWidth="1"/>
    <col min="38" max="38" width="10" style="5" bestFit="1" customWidth="1"/>
    <col min="39" max="39" width="9.88671875" style="7" bestFit="1" customWidth="1"/>
    <col min="40" max="40" width="10.33203125" style="5" bestFit="1" customWidth="1"/>
    <col min="41" max="41" width="10.44140625" style="5" customWidth="1"/>
    <col min="42" max="42" width="9.109375" style="7" customWidth="1"/>
    <col min="43" max="43" width="10.33203125" style="5" bestFit="1" customWidth="1"/>
    <col min="44" max="44" width="9.44140625" style="5" bestFit="1" customWidth="1"/>
    <col min="45" max="45" width="9.109375" style="7" customWidth="1"/>
    <col min="46" max="46" width="10.33203125" style="5" bestFit="1" customWidth="1"/>
    <col min="47" max="47" width="9.44140625" style="5" bestFit="1" customWidth="1"/>
    <col min="48" max="48" width="9.109375" style="7" customWidth="1"/>
    <col min="49" max="49" width="10.33203125" style="5" bestFit="1" customWidth="1"/>
    <col min="50" max="50" width="9.44140625" style="5" bestFit="1" customWidth="1"/>
    <col min="51" max="51" width="9.109375" style="7" customWidth="1"/>
    <col min="52" max="52" width="10.33203125" style="5" bestFit="1" customWidth="1"/>
    <col min="53" max="53" width="9.44140625" style="5" bestFit="1" customWidth="1"/>
    <col min="54" max="54" width="9.109375" style="7" customWidth="1"/>
    <col min="55" max="55" width="10.33203125" style="5" bestFit="1" customWidth="1"/>
    <col min="56" max="56" width="9.44140625" style="5" bestFit="1" customWidth="1"/>
    <col min="57" max="57" width="9.109375" style="7" customWidth="1"/>
    <col min="58" max="58" width="10.33203125" style="5" bestFit="1" customWidth="1"/>
    <col min="59" max="59" width="9.44140625" style="5" bestFit="1" customWidth="1"/>
    <col min="60" max="60" width="9.109375" style="7" customWidth="1"/>
    <col min="61" max="61" width="10.33203125" style="5" bestFit="1" customWidth="1"/>
    <col min="62" max="62" width="9.44140625" style="5" bestFit="1" customWidth="1"/>
    <col min="63" max="63" width="9.109375" style="7" customWidth="1"/>
    <col min="64" max="64" width="10.33203125" style="5" bestFit="1" customWidth="1"/>
    <col min="65" max="65" width="9.44140625" style="5" bestFit="1" customWidth="1"/>
    <col min="66" max="66" width="9.109375" style="7" customWidth="1"/>
    <col min="67" max="67" width="10.33203125" style="5" bestFit="1" customWidth="1"/>
    <col min="68" max="68" width="9.44140625" style="5" bestFit="1" customWidth="1"/>
    <col min="69" max="69" width="9.109375" style="7" customWidth="1"/>
    <col min="70" max="70" width="10.33203125" style="5" bestFit="1" customWidth="1"/>
    <col min="71" max="71" width="11.44140625" style="5" customWidth="1"/>
    <col min="72" max="72" width="9.109375" style="7" customWidth="1"/>
    <col min="73" max="73" width="10.33203125" style="5" bestFit="1" customWidth="1"/>
    <col min="74" max="74" width="10.5546875" style="5" customWidth="1"/>
    <col min="75" max="75" width="9.109375" style="7" customWidth="1"/>
    <col min="76" max="76" width="10.33203125" style="5" bestFit="1" customWidth="1"/>
    <col min="77" max="77" width="10.5546875" style="5" customWidth="1"/>
    <col min="78" max="78" width="13.33203125" style="7" customWidth="1"/>
    <col min="79" max="79" width="13.33203125" style="5" customWidth="1"/>
    <col min="80" max="80" width="9.109375" style="5"/>
    <col min="81" max="81" width="1.6640625" customWidth="1"/>
    <col min="85" max="85" width="1.6640625" customWidth="1"/>
    <col min="86" max="86" width="12.109375" customWidth="1"/>
    <col min="89" max="89" width="1.6640625" customWidth="1"/>
    <col min="93" max="93" width="1.6640625" customWidth="1"/>
    <col min="97" max="97" width="1.6640625" customWidth="1"/>
    <col min="101" max="101" width="1.6640625" customWidth="1"/>
  </cols>
  <sheetData>
    <row r="1" spans="1:183" s="14" customFormat="1" ht="6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  <c r="BB1" s="15"/>
      <c r="BC1" s="16"/>
      <c r="BD1" s="16"/>
      <c r="BE1" s="15"/>
      <c r="BF1" s="16"/>
      <c r="BG1" s="16"/>
      <c r="BH1" s="15"/>
      <c r="BI1" s="16"/>
      <c r="BJ1" s="16"/>
      <c r="BK1" s="15"/>
      <c r="BL1" s="16"/>
      <c r="BM1" s="16"/>
      <c r="BN1" s="15"/>
      <c r="BO1" s="16"/>
      <c r="BP1" s="16"/>
      <c r="BQ1" s="15"/>
      <c r="BR1" s="16"/>
      <c r="BS1" s="16"/>
      <c r="BT1" s="15"/>
      <c r="BU1" s="16"/>
      <c r="BV1" s="16"/>
      <c r="BW1" s="15"/>
      <c r="BX1" s="16"/>
      <c r="BY1" s="16"/>
      <c r="BZ1" s="15"/>
      <c r="CA1" s="16"/>
      <c r="CB1" s="16"/>
    </row>
    <row r="2" spans="1:183" s="21" customFormat="1" ht="21" customHeight="1" x14ac:dyDescent="0.4">
      <c r="B2" s="17" t="s">
        <v>19</v>
      </c>
      <c r="C2" s="90" t="s">
        <v>26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9"/>
      <c r="BQ2" s="19"/>
      <c r="BR2" s="18"/>
      <c r="BS2" s="19"/>
      <c r="BT2" s="20"/>
      <c r="BU2" s="19"/>
      <c r="BV2" s="19"/>
      <c r="BW2" s="20"/>
      <c r="BX2" s="19"/>
      <c r="BY2" s="19"/>
      <c r="BZ2" s="20"/>
      <c r="CA2" s="19"/>
      <c r="CB2" s="19"/>
    </row>
    <row r="3" spans="1:183" s="21" customFormat="1" ht="21" customHeight="1" thickBot="1" x14ac:dyDescent="0.45">
      <c r="C3" s="91" t="s">
        <v>40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70"/>
      <c r="U3" s="70"/>
      <c r="V3" s="70"/>
      <c r="W3" s="70"/>
      <c r="X3" s="20"/>
      <c r="Y3" s="19"/>
      <c r="Z3" s="19"/>
      <c r="AA3" s="20"/>
      <c r="AB3" s="19"/>
      <c r="AC3" s="19"/>
      <c r="AD3" s="20"/>
      <c r="AE3" s="19"/>
      <c r="AF3" s="19"/>
      <c r="AG3" s="20"/>
      <c r="AH3" s="19"/>
      <c r="AI3" s="19"/>
      <c r="AJ3" s="20"/>
      <c r="AK3" s="19"/>
      <c r="AL3" s="19"/>
      <c r="AM3" s="20"/>
      <c r="AN3" s="19"/>
      <c r="AO3" s="19"/>
      <c r="AP3" s="20"/>
      <c r="AQ3" s="19"/>
      <c r="AR3" s="19"/>
      <c r="AS3" s="20"/>
      <c r="AT3" s="19"/>
      <c r="AU3" s="19"/>
      <c r="AV3" s="20"/>
      <c r="AW3" s="19"/>
      <c r="AX3" s="19"/>
      <c r="AY3" s="20"/>
      <c r="AZ3" s="19"/>
      <c r="BA3" s="19"/>
      <c r="BB3" s="20"/>
      <c r="BC3" s="19"/>
      <c r="BD3" s="19"/>
      <c r="BE3" s="20"/>
      <c r="BF3" s="19"/>
      <c r="BG3" s="19"/>
      <c r="BH3" s="20"/>
      <c r="BI3" s="19"/>
      <c r="BJ3" s="19"/>
      <c r="BK3" s="20"/>
      <c r="BL3" s="19"/>
      <c r="BM3" s="19"/>
      <c r="BN3" s="20"/>
      <c r="BO3" s="19"/>
      <c r="BP3" s="19"/>
      <c r="BQ3" s="20"/>
      <c r="BR3" s="19"/>
      <c r="BS3" s="19"/>
      <c r="BT3" s="20"/>
      <c r="BU3" s="19"/>
      <c r="BV3" s="19"/>
      <c r="BW3" s="20"/>
      <c r="BX3" s="19"/>
      <c r="BY3" s="19"/>
      <c r="BZ3" s="20"/>
      <c r="CA3" s="19"/>
      <c r="CB3" s="19"/>
    </row>
    <row r="4" spans="1:183" s="9" customFormat="1" ht="45" customHeight="1" x14ac:dyDescent="0.3">
      <c r="A4" s="92" t="s">
        <v>0</v>
      </c>
      <c r="B4" s="93"/>
      <c r="C4" s="87" t="s">
        <v>25</v>
      </c>
      <c r="D4" s="88"/>
      <c r="E4" s="89"/>
      <c r="F4" s="87" t="s">
        <v>27</v>
      </c>
      <c r="G4" s="88"/>
      <c r="H4" s="89"/>
      <c r="I4" s="87" t="s">
        <v>53</v>
      </c>
      <c r="J4" s="88"/>
      <c r="K4" s="89"/>
      <c r="L4" s="87" t="s">
        <v>23</v>
      </c>
      <c r="M4" s="88"/>
      <c r="N4" s="89"/>
      <c r="O4" s="87" t="s">
        <v>51</v>
      </c>
      <c r="P4" s="88"/>
      <c r="Q4" s="89"/>
      <c r="R4" s="87" t="s">
        <v>43</v>
      </c>
      <c r="S4" s="88"/>
      <c r="T4" s="89"/>
      <c r="U4" s="87" t="s">
        <v>28</v>
      </c>
      <c r="V4" s="88"/>
      <c r="W4" s="89"/>
      <c r="X4" s="87" t="s">
        <v>24</v>
      </c>
      <c r="Y4" s="88"/>
      <c r="Z4" s="89"/>
      <c r="AA4" s="87" t="s">
        <v>29</v>
      </c>
      <c r="AB4" s="88"/>
      <c r="AC4" s="89"/>
      <c r="AD4" s="87" t="s">
        <v>59</v>
      </c>
      <c r="AE4" s="88"/>
      <c r="AF4" s="89"/>
      <c r="AG4" s="87" t="s">
        <v>55</v>
      </c>
      <c r="AH4" s="88"/>
      <c r="AI4" s="89"/>
      <c r="AJ4" s="87" t="s">
        <v>57</v>
      </c>
      <c r="AK4" s="88"/>
      <c r="AL4" s="89"/>
      <c r="AM4" s="87" t="s">
        <v>30</v>
      </c>
      <c r="AN4" s="88"/>
      <c r="AO4" s="89"/>
      <c r="AP4" s="87" t="s">
        <v>34</v>
      </c>
      <c r="AQ4" s="88"/>
      <c r="AR4" s="89"/>
      <c r="AS4" s="87" t="s">
        <v>49</v>
      </c>
      <c r="AT4" s="88"/>
      <c r="AU4" s="89"/>
      <c r="AV4" s="87" t="s">
        <v>52</v>
      </c>
      <c r="AW4" s="88"/>
      <c r="AX4" s="89"/>
      <c r="AY4" s="87" t="s">
        <v>48</v>
      </c>
      <c r="AZ4" s="88"/>
      <c r="BA4" s="89"/>
      <c r="BB4" s="87" t="s">
        <v>46</v>
      </c>
      <c r="BC4" s="88"/>
      <c r="BD4" s="89"/>
      <c r="BE4" s="87" t="s">
        <v>58</v>
      </c>
      <c r="BF4" s="88"/>
      <c r="BG4" s="89"/>
      <c r="BH4" s="87" t="s">
        <v>41</v>
      </c>
      <c r="BI4" s="88"/>
      <c r="BJ4" s="89"/>
      <c r="BK4" s="87" t="s">
        <v>44</v>
      </c>
      <c r="BL4" s="88"/>
      <c r="BM4" s="89"/>
      <c r="BN4" s="87" t="s">
        <v>31</v>
      </c>
      <c r="BO4" s="88"/>
      <c r="BP4" s="89"/>
      <c r="BQ4" s="87" t="s">
        <v>45</v>
      </c>
      <c r="BR4" s="88"/>
      <c r="BS4" s="89"/>
      <c r="BT4" s="87" t="s">
        <v>32</v>
      </c>
      <c r="BU4" s="88"/>
      <c r="BV4" s="89"/>
      <c r="BW4" s="87" t="s">
        <v>56</v>
      </c>
      <c r="BX4" s="88"/>
      <c r="BY4" s="89"/>
      <c r="BZ4" s="54" t="s">
        <v>20</v>
      </c>
      <c r="CA4" s="55" t="s">
        <v>20</v>
      </c>
      <c r="CB4" s="8"/>
      <c r="CD4" s="10"/>
      <c r="CE4" s="10"/>
      <c r="CF4" s="10"/>
      <c r="CH4" s="10"/>
      <c r="CI4" s="10"/>
      <c r="CJ4" s="10"/>
      <c r="CL4" s="10"/>
      <c r="CM4" s="10"/>
      <c r="CN4" s="10"/>
      <c r="CP4" s="10"/>
      <c r="CQ4" s="10"/>
      <c r="CR4" s="10"/>
      <c r="CT4" s="10"/>
      <c r="CU4" s="10"/>
      <c r="CV4" s="10"/>
      <c r="CX4" s="10"/>
      <c r="CY4" s="10"/>
      <c r="CZ4" s="10"/>
    </row>
    <row r="5" spans="1:183" ht="45" customHeight="1" thickBot="1" x14ac:dyDescent="0.35">
      <c r="A5" s="39" t="s">
        <v>1</v>
      </c>
      <c r="B5" s="40" t="s">
        <v>42</v>
      </c>
      <c r="C5" s="29" t="s">
        <v>2</v>
      </c>
      <c r="D5" s="28" t="s">
        <v>3</v>
      </c>
      <c r="E5" s="47" t="s">
        <v>4</v>
      </c>
      <c r="F5" s="29" t="s">
        <v>2</v>
      </c>
      <c r="G5" s="28" t="s">
        <v>3</v>
      </c>
      <c r="H5" s="47" t="s">
        <v>4</v>
      </c>
      <c r="I5" s="29" t="s">
        <v>2</v>
      </c>
      <c r="J5" s="28" t="s">
        <v>3</v>
      </c>
      <c r="K5" s="47" t="s">
        <v>4</v>
      </c>
      <c r="L5" s="29" t="s">
        <v>2</v>
      </c>
      <c r="M5" s="28" t="s">
        <v>3</v>
      </c>
      <c r="N5" s="47" t="s">
        <v>4</v>
      </c>
      <c r="O5" s="29" t="s">
        <v>2</v>
      </c>
      <c r="P5" s="28" t="s">
        <v>3</v>
      </c>
      <c r="Q5" s="47" t="s">
        <v>4</v>
      </c>
      <c r="R5" s="29" t="s">
        <v>2</v>
      </c>
      <c r="S5" s="28" t="s">
        <v>3</v>
      </c>
      <c r="T5" s="47" t="s">
        <v>4</v>
      </c>
      <c r="U5" s="29" t="s">
        <v>2</v>
      </c>
      <c r="V5" s="28" t="s">
        <v>3</v>
      </c>
      <c r="W5" s="47" t="s">
        <v>4</v>
      </c>
      <c r="X5" s="29" t="s">
        <v>2</v>
      </c>
      <c r="Y5" s="28" t="s">
        <v>3</v>
      </c>
      <c r="Z5" s="47" t="s">
        <v>4</v>
      </c>
      <c r="AA5" s="29" t="s">
        <v>2</v>
      </c>
      <c r="AB5" s="28" t="s">
        <v>3</v>
      </c>
      <c r="AC5" s="47" t="s">
        <v>4</v>
      </c>
      <c r="AD5" s="29" t="s">
        <v>2</v>
      </c>
      <c r="AE5" s="28" t="s">
        <v>3</v>
      </c>
      <c r="AF5" s="47" t="s">
        <v>4</v>
      </c>
      <c r="AG5" s="29" t="s">
        <v>2</v>
      </c>
      <c r="AH5" s="28" t="s">
        <v>3</v>
      </c>
      <c r="AI5" s="47" t="s">
        <v>4</v>
      </c>
      <c r="AJ5" s="29" t="s">
        <v>2</v>
      </c>
      <c r="AK5" s="28" t="s">
        <v>3</v>
      </c>
      <c r="AL5" s="47" t="s">
        <v>4</v>
      </c>
      <c r="AM5" s="29" t="s">
        <v>2</v>
      </c>
      <c r="AN5" s="28" t="s">
        <v>3</v>
      </c>
      <c r="AO5" s="47" t="s">
        <v>4</v>
      </c>
      <c r="AP5" s="29" t="s">
        <v>2</v>
      </c>
      <c r="AQ5" s="28" t="s">
        <v>3</v>
      </c>
      <c r="AR5" s="47" t="s">
        <v>4</v>
      </c>
      <c r="AS5" s="29" t="s">
        <v>2</v>
      </c>
      <c r="AT5" s="28" t="s">
        <v>3</v>
      </c>
      <c r="AU5" s="47" t="s">
        <v>4</v>
      </c>
      <c r="AV5" s="29" t="s">
        <v>2</v>
      </c>
      <c r="AW5" s="28" t="s">
        <v>3</v>
      </c>
      <c r="AX5" s="47" t="s">
        <v>4</v>
      </c>
      <c r="AY5" s="29" t="s">
        <v>2</v>
      </c>
      <c r="AZ5" s="28" t="s">
        <v>3</v>
      </c>
      <c r="BA5" s="47" t="s">
        <v>4</v>
      </c>
      <c r="BB5" s="29" t="s">
        <v>2</v>
      </c>
      <c r="BC5" s="28" t="s">
        <v>3</v>
      </c>
      <c r="BD5" s="47" t="s">
        <v>4</v>
      </c>
      <c r="BE5" s="29" t="s">
        <v>2</v>
      </c>
      <c r="BF5" s="28" t="s">
        <v>3</v>
      </c>
      <c r="BG5" s="47" t="s">
        <v>4</v>
      </c>
      <c r="BH5" s="29" t="s">
        <v>2</v>
      </c>
      <c r="BI5" s="28" t="s">
        <v>3</v>
      </c>
      <c r="BJ5" s="47" t="s">
        <v>4</v>
      </c>
      <c r="BK5" s="29" t="s">
        <v>2</v>
      </c>
      <c r="BL5" s="28" t="s">
        <v>3</v>
      </c>
      <c r="BM5" s="47" t="s">
        <v>4</v>
      </c>
      <c r="BN5" s="29" t="s">
        <v>2</v>
      </c>
      <c r="BO5" s="28" t="s">
        <v>3</v>
      </c>
      <c r="BP5" s="47" t="s">
        <v>4</v>
      </c>
      <c r="BQ5" s="29" t="s">
        <v>2</v>
      </c>
      <c r="BR5" s="28" t="s">
        <v>3</v>
      </c>
      <c r="BS5" s="47" t="s">
        <v>4</v>
      </c>
      <c r="BT5" s="29" t="s">
        <v>2</v>
      </c>
      <c r="BU5" s="28" t="s">
        <v>3</v>
      </c>
      <c r="BV5" s="47" t="s">
        <v>4</v>
      </c>
      <c r="BW5" s="29" t="s">
        <v>2</v>
      </c>
      <c r="BX5" s="28" t="s">
        <v>3</v>
      </c>
      <c r="BY5" s="47" t="s">
        <v>4</v>
      </c>
      <c r="BZ5" s="29" t="s">
        <v>21</v>
      </c>
      <c r="CA5" s="30" t="s">
        <v>22</v>
      </c>
      <c r="CB5" s="3"/>
      <c r="CC5" s="2"/>
      <c r="CD5" s="1"/>
      <c r="CE5" s="1"/>
      <c r="CF5" s="1"/>
      <c r="CG5" s="2"/>
      <c r="CH5" s="1"/>
      <c r="CI5" s="1"/>
      <c r="CJ5" s="1"/>
      <c r="CK5" s="2"/>
      <c r="CL5" s="1"/>
      <c r="CM5" s="1"/>
      <c r="CN5" s="1"/>
      <c r="CO5" s="2"/>
      <c r="CP5" s="1"/>
      <c r="CQ5" s="1"/>
      <c r="CR5" s="1"/>
      <c r="CS5" s="2"/>
      <c r="CT5" s="1"/>
      <c r="CU5" s="1"/>
      <c r="CV5" s="1"/>
      <c r="CW5" s="2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</row>
    <row r="6" spans="1:183" x14ac:dyDescent="0.3">
      <c r="A6" s="41">
        <v>2017</v>
      </c>
      <c r="B6" s="42" t="s">
        <v>5</v>
      </c>
      <c r="C6" s="48"/>
      <c r="D6" s="22"/>
      <c r="E6" s="49"/>
      <c r="F6" s="48">
        <v>0</v>
      </c>
      <c r="G6" s="22">
        <v>0</v>
      </c>
      <c r="H6" s="49">
        <v>0</v>
      </c>
      <c r="I6" s="48">
        <v>0</v>
      </c>
      <c r="J6" s="22">
        <v>0</v>
      </c>
      <c r="K6" s="49">
        <f t="shared" ref="K6:K17" si="0">IF(I6=0,0,J6/I6*1000)</f>
        <v>0</v>
      </c>
      <c r="L6" s="48">
        <v>0</v>
      </c>
      <c r="M6" s="22">
        <v>0</v>
      </c>
      <c r="N6" s="49">
        <f t="shared" ref="N6:N17" si="1">IF(L6=0,0,M6/L6*1000)</f>
        <v>0</v>
      </c>
      <c r="O6" s="48">
        <v>0</v>
      </c>
      <c r="P6" s="22">
        <v>0</v>
      </c>
      <c r="Q6" s="49">
        <v>0</v>
      </c>
      <c r="R6" s="48">
        <v>0</v>
      </c>
      <c r="S6" s="22">
        <v>0</v>
      </c>
      <c r="T6" s="49">
        <v>0</v>
      </c>
      <c r="U6" s="48">
        <v>0</v>
      </c>
      <c r="V6" s="22">
        <v>0</v>
      </c>
      <c r="W6" s="49">
        <v>0</v>
      </c>
      <c r="X6" s="48">
        <v>0</v>
      </c>
      <c r="Y6" s="22">
        <v>0</v>
      </c>
      <c r="Z6" s="49">
        <v>0</v>
      </c>
      <c r="AA6" s="48">
        <v>100.8</v>
      </c>
      <c r="AB6" s="22">
        <v>2098.8200000000002</v>
      </c>
      <c r="AC6" s="49">
        <f t="shared" ref="AC6:AC13" si="2">AB6/AA6*1000</f>
        <v>20821.626984126986</v>
      </c>
      <c r="AD6" s="48"/>
      <c r="AE6" s="22"/>
      <c r="AF6" s="49"/>
      <c r="AG6" s="48">
        <v>0</v>
      </c>
      <c r="AH6" s="22">
        <v>0</v>
      </c>
      <c r="AI6" s="49">
        <f t="shared" ref="AI6:AI17" si="3">IF(AG6=0,0,AH6/AG6*1000)</f>
        <v>0</v>
      </c>
      <c r="AJ6" s="48">
        <v>0</v>
      </c>
      <c r="AK6" s="22">
        <v>0</v>
      </c>
      <c r="AL6" s="49">
        <f t="shared" ref="AL6:AL17" si="4">IF(AJ6=0,0,AK6/AJ6*1000)</f>
        <v>0</v>
      </c>
      <c r="AM6" s="48">
        <v>1123.335</v>
      </c>
      <c r="AN6" s="22">
        <v>24986.01</v>
      </c>
      <c r="AO6" s="49">
        <f t="shared" ref="AO6:AO12" si="5">AN6/AM6*1000</f>
        <v>22242.705871356273</v>
      </c>
      <c r="AP6" s="48">
        <v>0</v>
      </c>
      <c r="AQ6" s="22">
        <v>0</v>
      </c>
      <c r="AR6" s="49">
        <v>0</v>
      </c>
      <c r="AS6" s="48">
        <v>0</v>
      </c>
      <c r="AT6" s="22">
        <v>0</v>
      </c>
      <c r="AU6" s="49">
        <v>0</v>
      </c>
      <c r="AV6" s="48">
        <v>0</v>
      </c>
      <c r="AW6" s="22">
        <v>0</v>
      </c>
      <c r="AX6" s="49">
        <v>0</v>
      </c>
      <c r="AY6" s="48">
        <v>0</v>
      </c>
      <c r="AZ6" s="22">
        <v>0</v>
      </c>
      <c r="BA6" s="49">
        <v>0</v>
      </c>
      <c r="BB6" s="48">
        <v>0</v>
      </c>
      <c r="BC6" s="22">
        <v>0</v>
      </c>
      <c r="BD6" s="49">
        <v>0</v>
      </c>
      <c r="BE6" s="48">
        <v>0</v>
      </c>
      <c r="BF6" s="22">
        <v>0</v>
      </c>
      <c r="BG6" s="49">
        <f t="shared" ref="BG6:BG17" si="6">IF(BE6=0,0,BF6/BE6*1000)</f>
        <v>0</v>
      </c>
      <c r="BH6" s="48">
        <v>0</v>
      </c>
      <c r="BI6" s="22">
        <v>0</v>
      </c>
      <c r="BJ6" s="49">
        <v>0</v>
      </c>
      <c r="BK6" s="48">
        <v>0</v>
      </c>
      <c r="BL6" s="22">
        <v>0</v>
      </c>
      <c r="BM6" s="49">
        <v>0</v>
      </c>
      <c r="BN6" s="48">
        <v>0</v>
      </c>
      <c r="BO6" s="22">
        <v>0</v>
      </c>
      <c r="BP6" s="49">
        <v>0</v>
      </c>
      <c r="BQ6" s="48">
        <v>0</v>
      </c>
      <c r="BR6" s="22">
        <v>0</v>
      </c>
      <c r="BS6" s="49">
        <v>0</v>
      </c>
      <c r="BT6" s="48">
        <v>0</v>
      </c>
      <c r="BU6" s="22">
        <v>0</v>
      </c>
      <c r="BV6" s="49">
        <v>0</v>
      </c>
      <c r="BW6" s="48">
        <v>0</v>
      </c>
      <c r="BX6" s="22">
        <v>0</v>
      </c>
      <c r="BY6" s="49">
        <f t="shared" ref="BY6:BY17" si="7">IF(BW6=0,0,BX6/BW6*1000)</f>
        <v>0</v>
      </c>
      <c r="BZ6" s="23">
        <f t="shared" ref="BZ6:BZ18" si="8">C6+U6+X6+AA6+AM6+BN6+BT6+BH6</f>
        <v>1224.135</v>
      </c>
      <c r="CA6" s="24">
        <f t="shared" ref="CA6:CA18" si="9">D6+V6+Y6+AB6+AN6+BO6+BU6+BI6</f>
        <v>27084.829999999998</v>
      </c>
    </row>
    <row r="7" spans="1:183" x14ac:dyDescent="0.3">
      <c r="A7" s="43">
        <v>2017</v>
      </c>
      <c r="B7" s="44" t="s">
        <v>6</v>
      </c>
      <c r="C7" s="50"/>
      <c r="D7" s="4"/>
      <c r="E7" s="51"/>
      <c r="F7" s="50">
        <v>0</v>
      </c>
      <c r="G7" s="4">
        <v>0</v>
      </c>
      <c r="H7" s="51">
        <v>0</v>
      </c>
      <c r="I7" s="50">
        <v>0</v>
      </c>
      <c r="J7" s="4">
        <v>0</v>
      </c>
      <c r="K7" s="51">
        <f t="shared" si="0"/>
        <v>0</v>
      </c>
      <c r="L7" s="50">
        <v>0</v>
      </c>
      <c r="M7" s="4">
        <v>0</v>
      </c>
      <c r="N7" s="51">
        <f t="shared" si="1"/>
        <v>0</v>
      </c>
      <c r="O7" s="50">
        <v>0</v>
      </c>
      <c r="P7" s="4">
        <v>0</v>
      </c>
      <c r="Q7" s="51">
        <v>0</v>
      </c>
      <c r="R7" s="50">
        <v>0</v>
      </c>
      <c r="S7" s="4">
        <v>0</v>
      </c>
      <c r="T7" s="51">
        <v>0</v>
      </c>
      <c r="U7" s="50">
        <v>0</v>
      </c>
      <c r="V7" s="4">
        <v>0</v>
      </c>
      <c r="W7" s="51">
        <v>0</v>
      </c>
      <c r="X7" s="50">
        <v>0</v>
      </c>
      <c r="Y7" s="4">
        <v>0</v>
      </c>
      <c r="Z7" s="51">
        <v>0</v>
      </c>
      <c r="AA7" s="50">
        <v>3109.819</v>
      </c>
      <c r="AB7" s="4">
        <v>68681.14</v>
      </c>
      <c r="AC7" s="51">
        <f t="shared" si="2"/>
        <v>22085.253193192271</v>
      </c>
      <c r="AD7" s="50"/>
      <c r="AE7" s="4"/>
      <c r="AF7" s="51"/>
      <c r="AG7" s="50">
        <v>0</v>
      </c>
      <c r="AH7" s="4">
        <v>0</v>
      </c>
      <c r="AI7" s="51">
        <f t="shared" si="3"/>
        <v>0</v>
      </c>
      <c r="AJ7" s="50">
        <v>0</v>
      </c>
      <c r="AK7" s="4">
        <v>0</v>
      </c>
      <c r="AL7" s="51">
        <f t="shared" si="4"/>
        <v>0</v>
      </c>
      <c r="AM7" s="50">
        <v>140.30000000000001</v>
      </c>
      <c r="AN7" s="4">
        <v>2451.3200000000002</v>
      </c>
      <c r="AO7" s="51">
        <f t="shared" si="5"/>
        <v>17471.988595866002</v>
      </c>
      <c r="AP7" s="50">
        <v>0</v>
      </c>
      <c r="AQ7" s="4">
        <v>0</v>
      </c>
      <c r="AR7" s="51">
        <v>0</v>
      </c>
      <c r="AS7" s="50">
        <v>0</v>
      </c>
      <c r="AT7" s="4">
        <v>0</v>
      </c>
      <c r="AU7" s="51">
        <v>0</v>
      </c>
      <c r="AV7" s="50">
        <v>0</v>
      </c>
      <c r="AW7" s="4">
        <v>0</v>
      </c>
      <c r="AX7" s="51">
        <v>0</v>
      </c>
      <c r="AY7" s="50">
        <v>0</v>
      </c>
      <c r="AZ7" s="4">
        <v>0</v>
      </c>
      <c r="BA7" s="51">
        <v>0</v>
      </c>
      <c r="BB7" s="50">
        <v>0</v>
      </c>
      <c r="BC7" s="4">
        <v>0</v>
      </c>
      <c r="BD7" s="51">
        <v>0</v>
      </c>
      <c r="BE7" s="50">
        <v>0</v>
      </c>
      <c r="BF7" s="4">
        <v>0</v>
      </c>
      <c r="BG7" s="51">
        <f t="shared" si="6"/>
        <v>0</v>
      </c>
      <c r="BH7" s="50">
        <v>0</v>
      </c>
      <c r="BI7" s="4">
        <v>0</v>
      </c>
      <c r="BJ7" s="51">
        <v>0</v>
      </c>
      <c r="BK7" s="50">
        <v>0</v>
      </c>
      <c r="BL7" s="4">
        <v>0</v>
      </c>
      <c r="BM7" s="51">
        <v>0</v>
      </c>
      <c r="BN7" s="50">
        <v>0</v>
      </c>
      <c r="BO7" s="4">
        <v>0</v>
      </c>
      <c r="BP7" s="51">
        <v>0</v>
      </c>
      <c r="BQ7" s="50">
        <v>0</v>
      </c>
      <c r="BR7" s="4">
        <v>0</v>
      </c>
      <c r="BS7" s="51">
        <v>0</v>
      </c>
      <c r="BT7" s="50">
        <v>650</v>
      </c>
      <c r="BU7" s="4">
        <v>11985.22</v>
      </c>
      <c r="BV7" s="51">
        <f t="shared" ref="BV7" si="10">BU7/BT7*1000</f>
        <v>18438.8</v>
      </c>
      <c r="BW7" s="50">
        <v>0</v>
      </c>
      <c r="BX7" s="4">
        <v>0</v>
      </c>
      <c r="BY7" s="51">
        <f t="shared" si="7"/>
        <v>0</v>
      </c>
      <c r="BZ7" s="6">
        <f t="shared" si="8"/>
        <v>3900.1190000000001</v>
      </c>
      <c r="CA7" s="11">
        <f t="shared" si="9"/>
        <v>83117.680000000008</v>
      </c>
    </row>
    <row r="8" spans="1:183" x14ac:dyDescent="0.3">
      <c r="A8" s="43">
        <v>2017</v>
      </c>
      <c r="B8" s="44" t="s">
        <v>7</v>
      </c>
      <c r="C8" s="50"/>
      <c r="D8" s="4"/>
      <c r="E8" s="51"/>
      <c r="F8" s="50">
        <v>0</v>
      </c>
      <c r="G8" s="4">
        <v>0</v>
      </c>
      <c r="H8" s="51">
        <v>0</v>
      </c>
      <c r="I8" s="50">
        <v>0</v>
      </c>
      <c r="J8" s="4">
        <v>0</v>
      </c>
      <c r="K8" s="51">
        <f t="shared" si="0"/>
        <v>0</v>
      </c>
      <c r="L8" s="50">
        <v>0</v>
      </c>
      <c r="M8" s="4">
        <v>0</v>
      </c>
      <c r="N8" s="51">
        <f t="shared" si="1"/>
        <v>0</v>
      </c>
      <c r="O8" s="50">
        <v>0</v>
      </c>
      <c r="P8" s="4">
        <v>0</v>
      </c>
      <c r="Q8" s="51">
        <v>0</v>
      </c>
      <c r="R8" s="50">
        <v>0</v>
      </c>
      <c r="S8" s="4">
        <v>0</v>
      </c>
      <c r="T8" s="51">
        <v>0</v>
      </c>
      <c r="U8" s="50">
        <v>0</v>
      </c>
      <c r="V8" s="4">
        <v>0</v>
      </c>
      <c r="W8" s="51">
        <v>0</v>
      </c>
      <c r="X8" s="50">
        <v>0.04</v>
      </c>
      <c r="Y8" s="4">
        <v>7.76</v>
      </c>
      <c r="Z8" s="51">
        <f t="shared" ref="Z8:Z9" si="11">Y8/X8*1000</f>
        <v>194000</v>
      </c>
      <c r="AA8" s="50">
        <v>40.32</v>
      </c>
      <c r="AB8" s="4">
        <v>1012.98</v>
      </c>
      <c r="AC8" s="51">
        <f t="shared" si="2"/>
        <v>25123.511904761905</v>
      </c>
      <c r="AD8" s="50"/>
      <c r="AE8" s="4"/>
      <c r="AF8" s="51"/>
      <c r="AG8" s="50">
        <v>0</v>
      </c>
      <c r="AH8" s="4">
        <v>0</v>
      </c>
      <c r="AI8" s="51">
        <f t="shared" si="3"/>
        <v>0</v>
      </c>
      <c r="AJ8" s="50">
        <v>0</v>
      </c>
      <c r="AK8" s="4">
        <v>0</v>
      </c>
      <c r="AL8" s="51">
        <f t="shared" si="4"/>
        <v>0</v>
      </c>
      <c r="AM8" s="50">
        <v>363.59500000000003</v>
      </c>
      <c r="AN8" s="4">
        <v>7541.79</v>
      </c>
      <c r="AO8" s="51">
        <f t="shared" si="5"/>
        <v>20742.281934570055</v>
      </c>
      <c r="AP8" s="50">
        <v>0</v>
      </c>
      <c r="AQ8" s="4">
        <v>0</v>
      </c>
      <c r="AR8" s="51">
        <v>0</v>
      </c>
      <c r="AS8" s="50">
        <v>0</v>
      </c>
      <c r="AT8" s="4">
        <v>0</v>
      </c>
      <c r="AU8" s="51">
        <v>0</v>
      </c>
      <c r="AV8" s="50">
        <v>0</v>
      </c>
      <c r="AW8" s="4">
        <v>0</v>
      </c>
      <c r="AX8" s="51">
        <v>0</v>
      </c>
      <c r="AY8" s="50">
        <v>0</v>
      </c>
      <c r="AZ8" s="4">
        <v>0</v>
      </c>
      <c r="BA8" s="51">
        <v>0</v>
      </c>
      <c r="BB8" s="50">
        <v>0</v>
      </c>
      <c r="BC8" s="4">
        <v>0</v>
      </c>
      <c r="BD8" s="51">
        <v>0</v>
      </c>
      <c r="BE8" s="50">
        <v>0</v>
      </c>
      <c r="BF8" s="4">
        <v>0</v>
      </c>
      <c r="BG8" s="51">
        <f t="shared" si="6"/>
        <v>0</v>
      </c>
      <c r="BH8" s="50">
        <v>0</v>
      </c>
      <c r="BI8" s="4">
        <v>0</v>
      </c>
      <c r="BJ8" s="51">
        <v>0</v>
      </c>
      <c r="BK8" s="50">
        <v>0</v>
      </c>
      <c r="BL8" s="4">
        <v>0</v>
      </c>
      <c r="BM8" s="51">
        <v>0</v>
      </c>
      <c r="BN8" s="50">
        <v>0</v>
      </c>
      <c r="BO8" s="4">
        <v>0</v>
      </c>
      <c r="BP8" s="51">
        <v>0</v>
      </c>
      <c r="BQ8" s="50">
        <v>0</v>
      </c>
      <c r="BR8" s="4">
        <v>0</v>
      </c>
      <c r="BS8" s="51">
        <v>0</v>
      </c>
      <c r="BT8" s="50">
        <v>0</v>
      </c>
      <c r="BU8" s="4">
        <v>0</v>
      </c>
      <c r="BV8" s="51">
        <v>0</v>
      </c>
      <c r="BW8" s="50">
        <v>0</v>
      </c>
      <c r="BX8" s="4">
        <v>0</v>
      </c>
      <c r="BY8" s="51">
        <f t="shared" si="7"/>
        <v>0</v>
      </c>
      <c r="BZ8" s="6">
        <f t="shared" si="8"/>
        <v>403.95500000000004</v>
      </c>
      <c r="CA8" s="11">
        <f t="shared" si="9"/>
        <v>8562.5300000000007</v>
      </c>
    </row>
    <row r="9" spans="1:183" x14ac:dyDescent="0.3">
      <c r="A9" s="43">
        <v>2017</v>
      </c>
      <c r="B9" s="44" t="s">
        <v>8</v>
      </c>
      <c r="C9" s="50"/>
      <c r="D9" s="4"/>
      <c r="E9" s="51"/>
      <c r="F9" s="50">
        <v>0</v>
      </c>
      <c r="G9" s="4">
        <v>0</v>
      </c>
      <c r="H9" s="51">
        <v>0</v>
      </c>
      <c r="I9" s="50">
        <v>0</v>
      </c>
      <c r="J9" s="4">
        <v>0</v>
      </c>
      <c r="K9" s="51">
        <f t="shared" si="0"/>
        <v>0</v>
      </c>
      <c r="L9" s="50">
        <v>0</v>
      </c>
      <c r="M9" s="4">
        <v>0</v>
      </c>
      <c r="N9" s="51">
        <f t="shared" si="1"/>
        <v>0</v>
      </c>
      <c r="O9" s="50">
        <v>0</v>
      </c>
      <c r="P9" s="4">
        <v>0</v>
      </c>
      <c r="Q9" s="51">
        <v>0</v>
      </c>
      <c r="R9" s="50">
        <v>0</v>
      </c>
      <c r="S9" s="4">
        <v>0</v>
      </c>
      <c r="T9" s="51">
        <v>0</v>
      </c>
      <c r="U9" s="50">
        <v>299.99400000000003</v>
      </c>
      <c r="V9" s="4">
        <v>5274.07</v>
      </c>
      <c r="W9" s="51">
        <f t="shared" ref="W9" si="12">V9/U9*1000</f>
        <v>17580.584945032231</v>
      </c>
      <c r="X9" s="50">
        <v>2.7E-2</v>
      </c>
      <c r="Y9" s="4">
        <v>1.71</v>
      </c>
      <c r="Z9" s="51">
        <f t="shared" si="11"/>
        <v>63333.333333333336</v>
      </c>
      <c r="AA9" s="50">
        <v>3078.002</v>
      </c>
      <c r="AB9" s="4">
        <v>52144.87</v>
      </c>
      <c r="AC9" s="51">
        <f t="shared" si="2"/>
        <v>16941.142338439029</v>
      </c>
      <c r="AD9" s="50"/>
      <c r="AE9" s="4"/>
      <c r="AF9" s="51"/>
      <c r="AG9" s="50">
        <v>0</v>
      </c>
      <c r="AH9" s="4">
        <v>0</v>
      </c>
      <c r="AI9" s="51">
        <f t="shared" si="3"/>
        <v>0</v>
      </c>
      <c r="AJ9" s="50">
        <v>0</v>
      </c>
      <c r="AK9" s="4">
        <v>0</v>
      </c>
      <c r="AL9" s="51">
        <f t="shared" si="4"/>
        <v>0</v>
      </c>
      <c r="AM9" s="50">
        <v>1084.029</v>
      </c>
      <c r="AN9" s="4">
        <v>17731.310000000001</v>
      </c>
      <c r="AO9" s="51">
        <f t="shared" si="5"/>
        <v>16356.859456711953</v>
      </c>
      <c r="AP9" s="50">
        <v>0</v>
      </c>
      <c r="AQ9" s="4">
        <v>0</v>
      </c>
      <c r="AR9" s="51">
        <v>0</v>
      </c>
      <c r="AS9" s="50">
        <v>0</v>
      </c>
      <c r="AT9" s="4">
        <v>0</v>
      </c>
      <c r="AU9" s="51">
        <v>0</v>
      </c>
      <c r="AV9" s="50">
        <v>0</v>
      </c>
      <c r="AW9" s="4">
        <v>0</v>
      </c>
      <c r="AX9" s="51">
        <v>0</v>
      </c>
      <c r="AY9" s="50">
        <v>0</v>
      </c>
      <c r="AZ9" s="4">
        <v>0</v>
      </c>
      <c r="BA9" s="51">
        <v>0</v>
      </c>
      <c r="BB9" s="50">
        <v>0</v>
      </c>
      <c r="BC9" s="4">
        <v>0</v>
      </c>
      <c r="BD9" s="51">
        <v>0</v>
      </c>
      <c r="BE9" s="50">
        <v>0</v>
      </c>
      <c r="BF9" s="4">
        <v>0</v>
      </c>
      <c r="BG9" s="51">
        <f t="shared" si="6"/>
        <v>0</v>
      </c>
      <c r="BH9" s="50">
        <v>0</v>
      </c>
      <c r="BI9" s="4">
        <v>0</v>
      </c>
      <c r="BJ9" s="51">
        <v>0</v>
      </c>
      <c r="BK9" s="50">
        <v>0</v>
      </c>
      <c r="BL9" s="4">
        <v>0</v>
      </c>
      <c r="BM9" s="51">
        <v>0</v>
      </c>
      <c r="BN9" s="50">
        <v>0</v>
      </c>
      <c r="BO9" s="4">
        <v>0</v>
      </c>
      <c r="BP9" s="51">
        <v>0</v>
      </c>
      <c r="BQ9" s="50">
        <v>0</v>
      </c>
      <c r="BR9" s="4">
        <v>0</v>
      </c>
      <c r="BS9" s="51">
        <v>0</v>
      </c>
      <c r="BT9" s="50">
        <v>0</v>
      </c>
      <c r="BU9" s="4">
        <v>0</v>
      </c>
      <c r="BV9" s="51">
        <v>0</v>
      </c>
      <c r="BW9" s="50">
        <v>0</v>
      </c>
      <c r="BX9" s="4">
        <v>0</v>
      </c>
      <c r="BY9" s="51">
        <f t="shared" si="7"/>
        <v>0</v>
      </c>
      <c r="BZ9" s="6">
        <f t="shared" si="8"/>
        <v>4462.0519999999997</v>
      </c>
      <c r="CA9" s="11">
        <f t="shared" si="9"/>
        <v>75151.960000000006</v>
      </c>
    </row>
    <row r="10" spans="1:183" x14ac:dyDescent="0.3">
      <c r="A10" s="43">
        <v>2017</v>
      </c>
      <c r="B10" s="44" t="s">
        <v>9</v>
      </c>
      <c r="C10" s="50"/>
      <c r="D10" s="4"/>
      <c r="E10" s="51"/>
      <c r="F10" s="50">
        <v>0</v>
      </c>
      <c r="G10" s="4">
        <v>0</v>
      </c>
      <c r="H10" s="51">
        <v>0</v>
      </c>
      <c r="I10" s="50">
        <v>0</v>
      </c>
      <c r="J10" s="4">
        <v>0</v>
      </c>
      <c r="K10" s="51">
        <f t="shared" si="0"/>
        <v>0</v>
      </c>
      <c r="L10" s="50">
        <v>0</v>
      </c>
      <c r="M10" s="4">
        <v>0</v>
      </c>
      <c r="N10" s="51">
        <f t="shared" si="1"/>
        <v>0</v>
      </c>
      <c r="O10" s="50">
        <v>0</v>
      </c>
      <c r="P10" s="4">
        <v>0</v>
      </c>
      <c r="Q10" s="51">
        <v>0</v>
      </c>
      <c r="R10" s="50">
        <v>0</v>
      </c>
      <c r="S10" s="4">
        <v>0</v>
      </c>
      <c r="T10" s="51">
        <v>0</v>
      </c>
      <c r="U10" s="50">
        <v>0</v>
      </c>
      <c r="V10" s="4">
        <v>0</v>
      </c>
      <c r="W10" s="51">
        <v>0</v>
      </c>
      <c r="X10" s="50">
        <v>0</v>
      </c>
      <c r="Y10" s="4">
        <v>0</v>
      </c>
      <c r="Z10" s="51">
        <v>0</v>
      </c>
      <c r="AA10" s="50">
        <v>898.52800000000002</v>
      </c>
      <c r="AB10" s="4">
        <v>15855.51</v>
      </c>
      <c r="AC10" s="51">
        <f t="shared" si="2"/>
        <v>17646.094501228679</v>
      </c>
      <c r="AD10" s="50"/>
      <c r="AE10" s="4"/>
      <c r="AF10" s="51"/>
      <c r="AG10" s="50">
        <v>0</v>
      </c>
      <c r="AH10" s="4">
        <v>0</v>
      </c>
      <c r="AI10" s="51">
        <f t="shared" si="3"/>
        <v>0</v>
      </c>
      <c r="AJ10" s="50">
        <v>0</v>
      </c>
      <c r="AK10" s="4">
        <v>0</v>
      </c>
      <c r="AL10" s="51">
        <f t="shared" si="4"/>
        <v>0</v>
      </c>
      <c r="AM10" s="50">
        <v>262.04700000000003</v>
      </c>
      <c r="AN10" s="4">
        <v>4389.66</v>
      </c>
      <c r="AO10" s="51">
        <f t="shared" si="5"/>
        <v>16751.422454750482</v>
      </c>
      <c r="AP10" s="50">
        <v>0</v>
      </c>
      <c r="AQ10" s="4">
        <v>0</v>
      </c>
      <c r="AR10" s="51">
        <v>0</v>
      </c>
      <c r="AS10" s="50">
        <v>0</v>
      </c>
      <c r="AT10" s="4">
        <v>0</v>
      </c>
      <c r="AU10" s="51">
        <v>0</v>
      </c>
      <c r="AV10" s="50">
        <v>0</v>
      </c>
      <c r="AW10" s="4">
        <v>0</v>
      </c>
      <c r="AX10" s="51">
        <v>0</v>
      </c>
      <c r="AY10" s="50">
        <v>0</v>
      </c>
      <c r="AZ10" s="4">
        <v>0</v>
      </c>
      <c r="BA10" s="51">
        <v>0</v>
      </c>
      <c r="BB10" s="50">
        <v>0</v>
      </c>
      <c r="BC10" s="4">
        <v>0</v>
      </c>
      <c r="BD10" s="51">
        <v>0</v>
      </c>
      <c r="BE10" s="50">
        <v>0</v>
      </c>
      <c r="BF10" s="4">
        <v>0</v>
      </c>
      <c r="BG10" s="51">
        <f t="shared" si="6"/>
        <v>0</v>
      </c>
      <c r="BH10" s="50">
        <v>0</v>
      </c>
      <c r="BI10" s="4">
        <v>0</v>
      </c>
      <c r="BJ10" s="51">
        <v>0</v>
      </c>
      <c r="BK10" s="50">
        <v>0</v>
      </c>
      <c r="BL10" s="4">
        <v>0</v>
      </c>
      <c r="BM10" s="51">
        <v>0</v>
      </c>
      <c r="BN10" s="50">
        <v>0.25</v>
      </c>
      <c r="BO10" s="4">
        <v>0.26</v>
      </c>
      <c r="BP10" s="51">
        <f t="shared" ref="BP10" si="13">BO10/BN10*1000</f>
        <v>1040</v>
      </c>
      <c r="BQ10" s="50">
        <v>0</v>
      </c>
      <c r="BR10" s="4">
        <v>0</v>
      </c>
      <c r="BS10" s="51">
        <v>0</v>
      </c>
      <c r="BT10" s="50">
        <v>0</v>
      </c>
      <c r="BU10" s="4">
        <v>0</v>
      </c>
      <c r="BV10" s="51">
        <v>0</v>
      </c>
      <c r="BW10" s="50">
        <v>0</v>
      </c>
      <c r="BX10" s="4">
        <v>0</v>
      </c>
      <c r="BY10" s="51">
        <f t="shared" si="7"/>
        <v>0</v>
      </c>
      <c r="BZ10" s="6">
        <f t="shared" si="8"/>
        <v>1160.825</v>
      </c>
      <c r="CA10" s="11">
        <f t="shared" si="9"/>
        <v>20245.429999999997</v>
      </c>
    </row>
    <row r="11" spans="1:183" x14ac:dyDescent="0.3">
      <c r="A11" s="43">
        <v>2017</v>
      </c>
      <c r="B11" s="44" t="s">
        <v>10</v>
      </c>
      <c r="C11" s="50"/>
      <c r="D11" s="4"/>
      <c r="E11" s="51"/>
      <c r="F11" s="50">
        <v>1.1519999999999999</v>
      </c>
      <c r="G11" s="4">
        <v>78.540000000000006</v>
      </c>
      <c r="H11" s="51">
        <f t="shared" ref="H11" si="14">G11/F11*1000</f>
        <v>68177.083333333343</v>
      </c>
      <c r="I11" s="50">
        <v>0</v>
      </c>
      <c r="J11" s="4">
        <v>0</v>
      </c>
      <c r="K11" s="51">
        <f t="shared" si="0"/>
        <v>0</v>
      </c>
      <c r="L11" s="50">
        <v>0</v>
      </c>
      <c r="M11" s="4">
        <v>0</v>
      </c>
      <c r="N11" s="51">
        <f t="shared" si="1"/>
        <v>0</v>
      </c>
      <c r="O11" s="50">
        <v>0</v>
      </c>
      <c r="P11" s="4">
        <v>0</v>
      </c>
      <c r="Q11" s="51">
        <v>0</v>
      </c>
      <c r="R11" s="50">
        <v>0</v>
      </c>
      <c r="S11" s="4">
        <v>0</v>
      </c>
      <c r="T11" s="51">
        <v>0</v>
      </c>
      <c r="U11" s="50">
        <v>0</v>
      </c>
      <c r="V11" s="4">
        <v>0</v>
      </c>
      <c r="W11" s="51">
        <v>0</v>
      </c>
      <c r="X11" s="50">
        <v>0</v>
      </c>
      <c r="Y11" s="4">
        <v>0</v>
      </c>
      <c r="Z11" s="51">
        <v>0</v>
      </c>
      <c r="AA11" s="50">
        <v>1887.6179999999999</v>
      </c>
      <c r="AB11" s="4">
        <v>33488.230000000003</v>
      </c>
      <c r="AC11" s="51">
        <f t="shared" si="2"/>
        <v>17740.999503077426</v>
      </c>
      <c r="AD11" s="50"/>
      <c r="AE11" s="4"/>
      <c r="AF11" s="51"/>
      <c r="AG11" s="50">
        <v>0</v>
      </c>
      <c r="AH11" s="4">
        <v>0</v>
      </c>
      <c r="AI11" s="51">
        <f t="shared" si="3"/>
        <v>0</v>
      </c>
      <c r="AJ11" s="50">
        <v>0</v>
      </c>
      <c r="AK11" s="4">
        <v>0</v>
      </c>
      <c r="AL11" s="51">
        <f t="shared" si="4"/>
        <v>0</v>
      </c>
      <c r="AM11" s="50">
        <v>102.9</v>
      </c>
      <c r="AN11" s="4">
        <v>1706.33</v>
      </c>
      <c r="AO11" s="51">
        <f t="shared" si="5"/>
        <v>16582.410106899901</v>
      </c>
      <c r="AP11" s="50">
        <v>0</v>
      </c>
      <c r="AQ11" s="4">
        <v>0</v>
      </c>
      <c r="AR11" s="51">
        <v>0</v>
      </c>
      <c r="AS11" s="50">
        <v>0</v>
      </c>
      <c r="AT11" s="4">
        <v>0</v>
      </c>
      <c r="AU11" s="51">
        <v>0</v>
      </c>
      <c r="AV11" s="50">
        <v>0</v>
      </c>
      <c r="AW11" s="4">
        <v>0</v>
      </c>
      <c r="AX11" s="51">
        <v>0</v>
      </c>
      <c r="AY11" s="50">
        <v>0</v>
      </c>
      <c r="AZ11" s="4">
        <v>0</v>
      </c>
      <c r="BA11" s="51">
        <v>0</v>
      </c>
      <c r="BB11" s="50">
        <v>0</v>
      </c>
      <c r="BC11" s="4">
        <v>0</v>
      </c>
      <c r="BD11" s="51">
        <v>0</v>
      </c>
      <c r="BE11" s="50">
        <v>0</v>
      </c>
      <c r="BF11" s="4">
        <v>0</v>
      </c>
      <c r="BG11" s="51">
        <f t="shared" si="6"/>
        <v>0</v>
      </c>
      <c r="BH11" s="50">
        <v>0</v>
      </c>
      <c r="BI11" s="4">
        <v>0</v>
      </c>
      <c r="BJ11" s="51">
        <v>0</v>
      </c>
      <c r="BK11" s="50">
        <v>0</v>
      </c>
      <c r="BL11" s="4">
        <v>0</v>
      </c>
      <c r="BM11" s="51">
        <v>0</v>
      </c>
      <c r="BN11" s="50">
        <v>0</v>
      </c>
      <c r="BO11" s="4">
        <v>0</v>
      </c>
      <c r="BP11" s="51">
        <v>0</v>
      </c>
      <c r="BQ11" s="50">
        <v>0</v>
      </c>
      <c r="BR11" s="4">
        <v>0</v>
      </c>
      <c r="BS11" s="51">
        <v>0</v>
      </c>
      <c r="BT11" s="50">
        <v>2E-3</v>
      </c>
      <c r="BU11" s="4">
        <v>2.62</v>
      </c>
      <c r="BV11" s="51">
        <f t="shared" ref="BV11:BV16" si="15">BU11/BT11*1000</f>
        <v>1310000</v>
      </c>
      <c r="BW11" s="50">
        <v>0</v>
      </c>
      <c r="BX11" s="4">
        <v>0</v>
      </c>
      <c r="BY11" s="51">
        <f t="shared" si="7"/>
        <v>0</v>
      </c>
      <c r="BZ11" s="6">
        <f t="shared" si="8"/>
        <v>1990.52</v>
      </c>
      <c r="CA11" s="11">
        <f t="shared" si="9"/>
        <v>35197.180000000008</v>
      </c>
    </row>
    <row r="12" spans="1:183" x14ac:dyDescent="0.3">
      <c r="A12" s="43">
        <v>2017</v>
      </c>
      <c r="B12" s="44" t="s">
        <v>11</v>
      </c>
      <c r="C12" s="50"/>
      <c r="D12" s="4"/>
      <c r="E12" s="51"/>
      <c r="F12" s="50">
        <v>0</v>
      </c>
      <c r="G12" s="4">
        <v>0</v>
      </c>
      <c r="H12" s="51">
        <v>0</v>
      </c>
      <c r="I12" s="50">
        <v>0</v>
      </c>
      <c r="J12" s="4">
        <v>0</v>
      </c>
      <c r="K12" s="51">
        <f t="shared" si="0"/>
        <v>0</v>
      </c>
      <c r="L12" s="50">
        <v>0</v>
      </c>
      <c r="M12" s="4">
        <v>0</v>
      </c>
      <c r="N12" s="51">
        <f t="shared" si="1"/>
        <v>0</v>
      </c>
      <c r="O12" s="50">
        <v>0</v>
      </c>
      <c r="P12" s="4">
        <v>0</v>
      </c>
      <c r="Q12" s="51">
        <v>0</v>
      </c>
      <c r="R12" s="50">
        <v>0</v>
      </c>
      <c r="S12" s="4">
        <v>0</v>
      </c>
      <c r="T12" s="51">
        <v>0</v>
      </c>
      <c r="U12" s="50">
        <v>0</v>
      </c>
      <c r="V12" s="4">
        <v>0</v>
      </c>
      <c r="W12" s="51">
        <v>0</v>
      </c>
      <c r="X12" s="50">
        <v>0.04</v>
      </c>
      <c r="Y12" s="4">
        <v>7.81</v>
      </c>
      <c r="Z12" s="51">
        <f t="shared" ref="Z12:Z14" si="16">Y12/X12*1000</f>
        <v>195250</v>
      </c>
      <c r="AA12" s="50">
        <v>1715.11</v>
      </c>
      <c r="AB12" s="4">
        <v>22230.66</v>
      </c>
      <c r="AC12" s="51">
        <f t="shared" si="2"/>
        <v>12961.652605372252</v>
      </c>
      <c r="AD12" s="50"/>
      <c r="AE12" s="4"/>
      <c r="AF12" s="51"/>
      <c r="AG12" s="50">
        <v>0</v>
      </c>
      <c r="AH12" s="4">
        <v>0</v>
      </c>
      <c r="AI12" s="51">
        <f t="shared" si="3"/>
        <v>0</v>
      </c>
      <c r="AJ12" s="50">
        <v>0</v>
      </c>
      <c r="AK12" s="4">
        <v>0</v>
      </c>
      <c r="AL12" s="51">
        <f t="shared" si="4"/>
        <v>0</v>
      </c>
      <c r="AM12" s="50">
        <v>622.26900000000001</v>
      </c>
      <c r="AN12" s="4">
        <v>8499.51</v>
      </c>
      <c r="AO12" s="51">
        <f t="shared" si="5"/>
        <v>13658.899929130328</v>
      </c>
      <c r="AP12" s="50">
        <v>0</v>
      </c>
      <c r="AQ12" s="4">
        <v>0</v>
      </c>
      <c r="AR12" s="51">
        <v>0</v>
      </c>
      <c r="AS12" s="50">
        <v>0</v>
      </c>
      <c r="AT12" s="4">
        <v>0</v>
      </c>
      <c r="AU12" s="51">
        <v>0</v>
      </c>
      <c r="AV12" s="50">
        <v>0</v>
      </c>
      <c r="AW12" s="4">
        <v>0</v>
      </c>
      <c r="AX12" s="51">
        <v>0</v>
      </c>
      <c r="AY12" s="50">
        <v>0</v>
      </c>
      <c r="AZ12" s="4">
        <v>0</v>
      </c>
      <c r="BA12" s="51">
        <v>0</v>
      </c>
      <c r="BB12" s="50">
        <v>0</v>
      </c>
      <c r="BC12" s="4">
        <v>0</v>
      </c>
      <c r="BD12" s="51">
        <v>0</v>
      </c>
      <c r="BE12" s="50">
        <v>0</v>
      </c>
      <c r="BF12" s="4">
        <v>0</v>
      </c>
      <c r="BG12" s="51">
        <f t="shared" si="6"/>
        <v>0</v>
      </c>
      <c r="BH12" s="50">
        <v>0</v>
      </c>
      <c r="BI12" s="4">
        <v>0</v>
      </c>
      <c r="BJ12" s="51">
        <v>0</v>
      </c>
      <c r="BK12" s="50">
        <v>0</v>
      </c>
      <c r="BL12" s="4">
        <v>0</v>
      </c>
      <c r="BM12" s="51">
        <v>0</v>
      </c>
      <c r="BN12" s="50">
        <v>0</v>
      </c>
      <c r="BO12" s="4">
        <v>0</v>
      </c>
      <c r="BP12" s="51">
        <v>0</v>
      </c>
      <c r="BQ12" s="50">
        <v>0</v>
      </c>
      <c r="BR12" s="4">
        <v>0</v>
      </c>
      <c r="BS12" s="51">
        <v>0</v>
      </c>
      <c r="BT12" s="50">
        <v>0</v>
      </c>
      <c r="BU12" s="4">
        <v>0</v>
      </c>
      <c r="BV12" s="51">
        <v>0</v>
      </c>
      <c r="BW12" s="50">
        <v>0</v>
      </c>
      <c r="BX12" s="4">
        <v>0</v>
      </c>
      <c r="BY12" s="51">
        <f t="shared" si="7"/>
        <v>0</v>
      </c>
      <c r="BZ12" s="6">
        <f t="shared" si="8"/>
        <v>2337.4189999999999</v>
      </c>
      <c r="CA12" s="11">
        <f t="shared" si="9"/>
        <v>30737.980000000003</v>
      </c>
    </row>
    <row r="13" spans="1:183" x14ac:dyDescent="0.3">
      <c r="A13" s="43">
        <v>2017</v>
      </c>
      <c r="B13" s="44" t="s">
        <v>12</v>
      </c>
      <c r="C13" s="50"/>
      <c r="D13" s="4"/>
      <c r="E13" s="51"/>
      <c r="F13" s="50">
        <v>0</v>
      </c>
      <c r="G13" s="4">
        <v>0</v>
      </c>
      <c r="H13" s="51">
        <v>0</v>
      </c>
      <c r="I13" s="50">
        <v>0</v>
      </c>
      <c r="J13" s="4">
        <v>0</v>
      </c>
      <c r="K13" s="51">
        <f t="shared" si="0"/>
        <v>0</v>
      </c>
      <c r="L13" s="50">
        <v>0</v>
      </c>
      <c r="M13" s="4">
        <v>0</v>
      </c>
      <c r="N13" s="51">
        <f t="shared" si="1"/>
        <v>0</v>
      </c>
      <c r="O13" s="50">
        <v>0</v>
      </c>
      <c r="P13" s="4">
        <v>0</v>
      </c>
      <c r="Q13" s="51">
        <v>0</v>
      </c>
      <c r="R13" s="50">
        <v>0</v>
      </c>
      <c r="S13" s="4">
        <v>0</v>
      </c>
      <c r="T13" s="51">
        <v>0</v>
      </c>
      <c r="U13" s="50">
        <v>0</v>
      </c>
      <c r="V13" s="4">
        <v>0</v>
      </c>
      <c r="W13" s="51">
        <v>0</v>
      </c>
      <c r="X13" s="50">
        <v>0</v>
      </c>
      <c r="Y13" s="4">
        <v>0</v>
      </c>
      <c r="Z13" s="51">
        <v>0</v>
      </c>
      <c r="AA13" s="50">
        <v>1715.779</v>
      </c>
      <c r="AB13" s="4">
        <v>24141.16</v>
      </c>
      <c r="AC13" s="51">
        <f t="shared" si="2"/>
        <v>14070.087114948952</v>
      </c>
      <c r="AD13" s="50"/>
      <c r="AE13" s="4"/>
      <c r="AF13" s="51"/>
      <c r="AG13" s="50">
        <v>0</v>
      </c>
      <c r="AH13" s="4">
        <v>0</v>
      </c>
      <c r="AI13" s="51">
        <f t="shared" si="3"/>
        <v>0</v>
      </c>
      <c r="AJ13" s="50">
        <v>0</v>
      </c>
      <c r="AK13" s="4">
        <v>0</v>
      </c>
      <c r="AL13" s="51">
        <f t="shared" si="4"/>
        <v>0</v>
      </c>
      <c r="AM13" s="50">
        <v>61.4</v>
      </c>
      <c r="AN13" s="4">
        <v>915.48</v>
      </c>
      <c r="AO13" s="51">
        <f t="shared" ref="AO13:AO17" si="17">AN13/AM13*1000</f>
        <v>14910.097719869707</v>
      </c>
      <c r="AP13" s="50">
        <v>0</v>
      </c>
      <c r="AQ13" s="4">
        <v>0</v>
      </c>
      <c r="AR13" s="51">
        <v>0</v>
      </c>
      <c r="AS13" s="50">
        <v>0</v>
      </c>
      <c r="AT13" s="4">
        <v>0</v>
      </c>
      <c r="AU13" s="51">
        <v>0</v>
      </c>
      <c r="AV13" s="50">
        <v>0</v>
      </c>
      <c r="AW13" s="4">
        <v>0</v>
      </c>
      <c r="AX13" s="51">
        <v>0</v>
      </c>
      <c r="AY13" s="50">
        <v>0</v>
      </c>
      <c r="AZ13" s="4">
        <v>0</v>
      </c>
      <c r="BA13" s="51">
        <v>0</v>
      </c>
      <c r="BB13" s="50">
        <v>0</v>
      </c>
      <c r="BC13" s="4">
        <v>0</v>
      </c>
      <c r="BD13" s="51">
        <v>0</v>
      </c>
      <c r="BE13" s="50">
        <v>0</v>
      </c>
      <c r="BF13" s="4">
        <v>0</v>
      </c>
      <c r="BG13" s="51">
        <f t="shared" si="6"/>
        <v>0</v>
      </c>
      <c r="BH13" s="50">
        <v>1.2999999999999999E-2</v>
      </c>
      <c r="BI13" s="4">
        <v>0.67</v>
      </c>
      <c r="BJ13" s="51">
        <f t="shared" ref="BJ13" si="18">BI13/BH13*1000</f>
        <v>51538.461538461546</v>
      </c>
      <c r="BK13" s="50">
        <v>0</v>
      </c>
      <c r="BL13" s="4">
        <v>0</v>
      </c>
      <c r="BM13" s="51">
        <v>0</v>
      </c>
      <c r="BN13" s="50">
        <v>0</v>
      </c>
      <c r="BO13" s="4">
        <v>0</v>
      </c>
      <c r="BP13" s="51">
        <v>0</v>
      </c>
      <c r="BQ13" s="50">
        <v>0</v>
      </c>
      <c r="BR13" s="4">
        <v>0</v>
      </c>
      <c r="BS13" s="51">
        <v>0</v>
      </c>
      <c r="BT13" s="50">
        <v>199.08199999999999</v>
      </c>
      <c r="BU13" s="4">
        <v>2413.9699999999998</v>
      </c>
      <c r="BV13" s="51">
        <f t="shared" si="15"/>
        <v>12125.506072874494</v>
      </c>
      <c r="BW13" s="50">
        <v>0</v>
      </c>
      <c r="BX13" s="4">
        <v>0</v>
      </c>
      <c r="BY13" s="51">
        <f t="shared" si="7"/>
        <v>0</v>
      </c>
      <c r="BZ13" s="6">
        <f t="shared" si="8"/>
        <v>1976.2739999999999</v>
      </c>
      <c r="CA13" s="11">
        <f t="shared" si="9"/>
        <v>27471.279999999999</v>
      </c>
    </row>
    <row r="14" spans="1:183" x14ac:dyDescent="0.3">
      <c r="A14" s="43">
        <v>2017</v>
      </c>
      <c r="B14" s="44" t="s">
        <v>13</v>
      </c>
      <c r="C14" s="50"/>
      <c r="D14" s="4"/>
      <c r="E14" s="51"/>
      <c r="F14" s="50">
        <v>0</v>
      </c>
      <c r="G14" s="4">
        <v>0</v>
      </c>
      <c r="H14" s="51">
        <v>0</v>
      </c>
      <c r="I14" s="50">
        <v>0</v>
      </c>
      <c r="J14" s="4">
        <v>0</v>
      </c>
      <c r="K14" s="51">
        <f t="shared" si="0"/>
        <v>0</v>
      </c>
      <c r="L14" s="50">
        <v>0</v>
      </c>
      <c r="M14" s="4">
        <v>0</v>
      </c>
      <c r="N14" s="51">
        <f t="shared" si="1"/>
        <v>0</v>
      </c>
      <c r="O14" s="50">
        <v>0</v>
      </c>
      <c r="P14" s="4">
        <v>0</v>
      </c>
      <c r="Q14" s="51">
        <v>0</v>
      </c>
      <c r="R14" s="50">
        <v>0</v>
      </c>
      <c r="S14" s="4">
        <v>0</v>
      </c>
      <c r="T14" s="51">
        <v>0</v>
      </c>
      <c r="U14" s="50">
        <v>0</v>
      </c>
      <c r="V14" s="4">
        <v>0</v>
      </c>
      <c r="W14" s="51">
        <v>0</v>
      </c>
      <c r="X14" s="50">
        <v>0.2</v>
      </c>
      <c r="Y14" s="4">
        <v>12.61</v>
      </c>
      <c r="Z14" s="51">
        <f t="shared" si="16"/>
        <v>63050</v>
      </c>
      <c r="AA14" s="50">
        <v>3496.53</v>
      </c>
      <c r="AB14" s="4">
        <v>56671.25</v>
      </c>
      <c r="AC14" s="51">
        <f t="shared" ref="AC14:AC17" si="19">AB14/AA14*1000</f>
        <v>16207.854644461793</v>
      </c>
      <c r="AD14" s="50"/>
      <c r="AE14" s="4"/>
      <c r="AF14" s="51"/>
      <c r="AG14" s="50">
        <v>0</v>
      </c>
      <c r="AH14" s="4">
        <v>0</v>
      </c>
      <c r="AI14" s="51">
        <f t="shared" si="3"/>
        <v>0</v>
      </c>
      <c r="AJ14" s="50">
        <v>0</v>
      </c>
      <c r="AK14" s="4">
        <v>0</v>
      </c>
      <c r="AL14" s="51">
        <f t="shared" si="4"/>
        <v>0</v>
      </c>
      <c r="AM14" s="50">
        <v>160.69999999999999</v>
      </c>
      <c r="AN14" s="4">
        <v>2530.34</v>
      </c>
      <c r="AO14" s="51">
        <f t="shared" si="17"/>
        <v>15745.737398879901</v>
      </c>
      <c r="AP14" s="50">
        <v>0</v>
      </c>
      <c r="AQ14" s="4">
        <v>0</v>
      </c>
      <c r="AR14" s="51">
        <v>0</v>
      </c>
      <c r="AS14" s="50">
        <v>0</v>
      </c>
      <c r="AT14" s="4">
        <v>0</v>
      </c>
      <c r="AU14" s="51">
        <v>0</v>
      </c>
      <c r="AV14" s="50">
        <v>0</v>
      </c>
      <c r="AW14" s="4">
        <v>0</v>
      </c>
      <c r="AX14" s="51">
        <v>0</v>
      </c>
      <c r="AY14" s="50">
        <v>0</v>
      </c>
      <c r="AZ14" s="4">
        <v>0</v>
      </c>
      <c r="BA14" s="51">
        <v>0</v>
      </c>
      <c r="BB14" s="50">
        <v>0</v>
      </c>
      <c r="BC14" s="4">
        <v>0</v>
      </c>
      <c r="BD14" s="51">
        <v>0</v>
      </c>
      <c r="BE14" s="50">
        <v>0</v>
      </c>
      <c r="BF14" s="4">
        <v>0</v>
      </c>
      <c r="BG14" s="51">
        <f t="shared" si="6"/>
        <v>0</v>
      </c>
      <c r="BH14" s="50">
        <v>0</v>
      </c>
      <c r="BI14" s="4">
        <v>0</v>
      </c>
      <c r="BJ14" s="51">
        <v>0</v>
      </c>
      <c r="BK14" s="50">
        <v>0</v>
      </c>
      <c r="BL14" s="4">
        <v>0</v>
      </c>
      <c r="BM14" s="51">
        <v>0</v>
      </c>
      <c r="BN14" s="50">
        <v>0</v>
      </c>
      <c r="BO14" s="4">
        <v>0</v>
      </c>
      <c r="BP14" s="51">
        <v>0</v>
      </c>
      <c r="BQ14" s="50">
        <v>0</v>
      </c>
      <c r="BR14" s="4">
        <v>0</v>
      </c>
      <c r="BS14" s="51">
        <v>0</v>
      </c>
      <c r="BT14" s="50">
        <v>0</v>
      </c>
      <c r="BU14" s="4">
        <v>0</v>
      </c>
      <c r="BV14" s="51">
        <v>0</v>
      </c>
      <c r="BW14" s="50">
        <v>0</v>
      </c>
      <c r="BX14" s="4">
        <v>0</v>
      </c>
      <c r="BY14" s="51">
        <f t="shared" si="7"/>
        <v>0</v>
      </c>
      <c r="BZ14" s="6">
        <f t="shared" si="8"/>
        <v>3657.43</v>
      </c>
      <c r="CA14" s="11">
        <f t="shared" si="9"/>
        <v>59214.2</v>
      </c>
    </row>
    <row r="15" spans="1:183" x14ac:dyDescent="0.3">
      <c r="A15" s="43">
        <v>2017</v>
      </c>
      <c r="B15" s="44" t="s">
        <v>14</v>
      </c>
      <c r="C15" s="50"/>
      <c r="D15" s="4"/>
      <c r="E15" s="51"/>
      <c r="F15" s="50">
        <v>0</v>
      </c>
      <c r="G15" s="4">
        <v>0</v>
      </c>
      <c r="H15" s="51">
        <v>0</v>
      </c>
      <c r="I15" s="50">
        <v>0</v>
      </c>
      <c r="J15" s="4">
        <v>0</v>
      </c>
      <c r="K15" s="51">
        <f t="shared" si="0"/>
        <v>0</v>
      </c>
      <c r="L15" s="50">
        <v>0</v>
      </c>
      <c r="M15" s="4">
        <v>0</v>
      </c>
      <c r="N15" s="51">
        <f t="shared" si="1"/>
        <v>0</v>
      </c>
      <c r="O15" s="50">
        <v>0</v>
      </c>
      <c r="P15" s="4">
        <v>0</v>
      </c>
      <c r="Q15" s="51">
        <v>0</v>
      </c>
      <c r="R15" s="50">
        <v>0</v>
      </c>
      <c r="S15" s="4">
        <v>0</v>
      </c>
      <c r="T15" s="51">
        <v>0</v>
      </c>
      <c r="U15" s="50">
        <v>0</v>
      </c>
      <c r="V15" s="4">
        <v>0</v>
      </c>
      <c r="W15" s="51">
        <v>0</v>
      </c>
      <c r="X15" s="50">
        <v>0</v>
      </c>
      <c r="Y15" s="4">
        <v>0</v>
      </c>
      <c r="Z15" s="51">
        <v>0</v>
      </c>
      <c r="AA15" s="50">
        <v>2293.7240000000002</v>
      </c>
      <c r="AB15" s="4">
        <v>38457.550000000003</v>
      </c>
      <c r="AC15" s="51">
        <f t="shared" si="19"/>
        <v>16766.42438235812</v>
      </c>
      <c r="AD15" s="50"/>
      <c r="AE15" s="4"/>
      <c r="AF15" s="51"/>
      <c r="AG15" s="50">
        <v>0</v>
      </c>
      <c r="AH15" s="4">
        <v>0</v>
      </c>
      <c r="AI15" s="51">
        <f t="shared" si="3"/>
        <v>0</v>
      </c>
      <c r="AJ15" s="50">
        <v>0</v>
      </c>
      <c r="AK15" s="4">
        <v>0</v>
      </c>
      <c r="AL15" s="51">
        <f t="shared" si="4"/>
        <v>0</v>
      </c>
      <c r="AM15" s="50">
        <v>127.04</v>
      </c>
      <c r="AN15" s="4">
        <v>1962.44</v>
      </c>
      <c r="AO15" s="51">
        <f t="shared" si="17"/>
        <v>15447.418136020151</v>
      </c>
      <c r="AP15" s="50">
        <v>0</v>
      </c>
      <c r="AQ15" s="4">
        <v>0</v>
      </c>
      <c r="AR15" s="51">
        <v>0</v>
      </c>
      <c r="AS15" s="50">
        <v>0</v>
      </c>
      <c r="AT15" s="4">
        <v>0</v>
      </c>
      <c r="AU15" s="51">
        <v>0</v>
      </c>
      <c r="AV15" s="50">
        <v>0</v>
      </c>
      <c r="AW15" s="4">
        <v>0</v>
      </c>
      <c r="AX15" s="51">
        <v>0</v>
      </c>
      <c r="AY15" s="50">
        <v>0</v>
      </c>
      <c r="AZ15" s="4">
        <v>0</v>
      </c>
      <c r="BA15" s="51">
        <v>0</v>
      </c>
      <c r="BB15" s="50">
        <v>0</v>
      </c>
      <c r="BC15" s="4">
        <v>0</v>
      </c>
      <c r="BD15" s="51">
        <v>0</v>
      </c>
      <c r="BE15" s="50">
        <v>0</v>
      </c>
      <c r="BF15" s="4">
        <v>0</v>
      </c>
      <c r="BG15" s="51">
        <f t="shared" si="6"/>
        <v>0</v>
      </c>
      <c r="BH15" s="50">
        <v>0</v>
      </c>
      <c r="BI15" s="4">
        <v>0</v>
      </c>
      <c r="BJ15" s="51">
        <v>0</v>
      </c>
      <c r="BK15" s="50">
        <v>0</v>
      </c>
      <c r="BL15" s="4">
        <v>0</v>
      </c>
      <c r="BM15" s="51">
        <v>0</v>
      </c>
      <c r="BN15" s="50">
        <v>0</v>
      </c>
      <c r="BO15" s="4">
        <v>0</v>
      </c>
      <c r="BP15" s="51">
        <v>0</v>
      </c>
      <c r="BQ15" s="50">
        <v>0</v>
      </c>
      <c r="BR15" s="4">
        <v>0</v>
      </c>
      <c r="BS15" s="51">
        <v>0</v>
      </c>
      <c r="BT15" s="50">
        <v>0</v>
      </c>
      <c r="BU15" s="4">
        <v>0</v>
      </c>
      <c r="BV15" s="51">
        <v>0</v>
      </c>
      <c r="BW15" s="50">
        <v>0</v>
      </c>
      <c r="BX15" s="4">
        <v>0</v>
      </c>
      <c r="BY15" s="51">
        <f t="shared" si="7"/>
        <v>0</v>
      </c>
      <c r="BZ15" s="6">
        <f t="shared" si="8"/>
        <v>2420.7640000000001</v>
      </c>
      <c r="CA15" s="11">
        <f t="shared" si="9"/>
        <v>40419.990000000005</v>
      </c>
    </row>
    <row r="16" spans="1:183" x14ac:dyDescent="0.3">
      <c r="A16" s="43">
        <v>2017</v>
      </c>
      <c r="B16" s="44" t="s">
        <v>15</v>
      </c>
      <c r="C16" s="50"/>
      <c r="D16" s="4"/>
      <c r="E16" s="51"/>
      <c r="F16" s="50">
        <v>0</v>
      </c>
      <c r="G16" s="4">
        <v>0</v>
      </c>
      <c r="H16" s="51">
        <v>0</v>
      </c>
      <c r="I16" s="50">
        <v>0</v>
      </c>
      <c r="J16" s="4">
        <v>0</v>
      </c>
      <c r="K16" s="51">
        <f t="shared" si="0"/>
        <v>0</v>
      </c>
      <c r="L16" s="50">
        <v>0</v>
      </c>
      <c r="M16" s="4">
        <v>0</v>
      </c>
      <c r="N16" s="51">
        <f t="shared" si="1"/>
        <v>0</v>
      </c>
      <c r="O16" s="50">
        <v>0</v>
      </c>
      <c r="P16" s="4">
        <v>0</v>
      </c>
      <c r="Q16" s="51">
        <v>0</v>
      </c>
      <c r="R16" s="50">
        <v>0</v>
      </c>
      <c r="S16" s="4">
        <v>0</v>
      </c>
      <c r="T16" s="51">
        <v>0</v>
      </c>
      <c r="U16" s="50">
        <v>0</v>
      </c>
      <c r="V16" s="4">
        <v>0</v>
      </c>
      <c r="W16" s="51">
        <v>0</v>
      </c>
      <c r="X16" s="50">
        <v>0</v>
      </c>
      <c r="Y16" s="4">
        <v>0</v>
      </c>
      <c r="Z16" s="51">
        <v>0</v>
      </c>
      <c r="AA16" s="50">
        <v>1898.2249999999999</v>
      </c>
      <c r="AB16" s="4">
        <v>33549.33</v>
      </c>
      <c r="AC16" s="51">
        <f t="shared" si="19"/>
        <v>17674.053391984617</v>
      </c>
      <c r="AD16" s="50"/>
      <c r="AE16" s="4"/>
      <c r="AF16" s="51"/>
      <c r="AG16" s="50">
        <v>0</v>
      </c>
      <c r="AH16" s="4">
        <v>0</v>
      </c>
      <c r="AI16" s="51">
        <f t="shared" si="3"/>
        <v>0</v>
      </c>
      <c r="AJ16" s="50">
        <v>0</v>
      </c>
      <c r="AK16" s="4">
        <v>0</v>
      </c>
      <c r="AL16" s="51">
        <f t="shared" si="4"/>
        <v>0</v>
      </c>
      <c r="AM16" s="50">
        <v>1151.3030000000001</v>
      </c>
      <c r="AN16" s="4">
        <v>20716.080000000002</v>
      </c>
      <c r="AO16" s="51">
        <f t="shared" si="17"/>
        <v>17993.595083136239</v>
      </c>
      <c r="AP16" s="50">
        <v>0</v>
      </c>
      <c r="AQ16" s="4">
        <v>0</v>
      </c>
      <c r="AR16" s="51">
        <v>0</v>
      </c>
      <c r="AS16" s="50">
        <v>0</v>
      </c>
      <c r="AT16" s="4">
        <v>0</v>
      </c>
      <c r="AU16" s="51">
        <v>0</v>
      </c>
      <c r="AV16" s="50">
        <v>0</v>
      </c>
      <c r="AW16" s="4">
        <v>0</v>
      </c>
      <c r="AX16" s="51">
        <v>0</v>
      </c>
      <c r="AY16" s="50">
        <v>0</v>
      </c>
      <c r="AZ16" s="4">
        <v>0</v>
      </c>
      <c r="BA16" s="51">
        <v>0</v>
      </c>
      <c r="BB16" s="50">
        <v>0</v>
      </c>
      <c r="BC16" s="4">
        <v>0</v>
      </c>
      <c r="BD16" s="51">
        <v>0</v>
      </c>
      <c r="BE16" s="50">
        <v>0</v>
      </c>
      <c r="BF16" s="4">
        <v>0</v>
      </c>
      <c r="BG16" s="51">
        <f t="shared" si="6"/>
        <v>0</v>
      </c>
      <c r="BH16" s="50">
        <v>0</v>
      </c>
      <c r="BI16" s="4">
        <v>0</v>
      </c>
      <c r="BJ16" s="51">
        <v>0</v>
      </c>
      <c r="BK16" s="50">
        <v>0</v>
      </c>
      <c r="BL16" s="4">
        <v>0</v>
      </c>
      <c r="BM16" s="51">
        <v>0</v>
      </c>
      <c r="BN16" s="50">
        <v>0</v>
      </c>
      <c r="BO16" s="4">
        <v>0</v>
      </c>
      <c r="BP16" s="51">
        <v>0</v>
      </c>
      <c r="BQ16" s="50">
        <v>0</v>
      </c>
      <c r="BR16" s="4">
        <v>0</v>
      </c>
      <c r="BS16" s="51">
        <v>0</v>
      </c>
      <c r="BT16" s="50">
        <v>0.04</v>
      </c>
      <c r="BU16" s="4">
        <v>13.45</v>
      </c>
      <c r="BV16" s="51">
        <f t="shared" si="15"/>
        <v>336250</v>
      </c>
      <c r="BW16" s="50">
        <v>0</v>
      </c>
      <c r="BX16" s="4">
        <v>0</v>
      </c>
      <c r="BY16" s="51">
        <f t="shared" si="7"/>
        <v>0</v>
      </c>
      <c r="BZ16" s="6">
        <f t="shared" si="8"/>
        <v>3049.5680000000002</v>
      </c>
      <c r="CA16" s="11">
        <f t="shared" si="9"/>
        <v>54278.86</v>
      </c>
    </row>
    <row r="17" spans="1:79" x14ac:dyDescent="0.3">
      <c r="A17" s="43">
        <v>2017</v>
      </c>
      <c r="B17" s="44" t="s">
        <v>16</v>
      </c>
      <c r="C17" s="50"/>
      <c r="D17" s="4"/>
      <c r="E17" s="51"/>
      <c r="F17" s="50">
        <v>0</v>
      </c>
      <c r="G17" s="4">
        <v>0</v>
      </c>
      <c r="H17" s="51">
        <v>0</v>
      </c>
      <c r="I17" s="50">
        <v>0</v>
      </c>
      <c r="J17" s="4">
        <v>0</v>
      </c>
      <c r="K17" s="51">
        <f t="shared" si="0"/>
        <v>0</v>
      </c>
      <c r="L17" s="50">
        <v>0</v>
      </c>
      <c r="M17" s="4">
        <v>0</v>
      </c>
      <c r="N17" s="51">
        <f t="shared" si="1"/>
        <v>0</v>
      </c>
      <c r="O17" s="50">
        <v>0</v>
      </c>
      <c r="P17" s="4">
        <v>0</v>
      </c>
      <c r="Q17" s="51">
        <v>0</v>
      </c>
      <c r="R17" s="50">
        <v>0</v>
      </c>
      <c r="S17" s="4">
        <v>0</v>
      </c>
      <c r="T17" s="51">
        <v>0</v>
      </c>
      <c r="U17" s="50">
        <v>0</v>
      </c>
      <c r="V17" s="4">
        <v>0</v>
      </c>
      <c r="W17" s="51">
        <v>0</v>
      </c>
      <c r="X17" s="50">
        <v>0</v>
      </c>
      <c r="Y17" s="4">
        <v>0</v>
      </c>
      <c r="Z17" s="51">
        <v>0</v>
      </c>
      <c r="AA17" s="50">
        <v>1077.145</v>
      </c>
      <c r="AB17" s="4">
        <v>20186.86</v>
      </c>
      <c r="AC17" s="51">
        <f t="shared" si="19"/>
        <v>18741.07942756082</v>
      </c>
      <c r="AD17" s="50"/>
      <c r="AE17" s="4"/>
      <c r="AF17" s="51"/>
      <c r="AG17" s="50">
        <v>0</v>
      </c>
      <c r="AH17" s="4">
        <v>0</v>
      </c>
      <c r="AI17" s="51">
        <f t="shared" si="3"/>
        <v>0</v>
      </c>
      <c r="AJ17" s="50">
        <v>0</v>
      </c>
      <c r="AK17" s="4">
        <v>0</v>
      </c>
      <c r="AL17" s="51">
        <f t="shared" si="4"/>
        <v>0</v>
      </c>
      <c r="AM17" s="50">
        <v>121.721</v>
      </c>
      <c r="AN17" s="4">
        <v>1990.3</v>
      </c>
      <c r="AO17" s="51">
        <f t="shared" si="17"/>
        <v>16351.328037068377</v>
      </c>
      <c r="AP17" s="50">
        <v>0</v>
      </c>
      <c r="AQ17" s="4">
        <v>0</v>
      </c>
      <c r="AR17" s="51">
        <v>0</v>
      </c>
      <c r="AS17" s="50">
        <v>0</v>
      </c>
      <c r="AT17" s="4">
        <v>0</v>
      </c>
      <c r="AU17" s="51">
        <v>0</v>
      </c>
      <c r="AV17" s="50">
        <v>0</v>
      </c>
      <c r="AW17" s="4">
        <v>0</v>
      </c>
      <c r="AX17" s="51">
        <v>0</v>
      </c>
      <c r="AY17" s="50">
        <v>0</v>
      </c>
      <c r="AZ17" s="4">
        <v>0</v>
      </c>
      <c r="BA17" s="51">
        <v>0</v>
      </c>
      <c r="BB17" s="50">
        <v>0</v>
      </c>
      <c r="BC17" s="4">
        <v>0</v>
      </c>
      <c r="BD17" s="51">
        <v>0</v>
      </c>
      <c r="BE17" s="50">
        <v>0</v>
      </c>
      <c r="BF17" s="4">
        <v>0</v>
      </c>
      <c r="BG17" s="51">
        <f t="shared" si="6"/>
        <v>0</v>
      </c>
      <c r="BH17" s="50">
        <v>0</v>
      </c>
      <c r="BI17" s="4">
        <v>0</v>
      </c>
      <c r="BJ17" s="51">
        <v>0</v>
      </c>
      <c r="BK17" s="50">
        <v>0</v>
      </c>
      <c r="BL17" s="4">
        <v>0</v>
      </c>
      <c r="BM17" s="51">
        <v>0</v>
      </c>
      <c r="BN17" s="50">
        <v>0</v>
      </c>
      <c r="BO17" s="4">
        <v>0</v>
      </c>
      <c r="BP17" s="51">
        <v>0</v>
      </c>
      <c r="BQ17" s="50">
        <v>0</v>
      </c>
      <c r="BR17" s="4">
        <v>0</v>
      </c>
      <c r="BS17" s="51">
        <v>0</v>
      </c>
      <c r="BT17" s="50">
        <v>0</v>
      </c>
      <c r="BU17" s="4">
        <v>0</v>
      </c>
      <c r="BV17" s="51">
        <v>0</v>
      </c>
      <c r="BW17" s="50">
        <v>0</v>
      </c>
      <c r="BX17" s="4">
        <v>0</v>
      </c>
      <c r="BY17" s="51">
        <f t="shared" si="7"/>
        <v>0</v>
      </c>
      <c r="BZ17" s="6">
        <f t="shared" si="8"/>
        <v>1198.866</v>
      </c>
      <c r="CA17" s="11">
        <f t="shared" si="9"/>
        <v>22177.16</v>
      </c>
    </row>
    <row r="18" spans="1:79" ht="15" thickBot="1" x14ac:dyDescent="0.35">
      <c r="A18" s="45"/>
      <c r="B18" s="46" t="s">
        <v>17</v>
      </c>
      <c r="C18" s="52"/>
      <c r="D18" s="27"/>
      <c r="E18" s="53"/>
      <c r="F18" s="52">
        <f t="shared" ref="F18:G18" si="20">SUM(F6:F17)</f>
        <v>1.1519999999999999</v>
      </c>
      <c r="G18" s="27">
        <f t="shared" si="20"/>
        <v>78.540000000000006</v>
      </c>
      <c r="H18" s="53"/>
      <c r="I18" s="52">
        <f t="shared" ref="I18:J18" si="21">SUM(I6:I17)</f>
        <v>0</v>
      </c>
      <c r="J18" s="27">
        <f t="shared" si="21"/>
        <v>0</v>
      </c>
      <c r="K18" s="53"/>
      <c r="L18" s="52">
        <f t="shared" ref="L18:M18" si="22">SUM(L6:L17)</f>
        <v>0</v>
      </c>
      <c r="M18" s="27">
        <f t="shared" si="22"/>
        <v>0</v>
      </c>
      <c r="N18" s="53"/>
      <c r="O18" s="52">
        <f t="shared" ref="O18:P18" si="23">SUM(O6:O17)</f>
        <v>0</v>
      </c>
      <c r="P18" s="27">
        <f t="shared" si="23"/>
        <v>0</v>
      </c>
      <c r="Q18" s="53"/>
      <c r="R18" s="52">
        <f t="shared" ref="R18:S18" si="24">SUM(R6:R17)</f>
        <v>0</v>
      </c>
      <c r="S18" s="27">
        <f t="shared" si="24"/>
        <v>0</v>
      </c>
      <c r="T18" s="53"/>
      <c r="U18" s="52">
        <f t="shared" ref="U18:V18" si="25">SUM(U6:U17)</f>
        <v>299.99400000000003</v>
      </c>
      <c r="V18" s="27">
        <f t="shared" si="25"/>
        <v>5274.07</v>
      </c>
      <c r="W18" s="53"/>
      <c r="X18" s="52">
        <f t="shared" ref="X18:Y18" si="26">SUM(X6:X17)</f>
        <v>0.30700000000000005</v>
      </c>
      <c r="Y18" s="27">
        <f t="shared" si="26"/>
        <v>29.889999999999997</v>
      </c>
      <c r="Z18" s="53"/>
      <c r="AA18" s="52">
        <f t="shared" ref="AA18:AB18" si="27">SUM(AA6:AA17)</f>
        <v>21311.600000000002</v>
      </c>
      <c r="AB18" s="27">
        <f t="shared" si="27"/>
        <v>368518.36</v>
      </c>
      <c r="AC18" s="53"/>
      <c r="AD18" s="52"/>
      <c r="AE18" s="27"/>
      <c r="AF18" s="53"/>
      <c r="AG18" s="52">
        <f t="shared" ref="AG18:AH18" si="28">SUM(AG6:AG17)</f>
        <v>0</v>
      </c>
      <c r="AH18" s="27">
        <f t="shared" si="28"/>
        <v>0</v>
      </c>
      <c r="AI18" s="53"/>
      <c r="AJ18" s="52">
        <f t="shared" ref="AJ18:AK18" si="29">SUM(AJ6:AJ17)</f>
        <v>0</v>
      </c>
      <c r="AK18" s="27">
        <f t="shared" si="29"/>
        <v>0</v>
      </c>
      <c r="AL18" s="53"/>
      <c r="AM18" s="52">
        <f t="shared" ref="AM18:AN18" si="30">SUM(AM6:AM17)</f>
        <v>5320.639000000001</v>
      </c>
      <c r="AN18" s="27">
        <f t="shared" si="30"/>
        <v>95420.569999999992</v>
      </c>
      <c r="AO18" s="53"/>
      <c r="AP18" s="52">
        <f t="shared" ref="AP18:AQ18" si="31">SUM(AP6:AP17)</f>
        <v>0</v>
      </c>
      <c r="AQ18" s="27">
        <f t="shared" si="31"/>
        <v>0</v>
      </c>
      <c r="AR18" s="53"/>
      <c r="AS18" s="52">
        <f t="shared" ref="AS18:AT18" si="32">SUM(AS6:AS17)</f>
        <v>0</v>
      </c>
      <c r="AT18" s="27">
        <f t="shared" si="32"/>
        <v>0</v>
      </c>
      <c r="AU18" s="53"/>
      <c r="AV18" s="52">
        <f t="shared" ref="AV18:AW18" si="33">SUM(AV6:AV17)</f>
        <v>0</v>
      </c>
      <c r="AW18" s="27">
        <f t="shared" si="33"/>
        <v>0</v>
      </c>
      <c r="AX18" s="53"/>
      <c r="AY18" s="52">
        <f t="shared" ref="AY18:AZ18" si="34">SUM(AY6:AY17)</f>
        <v>0</v>
      </c>
      <c r="AZ18" s="27">
        <f t="shared" si="34"/>
        <v>0</v>
      </c>
      <c r="BA18" s="53"/>
      <c r="BB18" s="52">
        <f t="shared" ref="BB18:BC18" si="35">SUM(BB6:BB17)</f>
        <v>0</v>
      </c>
      <c r="BC18" s="27">
        <f t="shared" si="35"/>
        <v>0</v>
      </c>
      <c r="BD18" s="53"/>
      <c r="BE18" s="52">
        <f t="shared" ref="BE18:BF18" si="36">SUM(BE6:BE17)</f>
        <v>0</v>
      </c>
      <c r="BF18" s="27">
        <f t="shared" si="36"/>
        <v>0</v>
      </c>
      <c r="BG18" s="53"/>
      <c r="BH18" s="52">
        <f t="shared" ref="BH18:BI18" si="37">SUM(BH6:BH17)</f>
        <v>1.2999999999999999E-2</v>
      </c>
      <c r="BI18" s="27">
        <f t="shared" si="37"/>
        <v>0.67</v>
      </c>
      <c r="BJ18" s="53"/>
      <c r="BK18" s="52">
        <f t="shared" ref="BK18:BL18" si="38">SUM(BK6:BK17)</f>
        <v>0</v>
      </c>
      <c r="BL18" s="27">
        <f t="shared" si="38"/>
        <v>0</v>
      </c>
      <c r="BM18" s="53"/>
      <c r="BN18" s="52">
        <f t="shared" ref="BN18:BO18" si="39">SUM(BN6:BN17)</f>
        <v>0.25</v>
      </c>
      <c r="BO18" s="27">
        <f t="shared" si="39"/>
        <v>0.26</v>
      </c>
      <c r="BP18" s="53"/>
      <c r="BQ18" s="52">
        <f t="shared" ref="BQ18:BR18" si="40">SUM(BQ6:BQ17)</f>
        <v>0</v>
      </c>
      <c r="BR18" s="27">
        <f t="shared" si="40"/>
        <v>0</v>
      </c>
      <c r="BS18" s="53"/>
      <c r="BT18" s="52">
        <f t="shared" ref="BT18:BU18" si="41">SUM(BT6:BT17)</f>
        <v>849.12399999999991</v>
      </c>
      <c r="BU18" s="27">
        <f t="shared" si="41"/>
        <v>14415.26</v>
      </c>
      <c r="BV18" s="53"/>
      <c r="BW18" s="52">
        <f t="shared" ref="BW18:BX18" si="42">SUM(BW6:BW17)</f>
        <v>0</v>
      </c>
      <c r="BX18" s="27">
        <f t="shared" si="42"/>
        <v>0</v>
      </c>
      <c r="BY18" s="53"/>
      <c r="BZ18" s="25">
        <f t="shared" si="8"/>
        <v>27781.927</v>
      </c>
      <c r="CA18" s="26">
        <f t="shared" si="9"/>
        <v>483659.08</v>
      </c>
    </row>
    <row r="19" spans="1:79" x14ac:dyDescent="0.3">
      <c r="A19" s="41">
        <v>2018</v>
      </c>
      <c r="B19" s="42" t="s">
        <v>5</v>
      </c>
      <c r="C19" s="48"/>
      <c r="D19" s="22"/>
      <c r="E19" s="49"/>
      <c r="F19" s="48">
        <v>0</v>
      </c>
      <c r="G19" s="22">
        <v>0</v>
      </c>
      <c r="H19" s="49">
        <v>0</v>
      </c>
      <c r="I19" s="50">
        <v>0</v>
      </c>
      <c r="J19" s="4">
        <v>0</v>
      </c>
      <c r="K19" s="51">
        <f t="shared" ref="K19:K30" si="43">IF(I19=0,0,J19/I19*1000)</f>
        <v>0</v>
      </c>
      <c r="L19" s="50">
        <v>0</v>
      </c>
      <c r="M19" s="4">
        <v>0</v>
      </c>
      <c r="N19" s="51">
        <f t="shared" ref="N19:N30" si="44">IF(L19=0,0,M19/L19*1000)</f>
        <v>0</v>
      </c>
      <c r="O19" s="50">
        <v>0</v>
      </c>
      <c r="P19" s="4">
        <v>0</v>
      </c>
      <c r="Q19" s="51">
        <v>0</v>
      </c>
      <c r="R19" s="48">
        <v>0</v>
      </c>
      <c r="S19" s="22">
        <v>0</v>
      </c>
      <c r="T19" s="49">
        <v>0</v>
      </c>
      <c r="U19" s="48">
        <v>0</v>
      </c>
      <c r="V19" s="22">
        <v>0</v>
      </c>
      <c r="W19" s="49">
        <v>0</v>
      </c>
      <c r="X19" s="48">
        <v>0</v>
      </c>
      <c r="Y19" s="22">
        <v>0</v>
      </c>
      <c r="Z19" s="49">
        <v>0</v>
      </c>
      <c r="AA19" s="48">
        <v>3821.1010000000001</v>
      </c>
      <c r="AB19" s="22">
        <v>64927.33</v>
      </c>
      <c r="AC19" s="49">
        <f t="shared" ref="AC19:AC30" si="45">AB19/AA19*1000</f>
        <v>16991.785875327554</v>
      </c>
      <c r="AD19" s="48"/>
      <c r="AE19" s="22"/>
      <c r="AF19" s="49"/>
      <c r="AG19" s="48">
        <v>0</v>
      </c>
      <c r="AH19" s="22">
        <v>0</v>
      </c>
      <c r="AI19" s="49">
        <f t="shared" ref="AI19:AI30" si="46">IF(AG19=0,0,AH19/AG19*1000)</f>
        <v>0</v>
      </c>
      <c r="AJ19" s="48">
        <v>0</v>
      </c>
      <c r="AK19" s="22">
        <v>0</v>
      </c>
      <c r="AL19" s="49">
        <f t="shared" ref="AL19:AL30" si="47">IF(AJ19=0,0,AK19/AJ19*1000)</f>
        <v>0</v>
      </c>
      <c r="AM19" s="48">
        <v>728.06700000000001</v>
      </c>
      <c r="AN19" s="22">
        <v>12043.83</v>
      </c>
      <c r="AO19" s="49">
        <f t="shared" ref="AO19:AO30" si="48">AN19/AM19*1000</f>
        <v>16542.200099716098</v>
      </c>
      <c r="AP19" s="48">
        <v>0</v>
      </c>
      <c r="AQ19" s="22">
        <v>0</v>
      </c>
      <c r="AR19" s="49">
        <v>0</v>
      </c>
      <c r="AS19" s="48">
        <v>0</v>
      </c>
      <c r="AT19" s="22">
        <v>0</v>
      </c>
      <c r="AU19" s="49">
        <v>0</v>
      </c>
      <c r="AV19" s="48">
        <v>0</v>
      </c>
      <c r="AW19" s="22">
        <v>0</v>
      </c>
      <c r="AX19" s="49">
        <v>0</v>
      </c>
      <c r="AY19" s="48">
        <v>0</v>
      </c>
      <c r="AZ19" s="22">
        <v>0</v>
      </c>
      <c r="BA19" s="49">
        <v>0</v>
      </c>
      <c r="BB19" s="48">
        <v>0</v>
      </c>
      <c r="BC19" s="22">
        <v>0</v>
      </c>
      <c r="BD19" s="49">
        <v>0</v>
      </c>
      <c r="BE19" s="48">
        <v>0</v>
      </c>
      <c r="BF19" s="22">
        <v>0</v>
      </c>
      <c r="BG19" s="49">
        <f t="shared" ref="BG19:BG30" si="49">IF(BE19=0,0,BF19/BE19*1000)</f>
        <v>0</v>
      </c>
      <c r="BH19" s="48">
        <v>0</v>
      </c>
      <c r="BI19" s="22">
        <v>0</v>
      </c>
      <c r="BJ19" s="49">
        <v>0</v>
      </c>
      <c r="BK19" s="48">
        <v>0</v>
      </c>
      <c r="BL19" s="22">
        <v>0</v>
      </c>
      <c r="BM19" s="49">
        <v>0</v>
      </c>
      <c r="BN19" s="48">
        <v>0</v>
      </c>
      <c r="BO19" s="22">
        <v>0</v>
      </c>
      <c r="BP19" s="49">
        <v>0</v>
      </c>
      <c r="BQ19" s="48">
        <v>0</v>
      </c>
      <c r="BR19" s="22">
        <v>0</v>
      </c>
      <c r="BS19" s="49">
        <v>0</v>
      </c>
      <c r="BT19" s="48">
        <v>0.20899999999999999</v>
      </c>
      <c r="BU19" s="22">
        <v>7.77</v>
      </c>
      <c r="BV19" s="49">
        <f t="shared" ref="BV19:BV30" si="50">BU19/BT19*1000</f>
        <v>37177.033492822964</v>
      </c>
      <c r="BW19" s="48">
        <v>0</v>
      </c>
      <c r="BX19" s="22">
        <v>0</v>
      </c>
      <c r="BY19" s="49">
        <f t="shared" ref="BY19:BY30" si="51">IF(BW19=0,0,BX19/BW19*1000)</f>
        <v>0</v>
      </c>
      <c r="BZ19" s="23">
        <f t="shared" ref="BZ19:BZ29" si="52">C19+U19+X19+AA19+AM19+BN19+BT19+BH19+R19</f>
        <v>4549.3769999999995</v>
      </c>
      <c r="CA19" s="24">
        <f t="shared" ref="CA19:CA29" si="53">D19+V19+Y19+AB19+AN19+BO19+BU19+BI19+S19</f>
        <v>76978.930000000008</v>
      </c>
    </row>
    <row r="20" spans="1:79" x14ac:dyDescent="0.3">
      <c r="A20" s="43">
        <v>2018</v>
      </c>
      <c r="B20" s="44" t="s">
        <v>6</v>
      </c>
      <c r="C20" s="50"/>
      <c r="D20" s="4"/>
      <c r="E20" s="51"/>
      <c r="F20" s="50">
        <v>3.6869999999999998</v>
      </c>
      <c r="G20" s="4">
        <v>151.5</v>
      </c>
      <c r="H20" s="51">
        <f t="shared" ref="H20" si="54">G20/F20*1000</f>
        <v>41090.317331163547</v>
      </c>
      <c r="I20" s="50">
        <v>0</v>
      </c>
      <c r="J20" s="4">
        <v>0</v>
      </c>
      <c r="K20" s="51">
        <f t="shared" si="43"/>
        <v>0</v>
      </c>
      <c r="L20" s="50">
        <v>0</v>
      </c>
      <c r="M20" s="4">
        <v>0</v>
      </c>
      <c r="N20" s="51">
        <f t="shared" si="44"/>
        <v>0</v>
      </c>
      <c r="O20" s="50">
        <v>0</v>
      </c>
      <c r="P20" s="4">
        <v>0</v>
      </c>
      <c r="Q20" s="51">
        <v>0</v>
      </c>
      <c r="R20" s="50">
        <v>0</v>
      </c>
      <c r="S20" s="4">
        <v>0</v>
      </c>
      <c r="T20" s="51">
        <v>0</v>
      </c>
      <c r="U20" s="50">
        <v>0</v>
      </c>
      <c r="V20" s="4">
        <v>0</v>
      </c>
      <c r="W20" s="51">
        <v>0</v>
      </c>
      <c r="X20" s="50">
        <v>0</v>
      </c>
      <c r="Y20" s="4">
        <v>0</v>
      </c>
      <c r="Z20" s="51">
        <v>0</v>
      </c>
      <c r="AA20" s="50">
        <v>212.059</v>
      </c>
      <c r="AB20" s="4">
        <v>3764.6</v>
      </c>
      <c r="AC20" s="51">
        <f t="shared" si="45"/>
        <v>17752.60658590298</v>
      </c>
      <c r="AD20" s="50"/>
      <c r="AE20" s="4"/>
      <c r="AF20" s="51"/>
      <c r="AG20" s="50">
        <v>0</v>
      </c>
      <c r="AH20" s="4">
        <v>0</v>
      </c>
      <c r="AI20" s="51">
        <f t="shared" si="46"/>
        <v>0</v>
      </c>
      <c r="AJ20" s="50">
        <v>0</v>
      </c>
      <c r="AK20" s="4">
        <v>0</v>
      </c>
      <c r="AL20" s="51">
        <f t="shared" si="47"/>
        <v>0</v>
      </c>
      <c r="AM20" s="50">
        <v>655.43399999999997</v>
      </c>
      <c r="AN20" s="4">
        <v>9553.15</v>
      </c>
      <c r="AO20" s="51">
        <f t="shared" si="48"/>
        <v>14575.304302187558</v>
      </c>
      <c r="AP20" s="50">
        <v>0</v>
      </c>
      <c r="AQ20" s="4">
        <v>0</v>
      </c>
      <c r="AR20" s="51">
        <v>0</v>
      </c>
      <c r="AS20" s="50">
        <v>0</v>
      </c>
      <c r="AT20" s="4">
        <v>0</v>
      </c>
      <c r="AU20" s="51">
        <v>0</v>
      </c>
      <c r="AV20" s="50">
        <v>0</v>
      </c>
      <c r="AW20" s="4">
        <v>0</v>
      </c>
      <c r="AX20" s="51">
        <v>0</v>
      </c>
      <c r="AY20" s="50">
        <v>0</v>
      </c>
      <c r="AZ20" s="4">
        <v>0</v>
      </c>
      <c r="BA20" s="51">
        <v>0</v>
      </c>
      <c r="BB20" s="50">
        <v>0</v>
      </c>
      <c r="BC20" s="4">
        <v>0</v>
      </c>
      <c r="BD20" s="51">
        <v>0</v>
      </c>
      <c r="BE20" s="50">
        <v>0</v>
      </c>
      <c r="BF20" s="4">
        <v>0</v>
      </c>
      <c r="BG20" s="51">
        <f t="shared" si="49"/>
        <v>0</v>
      </c>
      <c r="BH20" s="50">
        <v>0</v>
      </c>
      <c r="BI20" s="4">
        <v>0</v>
      </c>
      <c r="BJ20" s="51">
        <v>0</v>
      </c>
      <c r="BK20" s="50">
        <v>0</v>
      </c>
      <c r="BL20" s="4">
        <v>0</v>
      </c>
      <c r="BM20" s="51">
        <v>0</v>
      </c>
      <c r="BN20" s="50">
        <v>0</v>
      </c>
      <c r="BO20" s="4">
        <v>0</v>
      </c>
      <c r="BP20" s="51">
        <v>0</v>
      </c>
      <c r="BQ20" s="50">
        <v>0</v>
      </c>
      <c r="BR20" s="4">
        <v>0</v>
      </c>
      <c r="BS20" s="51">
        <v>0</v>
      </c>
      <c r="BT20" s="50">
        <v>0</v>
      </c>
      <c r="BU20" s="4">
        <v>0</v>
      </c>
      <c r="BV20" s="51">
        <v>0</v>
      </c>
      <c r="BW20" s="50">
        <v>0</v>
      </c>
      <c r="BX20" s="4">
        <v>0</v>
      </c>
      <c r="BY20" s="51">
        <f t="shared" si="51"/>
        <v>0</v>
      </c>
      <c r="BZ20" s="6">
        <f t="shared" si="52"/>
        <v>867.49299999999994</v>
      </c>
      <c r="CA20" s="11">
        <f t="shared" si="53"/>
        <v>13317.75</v>
      </c>
    </row>
    <row r="21" spans="1:79" x14ac:dyDescent="0.3">
      <c r="A21" s="43">
        <v>2018</v>
      </c>
      <c r="B21" s="44" t="s">
        <v>7</v>
      </c>
      <c r="C21" s="50"/>
      <c r="D21" s="4"/>
      <c r="E21" s="51"/>
      <c r="F21" s="50">
        <v>0</v>
      </c>
      <c r="G21" s="4">
        <v>0</v>
      </c>
      <c r="H21" s="51">
        <v>0</v>
      </c>
      <c r="I21" s="50">
        <v>0</v>
      </c>
      <c r="J21" s="4">
        <v>0</v>
      </c>
      <c r="K21" s="51">
        <f t="shared" si="43"/>
        <v>0</v>
      </c>
      <c r="L21" s="50">
        <v>0</v>
      </c>
      <c r="M21" s="4">
        <v>0</v>
      </c>
      <c r="N21" s="51">
        <f t="shared" si="44"/>
        <v>0</v>
      </c>
      <c r="O21" s="50">
        <v>0</v>
      </c>
      <c r="P21" s="4">
        <v>0</v>
      </c>
      <c r="Q21" s="51">
        <v>0</v>
      </c>
      <c r="R21" s="50">
        <v>0</v>
      </c>
      <c r="S21" s="4">
        <v>0</v>
      </c>
      <c r="T21" s="51">
        <v>0</v>
      </c>
      <c r="U21" s="50">
        <v>0</v>
      </c>
      <c r="V21" s="4">
        <v>0</v>
      </c>
      <c r="W21" s="51">
        <v>0</v>
      </c>
      <c r="X21" s="50">
        <v>0</v>
      </c>
      <c r="Y21" s="4">
        <v>0</v>
      </c>
      <c r="Z21" s="51">
        <v>0</v>
      </c>
      <c r="AA21" s="50">
        <v>3364.931</v>
      </c>
      <c r="AB21" s="4">
        <v>50642.71</v>
      </c>
      <c r="AC21" s="51">
        <f t="shared" si="45"/>
        <v>15050.148130823483</v>
      </c>
      <c r="AD21" s="50"/>
      <c r="AE21" s="4"/>
      <c r="AF21" s="51"/>
      <c r="AG21" s="50">
        <v>0</v>
      </c>
      <c r="AH21" s="4">
        <v>0</v>
      </c>
      <c r="AI21" s="51">
        <f t="shared" si="46"/>
        <v>0</v>
      </c>
      <c r="AJ21" s="50">
        <v>0</v>
      </c>
      <c r="AK21" s="4">
        <v>0</v>
      </c>
      <c r="AL21" s="51">
        <f t="shared" si="47"/>
        <v>0</v>
      </c>
      <c r="AM21" s="50">
        <v>857.50400000000002</v>
      </c>
      <c r="AN21" s="4">
        <v>11362.86</v>
      </c>
      <c r="AO21" s="51">
        <f t="shared" si="48"/>
        <v>13251.086875396499</v>
      </c>
      <c r="AP21" s="50">
        <v>0</v>
      </c>
      <c r="AQ21" s="4">
        <v>0</v>
      </c>
      <c r="AR21" s="51">
        <v>0</v>
      </c>
      <c r="AS21" s="50">
        <v>0</v>
      </c>
      <c r="AT21" s="4">
        <v>0</v>
      </c>
      <c r="AU21" s="51">
        <v>0</v>
      </c>
      <c r="AV21" s="50">
        <v>0</v>
      </c>
      <c r="AW21" s="4">
        <v>0</v>
      </c>
      <c r="AX21" s="51">
        <v>0</v>
      </c>
      <c r="AY21" s="50">
        <v>0</v>
      </c>
      <c r="AZ21" s="4">
        <v>0</v>
      </c>
      <c r="BA21" s="51">
        <v>0</v>
      </c>
      <c r="BB21" s="50">
        <v>0</v>
      </c>
      <c r="BC21" s="4">
        <v>0</v>
      </c>
      <c r="BD21" s="51">
        <v>0</v>
      </c>
      <c r="BE21" s="50">
        <v>0</v>
      </c>
      <c r="BF21" s="4">
        <v>0</v>
      </c>
      <c r="BG21" s="51">
        <f t="shared" si="49"/>
        <v>0</v>
      </c>
      <c r="BH21" s="50">
        <v>0</v>
      </c>
      <c r="BI21" s="4">
        <v>0</v>
      </c>
      <c r="BJ21" s="51">
        <v>0</v>
      </c>
      <c r="BK21" s="50">
        <v>0</v>
      </c>
      <c r="BL21" s="4">
        <v>0</v>
      </c>
      <c r="BM21" s="51">
        <v>0</v>
      </c>
      <c r="BN21" s="50">
        <v>0</v>
      </c>
      <c r="BO21" s="4">
        <v>0</v>
      </c>
      <c r="BP21" s="51">
        <v>0</v>
      </c>
      <c r="BQ21" s="50">
        <v>0</v>
      </c>
      <c r="BR21" s="4">
        <v>0</v>
      </c>
      <c r="BS21" s="51">
        <v>0</v>
      </c>
      <c r="BT21" s="50">
        <v>0</v>
      </c>
      <c r="BU21" s="4">
        <v>0</v>
      </c>
      <c r="BV21" s="51">
        <v>0</v>
      </c>
      <c r="BW21" s="50">
        <v>0</v>
      </c>
      <c r="BX21" s="4">
        <v>0</v>
      </c>
      <c r="BY21" s="51">
        <f t="shared" si="51"/>
        <v>0</v>
      </c>
      <c r="BZ21" s="6">
        <f t="shared" si="52"/>
        <v>4222.4350000000004</v>
      </c>
      <c r="CA21" s="11">
        <f t="shared" si="53"/>
        <v>62005.57</v>
      </c>
    </row>
    <row r="22" spans="1:79" x14ac:dyDescent="0.3">
      <c r="A22" s="43">
        <v>2018</v>
      </c>
      <c r="B22" s="44" t="s">
        <v>8</v>
      </c>
      <c r="C22" s="50"/>
      <c r="D22" s="4"/>
      <c r="E22" s="51"/>
      <c r="F22" s="50">
        <v>0</v>
      </c>
      <c r="G22" s="4">
        <v>0</v>
      </c>
      <c r="H22" s="51">
        <v>0</v>
      </c>
      <c r="I22" s="50">
        <v>0</v>
      </c>
      <c r="J22" s="4">
        <v>0</v>
      </c>
      <c r="K22" s="51">
        <f t="shared" si="43"/>
        <v>0</v>
      </c>
      <c r="L22" s="50">
        <v>0</v>
      </c>
      <c r="M22" s="4">
        <v>0</v>
      </c>
      <c r="N22" s="51">
        <f t="shared" si="44"/>
        <v>0</v>
      </c>
      <c r="O22" s="50">
        <v>0</v>
      </c>
      <c r="P22" s="4">
        <v>0</v>
      </c>
      <c r="Q22" s="51">
        <v>0</v>
      </c>
      <c r="R22" s="50">
        <v>0</v>
      </c>
      <c r="S22" s="4">
        <v>0</v>
      </c>
      <c r="T22" s="51">
        <v>0</v>
      </c>
      <c r="U22" s="50">
        <v>0</v>
      </c>
      <c r="V22" s="4">
        <v>0</v>
      </c>
      <c r="W22" s="51">
        <v>0</v>
      </c>
      <c r="X22" s="50">
        <v>0</v>
      </c>
      <c r="Y22" s="4">
        <v>0</v>
      </c>
      <c r="Z22" s="51">
        <v>0</v>
      </c>
      <c r="AA22" s="50">
        <v>598.12900000000002</v>
      </c>
      <c r="AB22" s="4">
        <v>7487.73</v>
      </c>
      <c r="AC22" s="51">
        <f t="shared" si="45"/>
        <v>12518.587127526</v>
      </c>
      <c r="AD22" s="50"/>
      <c r="AE22" s="4"/>
      <c r="AF22" s="51"/>
      <c r="AG22" s="50">
        <v>0</v>
      </c>
      <c r="AH22" s="4">
        <v>0</v>
      </c>
      <c r="AI22" s="51">
        <f t="shared" si="46"/>
        <v>0</v>
      </c>
      <c r="AJ22" s="50">
        <v>0</v>
      </c>
      <c r="AK22" s="4">
        <v>0</v>
      </c>
      <c r="AL22" s="51">
        <f t="shared" si="47"/>
        <v>0</v>
      </c>
      <c r="AM22" s="50">
        <v>160</v>
      </c>
      <c r="AN22" s="4">
        <v>2581.7399999999998</v>
      </c>
      <c r="AO22" s="51">
        <f t="shared" si="48"/>
        <v>16135.874999999998</v>
      </c>
      <c r="AP22" s="50">
        <v>0</v>
      </c>
      <c r="AQ22" s="4">
        <v>0</v>
      </c>
      <c r="AR22" s="51">
        <v>0</v>
      </c>
      <c r="AS22" s="50">
        <v>0</v>
      </c>
      <c r="AT22" s="4">
        <v>0</v>
      </c>
      <c r="AU22" s="51">
        <v>0</v>
      </c>
      <c r="AV22" s="50">
        <v>0</v>
      </c>
      <c r="AW22" s="4">
        <v>0</v>
      </c>
      <c r="AX22" s="51">
        <v>0</v>
      </c>
      <c r="AY22" s="50">
        <v>0</v>
      </c>
      <c r="AZ22" s="4">
        <v>0</v>
      </c>
      <c r="BA22" s="51">
        <v>0</v>
      </c>
      <c r="BB22" s="50">
        <v>0</v>
      </c>
      <c r="BC22" s="4">
        <v>0</v>
      </c>
      <c r="BD22" s="51">
        <v>0</v>
      </c>
      <c r="BE22" s="50">
        <v>0</v>
      </c>
      <c r="BF22" s="4">
        <v>0</v>
      </c>
      <c r="BG22" s="51">
        <f t="shared" si="49"/>
        <v>0</v>
      </c>
      <c r="BH22" s="50">
        <v>0</v>
      </c>
      <c r="BI22" s="4">
        <v>0</v>
      </c>
      <c r="BJ22" s="51">
        <v>0</v>
      </c>
      <c r="BK22" s="50">
        <v>0</v>
      </c>
      <c r="BL22" s="4">
        <v>0</v>
      </c>
      <c r="BM22" s="51">
        <v>0</v>
      </c>
      <c r="BN22" s="50">
        <v>0</v>
      </c>
      <c r="BO22" s="4">
        <v>0</v>
      </c>
      <c r="BP22" s="51">
        <v>0</v>
      </c>
      <c r="BQ22" s="50">
        <v>0</v>
      </c>
      <c r="BR22" s="4">
        <v>0</v>
      </c>
      <c r="BS22" s="51">
        <v>0</v>
      </c>
      <c r="BT22" s="50">
        <v>0.38100000000000001</v>
      </c>
      <c r="BU22" s="4">
        <v>31.18</v>
      </c>
      <c r="BV22" s="51">
        <f t="shared" si="50"/>
        <v>81837.270341207346</v>
      </c>
      <c r="BW22" s="50">
        <v>0</v>
      </c>
      <c r="BX22" s="4">
        <v>0</v>
      </c>
      <c r="BY22" s="51">
        <f t="shared" si="51"/>
        <v>0</v>
      </c>
      <c r="BZ22" s="6">
        <f t="shared" si="52"/>
        <v>758.51</v>
      </c>
      <c r="CA22" s="11">
        <f t="shared" si="53"/>
        <v>10100.65</v>
      </c>
    </row>
    <row r="23" spans="1:79" x14ac:dyDescent="0.3">
      <c r="A23" s="43">
        <v>2018</v>
      </c>
      <c r="B23" s="44" t="s">
        <v>9</v>
      </c>
      <c r="C23" s="50"/>
      <c r="D23" s="4"/>
      <c r="E23" s="51"/>
      <c r="F23" s="50">
        <v>0</v>
      </c>
      <c r="G23" s="4">
        <v>0</v>
      </c>
      <c r="H23" s="51">
        <v>0</v>
      </c>
      <c r="I23" s="50">
        <v>0</v>
      </c>
      <c r="J23" s="4">
        <v>0</v>
      </c>
      <c r="K23" s="51">
        <f t="shared" si="43"/>
        <v>0</v>
      </c>
      <c r="L23" s="50">
        <v>0</v>
      </c>
      <c r="M23" s="4">
        <v>0</v>
      </c>
      <c r="N23" s="51">
        <f t="shared" si="44"/>
        <v>0</v>
      </c>
      <c r="O23" s="50">
        <v>0</v>
      </c>
      <c r="P23" s="4">
        <v>0</v>
      </c>
      <c r="Q23" s="51">
        <f t="shared" ref="Q23:Q30" si="55">IF(O23=0,0,P23/O23*1000)</f>
        <v>0</v>
      </c>
      <c r="R23" s="50">
        <v>0</v>
      </c>
      <c r="S23" s="4">
        <v>0</v>
      </c>
      <c r="T23" s="51">
        <v>0</v>
      </c>
      <c r="U23" s="50">
        <v>0</v>
      </c>
      <c r="V23" s="4">
        <v>0</v>
      </c>
      <c r="W23" s="51">
        <v>0</v>
      </c>
      <c r="X23" s="50">
        <v>0</v>
      </c>
      <c r="Y23" s="4">
        <v>0</v>
      </c>
      <c r="Z23" s="51">
        <v>0</v>
      </c>
      <c r="AA23" s="50">
        <v>1349.4770000000001</v>
      </c>
      <c r="AB23" s="4">
        <v>16539.91</v>
      </c>
      <c r="AC23" s="51">
        <f t="shared" si="45"/>
        <v>12256.533457035577</v>
      </c>
      <c r="AD23" s="50"/>
      <c r="AE23" s="4"/>
      <c r="AF23" s="51"/>
      <c r="AG23" s="50">
        <v>0</v>
      </c>
      <c r="AH23" s="4">
        <v>0</v>
      </c>
      <c r="AI23" s="51">
        <f t="shared" si="46"/>
        <v>0</v>
      </c>
      <c r="AJ23" s="50">
        <v>0</v>
      </c>
      <c r="AK23" s="4">
        <v>0</v>
      </c>
      <c r="AL23" s="51">
        <f t="shared" si="47"/>
        <v>0</v>
      </c>
      <c r="AM23" s="50">
        <v>120</v>
      </c>
      <c r="AN23" s="4">
        <v>2002.99</v>
      </c>
      <c r="AO23" s="51">
        <f t="shared" si="48"/>
        <v>16691.583333333332</v>
      </c>
      <c r="AP23" s="50">
        <v>0</v>
      </c>
      <c r="AQ23" s="4">
        <v>0</v>
      </c>
      <c r="AR23" s="51">
        <v>0</v>
      </c>
      <c r="AS23" s="50">
        <v>0</v>
      </c>
      <c r="AT23" s="4">
        <v>0</v>
      </c>
      <c r="AU23" s="51">
        <v>0</v>
      </c>
      <c r="AV23" s="50">
        <v>0</v>
      </c>
      <c r="AW23" s="4">
        <v>0</v>
      </c>
      <c r="AX23" s="51">
        <v>0</v>
      </c>
      <c r="AY23" s="50">
        <v>0</v>
      </c>
      <c r="AZ23" s="4">
        <v>0</v>
      </c>
      <c r="BA23" s="51">
        <v>0</v>
      </c>
      <c r="BB23" s="50">
        <v>0</v>
      </c>
      <c r="BC23" s="4">
        <v>0</v>
      </c>
      <c r="BD23" s="51">
        <v>0</v>
      </c>
      <c r="BE23" s="50">
        <v>0</v>
      </c>
      <c r="BF23" s="4">
        <v>0</v>
      </c>
      <c r="BG23" s="51">
        <f t="shared" si="49"/>
        <v>0</v>
      </c>
      <c r="BH23" s="50">
        <v>0</v>
      </c>
      <c r="BI23" s="4">
        <v>0</v>
      </c>
      <c r="BJ23" s="51">
        <v>0</v>
      </c>
      <c r="BK23" s="50">
        <v>0</v>
      </c>
      <c r="BL23" s="4">
        <v>0</v>
      </c>
      <c r="BM23" s="51">
        <v>0</v>
      </c>
      <c r="BN23" s="50">
        <v>0</v>
      </c>
      <c r="BO23" s="4">
        <v>0</v>
      </c>
      <c r="BP23" s="51">
        <v>0</v>
      </c>
      <c r="BQ23" s="50">
        <v>0</v>
      </c>
      <c r="BR23" s="4">
        <v>0</v>
      </c>
      <c r="BS23" s="51">
        <v>0</v>
      </c>
      <c r="BT23" s="50">
        <v>0</v>
      </c>
      <c r="BU23" s="4">
        <v>0</v>
      </c>
      <c r="BV23" s="51">
        <v>0</v>
      </c>
      <c r="BW23" s="50">
        <v>0</v>
      </c>
      <c r="BX23" s="4">
        <v>0</v>
      </c>
      <c r="BY23" s="51">
        <f t="shared" si="51"/>
        <v>0</v>
      </c>
      <c r="BZ23" s="6">
        <f t="shared" si="52"/>
        <v>1469.4770000000001</v>
      </c>
      <c r="CA23" s="11">
        <f t="shared" si="53"/>
        <v>18542.900000000001</v>
      </c>
    </row>
    <row r="24" spans="1:79" x14ac:dyDescent="0.3">
      <c r="A24" s="43">
        <v>2018</v>
      </c>
      <c r="B24" s="44" t="s">
        <v>10</v>
      </c>
      <c r="C24" s="50"/>
      <c r="D24" s="4"/>
      <c r="E24" s="51"/>
      <c r="F24" s="50">
        <v>0</v>
      </c>
      <c r="G24" s="4">
        <v>0</v>
      </c>
      <c r="H24" s="51">
        <v>0</v>
      </c>
      <c r="I24" s="50">
        <v>0</v>
      </c>
      <c r="J24" s="4">
        <v>0</v>
      </c>
      <c r="K24" s="51">
        <f t="shared" si="43"/>
        <v>0</v>
      </c>
      <c r="L24" s="50">
        <v>0</v>
      </c>
      <c r="M24" s="4">
        <v>0</v>
      </c>
      <c r="N24" s="51">
        <f t="shared" si="44"/>
        <v>0</v>
      </c>
      <c r="O24" s="50">
        <v>0</v>
      </c>
      <c r="P24" s="4">
        <v>0</v>
      </c>
      <c r="Q24" s="51">
        <f t="shared" si="55"/>
        <v>0</v>
      </c>
      <c r="R24" s="50">
        <v>0</v>
      </c>
      <c r="S24" s="4">
        <v>0</v>
      </c>
      <c r="T24" s="51">
        <v>0</v>
      </c>
      <c r="U24" s="50">
        <v>0</v>
      </c>
      <c r="V24" s="4">
        <v>0</v>
      </c>
      <c r="W24" s="51">
        <v>0</v>
      </c>
      <c r="X24" s="50">
        <v>0.26939999999999997</v>
      </c>
      <c r="Y24" s="4">
        <v>41.237000000000002</v>
      </c>
      <c r="Z24" s="51">
        <f t="shared" ref="Z24" si="56">Y24/X24*1000</f>
        <v>153069.78470675577</v>
      </c>
      <c r="AA24" s="50">
        <v>1242.316</v>
      </c>
      <c r="AB24" s="4">
        <v>14714.663</v>
      </c>
      <c r="AC24" s="51">
        <f t="shared" si="45"/>
        <v>11844.541163439897</v>
      </c>
      <c r="AD24" s="50"/>
      <c r="AE24" s="4"/>
      <c r="AF24" s="51"/>
      <c r="AG24" s="50">
        <v>0</v>
      </c>
      <c r="AH24" s="4">
        <v>0</v>
      </c>
      <c r="AI24" s="51">
        <f t="shared" si="46"/>
        <v>0</v>
      </c>
      <c r="AJ24" s="50">
        <v>0</v>
      </c>
      <c r="AK24" s="4">
        <v>0</v>
      </c>
      <c r="AL24" s="51">
        <f t="shared" si="47"/>
        <v>0</v>
      </c>
      <c r="AM24" s="50">
        <v>180</v>
      </c>
      <c r="AN24" s="4">
        <v>2948.5830000000001</v>
      </c>
      <c r="AO24" s="51">
        <f t="shared" si="48"/>
        <v>16381.016666666668</v>
      </c>
      <c r="AP24" s="50">
        <v>0</v>
      </c>
      <c r="AQ24" s="4">
        <v>0</v>
      </c>
      <c r="AR24" s="51">
        <v>0</v>
      </c>
      <c r="AS24" s="50">
        <v>0</v>
      </c>
      <c r="AT24" s="4">
        <v>0</v>
      </c>
      <c r="AU24" s="51">
        <v>0</v>
      </c>
      <c r="AV24" s="50">
        <v>0</v>
      </c>
      <c r="AW24" s="4">
        <v>0</v>
      </c>
      <c r="AX24" s="51">
        <v>0</v>
      </c>
      <c r="AY24" s="50">
        <v>0</v>
      </c>
      <c r="AZ24" s="4">
        <v>0</v>
      </c>
      <c r="BA24" s="51">
        <v>0</v>
      </c>
      <c r="BB24" s="50">
        <v>0</v>
      </c>
      <c r="BC24" s="4">
        <v>0</v>
      </c>
      <c r="BD24" s="51">
        <v>0</v>
      </c>
      <c r="BE24" s="50">
        <v>0</v>
      </c>
      <c r="BF24" s="4">
        <v>0</v>
      </c>
      <c r="BG24" s="51">
        <f t="shared" si="49"/>
        <v>0</v>
      </c>
      <c r="BH24" s="50">
        <v>0</v>
      </c>
      <c r="BI24" s="4">
        <v>0</v>
      </c>
      <c r="BJ24" s="51">
        <v>0</v>
      </c>
      <c r="BK24" s="50">
        <v>0</v>
      </c>
      <c r="BL24" s="4">
        <v>0</v>
      </c>
      <c r="BM24" s="51">
        <v>0</v>
      </c>
      <c r="BN24" s="50">
        <v>0</v>
      </c>
      <c r="BO24" s="4">
        <v>0</v>
      </c>
      <c r="BP24" s="51">
        <v>0</v>
      </c>
      <c r="BQ24" s="50">
        <v>0</v>
      </c>
      <c r="BR24" s="4">
        <v>0</v>
      </c>
      <c r="BS24" s="51">
        <v>0</v>
      </c>
      <c r="BT24" s="50">
        <v>0</v>
      </c>
      <c r="BU24" s="4">
        <v>0</v>
      </c>
      <c r="BV24" s="51">
        <v>0</v>
      </c>
      <c r="BW24" s="50">
        <v>0</v>
      </c>
      <c r="BX24" s="4">
        <v>0</v>
      </c>
      <c r="BY24" s="51">
        <f t="shared" si="51"/>
        <v>0</v>
      </c>
      <c r="BZ24" s="6">
        <f t="shared" si="52"/>
        <v>1422.5853999999999</v>
      </c>
      <c r="CA24" s="11">
        <f t="shared" si="53"/>
        <v>17704.483</v>
      </c>
    </row>
    <row r="25" spans="1:79" x14ac:dyDescent="0.3">
      <c r="A25" s="43">
        <v>2018</v>
      </c>
      <c r="B25" s="44" t="s">
        <v>11</v>
      </c>
      <c r="C25" s="50"/>
      <c r="D25" s="4"/>
      <c r="E25" s="51"/>
      <c r="F25" s="50">
        <v>0</v>
      </c>
      <c r="G25" s="4">
        <v>0</v>
      </c>
      <c r="H25" s="51">
        <v>0</v>
      </c>
      <c r="I25" s="50">
        <v>0</v>
      </c>
      <c r="J25" s="4">
        <v>0</v>
      </c>
      <c r="K25" s="51">
        <f t="shared" si="43"/>
        <v>0</v>
      </c>
      <c r="L25" s="50">
        <v>0</v>
      </c>
      <c r="M25" s="4">
        <v>0</v>
      </c>
      <c r="N25" s="51">
        <f t="shared" si="44"/>
        <v>0</v>
      </c>
      <c r="O25" s="50">
        <v>0</v>
      </c>
      <c r="P25" s="4">
        <v>0</v>
      </c>
      <c r="Q25" s="51">
        <f t="shared" si="55"/>
        <v>0</v>
      </c>
      <c r="R25" s="50">
        <v>0</v>
      </c>
      <c r="S25" s="4">
        <v>0</v>
      </c>
      <c r="T25" s="51">
        <v>0</v>
      </c>
      <c r="U25" s="50">
        <v>0</v>
      </c>
      <c r="V25" s="4">
        <v>0</v>
      </c>
      <c r="W25" s="51">
        <v>0</v>
      </c>
      <c r="X25" s="50">
        <v>0</v>
      </c>
      <c r="Y25" s="4">
        <v>0</v>
      </c>
      <c r="Z25" s="51">
        <v>0</v>
      </c>
      <c r="AA25" s="50">
        <v>2603.8739999999998</v>
      </c>
      <c r="AB25" s="4">
        <v>32317.513999999999</v>
      </c>
      <c r="AC25" s="51">
        <f t="shared" si="45"/>
        <v>12411.320209810461</v>
      </c>
      <c r="AD25" s="50"/>
      <c r="AE25" s="4"/>
      <c r="AF25" s="51"/>
      <c r="AG25" s="50">
        <v>0</v>
      </c>
      <c r="AH25" s="4">
        <v>0</v>
      </c>
      <c r="AI25" s="51">
        <f t="shared" si="46"/>
        <v>0</v>
      </c>
      <c r="AJ25" s="50">
        <v>0</v>
      </c>
      <c r="AK25" s="4">
        <v>0</v>
      </c>
      <c r="AL25" s="51">
        <f t="shared" si="47"/>
        <v>0</v>
      </c>
      <c r="AM25" s="50">
        <v>1199.3430000000001</v>
      </c>
      <c r="AN25" s="4">
        <v>14134.672</v>
      </c>
      <c r="AO25" s="51">
        <f t="shared" si="48"/>
        <v>11785.345810164397</v>
      </c>
      <c r="AP25" s="50">
        <v>0</v>
      </c>
      <c r="AQ25" s="4">
        <v>0</v>
      </c>
      <c r="AR25" s="51">
        <v>0</v>
      </c>
      <c r="AS25" s="50">
        <v>0</v>
      </c>
      <c r="AT25" s="4">
        <v>0</v>
      </c>
      <c r="AU25" s="51">
        <v>0</v>
      </c>
      <c r="AV25" s="50">
        <v>0</v>
      </c>
      <c r="AW25" s="4">
        <v>0</v>
      </c>
      <c r="AX25" s="51">
        <v>0</v>
      </c>
      <c r="AY25" s="50">
        <v>0</v>
      </c>
      <c r="AZ25" s="4">
        <v>0</v>
      </c>
      <c r="BA25" s="51">
        <v>0</v>
      </c>
      <c r="BB25" s="50">
        <v>0</v>
      </c>
      <c r="BC25" s="4">
        <v>0</v>
      </c>
      <c r="BD25" s="51">
        <v>0</v>
      </c>
      <c r="BE25" s="50">
        <v>0</v>
      </c>
      <c r="BF25" s="4">
        <v>0</v>
      </c>
      <c r="BG25" s="51">
        <f t="shared" si="49"/>
        <v>0</v>
      </c>
      <c r="BH25" s="50">
        <v>0</v>
      </c>
      <c r="BI25" s="4">
        <v>0</v>
      </c>
      <c r="BJ25" s="51">
        <v>0</v>
      </c>
      <c r="BK25" s="50">
        <v>0</v>
      </c>
      <c r="BL25" s="4">
        <v>0</v>
      </c>
      <c r="BM25" s="51">
        <v>0</v>
      </c>
      <c r="BN25" s="50">
        <v>0</v>
      </c>
      <c r="BO25" s="4">
        <v>0</v>
      </c>
      <c r="BP25" s="51">
        <v>0</v>
      </c>
      <c r="BQ25" s="50">
        <v>0</v>
      </c>
      <c r="BR25" s="4">
        <v>0</v>
      </c>
      <c r="BS25" s="51">
        <v>0</v>
      </c>
      <c r="BT25" s="50">
        <v>0</v>
      </c>
      <c r="BU25" s="4">
        <v>0</v>
      </c>
      <c r="BV25" s="51">
        <v>0</v>
      </c>
      <c r="BW25" s="50">
        <v>0</v>
      </c>
      <c r="BX25" s="4">
        <v>0</v>
      </c>
      <c r="BY25" s="51">
        <f t="shared" si="51"/>
        <v>0</v>
      </c>
      <c r="BZ25" s="6">
        <f t="shared" si="52"/>
        <v>3803.2169999999996</v>
      </c>
      <c r="CA25" s="11">
        <f t="shared" si="53"/>
        <v>46452.186000000002</v>
      </c>
    </row>
    <row r="26" spans="1:79" x14ac:dyDescent="0.3">
      <c r="A26" s="43">
        <v>2018</v>
      </c>
      <c r="B26" s="44" t="s">
        <v>12</v>
      </c>
      <c r="C26" s="50"/>
      <c r="D26" s="4"/>
      <c r="E26" s="51"/>
      <c r="F26" s="50">
        <v>0</v>
      </c>
      <c r="G26" s="4">
        <v>0</v>
      </c>
      <c r="H26" s="51">
        <v>0</v>
      </c>
      <c r="I26" s="50">
        <v>0</v>
      </c>
      <c r="J26" s="4">
        <v>0</v>
      </c>
      <c r="K26" s="51">
        <f t="shared" si="43"/>
        <v>0</v>
      </c>
      <c r="L26" s="50">
        <v>0</v>
      </c>
      <c r="M26" s="4">
        <v>0</v>
      </c>
      <c r="N26" s="51">
        <f t="shared" si="44"/>
        <v>0</v>
      </c>
      <c r="O26" s="50">
        <v>0</v>
      </c>
      <c r="P26" s="4">
        <v>0</v>
      </c>
      <c r="Q26" s="51">
        <f t="shared" si="55"/>
        <v>0</v>
      </c>
      <c r="R26" s="50">
        <v>0</v>
      </c>
      <c r="S26" s="4">
        <v>0</v>
      </c>
      <c r="T26" s="51">
        <v>0</v>
      </c>
      <c r="U26" s="50">
        <v>0</v>
      </c>
      <c r="V26" s="4">
        <v>0</v>
      </c>
      <c r="W26" s="51">
        <v>0</v>
      </c>
      <c r="X26" s="50">
        <v>0</v>
      </c>
      <c r="Y26" s="4">
        <v>0</v>
      </c>
      <c r="Z26" s="51">
        <v>0</v>
      </c>
      <c r="AA26" s="50">
        <v>455.25900000000001</v>
      </c>
      <c r="AB26" s="4">
        <v>6276.6310000000003</v>
      </c>
      <c r="AC26" s="51">
        <f t="shared" si="45"/>
        <v>13786.945453027836</v>
      </c>
      <c r="AD26" s="50"/>
      <c r="AE26" s="4"/>
      <c r="AF26" s="51"/>
      <c r="AG26" s="50">
        <v>0</v>
      </c>
      <c r="AH26" s="4">
        <v>0</v>
      </c>
      <c r="AI26" s="51">
        <f t="shared" si="46"/>
        <v>0</v>
      </c>
      <c r="AJ26" s="50">
        <v>0</v>
      </c>
      <c r="AK26" s="4">
        <v>0</v>
      </c>
      <c r="AL26" s="51">
        <f t="shared" si="47"/>
        <v>0</v>
      </c>
      <c r="AM26" s="50">
        <v>719.75599999999997</v>
      </c>
      <c r="AN26" s="4">
        <v>9642.6479999999992</v>
      </c>
      <c r="AO26" s="51">
        <f t="shared" si="48"/>
        <v>13397.106797303531</v>
      </c>
      <c r="AP26" s="50">
        <v>0</v>
      </c>
      <c r="AQ26" s="4">
        <v>0</v>
      </c>
      <c r="AR26" s="51">
        <v>0</v>
      </c>
      <c r="AS26" s="50">
        <v>0</v>
      </c>
      <c r="AT26" s="4">
        <v>0</v>
      </c>
      <c r="AU26" s="51">
        <v>0</v>
      </c>
      <c r="AV26" s="50">
        <v>0</v>
      </c>
      <c r="AW26" s="4">
        <v>0</v>
      </c>
      <c r="AX26" s="51">
        <v>0</v>
      </c>
      <c r="AY26" s="50">
        <v>0</v>
      </c>
      <c r="AZ26" s="4">
        <v>0</v>
      </c>
      <c r="BA26" s="51">
        <v>0</v>
      </c>
      <c r="BB26" s="50">
        <v>0</v>
      </c>
      <c r="BC26" s="4">
        <v>0</v>
      </c>
      <c r="BD26" s="51">
        <v>0</v>
      </c>
      <c r="BE26" s="50">
        <v>0</v>
      </c>
      <c r="BF26" s="4">
        <v>0</v>
      </c>
      <c r="BG26" s="51">
        <f t="shared" si="49"/>
        <v>0</v>
      </c>
      <c r="BH26" s="50">
        <v>0</v>
      </c>
      <c r="BI26" s="4">
        <v>0</v>
      </c>
      <c r="BJ26" s="51">
        <v>0</v>
      </c>
      <c r="BK26" s="50">
        <v>0</v>
      </c>
      <c r="BL26" s="4">
        <v>0</v>
      </c>
      <c r="BM26" s="51">
        <v>0</v>
      </c>
      <c r="BN26" s="50">
        <v>0</v>
      </c>
      <c r="BO26" s="4">
        <v>0</v>
      </c>
      <c r="BP26" s="51">
        <v>0</v>
      </c>
      <c r="BQ26" s="50">
        <v>0</v>
      </c>
      <c r="BR26" s="4">
        <v>0</v>
      </c>
      <c r="BS26" s="51">
        <v>0</v>
      </c>
      <c r="BT26" s="50">
        <v>0</v>
      </c>
      <c r="BU26" s="4">
        <v>0</v>
      </c>
      <c r="BV26" s="51">
        <v>0</v>
      </c>
      <c r="BW26" s="50">
        <v>0</v>
      </c>
      <c r="BX26" s="4">
        <v>0</v>
      </c>
      <c r="BY26" s="51">
        <f t="shared" si="51"/>
        <v>0</v>
      </c>
      <c r="BZ26" s="6">
        <f t="shared" si="52"/>
        <v>1175.0149999999999</v>
      </c>
      <c r="CA26" s="11">
        <f t="shared" si="53"/>
        <v>15919.278999999999</v>
      </c>
    </row>
    <row r="27" spans="1:79" x14ac:dyDescent="0.3">
      <c r="A27" s="43">
        <v>2018</v>
      </c>
      <c r="B27" s="44" t="s">
        <v>13</v>
      </c>
      <c r="C27" s="50"/>
      <c r="D27" s="4"/>
      <c r="E27" s="51"/>
      <c r="F27" s="50">
        <v>0</v>
      </c>
      <c r="G27" s="4">
        <v>0</v>
      </c>
      <c r="H27" s="51">
        <v>0</v>
      </c>
      <c r="I27" s="50">
        <v>0</v>
      </c>
      <c r="J27" s="4">
        <v>0</v>
      </c>
      <c r="K27" s="51">
        <f t="shared" si="43"/>
        <v>0</v>
      </c>
      <c r="L27" s="50">
        <v>0</v>
      </c>
      <c r="M27" s="4">
        <v>0</v>
      </c>
      <c r="N27" s="51">
        <f t="shared" si="44"/>
        <v>0</v>
      </c>
      <c r="O27" s="50">
        <v>0</v>
      </c>
      <c r="P27" s="4">
        <v>0</v>
      </c>
      <c r="Q27" s="51">
        <f t="shared" si="55"/>
        <v>0</v>
      </c>
      <c r="R27" s="50">
        <v>1E-3</v>
      </c>
      <c r="S27" s="4">
        <v>0.57799999999999996</v>
      </c>
      <c r="T27" s="51">
        <f t="shared" ref="T27" si="57">S27/R27*1000</f>
        <v>578000</v>
      </c>
      <c r="U27" s="50">
        <v>0</v>
      </c>
      <c r="V27" s="4">
        <v>0</v>
      </c>
      <c r="W27" s="51">
        <v>0</v>
      </c>
      <c r="X27" s="50">
        <v>0</v>
      </c>
      <c r="Y27" s="4">
        <v>0</v>
      </c>
      <c r="Z27" s="51">
        <v>0</v>
      </c>
      <c r="AA27" s="50">
        <v>1583.355</v>
      </c>
      <c r="AB27" s="4">
        <v>18552.065999999999</v>
      </c>
      <c r="AC27" s="51">
        <f t="shared" si="45"/>
        <v>11716.933978798184</v>
      </c>
      <c r="AD27" s="50"/>
      <c r="AE27" s="4"/>
      <c r="AF27" s="51"/>
      <c r="AG27" s="50">
        <v>0</v>
      </c>
      <c r="AH27" s="4">
        <v>0</v>
      </c>
      <c r="AI27" s="51">
        <f t="shared" si="46"/>
        <v>0</v>
      </c>
      <c r="AJ27" s="50">
        <v>0</v>
      </c>
      <c r="AK27" s="4">
        <v>0</v>
      </c>
      <c r="AL27" s="51">
        <f t="shared" si="47"/>
        <v>0</v>
      </c>
      <c r="AM27" s="50">
        <v>1196.8040000000001</v>
      </c>
      <c r="AN27" s="4">
        <v>17256.002</v>
      </c>
      <c r="AO27" s="51">
        <f t="shared" si="48"/>
        <v>14418.40267913543</v>
      </c>
      <c r="AP27" s="50">
        <v>0</v>
      </c>
      <c r="AQ27" s="4">
        <v>0</v>
      </c>
      <c r="AR27" s="51">
        <v>0</v>
      </c>
      <c r="AS27" s="50">
        <v>0</v>
      </c>
      <c r="AT27" s="4">
        <v>0</v>
      </c>
      <c r="AU27" s="51">
        <v>0</v>
      </c>
      <c r="AV27" s="50">
        <v>0</v>
      </c>
      <c r="AW27" s="4">
        <v>0</v>
      </c>
      <c r="AX27" s="51">
        <v>0</v>
      </c>
      <c r="AY27" s="50">
        <v>0</v>
      </c>
      <c r="AZ27" s="4">
        <v>0</v>
      </c>
      <c r="BA27" s="51">
        <v>0</v>
      </c>
      <c r="BB27" s="50">
        <v>0</v>
      </c>
      <c r="BC27" s="4">
        <v>0</v>
      </c>
      <c r="BD27" s="51">
        <v>0</v>
      </c>
      <c r="BE27" s="50">
        <v>0</v>
      </c>
      <c r="BF27" s="4">
        <v>0</v>
      </c>
      <c r="BG27" s="51">
        <f t="shared" si="49"/>
        <v>0</v>
      </c>
      <c r="BH27" s="50">
        <v>0</v>
      </c>
      <c r="BI27" s="4">
        <v>0</v>
      </c>
      <c r="BJ27" s="51">
        <v>0</v>
      </c>
      <c r="BK27" s="50">
        <v>0</v>
      </c>
      <c r="BL27" s="4">
        <v>0</v>
      </c>
      <c r="BM27" s="51">
        <v>0</v>
      </c>
      <c r="BN27" s="50">
        <v>0</v>
      </c>
      <c r="BO27" s="4">
        <v>0</v>
      </c>
      <c r="BP27" s="51">
        <v>0</v>
      </c>
      <c r="BQ27" s="50">
        <v>0</v>
      </c>
      <c r="BR27" s="4">
        <v>0</v>
      </c>
      <c r="BS27" s="51">
        <v>0</v>
      </c>
      <c r="BT27" s="50">
        <v>0</v>
      </c>
      <c r="BU27" s="4">
        <v>0</v>
      </c>
      <c r="BV27" s="51">
        <v>0</v>
      </c>
      <c r="BW27" s="50">
        <v>0</v>
      </c>
      <c r="BX27" s="4">
        <v>0</v>
      </c>
      <c r="BY27" s="51">
        <f t="shared" si="51"/>
        <v>0</v>
      </c>
      <c r="BZ27" s="6">
        <f t="shared" si="52"/>
        <v>2780.1600000000003</v>
      </c>
      <c r="CA27" s="11">
        <f t="shared" si="53"/>
        <v>35808.646000000001</v>
      </c>
    </row>
    <row r="28" spans="1:79" x14ac:dyDescent="0.3">
      <c r="A28" s="43">
        <v>2018</v>
      </c>
      <c r="B28" s="44" t="s">
        <v>14</v>
      </c>
      <c r="C28" s="50"/>
      <c r="D28" s="4"/>
      <c r="E28" s="51"/>
      <c r="F28" s="50">
        <v>0</v>
      </c>
      <c r="G28" s="4">
        <v>0</v>
      </c>
      <c r="H28" s="51">
        <v>0</v>
      </c>
      <c r="I28" s="50">
        <v>0</v>
      </c>
      <c r="J28" s="4">
        <v>0</v>
      </c>
      <c r="K28" s="51">
        <f t="shared" si="43"/>
        <v>0</v>
      </c>
      <c r="L28" s="50">
        <v>0</v>
      </c>
      <c r="M28" s="4">
        <v>0</v>
      </c>
      <c r="N28" s="51">
        <f t="shared" si="44"/>
        <v>0</v>
      </c>
      <c r="O28" s="50">
        <v>0</v>
      </c>
      <c r="P28" s="4">
        <v>0</v>
      </c>
      <c r="Q28" s="51">
        <f t="shared" si="55"/>
        <v>0</v>
      </c>
      <c r="R28" s="50">
        <v>0</v>
      </c>
      <c r="S28" s="4">
        <v>0</v>
      </c>
      <c r="T28" s="51">
        <v>0</v>
      </c>
      <c r="U28" s="50">
        <v>0</v>
      </c>
      <c r="V28" s="4">
        <v>0</v>
      </c>
      <c r="W28" s="51">
        <v>0</v>
      </c>
      <c r="X28" s="50">
        <v>0</v>
      </c>
      <c r="Y28" s="4">
        <v>0</v>
      </c>
      <c r="Z28" s="51">
        <v>0</v>
      </c>
      <c r="AA28" s="50">
        <v>3591.431</v>
      </c>
      <c r="AB28" s="4">
        <v>47045.173000000003</v>
      </c>
      <c r="AC28" s="51">
        <f t="shared" si="45"/>
        <v>13099.283544637223</v>
      </c>
      <c r="AD28" s="50"/>
      <c r="AE28" s="4"/>
      <c r="AF28" s="51"/>
      <c r="AG28" s="50">
        <v>0</v>
      </c>
      <c r="AH28" s="4">
        <v>0</v>
      </c>
      <c r="AI28" s="51">
        <f t="shared" si="46"/>
        <v>0</v>
      </c>
      <c r="AJ28" s="50">
        <v>0</v>
      </c>
      <c r="AK28" s="4">
        <v>0</v>
      </c>
      <c r="AL28" s="51">
        <f t="shared" si="47"/>
        <v>0</v>
      </c>
      <c r="AM28" s="50">
        <v>203.52</v>
      </c>
      <c r="AN28" s="4">
        <v>3476.0450000000001</v>
      </c>
      <c r="AO28" s="51">
        <f t="shared" si="48"/>
        <v>17079.623624213837</v>
      </c>
      <c r="AP28" s="50">
        <v>0</v>
      </c>
      <c r="AQ28" s="4">
        <v>0</v>
      </c>
      <c r="AR28" s="51">
        <v>0</v>
      </c>
      <c r="AS28" s="50">
        <v>0</v>
      </c>
      <c r="AT28" s="4">
        <v>0</v>
      </c>
      <c r="AU28" s="51">
        <v>0</v>
      </c>
      <c r="AV28" s="50">
        <v>0</v>
      </c>
      <c r="AW28" s="4">
        <v>0</v>
      </c>
      <c r="AX28" s="51">
        <v>0</v>
      </c>
      <c r="AY28" s="50">
        <v>0</v>
      </c>
      <c r="AZ28" s="4">
        <v>0</v>
      </c>
      <c r="BA28" s="51">
        <v>0</v>
      </c>
      <c r="BB28" s="50">
        <v>0</v>
      </c>
      <c r="BC28" s="4">
        <v>0</v>
      </c>
      <c r="BD28" s="51">
        <v>0</v>
      </c>
      <c r="BE28" s="50">
        <v>0</v>
      </c>
      <c r="BF28" s="4">
        <v>0</v>
      </c>
      <c r="BG28" s="51">
        <f t="shared" si="49"/>
        <v>0</v>
      </c>
      <c r="BH28" s="50">
        <v>0</v>
      </c>
      <c r="BI28" s="4">
        <v>0</v>
      </c>
      <c r="BJ28" s="51">
        <v>0</v>
      </c>
      <c r="BK28" s="50">
        <v>0</v>
      </c>
      <c r="BL28" s="4">
        <v>0</v>
      </c>
      <c r="BM28" s="51">
        <v>0</v>
      </c>
      <c r="BN28" s="50">
        <v>0</v>
      </c>
      <c r="BO28" s="4">
        <v>0</v>
      </c>
      <c r="BP28" s="51">
        <v>0</v>
      </c>
      <c r="BQ28" s="50">
        <v>0</v>
      </c>
      <c r="BR28" s="4">
        <v>0</v>
      </c>
      <c r="BS28" s="51">
        <v>0</v>
      </c>
      <c r="BT28" s="50">
        <v>0</v>
      </c>
      <c r="BU28" s="4">
        <v>0</v>
      </c>
      <c r="BV28" s="51">
        <v>0</v>
      </c>
      <c r="BW28" s="50">
        <v>0</v>
      </c>
      <c r="BX28" s="4">
        <v>0</v>
      </c>
      <c r="BY28" s="51">
        <f t="shared" si="51"/>
        <v>0</v>
      </c>
      <c r="BZ28" s="6">
        <f t="shared" si="52"/>
        <v>3794.951</v>
      </c>
      <c r="CA28" s="11">
        <f t="shared" si="53"/>
        <v>50521.218000000001</v>
      </c>
    </row>
    <row r="29" spans="1:79" x14ac:dyDescent="0.3">
      <c r="A29" s="43">
        <v>2018</v>
      </c>
      <c r="B29" s="44" t="s">
        <v>15</v>
      </c>
      <c r="C29" s="50"/>
      <c r="D29" s="4"/>
      <c r="E29" s="51"/>
      <c r="F29" s="50">
        <v>0</v>
      </c>
      <c r="G29" s="4">
        <v>0</v>
      </c>
      <c r="H29" s="51">
        <v>0</v>
      </c>
      <c r="I29" s="50">
        <v>0</v>
      </c>
      <c r="J29" s="4">
        <v>0</v>
      </c>
      <c r="K29" s="51">
        <f t="shared" si="43"/>
        <v>0</v>
      </c>
      <c r="L29" s="50">
        <v>0</v>
      </c>
      <c r="M29" s="4">
        <v>0</v>
      </c>
      <c r="N29" s="51">
        <f t="shared" si="44"/>
        <v>0</v>
      </c>
      <c r="O29" s="50">
        <v>0</v>
      </c>
      <c r="P29" s="4">
        <v>0</v>
      </c>
      <c r="Q29" s="51">
        <f t="shared" si="55"/>
        <v>0</v>
      </c>
      <c r="R29" s="50">
        <v>0</v>
      </c>
      <c r="S29" s="4">
        <v>0</v>
      </c>
      <c r="T29" s="51">
        <v>0</v>
      </c>
      <c r="U29" s="50">
        <v>0</v>
      </c>
      <c r="V29" s="4">
        <v>0</v>
      </c>
      <c r="W29" s="51">
        <v>0</v>
      </c>
      <c r="X29" s="50">
        <v>0</v>
      </c>
      <c r="Y29" s="4">
        <v>0</v>
      </c>
      <c r="Z29" s="51">
        <v>0</v>
      </c>
      <c r="AA29" s="50">
        <v>381.65300000000002</v>
      </c>
      <c r="AB29" s="4">
        <v>4848.4139999999998</v>
      </c>
      <c r="AC29" s="51">
        <f t="shared" si="45"/>
        <v>12703.723015409285</v>
      </c>
      <c r="AD29" s="50"/>
      <c r="AE29" s="4"/>
      <c r="AF29" s="51"/>
      <c r="AG29" s="50">
        <v>0</v>
      </c>
      <c r="AH29" s="4">
        <v>0</v>
      </c>
      <c r="AI29" s="51">
        <f t="shared" si="46"/>
        <v>0</v>
      </c>
      <c r="AJ29" s="50">
        <v>0</v>
      </c>
      <c r="AK29" s="4">
        <v>0</v>
      </c>
      <c r="AL29" s="51">
        <f t="shared" si="47"/>
        <v>0</v>
      </c>
      <c r="AM29" s="50">
        <v>1220.18</v>
      </c>
      <c r="AN29" s="4">
        <v>14337.74</v>
      </c>
      <c r="AO29" s="51">
        <f t="shared" si="48"/>
        <v>11750.512219508597</v>
      </c>
      <c r="AP29" s="50">
        <v>0</v>
      </c>
      <c r="AQ29" s="4">
        <v>0</v>
      </c>
      <c r="AR29" s="51">
        <v>0</v>
      </c>
      <c r="AS29" s="50">
        <v>0</v>
      </c>
      <c r="AT29" s="4">
        <v>0</v>
      </c>
      <c r="AU29" s="51">
        <v>0</v>
      </c>
      <c r="AV29" s="50">
        <v>0</v>
      </c>
      <c r="AW29" s="4">
        <v>0</v>
      </c>
      <c r="AX29" s="51">
        <v>0</v>
      </c>
      <c r="AY29" s="50">
        <v>0</v>
      </c>
      <c r="AZ29" s="4">
        <v>0</v>
      </c>
      <c r="BA29" s="51">
        <v>0</v>
      </c>
      <c r="BB29" s="50">
        <v>0</v>
      </c>
      <c r="BC29" s="4">
        <v>0</v>
      </c>
      <c r="BD29" s="51">
        <v>0</v>
      </c>
      <c r="BE29" s="50">
        <v>0</v>
      </c>
      <c r="BF29" s="4">
        <v>0</v>
      </c>
      <c r="BG29" s="51">
        <f t="shared" si="49"/>
        <v>0</v>
      </c>
      <c r="BH29" s="50">
        <v>0</v>
      </c>
      <c r="BI29" s="4">
        <v>0</v>
      </c>
      <c r="BJ29" s="51">
        <v>0</v>
      </c>
      <c r="BK29" s="50">
        <v>0</v>
      </c>
      <c r="BL29" s="4">
        <v>0</v>
      </c>
      <c r="BM29" s="51">
        <v>0</v>
      </c>
      <c r="BN29" s="50">
        <v>0</v>
      </c>
      <c r="BO29" s="4">
        <v>0</v>
      </c>
      <c r="BP29" s="51">
        <v>0</v>
      </c>
      <c r="BQ29" s="50">
        <v>0</v>
      </c>
      <c r="BR29" s="4">
        <v>0</v>
      </c>
      <c r="BS29" s="51">
        <v>0</v>
      </c>
      <c r="BT29" s="50">
        <v>0</v>
      </c>
      <c r="BU29" s="4">
        <v>0</v>
      </c>
      <c r="BV29" s="51">
        <v>0</v>
      </c>
      <c r="BW29" s="50">
        <v>0</v>
      </c>
      <c r="BX29" s="4">
        <v>0</v>
      </c>
      <c r="BY29" s="51">
        <f t="shared" si="51"/>
        <v>0</v>
      </c>
      <c r="BZ29" s="6">
        <f t="shared" si="52"/>
        <v>1601.8330000000001</v>
      </c>
      <c r="CA29" s="11">
        <f t="shared" si="53"/>
        <v>19186.153999999999</v>
      </c>
    </row>
    <row r="30" spans="1:79" x14ac:dyDescent="0.3">
      <c r="A30" s="43">
        <v>2018</v>
      </c>
      <c r="B30" s="44" t="s">
        <v>16</v>
      </c>
      <c r="C30" s="50"/>
      <c r="D30" s="4"/>
      <c r="E30" s="51"/>
      <c r="F30" s="50">
        <v>0</v>
      </c>
      <c r="G30" s="4">
        <v>0</v>
      </c>
      <c r="H30" s="51">
        <v>0</v>
      </c>
      <c r="I30" s="50">
        <v>0</v>
      </c>
      <c r="J30" s="4">
        <v>0</v>
      </c>
      <c r="K30" s="51">
        <f t="shared" si="43"/>
        <v>0</v>
      </c>
      <c r="L30" s="50">
        <v>0</v>
      </c>
      <c r="M30" s="4">
        <v>0</v>
      </c>
      <c r="N30" s="51">
        <f t="shared" si="44"/>
        <v>0</v>
      </c>
      <c r="O30" s="50">
        <v>0</v>
      </c>
      <c r="P30" s="4">
        <v>0</v>
      </c>
      <c r="Q30" s="51">
        <f t="shared" si="55"/>
        <v>0</v>
      </c>
      <c r="R30" s="50">
        <v>0.20118</v>
      </c>
      <c r="S30" s="4">
        <v>3.8090000000000002</v>
      </c>
      <c r="T30" s="51">
        <f t="shared" ref="T30" si="58">S30/R30*1000</f>
        <v>18933.293567949098</v>
      </c>
      <c r="U30" s="50">
        <v>0</v>
      </c>
      <c r="V30" s="4">
        <v>0</v>
      </c>
      <c r="W30" s="51">
        <v>0</v>
      </c>
      <c r="X30" s="50">
        <v>0</v>
      </c>
      <c r="Y30" s="4">
        <v>0</v>
      </c>
      <c r="Z30" s="51">
        <v>0</v>
      </c>
      <c r="AA30" s="50">
        <v>1956.1110000000001</v>
      </c>
      <c r="AB30" s="4">
        <v>24119.831999999999</v>
      </c>
      <c r="AC30" s="51">
        <f t="shared" si="45"/>
        <v>12330.50271687036</v>
      </c>
      <c r="AD30" s="50"/>
      <c r="AE30" s="4"/>
      <c r="AF30" s="51"/>
      <c r="AG30" s="50">
        <v>0</v>
      </c>
      <c r="AH30" s="4">
        <v>0</v>
      </c>
      <c r="AI30" s="51">
        <f t="shared" si="46"/>
        <v>0</v>
      </c>
      <c r="AJ30" s="50">
        <v>0</v>
      </c>
      <c r="AK30" s="4">
        <v>0</v>
      </c>
      <c r="AL30" s="51">
        <f t="shared" si="47"/>
        <v>0</v>
      </c>
      <c r="AM30" s="50">
        <v>63.52</v>
      </c>
      <c r="AN30" s="4">
        <v>996.55499999999995</v>
      </c>
      <c r="AO30" s="51">
        <f t="shared" si="48"/>
        <v>15688.838161209067</v>
      </c>
      <c r="AP30" s="50">
        <v>0</v>
      </c>
      <c r="AQ30" s="4">
        <v>0</v>
      </c>
      <c r="AR30" s="51">
        <v>0</v>
      </c>
      <c r="AS30" s="50">
        <v>0</v>
      </c>
      <c r="AT30" s="4">
        <v>0</v>
      </c>
      <c r="AU30" s="51">
        <v>0</v>
      </c>
      <c r="AV30" s="50">
        <v>0</v>
      </c>
      <c r="AW30" s="4">
        <v>0</v>
      </c>
      <c r="AX30" s="51">
        <v>0</v>
      </c>
      <c r="AY30" s="50">
        <v>0</v>
      </c>
      <c r="AZ30" s="4">
        <v>0</v>
      </c>
      <c r="BA30" s="51">
        <v>0</v>
      </c>
      <c r="BB30" s="50">
        <v>0</v>
      </c>
      <c r="BC30" s="4">
        <v>0</v>
      </c>
      <c r="BD30" s="51">
        <v>0</v>
      </c>
      <c r="BE30" s="50">
        <v>0</v>
      </c>
      <c r="BF30" s="4">
        <v>0</v>
      </c>
      <c r="BG30" s="51">
        <f t="shared" si="49"/>
        <v>0</v>
      </c>
      <c r="BH30" s="50">
        <v>0</v>
      </c>
      <c r="BI30" s="4">
        <v>0</v>
      </c>
      <c r="BJ30" s="51">
        <v>0</v>
      </c>
      <c r="BK30" s="50">
        <v>0</v>
      </c>
      <c r="BL30" s="4">
        <v>0</v>
      </c>
      <c r="BM30" s="51">
        <v>0</v>
      </c>
      <c r="BN30" s="50">
        <v>0</v>
      </c>
      <c r="BO30" s="4">
        <v>0</v>
      </c>
      <c r="BP30" s="51">
        <v>0</v>
      </c>
      <c r="BQ30" s="50">
        <v>0</v>
      </c>
      <c r="BR30" s="4">
        <v>0</v>
      </c>
      <c r="BS30" s="51">
        <v>0</v>
      </c>
      <c r="BT30" s="50">
        <v>21.76</v>
      </c>
      <c r="BU30" s="4">
        <v>391.80500000000001</v>
      </c>
      <c r="BV30" s="51">
        <f t="shared" si="50"/>
        <v>18005.744485294115</v>
      </c>
      <c r="BW30" s="50">
        <v>0</v>
      </c>
      <c r="BX30" s="4">
        <v>0</v>
      </c>
      <c r="BY30" s="51">
        <f t="shared" si="51"/>
        <v>0</v>
      </c>
      <c r="BZ30" s="6">
        <f>C30+U30+X30+AA30+AM30+BN30+BT30+BH30+R30</f>
        <v>2041.5921800000001</v>
      </c>
      <c r="CA30" s="6">
        <f>D30+V30+Y30+AB30+AN30+BO30+BU30+BI30+S30</f>
        <v>25512.001</v>
      </c>
    </row>
    <row r="31" spans="1:79" ht="15" thickBot="1" x14ac:dyDescent="0.35">
      <c r="A31" s="45"/>
      <c r="B31" s="46" t="s">
        <v>17</v>
      </c>
      <c r="C31" s="52"/>
      <c r="D31" s="27"/>
      <c r="E31" s="53"/>
      <c r="F31" s="52">
        <f t="shared" ref="F31:G31" si="59">SUM(F19:F30)</f>
        <v>3.6869999999999998</v>
      </c>
      <c r="G31" s="27">
        <f t="shared" si="59"/>
        <v>151.5</v>
      </c>
      <c r="H31" s="53"/>
      <c r="I31" s="52">
        <f t="shared" ref="I31:J31" si="60">SUM(I19:I30)</f>
        <v>0</v>
      </c>
      <c r="J31" s="27">
        <f t="shared" si="60"/>
        <v>0</v>
      </c>
      <c r="K31" s="53"/>
      <c r="L31" s="52">
        <f t="shared" ref="L31:M31" si="61">SUM(L19:L30)</f>
        <v>0</v>
      </c>
      <c r="M31" s="27">
        <f t="shared" si="61"/>
        <v>0</v>
      </c>
      <c r="N31" s="53"/>
      <c r="O31" s="52">
        <f t="shared" ref="O31:P31" si="62">SUM(O19:O30)</f>
        <v>0</v>
      </c>
      <c r="P31" s="27">
        <f t="shared" si="62"/>
        <v>0</v>
      </c>
      <c r="Q31" s="53"/>
      <c r="R31" s="52">
        <f t="shared" ref="R31:S31" si="63">SUM(R19:R30)</f>
        <v>0.20218</v>
      </c>
      <c r="S31" s="27">
        <f t="shared" si="63"/>
        <v>4.3870000000000005</v>
      </c>
      <c r="T31" s="53"/>
      <c r="U31" s="52">
        <f t="shared" ref="U31:V31" si="64">SUM(U19:U30)</f>
        <v>0</v>
      </c>
      <c r="V31" s="27">
        <f t="shared" si="64"/>
        <v>0</v>
      </c>
      <c r="W31" s="53"/>
      <c r="X31" s="52">
        <f t="shared" ref="X31:Y31" si="65">SUM(X19:X30)</f>
        <v>0.26939999999999997</v>
      </c>
      <c r="Y31" s="27">
        <f t="shared" si="65"/>
        <v>41.237000000000002</v>
      </c>
      <c r="Z31" s="53"/>
      <c r="AA31" s="52">
        <f t="shared" ref="AA31:AB31" si="66">SUM(AA19:AA30)</f>
        <v>21159.696</v>
      </c>
      <c r="AB31" s="27">
        <f t="shared" si="66"/>
        <v>291236.57299999997</v>
      </c>
      <c r="AC31" s="53"/>
      <c r="AD31" s="52"/>
      <c r="AE31" s="27"/>
      <c r="AF31" s="53"/>
      <c r="AG31" s="52">
        <f t="shared" ref="AG31:AH31" si="67">SUM(AG19:AG30)</f>
        <v>0</v>
      </c>
      <c r="AH31" s="27">
        <f t="shared" si="67"/>
        <v>0</v>
      </c>
      <c r="AI31" s="53"/>
      <c r="AJ31" s="52">
        <f t="shared" ref="AJ31:AK31" si="68">SUM(AJ19:AJ30)</f>
        <v>0</v>
      </c>
      <c r="AK31" s="27">
        <f t="shared" si="68"/>
        <v>0</v>
      </c>
      <c r="AL31" s="53"/>
      <c r="AM31" s="52">
        <f t="shared" ref="AM31:AN31" si="69">SUM(AM19:AM30)</f>
        <v>7304.1280000000015</v>
      </c>
      <c r="AN31" s="27">
        <f t="shared" si="69"/>
        <v>100336.81499999999</v>
      </c>
      <c r="AO31" s="53"/>
      <c r="AP31" s="52">
        <f t="shared" ref="AP31:AQ31" si="70">SUM(AP19:AP30)</f>
        <v>0</v>
      </c>
      <c r="AQ31" s="27">
        <f t="shared" si="70"/>
        <v>0</v>
      </c>
      <c r="AR31" s="53"/>
      <c r="AS31" s="52">
        <f t="shared" ref="AS31:AT31" si="71">SUM(AS19:AS30)</f>
        <v>0</v>
      </c>
      <c r="AT31" s="27">
        <f t="shared" si="71"/>
        <v>0</v>
      </c>
      <c r="AU31" s="53"/>
      <c r="AV31" s="52">
        <f t="shared" ref="AV31:AW31" si="72">SUM(AV19:AV30)</f>
        <v>0</v>
      </c>
      <c r="AW31" s="27">
        <f t="shared" si="72"/>
        <v>0</v>
      </c>
      <c r="AX31" s="53"/>
      <c r="AY31" s="52">
        <f t="shared" ref="AY31:AZ31" si="73">SUM(AY19:AY30)</f>
        <v>0</v>
      </c>
      <c r="AZ31" s="27">
        <f t="shared" si="73"/>
        <v>0</v>
      </c>
      <c r="BA31" s="53"/>
      <c r="BB31" s="52">
        <f t="shared" ref="BB31:BC31" si="74">SUM(BB19:BB30)</f>
        <v>0</v>
      </c>
      <c r="BC31" s="27">
        <f t="shared" si="74"/>
        <v>0</v>
      </c>
      <c r="BD31" s="53"/>
      <c r="BE31" s="52">
        <f t="shared" ref="BE31:BF31" si="75">SUM(BE19:BE30)</f>
        <v>0</v>
      </c>
      <c r="BF31" s="27">
        <f t="shared" si="75"/>
        <v>0</v>
      </c>
      <c r="BG31" s="53"/>
      <c r="BH31" s="52">
        <f t="shared" ref="BH31:BI31" si="76">SUM(BH19:BH30)</f>
        <v>0</v>
      </c>
      <c r="BI31" s="27">
        <f t="shared" si="76"/>
        <v>0</v>
      </c>
      <c r="BJ31" s="53"/>
      <c r="BK31" s="52">
        <f t="shared" ref="BK31:BL31" si="77">SUM(BK19:BK30)</f>
        <v>0</v>
      </c>
      <c r="BL31" s="27">
        <f t="shared" si="77"/>
        <v>0</v>
      </c>
      <c r="BM31" s="53"/>
      <c r="BN31" s="52">
        <f t="shared" ref="BN31:BO31" si="78">SUM(BN19:BN30)</f>
        <v>0</v>
      </c>
      <c r="BO31" s="27">
        <f t="shared" si="78"/>
        <v>0</v>
      </c>
      <c r="BP31" s="53"/>
      <c r="BQ31" s="52">
        <f t="shared" ref="BQ31:BR31" si="79">SUM(BQ19:BQ30)</f>
        <v>0</v>
      </c>
      <c r="BR31" s="27">
        <f t="shared" si="79"/>
        <v>0</v>
      </c>
      <c r="BS31" s="53"/>
      <c r="BT31" s="52">
        <f t="shared" ref="BT31:BU31" si="80">SUM(BT19:BT30)</f>
        <v>22.35</v>
      </c>
      <c r="BU31" s="27">
        <f t="shared" si="80"/>
        <v>430.755</v>
      </c>
      <c r="BV31" s="53"/>
      <c r="BW31" s="52">
        <f t="shared" ref="BW31:BX31" si="81">SUM(BW19:BW30)</f>
        <v>0</v>
      </c>
      <c r="BX31" s="27">
        <f t="shared" si="81"/>
        <v>0</v>
      </c>
      <c r="BY31" s="53"/>
      <c r="BZ31" s="25">
        <f t="shared" ref="BZ31" si="82">C31+U31+X31+AA31+AM31+BN31+BT31+BH31+R31</f>
        <v>28486.64558</v>
      </c>
      <c r="CA31" s="26">
        <f t="shared" ref="CA31" si="83">D31+V31+Y31+AB31+AN31+BO31+BU31+BI31+S31</f>
        <v>392049.76699999999</v>
      </c>
    </row>
    <row r="32" spans="1:79" x14ac:dyDescent="0.3">
      <c r="A32" s="43">
        <v>2019</v>
      </c>
      <c r="B32" s="42" t="s">
        <v>5</v>
      </c>
      <c r="C32" s="50"/>
      <c r="D32" s="4"/>
      <c r="E32" s="51"/>
      <c r="F32" s="50">
        <v>2.03904</v>
      </c>
      <c r="G32" s="4">
        <v>122.79300000000001</v>
      </c>
      <c r="H32" s="51">
        <f t="shared" ref="H32" si="84">G32/F32*1000</f>
        <v>60220.986346516016</v>
      </c>
      <c r="I32" s="50">
        <v>0</v>
      </c>
      <c r="J32" s="4">
        <v>0</v>
      </c>
      <c r="K32" s="51">
        <f t="shared" ref="K32:K43" si="85">IF(I32=0,0,J32/I32*1000)</f>
        <v>0</v>
      </c>
      <c r="L32" s="50">
        <v>0</v>
      </c>
      <c r="M32" s="4">
        <v>0</v>
      </c>
      <c r="N32" s="51">
        <f t="shared" ref="N32:N43" si="86">IF(L32=0,0,M32/L32*1000)</f>
        <v>0</v>
      </c>
      <c r="O32" s="50">
        <v>0</v>
      </c>
      <c r="P32" s="4">
        <v>0</v>
      </c>
      <c r="Q32" s="51">
        <v>0</v>
      </c>
      <c r="R32" s="50">
        <v>0</v>
      </c>
      <c r="S32" s="4">
        <v>0</v>
      </c>
      <c r="T32" s="51">
        <v>0</v>
      </c>
      <c r="U32" s="50">
        <v>0</v>
      </c>
      <c r="V32" s="4">
        <v>0</v>
      </c>
      <c r="W32" s="51">
        <v>0</v>
      </c>
      <c r="X32" s="50">
        <v>0</v>
      </c>
      <c r="Y32" s="4">
        <v>0</v>
      </c>
      <c r="Z32" s="51">
        <v>0</v>
      </c>
      <c r="AA32" s="50">
        <v>3863.0740000000001</v>
      </c>
      <c r="AB32" s="4">
        <v>42183.182000000001</v>
      </c>
      <c r="AC32" s="51">
        <f t="shared" ref="AC32:AC43" si="87">AB32/AA32*1000</f>
        <v>10919.589425416132</v>
      </c>
      <c r="AD32" s="50"/>
      <c r="AE32" s="4"/>
      <c r="AF32" s="51"/>
      <c r="AG32" s="50">
        <v>0</v>
      </c>
      <c r="AH32" s="4">
        <v>0</v>
      </c>
      <c r="AI32" s="51">
        <f t="shared" ref="AI32:AI43" si="88">IF(AG32=0,0,AH32/AG32*1000)</f>
        <v>0</v>
      </c>
      <c r="AJ32" s="50">
        <v>0</v>
      </c>
      <c r="AK32" s="4">
        <v>0</v>
      </c>
      <c r="AL32" s="51">
        <f t="shared" ref="AL32:AL43" si="89">IF(AJ32=0,0,AK32/AJ32*1000)</f>
        <v>0</v>
      </c>
      <c r="AM32" s="50">
        <v>105.28</v>
      </c>
      <c r="AN32" s="4">
        <v>1639.9449999999999</v>
      </c>
      <c r="AO32" s="51">
        <f t="shared" ref="AO32:AO43" si="90">AN32/AM32*1000</f>
        <v>15576.98518237082</v>
      </c>
      <c r="AP32" s="50">
        <v>0</v>
      </c>
      <c r="AQ32" s="4">
        <v>0</v>
      </c>
      <c r="AR32" s="51">
        <v>0</v>
      </c>
      <c r="AS32" s="50">
        <v>0</v>
      </c>
      <c r="AT32" s="4">
        <v>0</v>
      </c>
      <c r="AU32" s="51">
        <v>0</v>
      </c>
      <c r="AV32" s="50">
        <v>0</v>
      </c>
      <c r="AW32" s="4">
        <v>0</v>
      </c>
      <c r="AX32" s="51">
        <v>0</v>
      </c>
      <c r="AY32" s="50">
        <v>0</v>
      </c>
      <c r="AZ32" s="4">
        <v>0</v>
      </c>
      <c r="BA32" s="51">
        <v>0</v>
      </c>
      <c r="BB32" s="50">
        <v>0</v>
      </c>
      <c r="BC32" s="4">
        <v>0</v>
      </c>
      <c r="BD32" s="51">
        <v>0</v>
      </c>
      <c r="BE32" s="50">
        <v>0</v>
      </c>
      <c r="BF32" s="4">
        <v>0</v>
      </c>
      <c r="BG32" s="51">
        <f t="shared" ref="BG32:BG43" si="91">IF(BE32=0,0,BF32/BE32*1000)</f>
        <v>0</v>
      </c>
      <c r="BH32" s="50">
        <v>0</v>
      </c>
      <c r="BI32" s="4">
        <v>0</v>
      </c>
      <c r="BJ32" s="51">
        <v>0</v>
      </c>
      <c r="BK32" s="50">
        <v>0.01</v>
      </c>
      <c r="BL32" s="4">
        <v>5.5369999999999999</v>
      </c>
      <c r="BM32" s="62">
        <f t="shared" ref="BM32" si="92">BL32/BK32*1000</f>
        <v>553699.99999999988</v>
      </c>
      <c r="BN32" s="50">
        <v>0</v>
      </c>
      <c r="BO32" s="4">
        <v>0</v>
      </c>
      <c r="BP32" s="51">
        <v>0</v>
      </c>
      <c r="BQ32" s="50">
        <v>2.1999999999999999E-2</v>
      </c>
      <c r="BR32" s="4">
        <v>6.72</v>
      </c>
      <c r="BS32" s="62">
        <f t="shared" ref="BS32:BS39" si="93">BR32/BQ32*1000</f>
        <v>305454.54545454541</v>
      </c>
      <c r="BT32" s="50">
        <v>0</v>
      </c>
      <c r="BU32" s="4">
        <v>0</v>
      </c>
      <c r="BV32" s="51">
        <v>0</v>
      </c>
      <c r="BW32" s="50">
        <v>0</v>
      </c>
      <c r="BX32" s="4">
        <v>0</v>
      </c>
      <c r="BY32" s="51">
        <f t="shared" ref="BY32:BY43" si="94">IF(BW32=0,0,BX32/BW32*1000)</f>
        <v>0</v>
      </c>
      <c r="BZ32" s="6">
        <f t="shared" ref="BZ32:BZ44" si="95">C32+U32+X32+AA32+AM32+BN32+BT32+BH32+R32+BB32+BQ32+AP32+AY32+BK32</f>
        <v>3968.3860000000004</v>
      </c>
      <c r="CA32" s="11">
        <f t="shared" ref="CA32:CA44" si="96">D32+V32+Y32+AB32+AN32+BO32+BU32+BI32+S32+BC32+BR32+AQ32+AZ32+BL32</f>
        <v>43835.383999999998</v>
      </c>
    </row>
    <row r="33" spans="1:79" x14ac:dyDescent="0.3">
      <c r="A33" s="43">
        <v>2019</v>
      </c>
      <c r="B33" s="44" t="s">
        <v>6</v>
      </c>
      <c r="C33" s="50"/>
      <c r="D33" s="4"/>
      <c r="E33" s="51"/>
      <c r="F33" s="50">
        <v>0</v>
      </c>
      <c r="G33" s="4">
        <v>0</v>
      </c>
      <c r="H33" s="51">
        <v>0</v>
      </c>
      <c r="I33" s="50">
        <v>0</v>
      </c>
      <c r="J33" s="4">
        <v>0</v>
      </c>
      <c r="K33" s="51">
        <f t="shared" si="85"/>
        <v>0</v>
      </c>
      <c r="L33" s="50">
        <v>0</v>
      </c>
      <c r="M33" s="4">
        <v>0</v>
      </c>
      <c r="N33" s="51">
        <f t="shared" si="86"/>
        <v>0</v>
      </c>
      <c r="O33" s="50">
        <v>0</v>
      </c>
      <c r="P33" s="4">
        <v>0</v>
      </c>
      <c r="Q33" s="51">
        <v>0</v>
      </c>
      <c r="R33" s="50">
        <v>0</v>
      </c>
      <c r="S33" s="4">
        <v>0</v>
      </c>
      <c r="T33" s="51">
        <v>0</v>
      </c>
      <c r="U33" s="50">
        <v>0</v>
      </c>
      <c r="V33" s="4">
        <v>0</v>
      </c>
      <c r="W33" s="51">
        <v>0</v>
      </c>
      <c r="X33" s="50">
        <v>0</v>
      </c>
      <c r="Y33" s="4">
        <v>0</v>
      </c>
      <c r="Z33" s="51">
        <v>0</v>
      </c>
      <c r="AA33" s="50">
        <v>3268.1759999999999</v>
      </c>
      <c r="AB33" s="4">
        <v>38181.067000000003</v>
      </c>
      <c r="AC33" s="51">
        <f t="shared" si="87"/>
        <v>11682.683857907286</v>
      </c>
      <c r="AD33" s="50"/>
      <c r="AE33" s="4"/>
      <c r="AF33" s="51"/>
      <c r="AG33" s="50">
        <v>0</v>
      </c>
      <c r="AH33" s="4">
        <v>0</v>
      </c>
      <c r="AI33" s="51">
        <f t="shared" si="88"/>
        <v>0</v>
      </c>
      <c r="AJ33" s="50">
        <v>0</v>
      </c>
      <c r="AK33" s="4">
        <v>0</v>
      </c>
      <c r="AL33" s="51">
        <f t="shared" si="89"/>
        <v>0</v>
      </c>
      <c r="AM33" s="50">
        <v>640.08500000000004</v>
      </c>
      <c r="AN33" s="4">
        <v>7660.5150000000003</v>
      </c>
      <c r="AO33" s="51">
        <f t="shared" si="90"/>
        <v>11967.965192122922</v>
      </c>
      <c r="AP33" s="50">
        <v>0</v>
      </c>
      <c r="AQ33" s="4">
        <v>0</v>
      </c>
      <c r="AR33" s="51">
        <v>0</v>
      </c>
      <c r="AS33" s="50">
        <v>0</v>
      </c>
      <c r="AT33" s="4">
        <v>0</v>
      </c>
      <c r="AU33" s="51">
        <v>0</v>
      </c>
      <c r="AV33" s="50">
        <v>0</v>
      </c>
      <c r="AW33" s="4">
        <v>0</v>
      </c>
      <c r="AX33" s="51">
        <v>0</v>
      </c>
      <c r="AY33" s="50">
        <v>0</v>
      </c>
      <c r="AZ33" s="4">
        <v>0</v>
      </c>
      <c r="BA33" s="51">
        <v>0</v>
      </c>
      <c r="BB33" s="50">
        <v>1.4999999999999999E-2</v>
      </c>
      <c r="BC33" s="4">
        <v>0.90500000000000003</v>
      </c>
      <c r="BD33" s="51">
        <f t="shared" ref="BD33" si="97">BC33/BB33*1000</f>
        <v>60333.333333333336</v>
      </c>
      <c r="BE33" s="50">
        <v>0</v>
      </c>
      <c r="BF33" s="4">
        <v>0</v>
      </c>
      <c r="BG33" s="51">
        <f t="shared" si="91"/>
        <v>0</v>
      </c>
      <c r="BH33" s="50">
        <v>0</v>
      </c>
      <c r="BI33" s="4">
        <v>0</v>
      </c>
      <c r="BJ33" s="51">
        <v>0</v>
      </c>
      <c r="BK33" s="50">
        <v>0</v>
      </c>
      <c r="BL33" s="4">
        <v>0</v>
      </c>
      <c r="BM33" s="51">
        <v>0</v>
      </c>
      <c r="BN33" s="50">
        <v>0</v>
      </c>
      <c r="BO33" s="4">
        <v>0</v>
      </c>
      <c r="BP33" s="51">
        <v>0</v>
      </c>
      <c r="BQ33" s="50">
        <v>6.8099999999999992E-3</v>
      </c>
      <c r="BR33" s="4">
        <v>0.66100000000000003</v>
      </c>
      <c r="BS33" s="51">
        <f t="shared" si="93"/>
        <v>97063.1424375918</v>
      </c>
      <c r="BT33" s="50">
        <v>0</v>
      </c>
      <c r="BU33" s="4">
        <v>0</v>
      </c>
      <c r="BV33" s="51">
        <v>0</v>
      </c>
      <c r="BW33" s="50">
        <v>0</v>
      </c>
      <c r="BX33" s="4">
        <v>0</v>
      </c>
      <c r="BY33" s="51">
        <f t="shared" si="94"/>
        <v>0</v>
      </c>
      <c r="BZ33" s="6">
        <f t="shared" si="95"/>
        <v>3908.2828099999997</v>
      </c>
      <c r="CA33" s="11">
        <f t="shared" si="96"/>
        <v>45843.148000000001</v>
      </c>
    </row>
    <row r="34" spans="1:79" x14ac:dyDescent="0.3">
      <c r="A34" s="43">
        <v>2019</v>
      </c>
      <c r="B34" s="44" t="s">
        <v>7</v>
      </c>
      <c r="C34" s="50"/>
      <c r="D34" s="4"/>
      <c r="E34" s="51"/>
      <c r="F34" s="50">
        <v>0</v>
      </c>
      <c r="G34" s="4">
        <v>0</v>
      </c>
      <c r="H34" s="51">
        <v>0</v>
      </c>
      <c r="I34" s="50">
        <v>0</v>
      </c>
      <c r="J34" s="4">
        <v>0</v>
      </c>
      <c r="K34" s="51">
        <f t="shared" si="85"/>
        <v>0</v>
      </c>
      <c r="L34" s="50">
        <v>0</v>
      </c>
      <c r="M34" s="4">
        <v>0</v>
      </c>
      <c r="N34" s="51">
        <f t="shared" si="86"/>
        <v>0</v>
      </c>
      <c r="O34" s="50">
        <v>0</v>
      </c>
      <c r="P34" s="4">
        <v>0</v>
      </c>
      <c r="Q34" s="51">
        <v>0</v>
      </c>
      <c r="R34" s="50">
        <v>2.8</v>
      </c>
      <c r="S34" s="4">
        <v>10</v>
      </c>
      <c r="T34" s="51">
        <f t="shared" ref="T34:T42" si="98">S34/R34*1000</f>
        <v>3571.4285714285716</v>
      </c>
      <c r="U34" s="50">
        <v>0</v>
      </c>
      <c r="V34" s="4">
        <v>0</v>
      </c>
      <c r="W34" s="51">
        <v>0</v>
      </c>
      <c r="X34" s="50">
        <v>0</v>
      </c>
      <c r="Y34" s="4">
        <v>0</v>
      </c>
      <c r="Z34" s="51">
        <v>0</v>
      </c>
      <c r="AA34" s="50">
        <v>1572.472</v>
      </c>
      <c r="AB34" s="4">
        <v>16854.633999999998</v>
      </c>
      <c r="AC34" s="51">
        <f t="shared" si="87"/>
        <v>10718.559058603269</v>
      </c>
      <c r="AD34" s="50"/>
      <c r="AE34" s="4"/>
      <c r="AF34" s="51"/>
      <c r="AG34" s="50">
        <v>0</v>
      </c>
      <c r="AH34" s="4">
        <v>0</v>
      </c>
      <c r="AI34" s="51">
        <f t="shared" si="88"/>
        <v>0</v>
      </c>
      <c r="AJ34" s="50">
        <v>0</v>
      </c>
      <c r="AK34" s="4">
        <v>0</v>
      </c>
      <c r="AL34" s="51">
        <f t="shared" si="89"/>
        <v>0</v>
      </c>
      <c r="AM34" s="50">
        <v>101.76</v>
      </c>
      <c r="AN34" s="4">
        <v>1598.3920000000001</v>
      </c>
      <c r="AO34" s="51">
        <f t="shared" si="90"/>
        <v>15707.468553459119</v>
      </c>
      <c r="AP34" s="50">
        <v>0</v>
      </c>
      <c r="AQ34" s="4">
        <v>0</v>
      </c>
      <c r="AR34" s="51">
        <v>0</v>
      </c>
      <c r="AS34" s="50">
        <v>0</v>
      </c>
      <c r="AT34" s="4">
        <v>0</v>
      </c>
      <c r="AU34" s="51">
        <v>0</v>
      </c>
      <c r="AV34" s="50">
        <v>0</v>
      </c>
      <c r="AW34" s="4">
        <v>0</v>
      </c>
      <c r="AX34" s="51">
        <v>0</v>
      </c>
      <c r="AY34" s="50">
        <v>0</v>
      </c>
      <c r="AZ34" s="4">
        <v>0</v>
      </c>
      <c r="BA34" s="51">
        <v>0</v>
      </c>
      <c r="BB34" s="50">
        <v>0</v>
      </c>
      <c r="BC34" s="4">
        <v>0</v>
      </c>
      <c r="BD34" s="51">
        <v>0</v>
      </c>
      <c r="BE34" s="50">
        <v>0</v>
      </c>
      <c r="BF34" s="4">
        <v>0</v>
      </c>
      <c r="BG34" s="51">
        <f t="shared" si="91"/>
        <v>0</v>
      </c>
      <c r="BH34" s="50">
        <v>0</v>
      </c>
      <c r="BI34" s="4">
        <v>0</v>
      </c>
      <c r="BJ34" s="51">
        <v>0</v>
      </c>
      <c r="BK34" s="50">
        <v>0</v>
      </c>
      <c r="BL34" s="4">
        <v>0</v>
      </c>
      <c r="BM34" s="51">
        <v>0</v>
      </c>
      <c r="BN34" s="50">
        <v>0</v>
      </c>
      <c r="BO34" s="4">
        <v>0</v>
      </c>
      <c r="BP34" s="51">
        <v>0</v>
      </c>
      <c r="BQ34" s="50">
        <v>0</v>
      </c>
      <c r="BR34" s="4">
        <v>0</v>
      </c>
      <c r="BS34" s="51">
        <v>0</v>
      </c>
      <c r="BT34" s="50">
        <v>20.16</v>
      </c>
      <c r="BU34" s="4">
        <v>246.297</v>
      </c>
      <c r="BV34" s="51">
        <f t="shared" ref="BV34:BV42" si="99">BU34/BT34*1000</f>
        <v>12217.113095238094</v>
      </c>
      <c r="BW34" s="50">
        <v>0</v>
      </c>
      <c r="BX34" s="4">
        <v>0</v>
      </c>
      <c r="BY34" s="51">
        <f t="shared" si="94"/>
        <v>0</v>
      </c>
      <c r="BZ34" s="6">
        <f t="shared" si="95"/>
        <v>1697.192</v>
      </c>
      <c r="CA34" s="11">
        <f t="shared" si="96"/>
        <v>18709.322999999997</v>
      </c>
    </row>
    <row r="35" spans="1:79" x14ac:dyDescent="0.3">
      <c r="A35" s="43">
        <v>2019</v>
      </c>
      <c r="B35" s="44" t="s">
        <v>8</v>
      </c>
      <c r="C35" s="50"/>
      <c r="D35" s="4"/>
      <c r="E35" s="51"/>
      <c r="F35" s="50">
        <v>0</v>
      </c>
      <c r="G35" s="4">
        <v>0</v>
      </c>
      <c r="H35" s="51">
        <v>0</v>
      </c>
      <c r="I35" s="50">
        <v>0</v>
      </c>
      <c r="J35" s="4">
        <v>0</v>
      </c>
      <c r="K35" s="51">
        <f t="shared" si="85"/>
        <v>0</v>
      </c>
      <c r="L35" s="50">
        <v>0</v>
      </c>
      <c r="M35" s="4">
        <v>0</v>
      </c>
      <c r="N35" s="51">
        <f t="shared" si="86"/>
        <v>0</v>
      </c>
      <c r="O35" s="50">
        <v>0</v>
      </c>
      <c r="P35" s="4">
        <v>0</v>
      </c>
      <c r="Q35" s="51">
        <v>0</v>
      </c>
      <c r="R35" s="50">
        <v>0</v>
      </c>
      <c r="S35" s="4">
        <v>0</v>
      </c>
      <c r="T35" s="51">
        <v>0</v>
      </c>
      <c r="U35" s="50">
        <v>0</v>
      </c>
      <c r="V35" s="4">
        <v>0</v>
      </c>
      <c r="W35" s="51">
        <v>0</v>
      </c>
      <c r="X35" s="50">
        <v>0</v>
      </c>
      <c r="Y35" s="4">
        <v>0</v>
      </c>
      <c r="Z35" s="51">
        <v>0</v>
      </c>
      <c r="AA35" s="50">
        <v>60.48</v>
      </c>
      <c r="AB35" s="4">
        <v>811.601</v>
      </c>
      <c r="AC35" s="51">
        <f t="shared" si="87"/>
        <v>13419.328703703704</v>
      </c>
      <c r="AD35" s="50"/>
      <c r="AE35" s="4"/>
      <c r="AF35" s="51"/>
      <c r="AG35" s="50">
        <v>0</v>
      </c>
      <c r="AH35" s="4">
        <v>0</v>
      </c>
      <c r="AI35" s="51">
        <f t="shared" si="88"/>
        <v>0</v>
      </c>
      <c r="AJ35" s="50">
        <v>0</v>
      </c>
      <c r="AK35" s="4">
        <v>0</v>
      </c>
      <c r="AL35" s="51">
        <f t="shared" si="89"/>
        <v>0</v>
      </c>
      <c r="AM35" s="50">
        <v>2317.623</v>
      </c>
      <c r="AN35" s="4">
        <v>21494.73</v>
      </c>
      <c r="AO35" s="51">
        <f t="shared" si="90"/>
        <v>9274.4721639369291</v>
      </c>
      <c r="AP35" s="50">
        <v>0</v>
      </c>
      <c r="AQ35" s="4">
        <v>0</v>
      </c>
      <c r="AR35" s="51">
        <v>0</v>
      </c>
      <c r="AS35" s="50">
        <v>0</v>
      </c>
      <c r="AT35" s="4">
        <v>0</v>
      </c>
      <c r="AU35" s="51">
        <v>0</v>
      </c>
      <c r="AV35" s="50">
        <v>0</v>
      </c>
      <c r="AW35" s="4">
        <v>0</v>
      </c>
      <c r="AX35" s="51">
        <v>0</v>
      </c>
      <c r="AY35" s="50">
        <v>0</v>
      </c>
      <c r="AZ35" s="4">
        <v>0</v>
      </c>
      <c r="BA35" s="51">
        <v>0</v>
      </c>
      <c r="BB35" s="50">
        <v>0</v>
      </c>
      <c r="BC35" s="4">
        <v>0</v>
      </c>
      <c r="BD35" s="51">
        <v>0</v>
      </c>
      <c r="BE35" s="50">
        <v>0</v>
      </c>
      <c r="BF35" s="4">
        <v>0</v>
      </c>
      <c r="BG35" s="51">
        <f t="shared" si="91"/>
        <v>0</v>
      </c>
      <c r="BH35" s="50">
        <v>0</v>
      </c>
      <c r="BI35" s="4">
        <v>0</v>
      </c>
      <c r="BJ35" s="51">
        <v>0</v>
      </c>
      <c r="BK35" s="50">
        <v>0</v>
      </c>
      <c r="BL35" s="4">
        <v>0</v>
      </c>
      <c r="BM35" s="51">
        <v>0</v>
      </c>
      <c r="BN35" s="50">
        <v>0</v>
      </c>
      <c r="BO35" s="4">
        <v>0</v>
      </c>
      <c r="BP35" s="51">
        <v>0</v>
      </c>
      <c r="BQ35" s="50">
        <v>0</v>
      </c>
      <c r="BR35" s="4">
        <v>0</v>
      </c>
      <c r="BS35" s="51">
        <v>0</v>
      </c>
      <c r="BT35" s="50">
        <v>0</v>
      </c>
      <c r="BU35" s="4">
        <v>0</v>
      </c>
      <c r="BV35" s="51">
        <v>0</v>
      </c>
      <c r="BW35" s="50">
        <v>0</v>
      </c>
      <c r="BX35" s="4">
        <v>0</v>
      </c>
      <c r="BY35" s="51">
        <f t="shared" si="94"/>
        <v>0</v>
      </c>
      <c r="BZ35" s="6">
        <f t="shared" si="95"/>
        <v>2378.1030000000001</v>
      </c>
      <c r="CA35" s="11">
        <f t="shared" si="96"/>
        <v>22306.330999999998</v>
      </c>
    </row>
    <row r="36" spans="1:79" x14ac:dyDescent="0.3">
      <c r="A36" s="43">
        <v>2019</v>
      </c>
      <c r="B36" s="44" t="s">
        <v>9</v>
      </c>
      <c r="C36" s="50"/>
      <c r="D36" s="4"/>
      <c r="E36" s="51"/>
      <c r="F36" s="50">
        <v>0</v>
      </c>
      <c r="G36" s="4">
        <v>0</v>
      </c>
      <c r="H36" s="51">
        <v>0</v>
      </c>
      <c r="I36" s="50">
        <v>0</v>
      </c>
      <c r="J36" s="4">
        <v>0</v>
      </c>
      <c r="K36" s="51">
        <f t="shared" si="85"/>
        <v>0</v>
      </c>
      <c r="L36" s="50">
        <v>0</v>
      </c>
      <c r="M36" s="4">
        <v>0</v>
      </c>
      <c r="N36" s="51">
        <f t="shared" si="86"/>
        <v>0</v>
      </c>
      <c r="O36" s="50">
        <v>0</v>
      </c>
      <c r="P36" s="4">
        <v>0</v>
      </c>
      <c r="Q36" s="51">
        <f t="shared" ref="Q36:Q43" si="100">IF(O36=0,0,P36/O36*1000)</f>
        <v>0</v>
      </c>
      <c r="R36" s="50">
        <v>0</v>
      </c>
      <c r="S36" s="4">
        <v>0</v>
      </c>
      <c r="T36" s="51">
        <v>0</v>
      </c>
      <c r="U36" s="50">
        <v>0</v>
      </c>
      <c r="V36" s="4">
        <v>0</v>
      </c>
      <c r="W36" s="51">
        <v>0</v>
      </c>
      <c r="X36" s="50">
        <v>0</v>
      </c>
      <c r="Y36" s="4">
        <v>0</v>
      </c>
      <c r="Z36" s="51">
        <v>0</v>
      </c>
      <c r="AA36" s="50">
        <v>3883.63</v>
      </c>
      <c r="AB36" s="4">
        <v>40167.983999999997</v>
      </c>
      <c r="AC36" s="51">
        <f t="shared" si="87"/>
        <v>10342.896722911295</v>
      </c>
      <c r="AD36" s="50"/>
      <c r="AE36" s="4"/>
      <c r="AF36" s="51"/>
      <c r="AG36" s="50">
        <v>0</v>
      </c>
      <c r="AH36" s="4">
        <v>0</v>
      </c>
      <c r="AI36" s="51">
        <f t="shared" si="88"/>
        <v>0</v>
      </c>
      <c r="AJ36" s="50">
        <v>0</v>
      </c>
      <c r="AK36" s="4">
        <v>0</v>
      </c>
      <c r="AL36" s="51">
        <f t="shared" si="89"/>
        <v>0</v>
      </c>
      <c r="AM36" s="50">
        <v>127.68125999999999</v>
      </c>
      <c r="AN36" s="4">
        <v>2291.6550000000002</v>
      </c>
      <c r="AO36" s="51">
        <f t="shared" si="90"/>
        <v>17948.248631005055</v>
      </c>
      <c r="AP36" s="50">
        <v>0.12</v>
      </c>
      <c r="AQ36" s="4">
        <v>5.4</v>
      </c>
      <c r="AR36" s="51">
        <f t="shared" ref="AR36:AR38" si="101">AQ36/AP36*1000</f>
        <v>45000.000000000007</v>
      </c>
      <c r="AS36" s="50">
        <v>0</v>
      </c>
      <c r="AT36" s="4">
        <v>0</v>
      </c>
      <c r="AU36" s="51">
        <v>0</v>
      </c>
      <c r="AV36" s="50">
        <v>0</v>
      </c>
      <c r="AW36" s="4">
        <v>0</v>
      </c>
      <c r="AX36" s="51">
        <v>0</v>
      </c>
      <c r="AY36" s="50">
        <v>0</v>
      </c>
      <c r="AZ36" s="4">
        <v>0</v>
      </c>
      <c r="BA36" s="51">
        <v>0</v>
      </c>
      <c r="BB36" s="50">
        <v>0</v>
      </c>
      <c r="BC36" s="4">
        <v>0</v>
      </c>
      <c r="BD36" s="51">
        <v>0</v>
      </c>
      <c r="BE36" s="50">
        <v>0</v>
      </c>
      <c r="BF36" s="4">
        <v>0</v>
      </c>
      <c r="BG36" s="51">
        <f t="shared" si="91"/>
        <v>0</v>
      </c>
      <c r="BH36" s="50">
        <v>0</v>
      </c>
      <c r="BI36" s="4">
        <v>0</v>
      </c>
      <c r="BJ36" s="51">
        <v>0</v>
      </c>
      <c r="BK36" s="50">
        <v>0</v>
      </c>
      <c r="BL36" s="4">
        <v>0</v>
      </c>
      <c r="BM36" s="51">
        <v>0</v>
      </c>
      <c r="BN36" s="50">
        <v>0</v>
      </c>
      <c r="BO36" s="4">
        <v>0</v>
      </c>
      <c r="BP36" s="51">
        <v>0</v>
      </c>
      <c r="BQ36" s="50">
        <v>0</v>
      </c>
      <c r="BR36" s="4">
        <v>0</v>
      </c>
      <c r="BS36" s="51">
        <v>0</v>
      </c>
      <c r="BT36" s="50">
        <v>0</v>
      </c>
      <c r="BU36" s="4">
        <v>0</v>
      </c>
      <c r="BV36" s="51">
        <v>0</v>
      </c>
      <c r="BW36" s="50">
        <v>0</v>
      </c>
      <c r="BX36" s="4">
        <v>0</v>
      </c>
      <c r="BY36" s="51">
        <f t="shared" si="94"/>
        <v>0</v>
      </c>
      <c r="BZ36" s="6">
        <f t="shared" si="95"/>
        <v>4011.4312599999998</v>
      </c>
      <c r="CA36" s="11">
        <f t="shared" si="96"/>
        <v>42465.038999999997</v>
      </c>
    </row>
    <row r="37" spans="1:79" x14ac:dyDescent="0.3">
      <c r="A37" s="43">
        <v>2019</v>
      </c>
      <c r="B37" s="44" t="s">
        <v>10</v>
      </c>
      <c r="C37" s="50"/>
      <c r="D37" s="4"/>
      <c r="E37" s="51"/>
      <c r="F37" s="50">
        <v>0</v>
      </c>
      <c r="G37" s="4">
        <v>0</v>
      </c>
      <c r="H37" s="51">
        <v>0</v>
      </c>
      <c r="I37" s="50">
        <v>0</v>
      </c>
      <c r="J37" s="4">
        <v>0</v>
      </c>
      <c r="K37" s="51">
        <f t="shared" si="85"/>
        <v>0</v>
      </c>
      <c r="L37" s="50">
        <v>0</v>
      </c>
      <c r="M37" s="4">
        <v>0</v>
      </c>
      <c r="N37" s="51">
        <f t="shared" si="86"/>
        <v>0</v>
      </c>
      <c r="O37" s="50">
        <v>0</v>
      </c>
      <c r="P37" s="4">
        <v>0</v>
      </c>
      <c r="Q37" s="51">
        <f t="shared" si="100"/>
        <v>0</v>
      </c>
      <c r="R37" s="50">
        <v>0</v>
      </c>
      <c r="S37" s="4">
        <v>0</v>
      </c>
      <c r="T37" s="51">
        <v>0</v>
      </c>
      <c r="U37" s="50">
        <v>0</v>
      </c>
      <c r="V37" s="4">
        <v>0</v>
      </c>
      <c r="W37" s="51">
        <v>0</v>
      </c>
      <c r="X37" s="50">
        <v>0</v>
      </c>
      <c r="Y37" s="4">
        <v>0</v>
      </c>
      <c r="Z37" s="51">
        <v>0</v>
      </c>
      <c r="AA37" s="50">
        <v>587.04300000000001</v>
      </c>
      <c r="AB37" s="4">
        <v>6786.393</v>
      </c>
      <c r="AC37" s="51">
        <f t="shared" si="87"/>
        <v>11560.299671403969</v>
      </c>
      <c r="AD37" s="50"/>
      <c r="AE37" s="4"/>
      <c r="AF37" s="51"/>
      <c r="AG37" s="50">
        <v>0</v>
      </c>
      <c r="AH37" s="4">
        <v>0</v>
      </c>
      <c r="AI37" s="51">
        <f t="shared" si="88"/>
        <v>0</v>
      </c>
      <c r="AJ37" s="50">
        <v>0</v>
      </c>
      <c r="AK37" s="4">
        <v>0</v>
      </c>
      <c r="AL37" s="51">
        <f t="shared" si="89"/>
        <v>0</v>
      </c>
      <c r="AM37" s="50">
        <v>60</v>
      </c>
      <c r="AN37" s="4">
        <v>929.40599999999995</v>
      </c>
      <c r="AO37" s="51">
        <f t="shared" si="90"/>
        <v>15490.1</v>
      </c>
      <c r="AP37" s="50">
        <v>0</v>
      </c>
      <c r="AQ37" s="4">
        <v>0</v>
      </c>
      <c r="AR37" s="51">
        <v>0</v>
      </c>
      <c r="AS37" s="50">
        <v>0</v>
      </c>
      <c r="AT37" s="4">
        <v>0</v>
      </c>
      <c r="AU37" s="51">
        <v>0</v>
      </c>
      <c r="AV37" s="50">
        <v>0</v>
      </c>
      <c r="AW37" s="4">
        <v>0</v>
      </c>
      <c r="AX37" s="51">
        <v>0</v>
      </c>
      <c r="AY37" s="50">
        <v>0</v>
      </c>
      <c r="AZ37" s="4">
        <v>0</v>
      </c>
      <c r="BA37" s="51">
        <v>0</v>
      </c>
      <c r="BB37" s="50">
        <v>0</v>
      </c>
      <c r="BC37" s="4">
        <v>0</v>
      </c>
      <c r="BD37" s="51">
        <v>0</v>
      </c>
      <c r="BE37" s="50">
        <v>0</v>
      </c>
      <c r="BF37" s="4">
        <v>0</v>
      </c>
      <c r="BG37" s="51">
        <f t="shared" si="91"/>
        <v>0</v>
      </c>
      <c r="BH37" s="50">
        <v>0</v>
      </c>
      <c r="BI37" s="4">
        <v>0</v>
      </c>
      <c r="BJ37" s="51">
        <v>0</v>
      </c>
      <c r="BK37" s="50">
        <v>0</v>
      </c>
      <c r="BL37" s="4">
        <v>0</v>
      </c>
      <c r="BM37" s="51">
        <v>0</v>
      </c>
      <c r="BN37" s="50">
        <v>0</v>
      </c>
      <c r="BO37" s="4">
        <v>0</v>
      </c>
      <c r="BP37" s="51">
        <v>0</v>
      </c>
      <c r="BQ37" s="50">
        <v>0</v>
      </c>
      <c r="BR37" s="4">
        <v>0</v>
      </c>
      <c r="BS37" s="51">
        <v>0</v>
      </c>
      <c r="BT37" s="50">
        <v>1.8550000000000001E-2</v>
      </c>
      <c r="BU37" s="4">
        <v>2.3359999999999999</v>
      </c>
      <c r="BV37" s="51">
        <f t="shared" si="99"/>
        <v>125929.91913746631</v>
      </c>
      <c r="BW37" s="50">
        <v>0</v>
      </c>
      <c r="BX37" s="4">
        <v>0</v>
      </c>
      <c r="BY37" s="51">
        <f t="shared" si="94"/>
        <v>0</v>
      </c>
      <c r="BZ37" s="6">
        <f t="shared" si="95"/>
        <v>647.06155000000001</v>
      </c>
      <c r="CA37" s="11">
        <f t="shared" si="96"/>
        <v>7718.1350000000002</v>
      </c>
    </row>
    <row r="38" spans="1:79" x14ac:dyDescent="0.3">
      <c r="A38" s="43">
        <v>2019</v>
      </c>
      <c r="B38" s="44" t="s">
        <v>11</v>
      </c>
      <c r="C38" s="50"/>
      <c r="D38" s="4"/>
      <c r="E38" s="51"/>
      <c r="F38" s="50">
        <v>0</v>
      </c>
      <c r="G38" s="4">
        <v>0</v>
      </c>
      <c r="H38" s="51">
        <v>0</v>
      </c>
      <c r="I38" s="50">
        <v>0</v>
      </c>
      <c r="J38" s="4">
        <v>0</v>
      </c>
      <c r="K38" s="51">
        <f t="shared" si="85"/>
        <v>0</v>
      </c>
      <c r="L38" s="50">
        <v>0</v>
      </c>
      <c r="M38" s="4">
        <v>0</v>
      </c>
      <c r="N38" s="51">
        <f t="shared" si="86"/>
        <v>0</v>
      </c>
      <c r="O38" s="50">
        <v>0</v>
      </c>
      <c r="P38" s="4">
        <v>0</v>
      </c>
      <c r="Q38" s="51">
        <f t="shared" si="100"/>
        <v>0</v>
      </c>
      <c r="R38" s="50">
        <v>0</v>
      </c>
      <c r="S38" s="4">
        <v>0</v>
      </c>
      <c r="T38" s="51">
        <v>0</v>
      </c>
      <c r="U38" s="50">
        <v>0</v>
      </c>
      <c r="V38" s="4">
        <v>0</v>
      </c>
      <c r="W38" s="51">
        <v>0</v>
      </c>
      <c r="X38" s="50">
        <v>0.186</v>
      </c>
      <c r="Y38" s="4">
        <v>9.2870000000000008</v>
      </c>
      <c r="Z38" s="51">
        <f t="shared" ref="Z38" si="102">Y38/X38*1000</f>
        <v>49930.107526881729</v>
      </c>
      <c r="AA38" s="50">
        <v>3616.7710000000002</v>
      </c>
      <c r="AB38" s="4">
        <v>35406.667999999998</v>
      </c>
      <c r="AC38" s="51">
        <f t="shared" si="87"/>
        <v>9789.5797107419839</v>
      </c>
      <c r="AD38" s="50"/>
      <c r="AE38" s="4"/>
      <c r="AF38" s="51"/>
      <c r="AG38" s="50">
        <v>0</v>
      </c>
      <c r="AH38" s="4">
        <v>0</v>
      </c>
      <c r="AI38" s="51">
        <f t="shared" si="88"/>
        <v>0</v>
      </c>
      <c r="AJ38" s="50">
        <v>0</v>
      </c>
      <c r="AK38" s="4">
        <v>0</v>
      </c>
      <c r="AL38" s="51">
        <f t="shared" si="89"/>
        <v>0</v>
      </c>
      <c r="AM38" s="50">
        <v>1076.9000000000001</v>
      </c>
      <c r="AN38" s="4">
        <v>9309.6090000000004</v>
      </c>
      <c r="AO38" s="51">
        <f t="shared" si="90"/>
        <v>8644.8221747608877</v>
      </c>
      <c r="AP38" s="50">
        <v>1</v>
      </c>
      <c r="AQ38" s="4">
        <v>45</v>
      </c>
      <c r="AR38" s="51">
        <f t="shared" si="101"/>
        <v>45000</v>
      </c>
      <c r="AS38" s="50">
        <v>0</v>
      </c>
      <c r="AT38" s="4">
        <v>0</v>
      </c>
      <c r="AU38" s="51">
        <v>0</v>
      </c>
      <c r="AV38" s="50">
        <v>0</v>
      </c>
      <c r="AW38" s="4">
        <v>0</v>
      </c>
      <c r="AX38" s="51">
        <v>0</v>
      </c>
      <c r="AY38" s="50">
        <v>0</v>
      </c>
      <c r="AZ38" s="4">
        <v>0</v>
      </c>
      <c r="BA38" s="51">
        <v>0</v>
      </c>
      <c r="BB38" s="50">
        <v>0</v>
      </c>
      <c r="BC38" s="4">
        <v>0</v>
      </c>
      <c r="BD38" s="51">
        <v>0</v>
      </c>
      <c r="BE38" s="50">
        <v>0</v>
      </c>
      <c r="BF38" s="4">
        <v>0</v>
      </c>
      <c r="BG38" s="51">
        <f t="shared" si="91"/>
        <v>0</v>
      </c>
      <c r="BH38" s="50">
        <v>0</v>
      </c>
      <c r="BI38" s="4">
        <v>0</v>
      </c>
      <c r="BJ38" s="51">
        <v>0</v>
      </c>
      <c r="BK38" s="50">
        <v>0</v>
      </c>
      <c r="BL38" s="4">
        <v>0</v>
      </c>
      <c r="BM38" s="51">
        <v>0</v>
      </c>
      <c r="BN38" s="50">
        <v>0</v>
      </c>
      <c r="BO38" s="4">
        <v>0</v>
      </c>
      <c r="BP38" s="51">
        <v>0</v>
      </c>
      <c r="BQ38" s="50">
        <v>0</v>
      </c>
      <c r="BR38" s="4">
        <v>0</v>
      </c>
      <c r="BS38" s="51">
        <v>0</v>
      </c>
      <c r="BT38" s="50">
        <v>0</v>
      </c>
      <c r="BU38" s="4">
        <v>0</v>
      </c>
      <c r="BV38" s="51">
        <v>0</v>
      </c>
      <c r="BW38" s="50">
        <v>0</v>
      </c>
      <c r="BX38" s="4">
        <v>0</v>
      </c>
      <c r="BY38" s="51">
        <f t="shared" si="94"/>
        <v>0</v>
      </c>
      <c r="BZ38" s="6">
        <f t="shared" si="95"/>
        <v>4694.857</v>
      </c>
      <c r="CA38" s="11">
        <f t="shared" si="96"/>
        <v>44770.563999999998</v>
      </c>
    </row>
    <row r="39" spans="1:79" x14ac:dyDescent="0.3">
      <c r="A39" s="43">
        <v>2019</v>
      </c>
      <c r="B39" s="44" t="s">
        <v>12</v>
      </c>
      <c r="C39" s="50"/>
      <c r="D39" s="4"/>
      <c r="E39" s="51"/>
      <c r="F39" s="50">
        <v>0</v>
      </c>
      <c r="G39" s="4">
        <v>0</v>
      </c>
      <c r="H39" s="51">
        <v>0</v>
      </c>
      <c r="I39" s="50">
        <v>0</v>
      </c>
      <c r="J39" s="4">
        <v>0</v>
      </c>
      <c r="K39" s="51">
        <f t="shared" si="85"/>
        <v>0</v>
      </c>
      <c r="L39" s="50">
        <v>0</v>
      </c>
      <c r="M39" s="4">
        <v>0</v>
      </c>
      <c r="N39" s="51">
        <f t="shared" si="86"/>
        <v>0</v>
      </c>
      <c r="O39" s="50">
        <v>0</v>
      </c>
      <c r="P39" s="4">
        <v>0</v>
      </c>
      <c r="Q39" s="51">
        <f t="shared" si="100"/>
        <v>0</v>
      </c>
      <c r="R39" s="50">
        <v>0</v>
      </c>
      <c r="S39" s="4">
        <v>0</v>
      </c>
      <c r="T39" s="51">
        <v>0</v>
      </c>
      <c r="U39" s="50">
        <v>0</v>
      </c>
      <c r="V39" s="4">
        <v>0</v>
      </c>
      <c r="W39" s="51">
        <v>0</v>
      </c>
      <c r="X39" s="50">
        <v>0</v>
      </c>
      <c r="Y39" s="4">
        <v>0</v>
      </c>
      <c r="Z39" s="51">
        <v>0</v>
      </c>
      <c r="AA39" s="50">
        <v>40.32</v>
      </c>
      <c r="AB39" s="4">
        <v>471.74700000000001</v>
      </c>
      <c r="AC39" s="51">
        <f t="shared" si="87"/>
        <v>11700.074404761905</v>
      </c>
      <c r="AD39" s="50"/>
      <c r="AE39" s="4"/>
      <c r="AF39" s="51"/>
      <c r="AG39" s="50">
        <v>0</v>
      </c>
      <c r="AH39" s="4">
        <v>0</v>
      </c>
      <c r="AI39" s="51">
        <f t="shared" si="88"/>
        <v>0</v>
      </c>
      <c r="AJ39" s="50">
        <v>0</v>
      </c>
      <c r="AK39" s="4">
        <v>0</v>
      </c>
      <c r="AL39" s="51">
        <f t="shared" si="89"/>
        <v>0</v>
      </c>
      <c r="AM39" s="50">
        <v>160</v>
      </c>
      <c r="AN39" s="4">
        <v>2618.9879999999998</v>
      </c>
      <c r="AO39" s="51">
        <f t="shared" si="90"/>
        <v>16368.674999999999</v>
      </c>
      <c r="AP39" s="50">
        <v>0</v>
      </c>
      <c r="AQ39" s="4">
        <v>0</v>
      </c>
      <c r="AR39" s="51">
        <v>0</v>
      </c>
      <c r="AS39" s="50">
        <v>0</v>
      </c>
      <c r="AT39" s="4">
        <v>0</v>
      </c>
      <c r="AU39" s="51">
        <v>0</v>
      </c>
      <c r="AV39" s="50">
        <v>0</v>
      </c>
      <c r="AW39" s="4">
        <v>0</v>
      </c>
      <c r="AX39" s="51">
        <v>0</v>
      </c>
      <c r="AY39" s="50">
        <v>0</v>
      </c>
      <c r="AZ39" s="4">
        <v>0</v>
      </c>
      <c r="BA39" s="51">
        <v>0</v>
      </c>
      <c r="BB39" s="50">
        <v>0</v>
      </c>
      <c r="BC39" s="4">
        <v>0</v>
      </c>
      <c r="BD39" s="51">
        <v>0</v>
      </c>
      <c r="BE39" s="50">
        <v>0</v>
      </c>
      <c r="BF39" s="4">
        <v>0</v>
      </c>
      <c r="BG39" s="51">
        <f t="shared" si="91"/>
        <v>0</v>
      </c>
      <c r="BH39" s="50">
        <v>0</v>
      </c>
      <c r="BI39" s="4">
        <v>0</v>
      </c>
      <c r="BJ39" s="51">
        <v>0</v>
      </c>
      <c r="BK39" s="50">
        <v>0</v>
      </c>
      <c r="BL39" s="4">
        <v>0</v>
      </c>
      <c r="BM39" s="51">
        <v>0</v>
      </c>
      <c r="BN39" s="50">
        <v>0</v>
      </c>
      <c r="BO39" s="4">
        <v>0</v>
      </c>
      <c r="BP39" s="51">
        <v>0</v>
      </c>
      <c r="BQ39" s="50">
        <v>8.3400000000000002E-3</v>
      </c>
      <c r="BR39" s="4">
        <v>0.93799999999999994</v>
      </c>
      <c r="BS39" s="63">
        <f t="shared" si="93"/>
        <v>112470.02398081534</v>
      </c>
      <c r="BT39" s="50">
        <v>40.32</v>
      </c>
      <c r="BU39" s="4">
        <v>446.57499999999999</v>
      </c>
      <c r="BV39" s="51">
        <f t="shared" si="99"/>
        <v>11075.768849206348</v>
      </c>
      <c r="BW39" s="50">
        <v>0</v>
      </c>
      <c r="BX39" s="4">
        <v>0</v>
      </c>
      <c r="BY39" s="51">
        <f t="shared" si="94"/>
        <v>0</v>
      </c>
      <c r="BZ39" s="6">
        <f t="shared" si="95"/>
        <v>240.64833999999999</v>
      </c>
      <c r="CA39" s="11">
        <f t="shared" si="96"/>
        <v>3538.2479999999996</v>
      </c>
    </row>
    <row r="40" spans="1:79" x14ac:dyDescent="0.3">
      <c r="A40" s="43">
        <v>2019</v>
      </c>
      <c r="B40" s="44" t="s">
        <v>13</v>
      </c>
      <c r="C40" s="50"/>
      <c r="D40" s="4"/>
      <c r="E40" s="51"/>
      <c r="F40" s="50">
        <v>0</v>
      </c>
      <c r="G40" s="4">
        <v>0</v>
      </c>
      <c r="H40" s="51">
        <v>0</v>
      </c>
      <c r="I40" s="50">
        <v>0</v>
      </c>
      <c r="J40" s="4">
        <v>0</v>
      </c>
      <c r="K40" s="51">
        <f t="shared" si="85"/>
        <v>0</v>
      </c>
      <c r="L40" s="50">
        <v>0</v>
      </c>
      <c r="M40" s="4">
        <v>0</v>
      </c>
      <c r="N40" s="51">
        <f t="shared" si="86"/>
        <v>0</v>
      </c>
      <c r="O40" s="50">
        <v>0</v>
      </c>
      <c r="P40" s="4">
        <v>0</v>
      </c>
      <c r="Q40" s="51">
        <f t="shared" si="100"/>
        <v>0</v>
      </c>
      <c r="R40" s="50">
        <v>0</v>
      </c>
      <c r="S40" s="4">
        <v>0</v>
      </c>
      <c r="T40" s="51">
        <v>0</v>
      </c>
      <c r="U40" s="50">
        <v>0</v>
      </c>
      <c r="V40" s="4">
        <v>0</v>
      </c>
      <c r="W40" s="51">
        <v>0</v>
      </c>
      <c r="X40" s="50">
        <v>0</v>
      </c>
      <c r="Y40" s="4">
        <v>0</v>
      </c>
      <c r="Z40" s="51">
        <v>0</v>
      </c>
      <c r="AA40" s="50">
        <v>293.98200000000003</v>
      </c>
      <c r="AB40" s="4">
        <v>2898.2510000000002</v>
      </c>
      <c r="AC40" s="51">
        <f t="shared" si="87"/>
        <v>9858.6001864059708</v>
      </c>
      <c r="AD40" s="50"/>
      <c r="AE40" s="4"/>
      <c r="AF40" s="51"/>
      <c r="AG40" s="50">
        <v>0</v>
      </c>
      <c r="AH40" s="4">
        <v>0</v>
      </c>
      <c r="AI40" s="51">
        <f t="shared" si="88"/>
        <v>0</v>
      </c>
      <c r="AJ40" s="50">
        <v>0</v>
      </c>
      <c r="AK40" s="4">
        <v>0</v>
      </c>
      <c r="AL40" s="51">
        <f t="shared" si="89"/>
        <v>0</v>
      </c>
      <c r="AM40" s="50">
        <v>23.4</v>
      </c>
      <c r="AN40" s="4">
        <v>317.15899999999999</v>
      </c>
      <c r="AO40" s="51">
        <f t="shared" si="90"/>
        <v>13553.803418803418</v>
      </c>
      <c r="AP40" s="50">
        <v>0</v>
      </c>
      <c r="AQ40" s="4">
        <v>0</v>
      </c>
      <c r="AR40" s="51">
        <v>0</v>
      </c>
      <c r="AS40" s="50">
        <v>0</v>
      </c>
      <c r="AT40" s="4">
        <v>0</v>
      </c>
      <c r="AU40" s="51">
        <v>0</v>
      </c>
      <c r="AV40" s="50">
        <v>0</v>
      </c>
      <c r="AW40" s="4">
        <v>0</v>
      </c>
      <c r="AX40" s="51">
        <v>0</v>
      </c>
      <c r="AY40" s="50">
        <v>0</v>
      </c>
      <c r="AZ40" s="4">
        <v>0</v>
      </c>
      <c r="BA40" s="51">
        <v>0</v>
      </c>
      <c r="BB40" s="50">
        <v>0</v>
      </c>
      <c r="BC40" s="4">
        <v>0</v>
      </c>
      <c r="BD40" s="51">
        <v>0</v>
      </c>
      <c r="BE40" s="50">
        <v>0</v>
      </c>
      <c r="BF40" s="4">
        <v>0</v>
      </c>
      <c r="BG40" s="51">
        <f t="shared" si="91"/>
        <v>0</v>
      </c>
      <c r="BH40" s="50">
        <v>0</v>
      </c>
      <c r="BI40" s="4">
        <v>0</v>
      </c>
      <c r="BJ40" s="51">
        <v>0</v>
      </c>
      <c r="BK40" s="50">
        <v>0</v>
      </c>
      <c r="BL40" s="4">
        <v>0</v>
      </c>
      <c r="BM40" s="51">
        <v>0</v>
      </c>
      <c r="BN40" s="50">
        <v>0</v>
      </c>
      <c r="BO40" s="4">
        <v>0</v>
      </c>
      <c r="BP40" s="51">
        <v>0</v>
      </c>
      <c r="BQ40" s="50">
        <v>0</v>
      </c>
      <c r="BR40" s="4">
        <v>0</v>
      </c>
      <c r="BS40" s="51">
        <v>0</v>
      </c>
      <c r="BT40" s="50">
        <v>0</v>
      </c>
      <c r="BU40" s="4">
        <v>0</v>
      </c>
      <c r="BV40" s="51">
        <v>0</v>
      </c>
      <c r="BW40" s="50">
        <v>0</v>
      </c>
      <c r="BX40" s="4">
        <v>0</v>
      </c>
      <c r="BY40" s="51">
        <f t="shared" si="94"/>
        <v>0</v>
      </c>
      <c r="BZ40" s="6">
        <f t="shared" si="95"/>
        <v>317.38200000000001</v>
      </c>
      <c r="CA40" s="11">
        <f t="shared" si="96"/>
        <v>3215.4100000000003</v>
      </c>
    </row>
    <row r="41" spans="1:79" x14ac:dyDescent="0.3">
      <c r="A41" s="43">
        <v>2019</v>
      </c>
      <c r="B41" s="44" t="s">
        <v>14</v>
      </c>
      <c r="C41" s="50"/>
      <c r="D41" s="4"/>
      <c r="E41" s="51"/>
      <c r="F41" s="50">
        <v>0</v>
      </c>
      <c r="G41" s="4">
        <v>0</v>
      </c>
      <c r="H41" s="51">
        <v>0</v>
      </c>
      <c r="I41" s="50">
        <v>0</v>
      </c>
      <c r="J41" s="4">
        <v>0</v>
      </c>
      <c r="K41" s="51">
        <f t="shared" si="85"/>
        <v>0</v>
      </c>
      <c r="L41" s="50">
        <v>0</v>
      </c>
      <c r="M41" s="4">
        <v>0</v>
      </c>
      <c r="N41" s="51">
        <f t="shared" si="86"/>
        <v>0</v>
      </c>
      <c r="O41" s="50">
        <v>0</v>
      </c>
      <c r="P41" s="4">
        <v>0</v>
      </c>
      <c r="Q41" s="51">
        <f t="shared" si="100"/>
        <v>0</v>
      </c>
      <c r="R41" s="50">
        <v>0</v>
      </c>
      <c r="S41" s="4">
        <v>0</v>
      </c>
      <c r="T41" s="51">
        <v>0</v>
      </c>
      <c r="U41" s="50">
        <v>0</v>
      </c>
      <c r="V41" s="4">
        <v>0</v>
      </c>
      <c r="W41" s="51">
        <v>0</v>
      </c>
      <c r="X41" s="50">
        <v>0</v>
      </c>
      <c r="Y41" s="4">
        <v>0</v>
      </c>
      <c r="Z41" s="51">
        <v>0</v>
      </c>
      <c r="AA41" s="50">
        <v>1912.422</v>
      </c>
      <c r="AB41" s="4">
        <v>20876.953000000001</v>
      </c>
      <c r="AC41" s="51">
        <f t="shared" si="87"/>
        <v>10916.499078132338</v>
      </c>
      <c r="AD41" s="50"/>
      <c r="AE41" s="4"/>
      <c r="AF41" s="51"/>
      <c r="AG41" s="50">
        <v>0</v>
      </c>
      <c r="AH41" s="4">
        <v>0</v>
      </c>
      <c r="AI41" s="51">
        <f t="shared" si="88"/>
        <v>0</v>
      </c>
      <c r="AJ41" s="50">
        <v>0</v>
      </c>
      <c r="AK41" s="4">
        <v>0</v>
      </c>
      <c r="AL41" s="51">
        <f t="shared" si="89"/>
        <v>0</v>
      </c>
      <c r="AM41" s="50">
        <v>101.7</v>
      </c>
      <c r="AN41" s="4">
        <v>1535.375</v>
      </c>
      <c r="AO41" s="51">
        <f t="shared" si="90"/>
        <v>15097.09931170108</v>
      </c>
      <c r="AP41" s="50">
        <v>0</v>
      </c>
      <c r="AQ41" s="4">
        <v>0</v>
      </c>
      <c r="AR41" s="51">
        <v>0</v>
      </c>
      <c r="AS41" s="50">
        <v>0</v>
      </c>
      <c r="AT41" s="4">
        <v>0</v>
      </c>
      <c r="AU41" s="51">
        <v>0</v>
      </c>
      <c r="AV41" s="50">
        <v>0</v>
      </c>
      <c r="AW41" s="4">
        <v>0</v>
      </c>
      <c r="AX41" s="51">
        <v>0</v>
      </c>
      <c r="AY41" s="50">
        <v>0</v>
      </c>
      <c r="AZ41" s="4">
        <v>0</v>
      </c>
      <c r="BA41" s="51">
        <v>0</v>
      </c>
      <c r="BB41" s="50">
        <v>0</v>
      </c>
      <c r="BC41" s="4">
        <v>0</v>
      </c>
      <c r="BD41" s="51">
        <v>0</v>
      </c>
      <c r="BE41" s="50">
        <v>0</v>
      </c>
      <c r="BF41" s="4">
        <v>0</v>
      </c>
      <c r="BG41" s="51">
        <f t="shared" si="91"/>
        <v>0</v>
      </c>
      <c r="BH41" s="50">
        <v>0</v>
      </c>
      <c r="BI41" s="4">
        <v>0</v>
      </c>
      <c r="BJ41" s="51">
        <v>0</v>
      </c>
      <c r="BK41" s="50">
        <v>0</v>
      </c>
      <c r="BL41" s="4">
        <v>0</v>
      </c>
      <c r="BM41" s="51">
        <v>0</v>
      </c>
      <c r="BN41" s="50">
        <v>0</v>
      </c>
      <c r="BO41" s="4">
        <v>0</v>
      </c>
      <c r="BP41" s="51">
        <v>0</v>
      </c>
      <c r="BQ41" s="50">
        <v>0</v>
      </c>
      <c r="BR41" s="4">
        <v>0</v>
      </c>
      <c r="BS41" s="51">
        <v>0</v>
      </c>
      <c r="BT41" s="50">
        <v>0</v>
      </c>
      <c r="BU41" s="4">
        <v>0</v>
      </c>
      <c r="BV41" s="51">
        <v>0</v>
      </c>
      <c r="BW41" s="50">
        <v>0</v>
      </c>
      <c r="BX41" s="4">
        <v>0</v>
      </c>
      <c r="BY41" s="51">
        <f t="shared" si="94"/>
        <v>0</v>
      </c>
      <c r="BZ41" s="6">
        <f t="shared" si="95"/>
        <v>2014.1220000000001</v>
      </c>
      <c r="CA41" s="11">
        <f t="shared" si="96"/>
        <v>22412.328000000001</v>
      </c>
    </row>
    <row r="42" spans="1:79" x14ac:dyDescent="0.3">
      <c r="A42" s="43">
        <v>2019</v>
      </c>
      <c r="B42" s="44" t="s">
        <v>15</v>
      </c>
      <c r="C42" s="50"/>
      <c r="D42" s="4"/>
      <c r="E42" s="51"/>
      <c r="F42" s="50">
        <v>0</v>
      </c>
      <c r="G42" s="4">
        <v>0</v>
      </c>
      <c r="H42" s="51">
        <v>0</v>
      </c>
      <c r="I42" s="50">
        <v>0</v>
      </c>
      <c r="J42" s="4">
        <v>0</v>
      </c>
      <c r="K42" s="51">
        <f t="shared" si="85"/>
        <v>0</v>
      </c>
      <c r="L42" s="50">
        <v>0</v>
      </c>
      <c r="M42" s="4">
        <v>0</v>
      </c>
      <c r="N42" s="51">
        <f t="shared" si="86"/>
        <v>0</v>
      </c>
      <c r="O42" s="50">
        <v>0</v>
      </c>
      <c r="P42" s="4">
        <v>0</v>
      </c>
      <c r="Q42" s="51">
        <f t="shared" si="100"/>
        <v>0</v>
      </c>
      <c r="R42" s="50">
        <v>0.68923000000000001</v>
      </c>
      <c r="S42" s="4">
        <v>2.9750000000000001</v>
      </c>
      <c r="T42" s="51">
        <f t="shared" si="98"/>
        <v>4316.4110674230669</v>
      </c>
      <c r="U42" s="50">
        <v>0</v>
      </c>
      <c r="V42" s="4">
        <v>0</v>
      </c>
      <c r="W42" s="51">
        <v>0</v>
      </c>
      <c r="X42" s="50">
        <v>0</v>
      </c>
      <c r="Y42" s="4">
        <v>0</v>
      </c>
      <c r="Z42" s="51">
        <v>0</v>
      </c>
      <c r="AA42" s="50">
        <v>1544.3320000000001</v>
      </c>
      <c r="AB42" s="4">
        <v>15294.109</v>
      </c>
      <c r="AC42" s="51">
        <f t="shared" si="87"/>
        <v>9903.3815267701502</v>
      </c>
      <c r="AD42" s="50"/>
      <c r="AE42" s="4"/>
      <c r="AF42" s="51"/>
      <c r="AG42" s="50">
        <v>0</v>
      </c>
      <c r="AH42" s="4">
        <v>0</v>
      </c>
      <c r="AI42" s="51">
        <f t="shared" si="88"/>
        <v>0</v>
      </c>
      <c r="AJ42" s="50">
        <v>0</v>
      </c>
      <c r="AK42" s="4">
        <v>0</v>
      </c>
      <c r="AL42" s="51">
        <f t="shared" si="89"/>
        <v>0</v>
      </c>
      <c r="AM42" s="50">
        <v>1155.962</v>
      </c>
      <c r="AN42" s="4">
        <v>11640.558999999999</v>
      </c>
      <c r="AO42" s="51">
        <f t="shared" si="90"/>
        <v>10070.018737640163</v>
      </c>
      <c r="AP42" s="50">
        <v>0</v>
      </c>
      <c r="AQ42" s="4">
        <v>0</v>
      </c>
      <c r="AR42" s="51">
        <v>0</v>
      </c>
      <c r="AS42" s="50">
        <v>0</v>
      </c>
      <c r="AT42" s="4">
        <v>0</v>
      </c>
      <c r="AU42" s="51">
        <v>0</v>
      </c>
      <c r="AV42" s="50">
        <v>0</v>
      </c>
      <c r="AW42" s="4">
        <v>0</v>
      </c>
      <c r="AX42" s="51">
        <v>0</v>
      </c>
      <c r="AY42" s="50">
        <v>0</v>
      </c>
      <c r="AZ42" s="4">
        <v>0</v>
      </c>
      <c r="BA42" s="51">
        <v>0</v>
      </c>
      <c r="BB42" s="50">
        <v>0</v>
      </c>
      <c r="BC42" s="4">
        <v>0</v>
      </c>
      <c r="BD42" s="51">
        <v>0</v>
      </c>
      <c r="BE42" s="50">
        <v>0</v>
      </c>
      <c r="BF42" s="4">
        <v>0</v>
      </c>
      <c r="BG42" s="51">
        <f t="shared" si="91"/>
        <v>0</v>
      </c>
      <c r="BH42" s="50">
        <v>0</v>
      </c>
      <c r="BI42" s="4">
        <v>0</v>
      </c>
      <c r="BJ42" s="51">
        <v>0</v>
      </c>
      <c r="BK42" s="50">
        <v>0</v>
      </c>
      <c r="BL42" s="4">
        <v>0</v>
      </c>
      <c r="BM42" s="51">
        <v>0</v>
      </c>
      <c r="BN42" s="50">
        <v>0</v>
      </c>
      <c r="BO42" s="4">
        <v>0</v>
      </c>
      <c r="BP42" s="51">
        <v>0</v>
      </c>
      <c r="BQ42" s="50">
        <v>0</v>
      </c>
      <c r="BR42" s="4">
        <v>0</v>
      </c>
      <c r="BS42" s="51">
        <v>0</v>
      </c>
      <c r="BT42" s="50">
        <v>3.7999999999999999E-2</v>
      </c>
      <c r="BU42" s="4">
        <v>66.831999999999994</v>
      </c>
      <c r="BV42" s="62">
        <f t="shared" si="99"/>
        <v>1758736.8421052631</v>
      </c>
      <c r="BW42" s="50">
        <v>0</v>
      </c>
      <c r="BX42" s="4">
        <v>0</v>
      </c>
      <c r="BY42" s="62">
        <f t="shared" si="94"/>
        <v>0</v>
      </c>
      <c r="BZ42" s="6">
        <f t="shared" si="95"/>
        <v>2701.0212299999998</v>
      </c>
      <c r="CA42" s="11">
        <f t="shared" si="96"/>
        <v>27004.474999999995</v>
      </c>
    </row>
    <row r="43" spans="1:79" x14ac:dyDescent="0.3">
      <c r="A43" s="43">
        <v>2019</v>
      </c>
      <c r="B43" s="44" t="s">
        <v>16</v>
      </c>
      <c r="C43" s="50"/>
      <c r="D43" s="4"/>
      <c r="E43" s="51"/>
      <c r="F43" s="50">
        <v>0</v>
      </c>
      <c r="G43" s="4">
        <v>0</v>
      </c>
      <c r="H43" s="51">
        <v>0</v>
      </c>
      <c r="I43" s="50">
        <v>0</v>
      </c>
      <c r="J43" s="4">
        <v>0</v>
      </c>
      <c r="K43" s="51">
        <f t="shared" si="85"/>
        <v>0</v>
      </c>
      <c r="L43" s="50">
        <v>0</v>
      </c>
      <c r="M43" s="4">
        <v>0</v>
      </c>
      <c r="N43" s="51">
        <f t="shared" si="86"/>
        <v>0</v>
      </c>
      <c r="O43" s="50">
        <v>0</v>
      </c>
      <c r="P43" s="4">
        <v>0</v>
      </c>
      <c r="Q43" s="51">
        <f t="shared" si="100"/>
        <v>0</v>
      </c>
      <c r="R43" s="50">
        <v>0</v>
      </c>
      <c r="S43" s="4">
        <v>0</v>
      </c>
      <c r="T43" s="51">
        <v>0</v>
      </c>
      <c r="U43" s="50">
        <v>0</v>
      </c>
      <c r="V43" s="4">
        <v>0</v>
      </c>
      <c r="W43" s="51">
        <v>0</v>
      </c>
      <c r="X43" s="50">
        <v>0</v>
      </c>
      <c r="Y43" s="4">
        <v>0</v>
      </c>
      <c r="Z43" s="51">
        <v>0</v>
      </c>
      <c r="AA43" s="50">
        <v>551.16499999999996</v>
      </c>
      <c r="AB43" s="4">
        <v>5941.6379999999999</v>
      </c>
      <c r="AC43" s="51">
        <f t="shared" si="87"/>
        <v>10780.143877060409</v>
      </c>
      <c r="AD43" s="50"/>
      <c r="AE43" s="4"/>
      <c r="AF43" s="51"/>
      <c r="AG43" s="50">
        <v>0</v>
      </c>
      <c r="AH43" s="4">
        <v>0</v>
      </c>
      <c r="AI43" s="51">
        <f t="shared" si="88"/>
        <v>0</v>
      </c>
      <c r="AJ43" s="50">
        <v>0</v>
      </c>
      <c r="AK43" s="4">
        <v>0</v>
      </c>
      <c r="AL43" s="51">
        <f t="shared" si="89"/>
        <v>0</v>
      </c>
      <c r="AM43" s="50">
        <v>160.00299999999999</v>
      </c>
      <c r="AN43" s="4">
        <v>2547.7869999999998</v>
      </c>
      <c r="AO43" s="51">
        <f t="shared" si="90"/>
        <v>15923.370186808997</v>
      </c>
      <c r="AP43" s="50">
        <v>0</v>
      </c>
      <c r="AQ43" s="4">
        <v>0</v>
      </c>
      <c r="AR43" s="51">
        <v>0</v>
      </c>
      <c r="AS43" s="50">
        <v>0</v>
      </c>
      <c r="AT43" s="4">
        <v>0</v>
      </c>
      <c r="AU43" s="51">
        <v>0</v>
      </c>
      <c r="AV43" s="50">
        <v>0</v>
      </c>
      <c r="AW43" s="4">
        <v>0</v>
      </c>
      <c r="AX43" s="51">
        <v>0</v>
      </c>
      <c r="AY43" s="50">
        <v>0</v>
      </c>
      <c r="AZ43" s="4">
        <v>0</v>
      </c>
      <c r="BA43" s="51">
        <v>0</v>
      </c>
      <c r="BB43" s="50">
        <v>0</v>
      </c>
      <c r="BC43" s="4">
        <v>0</v>
      </c>
      <c r="BD43" s="51">
        <v>0</v>
      </c>
      <c r="BE43" s="50">
        <v>0</v>
      </c>
      <c r="BF43" s="4">
        <v>0</v>
      </c>
      <c r="BG43" s="51">
        <f t="shared" si="91"/>
        <v>0</v>
      </c>
      <c r="BH43" s="50">
        <v>0</v>
      </c>
      <c r="BI43" s="4">
        <v>0</v>
      </c>
      <c r="BJ43" s="51">
        <v>0</v>
      </c>
      <c r="BK43" s="50">
        <v>0</v>
      </c>
      <c r="BL43" s="4">
        <v>0</v>
      </c>
      <c r="BM43" s="51">
        <v>0</v>
      </c>
      <c r="BN43" s="50">
        <v>0</v>
      </c>
      <c r="BO43" s="4">
        <v>0</v>
      </c>
      <c r="BP43" s="51">
        <v>0</v>
      </c>
      <c r="BQ43" s="50">
        <v>0</v>
      </c>
      <c r="BR43" s="4">
        <v>0</v>
      </c>
      <c r="BS43" s="51">
        <v>0</v>
      </c>
      <c r="BT43" s="50">
        <v>0</v>
      </c>
      <c r="BU43" s="4">
        <v>0</v>
      </c>
      <c r="BV43" s="51">
        <v>0</v>
      </c>
      <c r="BW43" s="50">
        <v>0</v>
      </c>
      <c r="BX43" s="4">
        <v>0</v>
      </c>
      <c r="BY43" s="51">
        <f t="shared" si="94"/>
        <v>0</v>
      </c>
      <c r="BZ43" s="6">
        <f t="shared" si="95"/>
        <v>711.16799999999989</v>
      </c>
      <c r="CA43" s="11">
        <f t="shared" si="96"/>
        <v>8489.4249999999993</v>
      </c>
    </row>
    <row r="44" spans="1:79" ht="15" thickBot="1" x14ac:dyDescent="0.35">
      <c r="A44" s="45"/>
      <c r="B44" s="46" t="s">
        <v>17</v>
      </c>
      <c r="C44" s="52"/>
      <c r="D44" s="27"/>
      <c r="E44" s="53"/>
      <c r="F44" s="52">
        <f t="shared" ref="F44:G44" si="103">SUM(F32:F43)</f>
        <v>2.03904</v>
      </c>
      <c r="G44" s="27">
        <f t="shared" si="103"/>
        <v>122.79300000000001</v>
      </c>
      <c r="H44" s="53"/>
      <c r="I44" s="52">
        <f t="shared" ref="I44:J44" si="104">SUM(I32:I43)</f>
        <v>0</v>
      </c>
      <c r="J44" s="27">
        <f t="shared" si="104"/>
        <v>0</v>
      </c>
      <c r="K44" s="53"/>
      <c r="L44" s="52">
        <f t="shared" ref="L44:M44" si="105">SUM(L32:L43)</f>
        <v>0</v>
      </c>
      <c r="M44" s="27">
        <f t="shared" si="105"/>
        <v>0</v>
      </c>
      <c r="N44" s="53"/>
      <c r="O44" s="52">
        <f t="shared" ref="O44:P44" si="106">SUM(O32:O43)</f>
        <v>0</v>
      </c>
      <c r="P44" s="27">
        <f t="shared" si="106"/>
        <v>0</v>
      </c>
      <c r="Q44" s="53"/>
      <c r="R44" s="52">
        <f t="shared" ref="R44:S44" si="107">SUM(R32:R43)</f>
        <v>3.4892300000000001</v>
      </c>
      <c r="S44" s="27">
        <f t="shared" si="107"/>
        <v>12.975</v>
      </c>
      <c r="T44" s="53"/>
      <c r="U44" s="52">
        <f t="shared" ref="U44:V44" si="108">SUM(U32:U43)</f>
        <v>0</v>
      </c>
      <c r="V44" s="27">
        <f t="shared" si="108"/>
        <v>0</v>
      </c>
      <c r="W44" s="53"/>
      <c r="X44" s="52">
        <f t="shared" ref="X44:Y44" si="109">SUM(X32:X43)</f>
        <v>0.186</v>
      </c>
      <c r="Y44" s="27">
        <f t="shared" si="109"/>
        <v>9.2870000000000008</v>
      </c>
      <c r="Z44" s="53"/>
      <c r="AA44" s="52">
        <f t="shared" ref="AA44:AB44" si="110">SUM(AA32:AA43)</f>
        <v>21193.866999999995</v>
      </c>
      <c r="AB44" s="27">
        <f t="shared" si="110"/>
        <v>225874.22700000001</v>
      </c>
      <c r="AC44" s="53"/>
      <c r="AD44" s="52"/>
      <c r="AE44" s="27"/>
      <c r="AF44" s="53"/>
      <c r="AG44" s="52">
        <f t="shared" ref="AG44:AH44" si="111">SUM(AG32:AG43)</f>
        <v>0</v>
      </c>
      <c r="AH44" s="27">
        <f t="shared" si="111"/>
        <v>0</v>
      </c>
      <c r="AI44" s="53"/>
      <c r="AJ44" s="52">
        <f t="shared" ref="AJ44:AK44" si="112">SUM(AJ32:AJ43)</f>
        <v>0</v>
      </c>
      <c r="AK44" s="27">
        <f t="shared" si="112"/>
        <v>0</v>
      </c>
      <c r="AL44" s="53"/>
      <c r="AM44" s="52">
        <f t="shared" ref="AM44:AN44" si="113">SUM(AM32:AM43)</f>
        <v>6030.39426</v>
      </c>
      <c r="AN44" s="27">
        <f t="shared" si="113"/>
        <v>63584.12</v>
      </c>
      <c r="AO44" s="53"/>
      <c r="AP44" s="52">
        <f t="shared" ref="AP44:AQ44" si="114">SUM(AP32:AP43)</f>
        <v>1.1200000000000001</v>
      </c>
      <c r="AQ44" s="27">
        <f t="shared" si="114"/>
        <v>50.4</v>
      </c>
      <c r="AR44" s="53"/>
      <c r="AS44" s="52">
        <f t="shared" ref="AS44:AT44" si="115">SUM(AS32:AS43)</f>
        <v>0</v>
      </c>
      <c r="AT44" s="27">
        <f t="shared" si="115"/>
        <v>0</v>
      </c>
      <c r="AU44" s="53"/>
      <c r="AV44" s="52">
        <f t="shared" ref="AV44:AW44" si="116">SUM(AV32:AV43)</f>
        <v>0</v>
      </c>
      <c r="AW44" s="27">
        <f t="shared" si="116"/>
        <v>0</v>
      </c>
      <c r="AX44" s="53"/>
      <c r="AY44" s="52">
        <f t="shared" ref="AY44:AZ44" si="117">SUM(AY32:AY43)</f>
        <v>0</v>
      </c>
      <c r="AZ44" s="27">
        <f t="shared" si="117"/>
        <v>0</v>
      </c>
      <c r="BA44" s="53"/>
      <c r="BB44" s="52">
        <f t="shared" ref="BB44:BC44" si="118">SUM(BB32:BB43)</f>
        <v>1.4999999999999999E-2</v>
      </c>
      <c r="BC44" s="27">
        <f t="shared" si="118"/>
        <v>0.90500000000000003</v>
      </c>
      <c r="BD44" s="53"/>
      <c r="BE44" s="52">
        <f t="shared" ref="BE44:BF44" si="119">SUM(BE32:BE43)</f>
        <v>0</v>
      </c>
      <c r="BF44" s="27">
        <f t="shared" si="119"/>
        <v>0</v>
      </c>
      <c r="BG44" s="53"/>
      <c r="BH44" s="52">
        <f t="shared" ref="BH44:BI44" si="120">SUM(BH32:BH43)</f>
        <v>0</v>
      </c>
      <c r="BI44" s="27">
        <f t="shared" si="120"/>
        <v>0</v>
      </c>
      <c r="BJ44" s="53"/>
      <c r="BK44" s="52">
        <f t="shared" ref="BK44:BL44" si="121">SUM(BK32:BK43)</f>
        <v>0.01</v>
      </c>
      <c r="BL44" s="27">
        <f t="shared" si="121"/>
        <v>5.5369999999999999</v>
      </c>
      <c r="BM44" s="53"/>
      <c r="BN44" s="52">
        <f t="shared" ref="BN44:BO44" si="122">SUM(BN32:BN43)</f>
        <v>0</v>
      </c>
      <c r="BO44" s="27">
        <f t="shared" si="122"/>
        <v>0</v>
      </c>
      <c r="BP44" s="53"/>
      <c r="BQ44" s="52">
        <f t="shared" ref="BQ44:BR44" si="123">SUM(BQ32:BQ43)</f>
        <v>3.7150000000000002E-2</v>
      </c>
      <c r="BR44" s="27">
        <f t="shared" si="123"/>
        <v>8.3190000000000008</v>
      </c>
      <c r="BS44" s="53"/>
      <c r="BT44" s="52">
        <f t="shared" ref="BT44:BU44" si="124">SUM(BT32:BT43)</f>
        <v>60.536549999999998</v>
      </c>
      <c r="BU44" s="27">
        <f t="shared" si="124"/>
        <v>762.04</v>
      </c>
      <c r="BV44" s="53"/>
      <c r="BW44" s="52">
        <f t="shared" ref="BW44:BX44" si="125">SUM(BW32:BW43)</f>
        <v>0</v>
      </c>
      <c r="BX44" s="27">
        <f t="shared" si="125"/>
        <v>0</v>
      </c>
      <c r="BY44" s="53"/>
      <c r="BZ44" s="25">
        <f t="shared" si="95"/>
        <v>27289.655189999994</v>
      </c>
      <c r="CA44" s="26">
        <f t="shared" si="96"/>
        <v>290307.81000000006</v>
      </c>
    </row>
    <row r="45" spans="1:79" x14ac:dyDescent="0.3">
      <c r="A45" s="43">
        <v>2020</v>
      </c>
      <c r="B45" s="44" t="s">
        <v>5</v>
      </c>
      <c r="C45" s="50"/>
      <c r="D45" s="4"/>
      <c r="E45" s="51"/>
      <c r="F45" s="50">
        <v>0</v>
      </c>
      <c r="G45" s="4">
        <v>0</v>
      </c>
      <c r="H45" s="51">
        <v>0</v>
      </c>
      <c r="I45" s="50">
        <v>0</v>
      </c>
      <c r="J45" s="4">
        <v>0</v>
      </c>
      <c r="K45" s="51">
        <f t="shared" ref="K45:K56" si="126">IF(I45=0,0,J45/I45*1000)</f>
        <v>0</v>
      </c>
      <c r="L45" s="50">
        <v>0</v>
      </c>
      <c r="M45" s="4">
        <v>0</v>
      </c>
      <c r="N45" s="51">
        <f t="shared" ref="N45:N56" si="127">IF(L45=0,0,M45/L45*1000)</f>
        <v>0</v>
      </c>
      <c r="O45" s="50">
        <v>0</v>
      </c>
      <c r="P45" s="4">
        <v>0</v>
      </c>
      <c r="Q45" s="51">
        <v>0</v>
      </c>
      <c r="R45" s="50">
        <v>0</v>
      </c>
      <c r="S45" s="4">
        <v>0</v>
      </c>
      <c r="T45" s="51">
        <v>0</v>
      </c>
      <c r="U45" s="50">
        <v>0</v>
      </c>
      <c r="V45" s="4">
        <v>0</v>
      </c>
      <c r="W45" s="51">
        <v>0</v>
      </c>
      <c r="X45" s="50">
        <v>0</v>
      </c>
      <c r="Y45" s="4">
        <v>0</v>
      </c>
      <c r="Z45" s="51">
        <v>0</v>
      </c>
      <c r="AA45" s="50">
        <v>3293.9830000000002</v>
      </c>
      <c r="AB45" s="4">
        <v>41285.125</v>
      </c>
      <c r="AC45" s="51">
        <f t="shared" ref="AC45:AC48" si="128">AB45/AA45*1000</f>
        <v>12533.496681676863</v>
      </c>
      <c r="AD45" s="50"/>
      <c r="AE45" s="4"/>
      <c r="AF45" s="51"/>
      <c r="AG45" s="50">
        <v>0</v>
      </c>
      <c r="AH45" s="4">
        <v>0</v>
      </c>
      <c r="AI45" s="51">
        <f t="shared" ref="AI45:AI56" si="129">IF(AG45=0,0,AH45/AG45*1000)</f>
        <v>0</v>
      </c>
      <c r="AJ45" s="50">
        <v>0</v>
      </c>
      <c r="AK45" s="4">
        <v>0</v>
      </c>
      <c r="AL45" s="51">
        <f t="shared" ref="AL45:AL56" si="130">IF(AJ45=0,0,AK45/AJ45*1000)</f>
        <v>0</v>
      </c>
      <c r="AM45" s="50">
        <v>441.685</v>
      </c>
      <c r="AN45" s="4">
        <v>6627.38</v>
      </c>
      <c r="AO45" s="51">
        <f t="shared" ref="AO45:AO48" si="131">AN45/AM45*1000</f>
        <v>15004.765839908532</v>
      </c>
      <c r="AP45" s="50">
        <v>0</v>
      </c>
      <c r="AQ45" s="4">
        <v>0</v>
      </c>
      <c r="AR45" s="51">
        <v>0</v>
      </c>
      <c r="AS45" s="50">
        <v>0</v>
      </c>
      <c r="AT45" s="4">
        <v>0</v>
      </c>
      <c r="AU45" s="51">
        <v>0</v>
      </c>
      <c r="AV45" s="50">
        <v>0</v>
      </c>
      <c r="AW45" s="4">
        <v>0</v>
      </c>
      <c r="AX45" s="51">
        <v>0</v>
      </c>
      <c r="AY45" s="50">
        <v>2.512E-2</v>
      </c>
      <c r="AZ45" s="4">
        <v>2.319</v>
      </c>
      <c r="BA45" s="51">
        <f t="shared" ref="BA45" si="132">AZ45/AY45*1000</f>
        <v>92316.878980891721</v>
      </c>
      <c r="BB45" s="50">
        <v>0</v>
      </c>
      <c r="BC45" s="4">
        <v>0</v>
      </c>
      <c r="BD45" s="51">
        <v>0</v>
      </c>
      <c r="BE45" s="50">
        <v>0</v>
      </c>
      <c r="BF45" s="4">
        <v>0</v>
      </c>
      <c r="BG45" s="51">
        <f t="shared" ref="BG45:BG56" si="133">IF(BE45=0,0,BF45/BE45*1000)</f>
        <v>0</v>
      </c>
      <c r="BH45" s="50">
        <v>0</v>
      </c>
      <c r="BI45" s="4">
        <v>0</v>
      </c>
      <c r="BJ45" s="51">
        <v>0</v>
      </c>
      <c r="BK45" s="50">
        <v>0</v>
      </c>
      <c r="BL45" s="4">
        <v>0</v>
      </c>
      <c r="BM45" s="51">
        <v>0</v>
      </c>
      <c r="BN45" s="50">
        <v>0</v>
      </c>
      <c r="BO45" s="4">
        <v>0</v>
      </c>
      <c r="BP45" s="51">
        <v>0</v>
      </c>
      <c r="BQ45" s="50">
        <v>0</v>
      </c>
      <c r="BR45" s="4">
        <v>0</v>
      </c>
      <c r="BS45" s="51">
        <v>0</v>
      </c>
      <c r="BT45" s="50">
        <v>0.38101999999999997</v>
      </c>
      <c r="BU45" s="4">
        <v>17.427</v>
      </c>
      <c r="BV45" s="51">
        <f t="shared" ref="BV45" si="134">BU45/BT45*1000</f>
        <v>45737.756548212696</v>
      </c>
      <c r="BW45" s="50">
        <v>0</v>
      </c>
      <c r="BX45" s="4">
        <v>0</v>
      </c>
      <c r="BY45" s="51">
        <f t="shared" ref="BY45:BY56" si="135">IF(BW45=0,0,BX45/BW45*1000)</f>
        <v>0</v>
      </c>
      <c r="BZ45" s="6">
        <f t="shared" ref="BZ45:BZ51" si="136">C45+U45+X45+AA45+AM45+BN45+BT45+BH45+R45+BB45+BQ45+AP45+AY45+BK45+AS45+AV45+O45</f>
        <v>3736.0741399999997</v>
      </c>
      <c r="CA45" s="11">
        <f t="shared" ref="CA45:CA51" si="137">D45+V45+Y45+AB45+AN45+BO45+BU45+BI45+S45+BC45+BR45+AQ45+AZ45+BL45+AT45+AW45+P45</f>
        <v>47932.251000000004</v>
      </c>
    </row>
    <row r="46" spans="1:79" x14ac:dyDescent="0.3">
      <c r="A46" s="43">
        <v>2020</v>
      </c>
      <c r="B46" s="44" t="s">
        <v>6</v>
      </c>
      <c r="C46" s="50"/>
      <c r="D46" s="4"/>
      <c r="E46" s="51"/>
      <c r="F46" s="50">
        <v>0</v>
      </c>
      <c r="G46" s="4">
        <v>0</v>
      </c>
      <c r="H46" s="51">
        <v>0</v>
      </c>
      <c r="I46" s="50">
        <v>0</v>
      </c>
      <c r="J46" s="4">
        <v>0</v>
      </c>
      <c r="K46" s="51">
        <f t="shared" si="126"/>
        <v>0</v>
      </c>
      <c r="L46" s="50">
        <v>0</v>
      </c>
      <c r="M46" s="4">
        <v>0</v>
      </c>
      <c r="N46" s="51">
        <f t="shared" si="127"/>
        <v>0</v>
      </c>
      <c r="O46" s="50">
        <v>0</v>
      </c>
      <c r="P46" s="4">
        <v>0</v>
      </c>
      <c r="Q46" s="51">
        <v>0</v>
      </c>
      <c r="R46" s="50">
        <v>0</v>
      </c>
      <c r="S46" s="4">
        <v>0</v>
      </c>
      <c r="T46" s="51">
        <v>0</v>
      </c>
      <c r="U46" s="50">
        <v>0</v>
      </c>
      <c r="V46" s="4">
        <v>0</v>
      </c>
      <c r="W46" s="51">
        <v>0</v>
      </c>
      <c r="X46" s="50">
        <v>0</v>
      </c>
      <c r="Y46" s="4">
        <v>0</v>
      </c>
      <c r="Z46" s="51">
        <v>0</v>
      </c>
      <c r="AA46" s="50">
        <v>1013.909</v>
      </c>
      <c r="AB46" s="4">
        <v>14521.161</v>
      </c>
      <c r="AC46" s="51">
        <f t="shared" si="128"/>
        <v>14321.956901457626</v>
      </c>
      <c r="AD46" s="50"/>
      <c r="AE46" s="4"/>
      <c r="AF46" s="51"/>
      <c r="AG46" s="50">
        <v>0</v>
      </c>
      <c r="AH46" s="4">
        <v>0</v>
      </c>
      <c r="AI46" s="51">
        <f t="shared" si="129"/>
        <v>0</v>
      </c>
      <c r="AJ46" s="50">
        <v>0</v>
      </c>
      <c r="AK46" s="4">
        <v>0</v>
      </c>
      <c r="AL46" s="51">
        <f t="shared" si="130"/>
        <v>0</v>
      </c>
      <c r="AM46" s="50">
        <v>103.2</v>
      </c>
      <c r="AN46" s="4">
        <v>1554.279</v>
      </c>
      <c r="AO46" s="51">
        <f t="shared" si="131"/>
        <v>15060.843023255813</v>
      </c>
      <c r="AP46" s="50">
        <v>1E-3</v>
      </c>
      <c r="AQ46" s="4">
        <v>0.03</v>
      </c>
      <c r="AR46" s="51">
        <f t="shared" ref="AR46" si="138">AQ46/AP46*1000</f>
        <v>30000</v>
      </c>
      <c r="AS46" s="50">
        <v>0</v>
      </c>
      <c r="AT46" s="4">
        <v>0</v>
      </c>
      <c r="AU46" s="51">
        <v>0</v>
      </c>
      <c r="AV46" s="50">
        <v>0</v>
      </c>
      <c r="AW46" s="4">
        <v>0</v>
      </c>
      <c r="AX46" s="51">
        <v>0</v>
      </c>
      <c r="AY46" s="50">
        <v>0</v>
      </c>
      <c r="AZ46" s="4">
        <v>0</v>
      </c>
      <c r="BA46" s="51">
        <v>0</v>
      </c>
      <c r="BB46" s="50">
        <v>0</v>
      </c>
      <c r="BC46" s="4">
        <v>0</v>
      </c>
      <c r="BD46" s="51">
        <v>0</v>
      </c>
      <c r="BE46" s="50">
        <v>0</v>
      </c>
      <c r="BF46" s="4">
        <v>0</v>
      </c>
      <c r="BG46" s="51">
        <f t="shared" si="133"/>
        <v>0</v>
      </c>
      <c r="BH46" s="50">
        <v>0</v>
      </c>
      <c r="BI46" s="4">
        <v>0</v>
      </c>
      <c r="BJ46" s="51">
        <v>0</v>
      </c>
      <c r="BK46" s="50">
        <v>0</v>
      </c>
      <c r="BL46" s="4">
        <v>0</v>
      </c>
      <c r="BM46" s="51">
        <v>0</v>
      </c>
      <c r="BN46" s="50">
        <v>0</v>
      </c>
      <c r="BO46" s="4">
        <v>0</v>
      </c>
      <c r="BP46" s="51">
        <v>0</v>
      </c>
      <c r="BQ46" s="50">
        <v>0</v>
      </c>
      <c r="BR46" s="4">
        <v>0</v>
      </c>
      <c r="BS46" s="51">
        <v>0</v>
      </c>
      <c r="BT46" s="50">
        <v>0</v>
      </c>
      <c r="BU46" s="4">
        <v>0</v>
      </c>
      <c r="BV46" s="51">
        <v>0</v>
      </c>
      <c r="BW46" s="50">
        <v>0</v>
      </c>
      <c r="BX46" s="4">
        <v>0</v>
      </c>
      <c r="BY46" s="51">
        <f t="shared" si="135"/>
        <v>0</v>
      </c>
      <c r="BZ46" s="6">
        <f t="shared" si="136"/>
        <v>1117.1099999999999</v>
      </c>
      <c r="CA46" s="11">
        <f t="shared" si="137"/>
        <v>16075.470000000001</v>
      </c>
    </row>
    <row r="47" spans="1:79" x14ac:dyDescent="0.3">
      <c r="A47" s="43">
        <v>2020</v>
      </c>
      <c r="B47" s="44" t="s">
        <v>7</v>
      </c>
      <c r="C47" s="50"/>
      <c r="D47" s="4"/>
      <c r="E47" s="51"/>
      <c r="F47" s="50">
        <v>0</v>
      </c>
      <c r="G47" s="4">
        <v>0</v>
      </c>
      <c r="H47" s="51">
        <v>0</v>
      </c>
      <c r="I47" s="50">
        <v>0</v>
      </c>
      <c r="J47" s="4">
        <v>0</v>
      </c>
      <c r="K47" s="51">
        <f t="shared" si="126"/>
        <v>0</v>
      </c>
      <c r="L47" s="50">
        <v>0</v>
      </c>
      <c r="M47" s="4">
        <v>0</v>
      </c>
      <c r="N47" s="51">
        <f t="shared" si="127"/>
        <v>0</v>
      </c>
      <c r="O47" s="50">
        <v>0</v>
      </c>
      <c r="P47" s="4">
        <v>0</v>
      </c>
      <c r="Q47" s="51">
        <v>0</v>
      </c>
      <c r="R47" s="50">
        <v>0</v>
      </c>
      <c r="S47" s="4">
        <v>0</v>
      </c>
      <c r="T47" s="51">
        <v>0</v>
      </c>
      <c r="U47" s="50">
        <v>0</v>
      </c>
      <c r="V47" s="4">
        <v>0</v>
      </c>
      <c r="W47" s="51">
        <v>0</v>
      </c>
      <c r="X47" s="50">
        <v>0</v>
      </c>
      <c r="Y47" s="4">
        <v>0</v>
      </c>
      <c r="Z47" s="51">
        <v>0</v>
      </c>
      <c r="AA47" s="50">
        <v>4470.3270000000002</v>
      </c>
      <c r="AB47" s="4">
        <v>54268.595999999998</v>
      </c>
      <c r="AC47" s="51">
        <f t="shared" si="128"/>
        <v>12139.737428604216</v>
      </c>
      <c r="AD47" s="50"/>
      <c r="AE47" s="4"/>
      <c r="AF47" s="51"/>
      <c r="AG47" s="50">
        <v>0</v>
      </c>
      <c r="AH47" s="4">
        <v>0</v>
      </c>
      <c r="AI47" s="51">
        <f t="shared" si="129"/>
        <v>0</v>
      </c>
      <c r="AJ47" s="50">
        <v>0</v>
      </c>
      <c r="AK47" s="4">
        <v>0</v>
      </c>
      <c r="AL47" s="51">
        <f t="shared" si="130"/>
        <v>0</v>
      </c>
      <c r="AM47" s="50">
        <v>80</v>
      </c>
      <c r="AN47" s="4">
        <v>1250.279</v>
      </c>
      <c r="AO47" s="51">
        <f t="shared" si="131"/>
        <v>15628.487500000001</v>
      </c>
      <c r="AP47" s="50">
        <v>0</v>
      </c>
      <c r="AQ47" s="4">
        <v>0</v>
      </c>
      <c r="AR47" s="51">
        <v>0</v>
      </c>
      <c r="AS47" s="50">
        <v>5.7000000000000002E-3</v>
      </c>
      <c r="AT47" s="11">
        <v>0.02</v>
      </c>
      <c r="AU47" s="51">
        <f t="shared" ref="AU47" si="139">AT47/AS47*1000</f>
        <v>3508.7719298245611</v>
      </c>
      <c r="AV47" s="50">
        <v>0</v>
      </c>
      <c r="AW47" s="4">
        <v>0</v>
      </c>
      <c r="AX47" s="51">
        <v>0</v>
      </c>
      <c r="AY47" s="50">
        <v>0</v>
      </c>
      <c r="AZ47" s="4">
        <v>0</v>
      </c>
      <c r="BA47" s="51">
        <v>0</v>
      </c>
      <c r="BB47" s="50">
        <v>0</v>
      </c>
      <c r="BC47" s="4">
        <v>0</v>
      </c>
      <c r="BD47" s="51">
        <v>0</v>
      </c>
      <c r="BE47" s="50">
        <v>0</v>
      </c>
      <c r="BF47" s="4">
        <v>0</v>
      </c>
      <c r="BG47" s="51">
        <f t="shared" si="133"/>
        <v>0</v>
      </c>
      <c r="BH47" s="50">
        <v>0</v>
      </c>
      <c r="BI47" s="4">
        <v>0</v>
      </c>
      <c r="BJ47" s="51">
        <v>0</v>
      </c>
      <c r="BK47" s="50">
        <v>0</v>
      </c>
      <c r="BL47" s="4">
        <v>0</v>
      </c>
      <c r="BM47" s="51">
        <v>0</v>
      </c>
      <c r="BN47" s="50">
        <v>0</v>
      </c>
      <c r="BO47" s="4">
        <v>0</v>
      </c>
      <c r="BP47" s="51">
        <v>0</v>
      </c>
      <c r="BQ47" s="50">
        <v>0</v>
      </c>
      <c r="BR47" s="4">
        <v>0</v>
      </c>
      <c r="BS47" s="51">
        <v>0</v>
      </c>
      <c r="BT47" s="50">
        <v>0</v>
      </c>
      <c r="BU47" s="4">
        <v>0</v>
      </c>
      <c r="BV47" s="51">
        <v>0</v>
      </c>
      <c r="BW47" s="50">
        <v>0</v>
      </c>
      <c r="BX47" s="4">
        <v>0</v>
      </c>
      <c r="BY47" s="51">
        <f t="shared" si="135"/>
        <v>0</v>
      </c>
      <c r="BZ47" s="6">
        <f t="shared" si="136"/>
        <v>4550.3326999999999</v>
      </c>
      <c r="CA47" s="11">
        <f t="shared" si="137"/>
        <v>55518.894999999997</v>
      </c>
    </row>
    <row r="48" spans="1:79" x14ac:dyDescent="0.3">
      <c r="A48" s="43">
        <v>2020</v>
      </c>
      <c r="B48" s="44" t="s">
        <v>8</v>
      </c>
      <c r="C48" s="50"/>
      <c r="D48" s="4"/>
      <c r="E48" s="51"/>
      <c r="F48" s="50">
        <v>0</v>
      </c>
      <c r="G48" s="4">
        <v>0</v>
      </c>
      <c r="H48" s="51">
        <v>0</v>
      </c>
      <c r="I48" s="50">
        <v>0</v>
      </c>
      <c r="J48" s="4">
        <v>0</v>
      </c>
      <c r="K48" s="51">
        <f t="shared" si="126"/>
        <v>0</v>
      </c>
      <c r="L48" s="50">
        <v>0</v>
      </c>
      <c r="M48" s="4">
        <v>0</v>
      </c>
      <c r="N48" s="51">
        <f t="shared" si="127"/>
        <v>0</v>
      </c>
      <c r="O48" s="50">
        <v>0</v>
      </c>
      <c r="P48" s="4">
        <v>0</v>
      </c>
      <c r="Q48" s="51">
        <v>0</v>
      </c>
      <c r="R48" s="50">
        <v>0</v>
      </c>
      <c r="S48" s="4">
        <v>0</v>
      </c>
      <c r="T48" s="51">
        <v>0</v>
      </c>
      <c r="U48" s="50">
        <v>0</v>
      </c>
      <c r="V48" s="4">
        <v>0</v>
      </c>
      <c r="W48" s="51">
        <v>0</v>
      </c>
      <c r="X48" s="50">
        <v>0.505</v>
      </c>
      <c r="Y48" s="4">
        <v>9.484</v>
      </c>
      <c r="Z48" s="51">
        <f t="shared" ref="Z48" si="140">Y48/X48*1000</f>
        <v>18780.198019801977</v>
      </c>
      <c r="AA48" s="50">
        <v>310.48</v>
      </c>
      <c r="AB48" s="4">
        <v>5476.5429999999997</v>
      </c>
      <c r="AC48" s="51">
        <f t="shared" si="128"/>
        <v>17638.955810358151</v>
      </c>
      <c r="AD48" s="50"/>
      <c r="AE48" s="4"/>
      <c r="AF48" s="51"/>
      <c r="AG48" s="50">
        <v>0</v>
      </c>
      <c r="AH48" s="4">
        <v>0</v>
      </c>
      <c r="AI48" s="51">
        <f t="shared" si="129"/>
        <v>0</v>
      </c>
      <c r="AJ48" s="50">
        <v>0</v>
      </c>
      <c r="AK48" s="4">
        <v>0</v>
      </c>
      <c r="AL48" s="51">
        <f t="shared" si="130"/>
        <v>0</v>
      </c>
      <c r="AM48" s="50">
        <v>2098.049</v>
      </c>
      <c r="AN48" s="4">
        <v>26893.03</v>
      </c>
      <c r="AO48" s="51">
        <f t="shared" si="131"/>
        <v>12818.11339963938</v>
      </c>
      <c r="AP48" s="50">
        <v>0</v>
      </c>
      <c r="AQ48" s="4">
        <v>0</v>
      </c>
      <c r="AR48" s="51">
        <v>0</v>
      </c>
      <c r="AS48" s="50">
        <v>0</v>
      </c>
      <c r="AT48" s="4">
        <v>0</v>
      </c>
      <c r="AU48" s="51">
        <v>0</v>
      </c>
      <c r="AV48" s="50">
        <v>0</v>
      </c>
      <c r="AW48" s="4">
        <v>0</v>
      </c>
      <c r="AX48" s="51">
        <v>0</v>
      </c>
      <c r="AY48" s="50">
        <v>0</v>
      </c>
      <c r="AZ48" s="4">
        <v>0</v>
      </c>
      <c r="BA48" s="51">
        <v>0</v>
      </c>
      <c r="BB48" s="50">
        <v>0</v>
      </c>
      <c r="BC48" s="4">
        <v>0</v>
      </c>
      <c r="BD48" s="51">
        <v>0</v>
      </c>
      <c r="BE48" s="50">
        <v>0</v>
      </c>
      <c r="BF48" s="4">
        <v>0</v>
      </c>
      <c r="BG48" s="51">
        <f t="shared" si="133"/>
        <v>0</v>
      </c>
      <c r="BH48" s="50">
        <v>0</v>
      </c>
      <c r="BI48" s="4">
        <v>0</v>
      </c>
      <c r="BJ48" s="51">
        <v>0</v>
      </c>
      <c r="BK48" s="50">
        <v>0</v>
      </c>
      <c r="BL48" s="4">
        <v>0</v>
      </c>
      <c r="BM48" s="51">
        <v>0</v>
      </c>
      <c r="BN48" s="50">
        <v>0</v>
      </c>
      <c r="BO48" s="4">
        <v>0</v>
      </c>
      <c r="BP48" s="51">
        <v>0</v>
      </c>
      <c r="BQ48" s="50">
        <v>0</v>
      </c>
      <c r="BR48" s="4">
        <v>0</v>
      </c>
      <c r="BS48" s="51">
        <v>0</v>
      </c>
      <c r="BT48" s="50">
        <v>0</v>
      </c>
      <c r="BU48" s="4">
        <v>0</v>
      </c>
      <c r="BV48" s="51">
        <v>0</v>
      </c>
      <c r="BW48" s="50">
        <v>0</v>
      </c>
      <c r="BX48" s="4">
        <v>0</v>
      </c>
      <c r="BY48" s="51">
        <f t="shared" si="135"/>
        <v>0</v>
      </c>
      <c r="BZ48" s="6">
        <f t="shared" si="136"/>
        <v>2409.0340000000001</v>
      </c>
      <c r="CA48" s="11">
        <f t="shared" si="137"/>
        <v>32379.057000000001</v>
      </c>
    </row>
    <row r="49" spans="1:79" x14ac:dyDescent="0.3">
      <c r="A49" s="43">
        <v>2020</v>
      </c>
      <c r="B49" s="51" t="s">
        <v>9</v>
      </c>
      <c r="C49" s="50"/>
      <c r="D49" s="4"/>
      <c r="E49" s="51"/>
      <c r="F49" s="50">
        <v>0</v>
      </c>
      <c r="G49" s="4">
        <v>0</v>
      </c>
      <c r="H49" s="51">
        <f t="shared" ref="H49:H56" si="141">IF(F49=0,0,G49/F49*1000)</f>
        <v>0</v>
      </c>
      <c r="I49" s="50">
        <v>0</v>
      </c>
      <c r="J49" s="4">
        <v>0</v>
      </c>
      <c r="K49" s="51">
        <f t="shared" si="126"/>
        <v>0</v>
      </c>
      <c r="L49" s="50">
        <v>0</v>
      </c>
      <c r="M49" s="4">
        <v>0</v>
      </c>
      <c r="N49" s="51">
        <f t="shared" si="127"/>
        <v>0</v>
      </c>
      <c r="O49" s="50">
        <v>0</v>
      </c>
      <c r="P49" s="4">
        <v>0</v>
      </c>
      <c r="Q49" s="51">
        <f t="shared" ref="Q49:Q56" si="142">IF(O49=0,0,P49/O49*1000)</f>
        <v>0</v>
      </c>
      <c r="R49" s="50">
        <v>0</v>
      </c>
      <c r="S49" s="4">
        <v>0</v>
      </c>
      <c r="T49" s="51">
        <f t="shared" ref="T49:BV56" si="143">IF(R49=0,0,S49/R49*1000)</f>
        <v>0</v>
      </c>
      <c r="U49" s="50">
        <v>0</v>
      </c>
      <c r="V49" s="4">
        <v>0</v>
      </c>
      <c r="W49" s="51">
        <f t="shared" si="143"/>
        <v>0</v>
      </c>
      <c r="X49" s="50">
        <v>0</v>
      </c>
      <c r="Y49" s="4">
        <v>0</v>
      </c>
      <c r="Z49" s="51">
        <f t="shared" si="143"/>
        <v>0</v>
      </c>
      <c r="AA49" s="50">
        <v>3497.8809999999999</v>
      </c>
      <c r="AB49" s="4">
        <v>51403.923000000003</v>
      </c>
      <c r="AC49" s="51">
        <f t="shared" si="143"/>
        <v>14695.732359105414</v>
      </c>
      <c r="AD49" s="50"/>
      <c r="AE49" s="4"/>
      <c r="AF49" s="51"/>
      <c r="AG49" s="50">
        <v>0</v>
      </c>
      <c r="AH49" s="4">
        <v>0</v>
      </c>
      <c r="AI49" s="51">
        <f t="shared" si="129"/>
        <v>0</v>
      </c>
      <c r="AJ49" s="50">
        <v>0</v>
      </c>
      <c r="AK49" s="4">
        <v>0</v>
      </c>
      <c r="AL49" s="51">
        <f t="shared" si="130"/>
        <v>0</v>
      </c>
      <c r="AM49" s="50">
        <v>182.84800000000001</v>
      </c>
      <c r="AN49" s="4">
        <v>3465.8420000000001</v>
      </c>
      <c r="AO49" s="51">
        <f t="shared" si="143"/>
        <v>18954.771176058803</v>
      </c>
      <c r="AP49" s="50">
        <v>0</v>
      </c>
      <c r="AQ49" s="4">
        <v>0</v>
      </c>
      <c r="AR49" s="51">
        <f t="shared" si="143"/>
        <v>0</v>
      </c>
      <c r="AS49" s="50">
        <v>0</v>
      </c>
      <c r="AT49" s="4">
        <v>0</v>
      </c>
      <c r="AU49" s="51">
        <f t="shared" si="143"/>
        <v>0</v>
      </c>
      <c r="AV49" s="50">
        <v>0</v>
      </c>
      <c r="AW49" s="4">
        <v>0</v>
      </c>
      <c r="AX49" s="51">
        <f t="shared" ref="AX49:AX56" si="144">IF(AV49=0,0,AW49/AV49*1000)</f>
        <v>0</v>
      </c>
      <c r="AY49" s="50">
        <v>0</v>
      </c>
      <c r="AZ49" s="4">
        <v>0</v>
      </c>
      <c r="BA49" s="51">
        <f t="shared" si="143"/>
        <v>0</v>
      </c>
      <c r="BB49" s="50">
        <v>0</v>
      </c>
      <c r="BC49" s="4">
        <v>0</v>
      </c>
      <c r="BD49" s="51">
        <f t="shared" si="143"/>
        <v>0</v>
      </c>
      <c r="BE49" s="50">
        <v>0</v>
      </c>
      <c r="BF49" s="4">
        <v>0</v>
      </c>
      <c r="BG49" s="51">
        <f t="shared" si="133"/>
        <v>0</v>
      </c>
      <c r="BH49" s="50">
        <v>0</v>
      </c>
      <c r="BI49" s="4">
        <v>0</v>
      </c>
      <c r="BJ49" s="51">
        <f t="shared" si="143"/>
        <v>0</v>
      </c>
      <c r="BK49" s="50">
        <v>0</v>
      </c>
      <c r="BL49" s="4">
        <v>0</v>
      </c>
      <c r="BM49" s="51">
        <f t="shared" si="143"/>
        <v>0</v>
      </c>
      <c r="BN49" s="50">
        <v>0</v>
      </c>
      <c r="BO49" s="4">
        <v>0</v>
      </c>
      <c r="BP49" s="51">
        <f t="shared" si="143"/>
        <v>0</v>
      </c>
      <c r="BQ49" s="50">
        <v>0</v>
      </c>
      <c r="BR49" s="4">
        <v>0</v>
      </c>
      <c r="BS49" s="51">
        <f t="shared" si="143"/>
        <v>0</v>
      </c>
      <c r="BT49" s="50">
        <v>0.47805000000000003</v>
      </c>
      <c r="BU49" s="4">
        <v>25.588000000000001</v>
      </c>
      <c r="BV49" s="51">
        <f t="shared" si="143"/>
        <v>53525.781821985147</v>
      </c>
      <c r="BW49" s="50">
        <v>0</v>
      </c>
      <c r="BX49" s="4">
        <v>0</v>
      </c>
      <c r="BY49" s="51">
        <f t="shared" si="135"/>
        <v>0</v>
      </c>
      <c r="BZ49" s="6">
        <f t="shared" si="136"/>
        <v>3681.20705</v>
      </c>
      <c r="CA49" s="11">
        <f t="shared" si="137"/>
        <v>54895.353000000003</v>
      </c>
    </row>
    <row r="50" spans="1:79" x14ac:dyDescent="0.3">
      <c r="A50" s="43">
        <v>2020</v>
      </c>
      <c r="B50" s="44" t="s">
        <v>10</v>
      </c>
      <c r="C50" s="50"/>
      <c r="D50" s="4"/>
      <c r="E50" s="51"/>
      <c r="F50" s="50">
        <v>0</v>
      </c>
      <c r="G50" s="4">
        <v>0</v>
      </c>
      <c r="H50" s="51">
        <f t="shared" si="141"/>
        <v>0</v>
      </c>
      <c r="I50" s="50">
        <v>0</v>
      </c>
      <c r="J50" s="4">
        <v>0</v>
      </c>
      <c r="K50" s="51">
        <f t="shared" si="126"/>
        <v>0</v>
      </c>
      <c r="L50" s="50">
        <v>0</v>
      </c>
      <c r="M50" s="4">
        <v>0</v>
      </c>
      <c r="N50" s="51">
        <f t="shared" si="127"/>
        <v>0</v>
      </c>
      <c r="O50" s="50">
        <v>0</v>
      </c>
      <c r="P50" s="4">
        <v>0</v>
      </c>
      <c r="Q50" s="51">
        <f t="shared" si="142"/>
        <v>0</v>
      </c>
      <c r="R50" s="50">
        <v>0</v>
      </c>
      <c r="S50" s="4">
        <v>0</v>
      </c>
      <c r="T50" s="51">
        <f t="shared" si="143"/>
        <v>0</v>
      </c>
      <c r="U50" s="50">
        <v>0</v>
      </c>
      <c r="V50" s="4">
        <v>0</v>
      </c>
      <c r="W50" s="51">
        <f t="shared" si="143"/>
        <v>0</v>
      </c>
      <c r="X50" s="50">
        <v>0</v>
      </c>
      <c r="Y50" s="4">
        <v>0</v>
      </c>
      <c r="Z50" s="51">
        <f t="shared" si="143"/>
        <v>0</v>
      </c>
      <c r="AA50" s="50">
        <v>2322.625</v>
      </c>
      <c r="AB50" s="4">
        <v>30732.58</v>
      </c>
      <c r="AC50" s="51">
        <f t="shared" si="143"/>
        <v>13231.830364350682</v>
      </c>
      <c r="AD50" s="50"/>
      <c r="AE50" s="4"/>
      <c r="AF50" s="51"/>
      <c r="AG50" s="50">
        <v>0</v>
      </c>
      <c r="AH50" s="4">
        <v>0</v>
      </c>
      <c r="AI50" s="51">
        <f t="shared" si="129"/>
        <v>0</v>
      </c>
      <c r="AJ50" s="50">
        <v>0</v>
      </c>
      <c r="AK50" s="4">
        <v>0</v>
      </c>
      <c r="AL50" s="51">
        <f t="shared" si="130"/>
        <v>0</v>
      </c>
      <c r="AM50" s="50">
        <v>40</v>
      </c>
      <c r="AN50" s="4">
        <v>588.76099999999997</v>
      </c>
      <c r="AO50" s="51">
        <f t="shared" si="143"/>
        <v>14719.024999999998</v>
      </c>
      <c r="AP50" s="50">
        <v>0</v>
      </c>
      <c r="AQ50" s="4">
        <v>0</v>
      </c>
      <c r="AR50" s="51">
        <f t="shared" si="143"/>
        <v>0</v>
      </c>
      <c r="AS50" s="50">
        <v>0</v>
      </c>
      <c r="AT50" s="4">
        <v>0</v>
      </c>
      <c r="AU50" s="51">
        <f t="shared" si="143"/>
        <v>0</v>
      </c>
      <c r="AV50" s="50">
        <v>0</v>
      </c>
      <c r="AW50" s="4">
        <v>0</v>
      </c>
      <c r="AX50" s="51">
        <f t="shared" si="144"/>
        <v>0</v>
      </c>
      <c r="AY50" s="50">
        <v>0</v>
      </c>
      <c r="AZ50" s="4">
        <v>0</v>
      </c>
      <c r="BA50" s="51">
        <f t="shared" si="143"/>
        <v>0</v>
      </c>
      <c r="BB50" s="50">
        <v>0</v>
      </c>
      <c r="BC50" s="4">
        <v>0</v>
      </c>
      <c r="BD50" s="51">
        <f t="shared" si="143"/>
        <v>0</v>
      </c>
      <c r="BE50" s="50">
        <v>0</v>
      </c>
      <c r="BF50" s="4">
        <v>0</v>
      </c>
      <c r="BG50" s="51">
        <f t="shared" si="133"/>
        <v>0</v>
      </c>
      <c r="BH50" s="50">
        <v>0</v>
      </c>
      <c r="BI50" s="4">
        <v>0</v>
      </c>
      <c r="BJ50" s="51">
        <f t="shared" si="143"/>
        <v>0</v>
      </c>
      <c r="BK50" s="50">
        <v>0</v>
      </c>
      <c r="BL50" s="4">
        <v>0</v>
      </c>
      <c r="BM50" s="51">
        <f t="shared" si="143"/>
        <v>0</v>
      </c>
      <c r="BN50" s="50">
        <v>0</v>
      </c>
      <c r="BO50" s="4">
        <v>0</v>
      </c>
      <c r="BP50" s="51">
        <f t="shared" si="143"/>
        <v>0</v>
      </c>
      <c r="BQ50" s="50">
        <v>0</v>
      </c>
      <c r="BR50" s="4">
        <v>0</v>
      </c>
      <c r="BS50" s="51">
        <f t="shared" si="143"/>
        <v>0</v>
      </c>
      <c r="BT50" s="50">
        <v>0</v>
      </c>
      <c r="BU50" s="4">
        <v>0</v>
      </c>
      <c r="BV50" s="51">
        <f t="shared" si="143"/>
        <v>0</v>
      </c>
      <c r="BW50" s="50">
        <v>0</v>
      </c>
      <c r="BX50" s="4">
        <v>0</v>
      </c>
      <c r="BY50" s="51">
        <f t="shared" si="135"/>
        <v>0</v>
      </c>
      <c r="BZ50" s="6">
        <f t="shared" si="136"/>
        <v>2362.625</v>
      </c>
      <c r="CA50" s="11">
        <f t="shared" si="137"/>
        <v>31321.341</v>
      </c>
    </row>
    <row r="51" spans="1:79" x14ac:dyDescent="0.3">
      <c r="A51" s="43">
        <v>2020</v>
      </c>
      <c r="B51" s="44" t="s">
        <v>11</v>
      </c>
      <c r="C51" s="50"/>
      <c r="D51" s="4"/>
      <c r="E51" s="51"/>
      <c r="F51" s="50">
        <v>0</v>
      </c>
      <c r="G51" s="4">
        <v>0</v>
      </c>
      <c r="H51" s="51">
        <f t="shared" si="141"/>
        <v>0</v>
      </c>
      <c r="I51" s="50">
        <v>0</v>
      </c>
      <c r="J51" s="4">
        <v>0</v>
      </c>
      <c r="K51" s="51">
        <f t="shared" si="126"/>
        <v>0</v>
      </c>
      <c r="L51" s="50">
        <v>0</v>
      </c>
      <c r="M51" s="4">
        <v>0</v>
      </c>
      <c r="N51" s="51">
        <f t="shared" si="127"/>
        <v>0</v>
      </c>
      <c r="O51" s="50">
        <v>0</v>
      </c>
      <c r="P51" s="4">
        <v>0</v>
      </c>
      <c r="Q51" s="51">
        <f t="shared" si="142"/>
        <v>0</v>
      </c>
      <c r="R51" s="50">
        <v>0</v>
      </c>
      <c r="S51" s="4">
        <v>0</v>
      </c>
      <c r="T51" s="51">
        <f t="shared" si="143"/>
        <v>0</v>
      </c>
      <c r="U51" s="50">
        <v>0</v>
      </c>
      <c r="V51" s="4">
        <v>0</v>
      </c>
      <c r="W51" s="51">
        <f t="shared" si="143"/>
        <v>0</v>
      </c>
      <c r="X51" s="50">
        <v>0</v>
      </c>
      <c r="Y51" s="4">
        <v>0</v>
      </c>
      <c r="Z51" s="51">
        <f t="shared" si="143"/>
        <v>0</v>
      </c>
      <c r="AA51" s="50">
        <v>948.01199999999994</v>
      </c>
      <c r="AB51" s="4">
        <v>13973.043</v>
      </c>
      <c r="AC51" s="51">
        <f t="shared" si="143"/>
        <v>14739.310261895418</v>
      </c>
      <c r="AD51" s="50"/>
      <c r="AE51" s="4"/>
      <c r="AF51" s="51"/>
      <c r="AG51" s="50">
        <v>0</v>
      </c>
      <c r="AH51" s="4">
        <v>0</v>
      </c>
      <c r="AI51" s="51">
        <f t="shared" si="129"/>
        <v>0</v>
      </c>
      <c r="AJ51" s="50">
        <v>0</v>
      </c>
      <c r="AK51" s="4">
        <v>0</v>
      </c>
      <c r="AL51" s="51">
        <f t="shared" si="130"/>
        <v>0</v>
      </c>
      <c r="AM51" s="50">
        <v>123.04</v>
      </c>
      <c r="AN51" s="4">
        <v>2324.433</v>
      </c>
      <c r="AO51" s="51">
        <f t="shared" si="143"/>
        <v>18891.685630689208</v>
      </c>
      <c r="AP51" s="50">
        <v>0</v>
      </c>
      <c r="AQ51" s="4">
        <v>0</v>
      </c>
      <c r="AR51" s="51">
        <f t="shared" si="143"/>
        <v>0</v>
      </c>
      <c r="AS51" s="50">
        <v>0</v>
      </c>
      <c r="AT51" s="4">
        <v>0</v>
      </c>
      <c r="AU51" s="51">
        <f t="shared" si="143"/>
        <v>0</v>
      </c>
      <c r="AV51" s="50">
        <v>0</v>
      </c>
      <c r="AW51" s="4">
        <v>0</v>
      </c>
      <c r="AX51" s="51">
        <f t="shared" si="144"/>
        <v>0</v>
      </c>
      <c r="AY51" s="50">
        <v>0</v>
      </c>
      <c r="AZ51" s="4">
        <v>0</v>
      </c>
      <c r="BA51" s="51">
        <f t="shared" si="143"/>
        <v>0</v>
      </c>
      <c r="BB51" s="50">
        <v>0</v>
      </c>
      <c r="BC51" s="4">
        <v>0</v>
      </c>
      <c r="BD51" s="51">
        <f t="shared" si="143"/>
        <v>0</v>
      </c>
      <c r="BE51" s="50">
        <v>0</v>
      </c>
      <c r="BF51" s="4">
        <v>0</v>
      </c>
      <c r="BG51" s="51">
        <f t="shared" si="133"/>
        <v>0</v>
      </c>
      <c r="BH51" s="50">
        <v>0</v>
      </c>
      <c r="BI51" s="4">
        <v>0</v>
      </c>
      <c r="BJ51" s="51">
        <f t="shared" si="143"/>
        <v>0</v>
      </c>
      <c r="BK51" s="50">
        <v>0</v>
      </c>
      <c r="BL51" s="4">
        <v>0</v>
      </c>
      <c r="BM51" s="51">
        <f t="shared" si="143"/>
        <v>0</v>
      </c>
      <c r="BN51" s="50">
        <v>0</v>
      </c>
      <c r="BO51" s="4">
        <v>0</v>
      </c>
      <c r="BP51" s="51">
        <f t="shared" si="143"/>
        <v>0</v>
      </c>
      <c r="BQ51" s="50">
        <v>0</v>
      </c>
      <c r="BR51" s="4">
        <v>0</v>
      </c>
      <c r="BS51" s="51">
        <f t="shared" si="143"/>
        <v>0</v>
      </c>
      <c r="BT51" s="50">
        <v>0</v>
      </c>
      <c r="BU51" s="4">
        <v>0</v>
      </c>
      <c r="BV51" s="51">
        <f t="shared" si="143"/>
        <v>0</v>
      </c>
      <c r="BW51" s="50">
        <v>0</v>
      </c>
      <c r="BX51" s="4">
        <v>0</v>
      </c>
      <c r="BY51" s="51">
        <f t="shared" si="135"/>
        <v>0</v>
      </c>
      <c r="BZ51" s="6">
        <f t="shared" si="136"/>
        <v>1071.0519999999999</v>
      </c>
      <c r="CA51" s="11">
        <f t="shared" si="137"/>
        <v>16297.475999999999</v>
      </c>
    </row>
    <row r="52" spans="1:79" x14ac:dyDescent="0.3">
      <c r="A52" s="43">
        <v>2020</v>
      </c>
      <c r="B52" s="44" t="s">
        <v>12</v>
      </c>
      <c r="C52" s="50"/>
      <c r="D52" s="4"/>
      <c r="E52" s="51"/>
      <c r="F52" s="50">
        <v>0</v>
      </c>
      <c r="G52" s="4">
        <v>0</v>
      </c>
      <c r="H52" s="51">
        <f t="shared" si="141"/>
        <v>0</v>
      </c>
      <c r="I52" s="71">
        <v>0</v>
      </c>
      <c r="J52" s="72">
        <v>0</v>
      </c>
      <c r="K52" s="51">
        <f t="shared" si="126"/>
        <v>0</v>
      </c>
      <c r="L52" s="71">
        <v>0</v>
      </c>
      <c r="M52" s="72">
        <v>0</v>
      </c>
      <c r="N52" s="51">
        <f t="shared" si="127"/>
        <v>0</v>
      </c>
      <c r="O52" s="71">
        <v>2.5999999999999999E-2</v>
      </c>
      <c r="P52" s="72">
        <v>11.266999999999999</v>
      </c>
      <c r="Q52" s="51">
        <f t="shared" si="142"/>
        <v>433346.15384615387</v>
      </c>
      <c r="R52" s="50">
        <v>0</v>
      </c>
      <c r="S52" s="4">
        <v>0</v>
      </c>
      <c r="T52" s="51">
        <f t="shared" si="143"/>
        <v>0</v>
      </c>
      <c r="U52" s="50">
        <v>0</v>
      </c>
      <c r="V52" s="4">
        <v>0</v>
      </c>
      <c r="W52" s="51">
        <f t="shared" si="143"/>
        <v>0</v>
      </c>
      <c r="X52" s="50">
        <v>0</v>
      </c>
      <c r="Y52" s="4">
        <v>0</v>
      </c>
      <c r="Z52" s="51">
        <f t="shared" si="143"/>
        <v>0</v>
      </c>
      <c r="AA52" s="71">
        <v>3107.502</v>
      </c>
      <c r="AB52" s="72">
        <v>40114.576999999997</v>
      </c>
      <c r="AC52" s="51">
        <f t="shared" si="143"/>
        <v>12908.946478554157</v>
      </c>
      <c r="AD52" s="71"/>
      <c r="AE52" s="72"/>
      <c r="AF52" s="51"/>
      <c r="AG52" s="71">
        <v>0</v>
      </c>
      <c r="AH52" s="72">
        <v>0</v>
      </c>
      <c r="AI52" s="51">
        <f t="shared" si="129"/>
        <v>0</v>
      </c>
      <c r="AJ52" s="71">
        <v>0</v>
      </c>
      <c r="AK52" s="72">
        <v>0</v>
      </c>
      <c r="AL52" s="51">
        <f t="shared" si="130"/>
        <v>0</v>
      </c>
      <c r="AM52" s="71">
        <v>80</v>
      </c>
      <c r="AN52" s="72">
        <v>1464.0540000000001</v>
      </c>
      <c r="AO52" s="51">
        <f t="shared" si="143"/>
        <v>18300.675000000003</v>
      </c>
      <c r="AP52" s="50">
        <v>0</v>
      </c>
      <c r="AQ52" s="4">
        <v>0</v>
      </c>
      <c r="AR52" s="51">
        <f t="shared" si="143"/>
        <v>0</v>
      </c>
      <c r="AS52" s="50">
        <v>0</v>
      </c>
      <c r="AT52" s="4">
        <v>0</v>
      </c>
      <c r="AU52" s="51">
        <f t="shared" si="143"/>
        <v>0</v>
      </c>
      <c r="AV52" s="71">
        <v>2.5796799999999998</v>
      </c>
      <c r="AW52" s="72">
        <v>7.0739999999999998</v>
      </c>
      <c r="AX52" s="51">
        <f t="shared" si="144"/>
        <v>2742.2005830180487</v>
      </c>
      <c r="AY52" s="50">
        <v>0</v>
      </c>
      <c r="AZ52" s="4">
        <v>0</v>
      </c>
      <c r="BA52" s="51">
        <f t="shared" si="143"/>
        <v>0</v>
      </c>
      <c r="BB52" s="50">
        <v>0</v>
      </c>
      <c r="BC52" s="4">
        <v>0</v>
      </c>
      <c r="BD52" s="51">
        <f t="shared" si="143"/>
        <v>0</v>
      </c>
      <c r="BE52" s="50">
        <v>0</v>
      </c>
      <c r="BF52" s="4">
        <v>0</v>
      </c>
      <c r="BG52" s="51">
        <f t="shared" si="133"/>
        <v>0</v>
      </c>
      <c r="BH52" s="50">
        <v>0</v>
      </c>
      <c r="BI52" s="4">
        <v>0</v>
      </c>
      <c r="BJ52" s="51">
        <f t="shared" si="143"/>
        <v>0</v>
      </c>
      <c r="BK52" s="50">
        <v>0</v>
      </c>
      <c r="BL52" s="4">
        <v>0</v>
      </c>
      <c r="BM52" s="51">
        <f t="shared" si="143"/>
        <v>0</v>
      </c>
      <c r="BN52" s="50">
        <v>0</v>
      </c>
      <c r="BO52" s="4">
        <v>0</v>
      </c>
      <c r="BP52" s="51">
        <f t="shared" si="143"/>
        <v>0</v>
      </c>
      <c r="BQ52" s="50">
        <v>0</v>
      </c>
      <c r="BR52" s="4">
        <v>0</v>
      </c>
      <c r="BS52" s="51">
        <f t="shared" si="143"/>
        <v>0</v>
      </c>
      <c r="BT52" s="50">
        <v>0</v>
      </c>
      <c r="BU52" s="4">
        <v>0</v>
      </c>
      <c r="BV52" s="51">
        <f t="shared" si="143"/>
        <v>0</v>
      </c>
      <c r="BW52" s="50">
        <v>0</v>
      </c>
      <c r="BX52" s="4">
        <v>0</v>
      </c>
      <c r="BY52" s="51">
        <f t="shared" si="135"/>
        <v>0</v>
      </c>
      <c r="BZ52" s="6">
        <f>C52+U52+X52+AA52+AM52+BN52+BT52+BH52+R52+BB52+BQ52+AP52+AY52+BK52+AS52+AV52+O52</f>
        <v>3190.1076799999996</v>
      </c>
      <c r="CA52" s="11">
        <f>D52+V52+Y52+AB52+AN52+BO52+BU52+BI52+S52+BC52+BR52+AQ52+AZ52+BL52+AT52+AW52+P52</f>
        <v>41596.971999999994</v>
      </c>
    </row>
    <row r="53" spans="1:79" x14ac:dyDescent="0.3">
      <c r="A53" s="43">
        <v>2020</v>
      </c>
      <c r="B53" s="44" t="s">
        <v>13</v>
      </c>
      <c r="C53" s="50"/>
      <c r="D53" s="4"/>
      <c r="E53" s="51"/>
      <c r="F53" s="50">
        <v>0</v>
      </c>
      <c r="G53" s="4">
        <v>0</v>
      </c>
      <c r="H53" s="51">
        <f t="shared" si="141"/>
        <v>0</v>
      </c>
      <c r="I53" s="50">
        <v>0</v>
      </c>
      <c r="J53" s="4">
        <v>0</v>
      </c>
      <c r="K53" s="51">
        <f t="shared" si="126"/>
        <v>0</v>
      </c>
      <c r="L53" s="50">
        <v>0</v>
      </c>
      <c r="M53" s="4">
        <v>0</v>
      </c>
      <c r="N53" s="51">
        <f t="shared" si="127"/>
        <v>0</v>
      </c>
      <c r="O53" s="50">
        <v>0</v>
      </c>
      <c r="P53" s="4">
        <v>0</v>
      </c>
      <c r="Q53" s="51">
        <f t="shared" si="142"/>
        <v>0</v>
      </c>
      <c r="R53" s="50">
        <v>0</v>
      </c>
      <c r="S53" s="4">
        <v>0</v>
      </c>
      <c r="T53" s="51">
        <f t="shared" si="143"/>
        <v>0</v>
      </c>
      <c r="U53" s="50">
        <v>0</v>
      </c>
      <c r="V53" s="4">
        <v>0</v>
      </c>
      <c r="W53" s="51">
        <f t="shared" si="143"/>
        <v>0</v>
      </c>
      <c r="X53" s="50">
        <v>0</v>
      </c>
      <c r="Y53" s="4">
        <v>0</v>
      </c>
      <c r="Z53" s="51">
        <f t="shared" si="143"/>
        <v>0</v>
      </c>
      <c r="AA53" s="73">
        <v>1901.845</v>
      </c>
      <c r="AB53" s="74">
        <v>22200.465</v>
      </c>
      <c r="AC53" s="51">
        <f t="shared" si="143"/>
        <v>11673.120049215368</v>
      </c>
      <c r="AD53" s="73"/>
      <c r="AE53" s="74"/>
      <c r="AF53" s="51"/>
      <c r="AG53" s="73">
        <v>0</v>
      </c>
      <c r="AH53" s="74">
        <v>0</v>
      </c>
      <c r="AI53" s="51">
        <f t="shared" si="129"/>
        <v>0</v>
      </c>
      <c r="AJ53" s="73">
        <v>0</v>
      </c>
      <c r="AK53" s="74">
        <v>0</v>
      </c>
      <c r="AL53" s="51">
        <f t="shared" si="130"/>
        <v>0</v>
      </c>
      <c r="AM53" s="73">
        <v>220</v>
      </c>
      <c r="AN53" s="74">
        <v>3883.8159999999998</v>
      </c>
      <c r="AO53" s="51">
        <f t="shared" si="143"/>
        <v>17653.709090909088</v>
      </c>
      <c r="AP53" s="50">
        <v>0</v>
      </c>
      <c r="AQ53" s="4">
        <v>0</v>
      </c>
      <c r="AR53" s="51">
        <f t="shared" si="143"/>
        <v>0</v>
      </c>
      <c r="AS53" s="50">
        <v>0</v>
      </c>
      <c r="AT53" s="4">
        <v>0</v>
      </c>
      <c r="AU53" s="51">
        <f t="shared" si="143"/>
        <v>0</v>
      </c>
      <c r="AV53" s="50">
        <v>0</v>
      </c>
      <c r="AW53" s="4">
        <v>0</v>
      </c>
      <c r="AX53" s="51">
        <f t="shared" si="144"/>
        <v>0</v>
      </c>
      <c r="AY53" s="50">
        <v>0</v>
      </c>
      <c r="AZ53" s="4">
        <v>0</v>
      </c>
      <c r="BA53" s="51">
        <f t="shared" si="143"/>
        <v>0</v>
      </c>
      <c r="BB53" s="50">
        <v>0</v>
      </c>
      <c r="BC53" s="4">
        <v>0</v>
      </c>
      <c r="BD53" s="51">
        <f t="shared" si="143"/>
        <v>0</v>
      </c>
      <c r="BE53" s="50">
        <v>0</v>
      </c>
      <c r="BF53" s="4">
        <v>0</v>
      </c>
      <c r="BG53" s="51">
        <f t="shared" si="133"/>
        <v>0</v>
      </c>
      <c r="BH53" s="50">
        <v>0</v>
      </c>
      <c r="BI53" s="4">
        <v>0</v>
      </c>
      <c r="BJ53" s="51">
        <f t="shared" si="143"/>
        <v>0</v>
      </c>
      <c r="BK53" s="50">
        <v>0</v>
      </c>
      <c r="BL53" s="4">
        <v>0</v>
      </c>
      <c r="BM53" s="51">
        <f t="shared" si="143"/>
        <v>0</v>
      </c>
      <c r="BN53" s="50">
        <v>0</v>
      </c>
      <c r="BO53" s="4">
        <v>0</v>
      </c>
      <c r="BP53" s="51">
        <f t="shared" si="143"/>
        <v>0</v>
      </c>
      <c r="BQ53" s="50">
        <v>0</v>
      </c>
      <c r="BR53" s="4">
        <v>0</v>
      </c>
      <c r="BS53" s="51">
        <f t="shared" si="143"/>
        <v>0</v>
      </c>
      <c r="BT53" s="50">
        <v>0</v>
      </c>
      <c r="BU53" s="4">
        <v>0</v>
      </c>
      <c r="BV53" s="51">
        <f t="shared" si="143"/>
        <v>0</v>
      </c>
      <c r="BW53" s="50">
        <v>0</v>
      </c>
      <c r="BX53" s="4">
        <v>0</v>
      </c>
      <c r="BY53" s="51">
        <f t="shared" si="135"/>
        <v>0</v>
      </c>
      <c r="BZ53" s="6">
        <f t="shared" ref="BZ53:BZ57" si="145">C53+U53+X53+AA53+AM53+BN53+BT53+BH53+R53+BB53+BQ53+AP53+AY53+BK53+AS53+AV53+O53</f>
        <v>2121.8450000000003</v>
      </c>
      <c r="CA53" s="11">
        <f t="shared" ref="CA53:CA57" si="146">D53+V53+Y53+AB53+AN53+BO53+BU53+BI53+S53+BC53+BR53+AQ53+AZ53+BL53+AT53+AW53+P53</f>
        <v>26084.280999999999</v>
      </c>
    </row>
    <row r="54" spans="1:79" x14ac:dyDescent="0.3">
      <c r="A54" s="43">
        <v>2020</v>
      </c>
      <c r="B54" s="44" t="s">
        <v>14</v>
      </c>
      <c r="C54" s="50"/>
      <c r="D54" s="4"/>
      <c r="E54" s="51"/>
      <c r="F54" s="50">
        <v>0</v>
      </c>
      <c r="G54" s="4">
        <v>0</v>
      </c>
      <c r="H54" s="51">
        <f t="shared" si="141"/>
        <v>0</v>
      </c>
      <c r="I54" s="50">
        <v>0</v>
      </c>
      <c r="J54" s="4">
        <v>0</v>
      </c>
      <c r="K54" s="51">
        <f t="shared" si="126"/>
        <v>0</v>
      </c>
      <c r="L54" s="50">
        <v>0</v>
      </c>
      <c r="M54" s="4">
        <v>0</v>
      </c>
      <c r="N54" s="51">
        <f t="shared" si="127"/>
        <v>0</v>
      </c>
      <c r="O54" s="50">
        <v>0</v>
      </c>
      <c r="P54" s="4">
        <v>0</v>
      </c>
      <c r="Q54" s="51">
        <f t="shared" si="142"/>
        <v>0</v>
      </c>
      <c r="R54" s="50">
        <v>0</v>
      </c>
      <c r="S54" s="4">
        <v>0</v>
      </c>
      <c r="T54" s="51">
        <f t="shared" si="143"/>
        <v>0</v>
      </c>
      <c r="U54" s="50">
        <v>0</v>
      </c>
      <c r="V54" s="4">
        <v>0</v>
      </c>
      <c r="W54" s="51">
        <f t="shared" si="143"/>
        <v>0</v>
      </c>
      <c r="X54" s="50">
        <v>0</v>
      </c>
      <c r="Y54" s="4">
        <v>0</v>
      </c>
      <c r="Z54" s="51">
        <f t="shared" si="143"/>
        <v>0</v>
      </c>
      <c r="AA54" s="7">
        <v>3855.6172000000001</v>
      </c>
      <c r="AB54" s="75">
        <v>46277.597999999998</v>
      </c>
      <c r="AC54" s="51">
        <f t="shared" si="143"/>
        <v>12002.643312204333</v>
      </c>
      <c r="AE54" s="75"/>
      <c r="AF54" s="51"/>
      <c r="AG54" s="7">
        <v>0</v>
      </c>
      <c r="AH54" s="75">
        <v>0</v>
      </c>
      <c r="AI54" s="51">
        <f t="shared" si="129"/>
        <v>0</v>
      </c>
      <c r="AJ54" s="7">
        <v>0</v>
      </c>
      <c r="AK54" s="75">
        <v>0</v>
      </c>
      <c r="AL54" s="51">
        <f t="shared" si="130"/>
        <v>0</v>
      </c>
      <c r="AM54" s="7">
        <v>41.664000000000001</v>
      </c>
      <c r="AN54" s="75">
        <v>830.01400000000001</v>
      </c>
      <c r="AO54" s="51">
        <f t="shared" si="143"/>
        <v>19921.610983102921</v>
      </c>
      <c r="AP54" s="50">
        <v>0</v>
      </c>
      <c r="AQ54" s="4">
        <v>0</v>
      </c>
      <c r="AR54" s="51">
        <f t="shared" si="143"/>
        <v>0</v>
      </c>
      <c r="AS54" s="50">
        <v>0</v>
      </c>
      <c r="AT54" s="4">
        <v>0</v>
      </c>
      <c r="AU54" s="51">
        <f t="shared" si="143"/>
        <v>0</v>
      </c>
      <c r="AV54" s="50">
        <v>0</v>
      </c>
      <c r="AW54" s="4">
        <v>0</v>
      </c>
      <c r="AX54" s="51">
        <f t="shared" si="144"/>
        <v>0</v>
      </c>
      <c r="AY54" s="50">
        <v>0</v>
      </c>
      <c r="AZ54" s="4">
        <v>0</v>
      </c>
      <c r="BA54" s="51">
        <f t="shared" si="143"/>
        <v>0</v>
      </c>
      <c r="BB54" s="50">
        <v>0</v>
      </c>
      <c r="BC54" s="4">
        <v>0</v>
      </c>
      <c r="BD54" s="51">
        <f t="shared" si="143"/>
        <v>0</v>
      </c>
      <c r="BE54" s="50">
        <v>0</v>
      </c>
      <c r="BF54" s="4">
        <v>0</v>
      </c>
      <c r="BG54" s="51">
        <f t="shared" si="133"/>
        <v>0</v>
      </c>
      <c r="BH54" s="50">
        <v>0</v>
      </c>
      <c r="BI54" s="4">
        <v>0</v>
      </c>
      <c r="BJ54" s="51">
        <f t="shared" si="143"/>
        <v>0</v>
      </c>
      <c r="BK54" s="50">
        <v>0</v>
      </c>
      <c r="BL54" s="4">
        <v>0</v>
      </c>
      <c r="BM54" s="51">
        <f t="shared" si="143"/>
        <v>0</v>
      </c>
      <c r="BN54" s="50">
        <v>0</v>
      </c>
      <c r="BO54" s="4">
        <v>0</v>
      </c>
      <c r="BP54" s="51">
        <f t="shared" si="143"/>
        <v>0</v>
      </c>
      <c r="BQ54" s="50">
        <v>0</v>
      </c>
      <c r="BR54" s="4">
        <v>0</v>
      </c>
      <c r="BS54" s="51">
        <f t="shared" si="143"/>
        <v>0</v>
      </c>
      <c r="BT54" s="50">
        <v>0</v>
      </c>
      <c r="BU54" s="4">
        <v>0</v>
      </c>
      <c r="BV54" s="51">
        <f t="shared" si="143"/>
        <v>0</v>
      </c>
      <c r="BW54" s="50">
        <v>0</v>
      </c>
      <c r="BX54" s="4">
        <v>0</v>
      </c>
      <c r="BY54" s="51">
        <f t="shared" si="135"/>
        <v>0</v>
      </c>
      <c r="BZ54" s="6">
        <f t="shared" si="145"/>
        <v>3897.2812000000004</v>
      </c>
      <c r="CA54" s="11">
        <f t="shared" si="146"/>
        <v>47107.612000000001</v>
      </c>
    </row>
    <row r="55" spans="1:79" x14ac:dyDescent="0.3">
      <c r="A55" s="43">
        <v>2020</v>
      </c>
      <c r="B55" s="51" t="s">
        <v>15</v>
      </c>
      <c r="C55" s="73"/>
      <c r="D55" s="74"/>
      <c r="E55" s="51"/>
      <c r="F55" s="73">
        <v>40.32</v>
      </c>
      <c r="G55" s="74">
        <v>591.44000000000005</v>
      </c>
      <c r="H55" s="51">
        <f t="shared" si="141"/>
        <v>14668.650793650795</v>
      </c>
      <c r="I55" s="50">
        <v>0</v>
      </c>
      <c r="J55" s="4">
        <v>0</v>
      </c>
      <c r="K55" s="51">
        <f t="shared" si="126"/>
        <v>0</v>
      </c>
      <c r="L55" s="50">
        <v>0</v>
      </c>
      <c r="M55" s="4">
        <v>0</v>
      </c>
      <c r="N55" s="51">
        <f t="shared" si="127"/>
        <v>0</v>
      </c>
      <c r="O55" s="50">
        <v>0</v>
      </c>
      <c r="P55" s="4">
        <v>0</v>
      </c>
      <c r="Q55" s="51">
        <f t="shared" si="142"/>
        <v>0</v>
      </c>
      <c r="R55" s="50">
        <v>0</v>
      </c>
      <c r="S55" s="4">
        <v>0</v>
      </c>
      <c r="T55" s="51">
        <f t="shared" si="143"/>
        <v>0</v>
      </c>
      <c r="U55" s="50">
        <v>0</v>
      </c>
      <c r="V55" s="4">
        <v>0</v>
      </c>
      <c r="W55" s="51">
        <f t="shared" si="143"/>
        <v>0</v>
      </c>
      <c r="X55" s="50">
        <v>0</v>
      </c>
      <c r="Y55" s="4">
        <v>0</v>
      </c>
      <c r="Z55" s="51">
        <f t="shared" si="143"/>
        <v>0</v>
      </c>
      <c r="AA55" s="73">
        <v>2167.6039999999998</v>
      </c>
      <c r="AB55" s="74">
        <v>27423.141</v>
      </c>
      <c r="AC55" s="51">
        <f t="shared" si="143"/>
        <v>12651.361134229315</v>
      </c>
      <c r="AD55" s="73"/>
      <c r="AE55" s="74"/>
      <c r="AF55" s="51"/>
      <c r="AG55" s="73">
        <v>0</v>
      </c>
      <c r="AH55" s="74">
        <v>0</v>
      </c>
      <c r="AI55" s="51">
        <f t="shared" si="129"/>
        <v>0</v>
      </c>
      <c r="AJ55" s="73">
        <v>0</v>
      </c>
      <c r="AK55" s="74">
        <v>0</v>
      </c>
      <c r="AL55" s="51">
        <f t="shared" si="130"/>
        <v>0</v>
      </c>
      <c r="AM55" s="73">
        <v>100</v>
      </c>
      <c r="AN55" s="74">
        <v>1673.5229999999999</v>
      </c>
      <c r="AO55" s="51">
        <f t="shared" si="143"/>
        <v>16735.23</v>
      </c>
      <c r="AP55" s="50">
        <v>0</v>
      </c>
      <c r="AQ55" s="4">
        <v>0</v>
      </c>
      <c r="AR55" s="51">
        <f t="shared" si="143"/>
        <v>0</v>
      </c>
      <c r="AS55" s="50">
        <v>0</v>
      </c>
      <c r="AT55" s="4">
        <v>0</v>
      </c>
      <c r="AU55" s="51">
        <f t="shared" si="143"/>
        <v>0</v>
      </c>
      <c r="AV55" s="50">
        <v>0</v>
      </c>
      <c r="AW55" s="4">
        <v>0</v>
      </c>
      <c r="AX55" s="51">
        <f t="shared" si="144"/>
        <v>0</v>
      </c>
      <c r="AY55" s="50">
        <v>0</v>
      </c>
      <c r="AZ55" s="4">
        <v>0</v>
      </c>
      <c r="BA55" s="51">
        <f t="shared" si="143"/>
        <v>0</v>
      </c>
      <c r="BB55" s="50">
        <v>0</v>
      </c>
      <c r="BC55" s="4">
        <v>0</v>
      </c>
      <c r="BD55" s="51">
        <f t="shared" si="143"/>
        <v>0</v>
      </c>
      <c r="BE55" s="50">
        <v>0</v>
      </c>
      <c r="BF55" s="4">
        <v>0</v>
      </c>
      <c r="BG55" s="51">
        <f t="shared" si="133"/>
        <v>0</v>
      </c>
      <c r="BH55" s="50">
        <v>0</v>
      </c>
      <c r="BI55" s="4">
        <v>0</v>
      </c>
      <c r="BJ55" s="51">
        <f t="shared" si="143"/>
        <v>0</v>
      </c>
      <c r="BK55" s="50">
        <v>0</v>
      </c>
      <c r="BL55" s="4">
        <v>0</v>
      </c>
      <c r="BM55" s="51">
        <f t="shared" si="143"/>
        <v>0</v>
      </c>
      <c r="BN55" s="50">
        <v>0</v>
      </c>
      <c r="BO55" s="4">
        <v>0</v>
      </c>
      <c r="BP55" s="51">
        <f t="shared" si="143"/>
        <v>0</v>
      </c>
      <c r="BQ55" s="50">
        <v>0</v>
      </c>
      <c r="BR55" s="4">
        <v>0</v>
      </c>
      <c r="BS55" s="51">
        <f t="shared" si="143"/>
        <v>0</v>
      </c>
      <c r="BT55" s="50">
        <v>0</v>
      </c>
      <c r="BU55" s="4">
        <v>0</v>
      </c>
      <c r="BV55" s="51">
        <f t="shared" si="143"/>
        <v>0</v>
      </c>
      <c r="BW55" s="50">
        <v>0</v>
      </c>
      <c r="BX55" s="4">
        <v>0</v>
      </c>
      <c r="BY55" s="51">
        <f t="shared" si="135"/>
        <v>0</v>
      </c>
      <c r="BZ55" s="6">
        <f t="shared" si="145"/>
        <v>2267.6039999999998</v>
      </c>
      <c r="CA55" s="11">
        <f t="shared" si="146"/>
        <v>29096.664000000001</v>
      </c>
    </row>
    <row r="56" spans="1:79" x14ac:dyDescent="0.3">
      <c r="A56" s="43">
        <v>2020</v>
      </c>
      <c r="B56" s="44" t="s">
        <v>16</v>
      </c>
      <c r="C56" s="50"/>
      <c r="D56" s="4"/>
      <c r="E56" s="51"/>
      <c r="F56" s="50">
        <v>0</v>
      </c>
      <c r="G56" s="4">
        <v>0</v>
      </c>
      <c r="H56" s="51">
        <f t="shared" si="141"/>
        <v>0</v>
      </c>
      <c r="I56" s="50">
        <v>0</v>
      </c>
      <c r="J56" s="4">
        <v>0</v>
      </c>
      <c r="K56" s="51">
        <f t="shared" si="126"/>
        <v>0</v>
      </c>
      <c r="L56" s="50">
        <v>0</v>
      </c>
      <c r="M56" s="4">
        <v>0</v>
      </c>
      <c r="N56" s="51">
        <f t="shared" si="127"/>
        <v>0</v>
      </c>
      <c r="O56" s="50">
        <v>0</v>
      </c>
      <c r="P56" s="4">
        <v>0</v>
      </c>
      <c r="Q56" s="51">
        <f t="shared" si="142"/>
        <v>0</v>
      </c>
      <c r="R56" s="50">
        <v>0</v>
      </c>
      <c r="S56" s="4">
        <v>0</v>
      </c>
      <c r="T56" s="51">
        <f t="shared" si="143"/>
        <v>0</v>
      </c>
      <c r="U56" s="50">
        <v>0</v>
      </c>
      <c r="V56" s="4">
        <v>0</v>
      </c>
      <c r="W56" s="51">
        <f t="shared" si="143"/>
        <v>0</v>
      </c>
      <c r="X56" s="50">
        <v>0</v>
      </c>
      <c r="Y56" s="4">
        <v>0</v>
      </c>
      <c r="Z56" s="51">
        <f t="shared" si="143"/>
        <v>0</v>
      </c>
      <c r="AA56" s="76">
        <v>2145.3180000000002</v>
      </c>
      <c r="AB56" s="4">
        <v>27223.155999999999</v>
      </c>
      <c r="AC56" s="51">
        <f t="shared" si="143"/>
        <v>12689.566768190076</v>
      </c>
      <c r="AD56" s="76"/>
      <c r="AE56" s="4"/>
      <c r="AF56" s="51"/>
      <c r="AG56" s="76">
        <v>0</v>
      </c>
      <c r="AH56" s="4">
        <v>0</v>
      </c>
      <c r="AI56" s="51">
        <f t="shared" si="129"/>
        <v>0</v>
      </c>
      <c r="AJ56" s="76">
        <v>0</v>
      </c>
      <c r="AK56" s="4">
        <v>0</v>
      </c>
      <c r="AL56" s="51">
        <f t="shared" si="130"/>
        <v>0</v>
      </c>
      <c r="AM56" s="76">
        <v>103.04</v>
      </c>
      <c r="AN56" s="4">
        <v>1778.39</v>
      </c>
      <c r="AO56" s="51">
        <f t="shared" si="143"/>
        <v>17259.219720496894</v>
      </c>
      <c r="AP56" s="50">
        <v>0</v>
      </c>
      <c r="AQ56" s="4">
        <v>0</v>
      </c>
      <c r="AR56" s="51">
        <f t="shared" si="143"/>
        <v>0</v>
      </c>
      <c r="AS56" s="50">
        <v>0</v>
      </c>
      <c r="AT56" s="4">
        <v>0</v>
      </c>
      <c r="AU56" s="51">
        <f t="shared" si="143"/>
        <v>0</v>
      </c>
      <c r="AV56" s="50">
        <v>0</v>
      </c>
      <c r="AW56" s="4">
        <v>0</v>
      </c>
      <c r="AX56" s="51">
        <f t="shared" si="144"/>
        <v>0</v>
      </c>
      <c r="AY56" s="50">
        <v>0</v>
      </c>
      <c r="AZ56" s="4">
        <v>0</v>
      </c>
      <c r="BA56" s="51">
        <f t="shared" si="143"/>
        <v>0</v>
      </c>
      <c r="BB56" s="50">
        <v>0</v>
      </c>
      <c r="BC56" s="4">
        <v>0</v>
      </c>
      <c r="BD56" s="51">
        <f t="shared" si="143"/>
        <v>0</v>
      </c>
      <c r="BE56" s="50">
        <v>0</v>
      </c>
      <c r="BF56" s="4">
        <v>0</v>
      </c>
      <c r="BG56" s="51">
        <f t="shared" si="133"/>
        <v>0</v>
      </c>
      <c r="BH56" s="50">
        <v>0</v>
      </c>
      <c r="BI56" s="4">
        <v>0</v>
      </c>
      <c r="BJ56" s="51">
        <f t="shared" si="143"/>
        <v>0</v>
      </c>
      <c r="BK56" s="50">
        <v>0</v>
      </c>
      <c r="BL56" s="4">
        <v>0</v>
      </c>
      <c r="BM56" s="51">
        <f t="shared" si="143"/>
        <v>0</v>
      </c>
      <c r="BN56" s="50">
        <v>0</v>
      </c>
      <c r="BO56" s="4">
        <v>0</v>
      </c>
      <c r="BP56" s="51">
        <f t="shared" si="143"/>
        <v>0</v>
      </c>
      <c r="BQ56" s="50">
        <v>0</v>
      </c>
      <c r="BR56" s="4">
        <v>0</v>
      </c>
      <c r="BS56" s="51">
        <f t="shared" si="143"/>
        <v>0</v>
      </c>
      <c r="BT56" s="50">
        <v>0</v>
      </c>
      <c r="BU56" s="4">
        <v>0</v>
      </c>
      <c r="BV56" s="51">
        <f t="shared" si="143"/>
        <v>0</v>
      </c>
      <c r="BW56" s="50">
        <v>0</v>
      </c>
      <c r="BX56" s="4">
        <v>0</v>
      </c>
      <c r="BY56" s="51">
        <f t="shared" si="135"/>
        <v>0</v>
      </c>
      <c r="BZ56" s="6">
        <f t="shared" si="145"/>
        <v>2248.3580000000002</v>
      </c>
      <c r="CA56" s="11">
        <f t="shared" si="146"/>
        <v>29001.545999999998</v>
      </c>
    </row>
    <row r="57" spans="1:79" ht="15" thickBot="1" x14ac:dyDescent="0.35">
      <c r="A57" s="45"/>
      <c r="B57" s="64" t="s">
        <v>17</v>
      </c>
      <c r="C57" s="52"/>
      <c r="D57" s="27"/>
      <c r="E57" s="53"/>
      <c r="F57" s="52">
        <f t="shared" ref="F57:G57" si="147">SUM(F45:F56)</f>
        <v>40.32</v>
      </c>
      <c r="G57" s="27">
        <f t="shared" si="147"/>
        <v>591.44000000000005</v>
      </c>
      <c r="H57" s="53"/>
      <c r="I57" s="52">
        <f t="shared" ref="I57:J57" si="148">SUM(I45:I56)</f>
        <v>0</v>
      </c>
      <c r="J57" s="27">
        <f t="shared" si="148"/>
        <v>0</v>
      </c>
      <c r="K57" s="53"/>
      <c r="L57" s="52">
        <f t="shared" ref="L57:M57" si="149">SUM(L45:L56)</f>
        <v>0</v>
      </c>
      <c r="M57" s="27">
        <f t="shared" si="149"/>
        <v>0</v>
      </c>
      <c r="N57" s="53"/>
      <c r="O57" s="52">
        <f t="shared" ref="O57:P57" si="150">SUM(O45:O56)</f>
        <v>2.5999999999999999E-2</v>
      </c>
      <c r="P57" s="27">
        <f t="shared" si="150"/>
        <v>11.266999999999999</v>
      </c>
      <c r="Q57" s="53"/>
      <c r="R57" s="52">
        <f t="shared" ref="R57:S57" si="151">SUM(R45:R56)</f>
        <v>0</v>
      </c>
      <c r="S57" s="27">
        <f t="shared" si="151"/>
        <v>0</v>
      </c>
      <c r="T57" s="53"/>
      <c r="U57" s="52">
        <f t="shared" ref="U57:V57" si="152">SUM(U45:U56)</f>
        <v>0</v>
      </c>
      <c r="V57" s="27">
        <f t="shared" si="152"/>
        <v>0</v>
      </c>
      <c r="W57" s="53"/>
      <c r="X57" s="52">
        <f t="shared" ref="X57:Y57" si="153">SUM(X45:X56)</f>
        <v>0.505</v>
      </c>
      <c r="Y57" s="27">
        <f t="shared" si="153"/>
        <v>9.484</v>
      </c>
      <c r="Z57" s="53"/>
      <c r="AA57" s="52">
        <f t="shared" ref="AA57:AB57" si="154">SUM(AA45:AA56)</f>
        <v>29035.103200000001</v>
      </c>
      <c r="AB57" s="27">
        <f t="shared" si="154"/>
        <v>374899.90800000005</v>
      </c>
      <c r="AC57" s="53"/>
      <c r="AD57" s="52"/>
      <c r="AE57" s="27"/>
      <c r="AF57" s="53"/>
      <c r="AG57" s="52">
        <f t="shared" ref="AG57:AH57" si="155">SUM(AG45:AG56)</f>
        <v>0</v>
      </c>
      <c r="AH57" s="27">
        <f t="shared" si="155"/>
        <v>0</v>
      </c>
      <c r="AI57" s="53"/>
      <c r="AJ57" s="52">
        <f t="shared" ref="AJ57:AK57" si="156">SUM(AJ45:AJ56)</f>
        <v>0</v>
      </c>
      <c r="AK57" s="27">
        <f t="shared" si="156"/>
        <v>0</v>
      </c>
      <c r="AL57" s="53"/>
      <c r="AM57" s="52">
        <f t="shared" ref="AM57:AN57" si="157">SUM(AM45:AM56)</f>
        <v>3613.5260000000003</v>
      </c>
      <c r="AN57" s="27">
        <f t="shared" si="157"/>
        <v>52333.800999999992</v>
      </c>
      <c r="AO57" s="53"/>
      <c r="AP57" s="52">
        <f t="shared" ref="AP57:AQ57" si="158">SUM(AP45:AP56)</f>
        <v>1E-3</v>
      </c>
      <c r="AQ57" s="27">
        <f t="shared" si="158"/>
        <v>0.03</v>
      </c>
      <c r="AR57" s="53"/>
      <c r="AS57" s="52">
        <f t="shared" ref="AS57:AT57" si="159">SUM(AS45:AS56)</f>
        <v>5.7000000000000002E-3</v>
      </c>
      <c r="AT57" s="27">
        <f t="shared" si="159"/>
        <v>0.02</v>
      </c>
      <c r="AU57" s="53"/>
      <c r="AV57" s="52">
        <f t="shared" ref="AV57:AW57" si="160">SUM(AV45:AV56)</f>
        <v>2.5796799999999998</v>
      </c>
      <c r="AW57" s="27">
        <f t="shared" si="160"/>
        <v>7.0739999999999998</v>
      </c>
      <c r="AX57" s="53"/>
      <c r="AY57" s="52">
        <f t="shared" ref="AY57:AZ57" si="161">SUM(AY45:AY56)</f>
        <v>2.512E-2</v>
      </c>
      <c r="AZ57" s="27">
        <f t="shared" si="161"/>
        <v>2.319</v>
      </c>
      <c r="BA57" s="53"/>
      <c r="BB57" s="52">
        <f t="shared" ref="BB57:BC57" si="162">SUM(BB45:BB56)</f>
        <v>0</v>
      </c>
      <c r="BC57" s="27">
        <f t="shared" si="162"/>
        <v>0</v>
      </c>
      <c r="BD57" s="53"/>
      <c r="BE57" s="52">
        <f t="shared" ref="BE57:BF57" si="163">SUM(BE45:BE56)</f>
        <v>0</v>
      </c>
      <c r="BF57" s="27">
        <f t="shared" si="163"/>
        <v>0</v>
      </c>
      <c r="BG57" s="53"/>
      <c r="BH57" s="52">
        <f t="shared" ref="BH57:BI57" si="164">SUM(BH45:BH56)</f>
        <v>0</v>
      </c>
      <c r="BI57" s="27">
        <f t="shared" si="164"/>
        <v>0</v>
      </c>
      <c r="BJ57" s="53"/>
      <c r="BK57" s="52">
        <f t="shared" ref="BK57:BL57" si="165">SUM(BK45:BK56)</f>
        <v>0</v>
      </c>
      <c r="BL57" s="27">
        <f t="shared" si="165"/>
        <v>0</v>
      </c>
      <c r="BM57" s="53"/>
      <c r="BN57" s="52">
        <f t="shared" ref="BN57:BO57" si="166">SUM(BN45:BN56)</f>
        <v>0</v>
      </c>
      <c r="BO57" s="27">
        <f t="shared" si="166"/>
        <v>0</v>
      </c>
      <c r="BP57" s="53"/>
      <c r="BQ57" s="52">
        <f t="shared" ref="BQ57:BR57" si="167">SUM(BQ45:BQ56)</f>
        <v>0</v>
      </c>
      <c r="BR57" s="27">
        <f t="shared" si="167"/>
        <v>0</v>
      </c>
      <c r="BS57" s="53"/>
      <c r="BT57" s="52">
        <f t="shared" ref="BT57:BU57" si="168">SUM(BT45:BT56)</f>
        <v>0.85907</v>
      </c>
      <c r="BU57" s="27">
        <f t="shared" si="168"/>
        <v>43.015000000000001</v>
      </c>
      <c r="BV57" s="53"/>
      <c r="BW57" s="52">
        <f t="shared" ref="BW57:BX57" si="169">SUM(BW45:BW56)</f>
        <v>0</v>
      </c>
      <c r="BX57" s="27">
        <f t="shared" si="169"/>
        <v>0</v>
      </c>
      <c r="BY57" s="53"/>
      <c r="BZ57" s="25">
        <f t="shared" si="145"/>
        <v>32652.630770000003</v>
      </c>
      <c r="CA57" s="26">
        <f t="shared" si="146"/>
        <v>427306.91800000012</v>
      </c>
    </row>
    <row r="58" spans="1:79" x14ac:dyDescent="0.3">
      <c r="A58" s="43">
        <v>2021</v>
      </c>
      <c r="B58" s="44" t="s">
        <v>5</v>
      </c>
      <c r="C58" s="50"/>
      <c r="D58" s="4"/>
      <c r="E58" s="51"/>
      <c r="F58" s="50">
        <v>0</v>
      </c>
      <c r="G58" s="4">
        <v>0</v>
      </c>
      <c r="H58" s="51">
        <f>IF(F58=0,0,G58/F58*1000)</f>
        <v>0</v>
      </c>
      <c r="I58" s="50">
        <v>0</v>
      </c>
      <c r="J58" s="4">
        <v>0</v>
      </c>
      <c r="K58" s="51">
        <f t="shared" ref="K58:K69" si="170">IF(I58=0,0,J58/I58*1000)</f>
        <v>0</v>
      </c>
      <c r="L58" s="50">
        <v>0</v>
      </c>
      <c r="M58" s="4">
        <v>0</v>
      </c>
      <c r="N58" s="51">
        <f t="shared" ref="N58:N69" si="171">IF(L58=0,0,M58/L58*1000)</f>
        <v>0</v>
      </c>
      <c r="O58" s="50">
        <v>0</v>
      </c>
      <c r="P58" s="4">
        <v>0</v>
      </c>
      <c r="Q58" s="51">
        <f t="shared" ref="Q58:Q69" si="172">IF(O58=0,0,P58/O58*1000)</f>
        <v>0</v>
      </c>
      <c r="R58" s="50">
        <v>0</v>
      </c>
      <c r="S58" s="4">
        <v>0</v>
      </c>
      <c r="T58" s="51">
        <f t="shared" ref="T58:T69" si="173">IF(R58=0,0,S58/R58*1000)</f>
        <v>0</v>
      </c>
      <c r="U58" s="50">
        <v>0</v>
      </c>
      <c r="V58" s="4">
        <v>0</v>
      </c>
      <c r="W58" s="51">
        <f t="shared" ref="W58:W69" si="174">IF(U58=0,0,V58/U58*1000)</f>
        <v>0</v>
      </c>
      <c r="X58" s="50">
        <v>0</v>
      </c>
      <c r="Y58" s="4">
        <v>0</v>
      </c>
      <c r="Z58" s="51">
        <f t="shared" ref="Z58:Z69" si="175">IF(X58=0,0,Y58/X58*1000)</f>
        <v>0</v>
      </c>
      <c r="AA58" s="76">
        <v>1757.45</v>
      </c>
      <c r="AB58" s="4">
        <v>21420.019</v>
      </c>
      <c r="AC58" s="51">
        <f t="shared" ref="AC58:AC69" si="176">IF(AA58=0,0,AB58/AA58*1000)</f>
        <v>12188.124270960767</v>
      </c>
      <c r="AD58" s="76"/>
      <c r="AE58" s="4"/>
      <c r="AF58" s="51"/>
      <c r="AG58" s="76">
        <v>0</v>
      </c>
      <c r="AH58" s="4">
        <v>0</v>
      </c>
      <c r="AI58" s="51">
        <f t="shared" ref="AI58:AI69" si="177">IF(AG58=0,0,AH58/AG58*1000)</f>
        <v>0</v>
      </c>
      <c r="AJ58" s="76">
        <v>0</v>
      </c>
      <c r="AK58" s="4">
        <v>0</v>
      </c>
      <c r="AL58" s="51">
        <f t="shared" ref="AL58:AL69" si="178">IF(AJ58=0,0,AK58/AJ58*1000)</f>
        <v>0</v>
      </c>
      <c r="AM58" s="76">
        <v>121.664</v>
      </c>
      <c r="AN58" s="4">
        <v>1970.268</v>
      </c>
      <c r="AO58" s="51">
        <f t="shared" ref="AO58:AO69" si="179">IF(AM58=0,0,AN58/AM58*1000)</f>
        <v>16194.338506049447</v>
      </c>
      <c r="AP58" s="50">
        <v>0</v>
      </c>
      <c r="AQ58" s="4">
        <v>0</v>
      </c>
      <c r="AR58" s="51">
        <f t="shared" ref="AR58:AR69" si="180">IF(AP58=0,0,AQ58/AP58*1000)</f>
        <v>0</v>
      </c>
      <c r="AS58" s="50">
        <v>0</v>
      </c>
      <c r="AT58" s="4">
        <v>0</v>
      </c>
      <c r="AU58" s="51">
        <f t="shared" ref="AU58:AU69" si="181">IF(AS58=0,0,AT58/AS58*1000)</f>
        <v>0</v>
      </c>
      <c r="AV58" s="50">
        <v>0</v>
      </c>
      <c r="AW58" s="4">
        <v>0</v>
      </c>
      <c r="AX58" s="51">
        <f t="shared" ref="AX58:AX69" si="182">IF(AV58=0,0,AW58/AV58*1000)</f>
        <v>0</v>
      </c>
      <c r="AY58" s="50">
        <v>0</v>
      </c>
      <c r="AZ58" s="4">
        <v>0</v>
      </c>
      <c r="BA58" s="51">
        <f t="shared" ref="BA58:BA69" si="183">IF(AY58=0,0,AZ58/AY58*1000)</f>
        <v>0</v>
      </c>
      <c r="BB58" s="50">
        <v>0</v>
      </c>
      <c r="BC58" s="4">
        <v>0</v>
      </c>
      <c r="BD58" s="51">
        <f t="shared" ref="BD58:BD69" si="184">IF(BB58=0,0,BC58/BB58*1000)</f>
        <v>0</v>
      </c>
      <c r="BE58" s="50">
        <v>0</v>
      </c>
      <c r="BF58" s="4">
        <v>0</v>
      </c>
      <c r="BG58" s="51">
        <f t="shared" ref="BG58:BG69" si="185">IF(BE58=0,0,BF58/BE58*1000)</f>
        <v>0</v>
      </c>
      <c r="BH58" s="50">
        <v>0</v>
      </c>
      <c r="BI58" s="4">
        <v>0</v>
      </c>
      <c r="BJ58" s="51">
        <f t="shared" ref="BJ58:BJ69" si="186">IF(BH58=0,0,BI58/BH58*1000)</f>
        <v>0</v>
      </c>
      <c r="BK58" s="50">
        <v>0</v>
      </c>
      <c r="BL58" s="4">
        <v>0</v>
      </c>
      <c r="BM58" s="51">
        <f t="shared" ref="BM58:BM69" si="187">IF(BK58=0,0,BL58/BK58*1000)</f>
        <v>0</v>
      </c>
      <c r="BN58" s="50">
        <v>0</v>
      </c>
      <c r="BO58" s="4">
        <v>0</v>
      </c>
      <c r="BP58" s="51">
        <f t="shared" ref="BP58:BP69" si="188">IF(BN58=0,0,BO58/BN58*1000)</f>
        <v>0</v>
      </c>
      <c r="BQ58" s="50">
        <v>0</v>
      </c>
      <c r="BR58" s="4">
        <v>0</v>
      </c>
      <c r="BS58" s="51">
        <f t="shared" ref="BS58:BS69" si="189">IF(BQ58=0,0,BR58/BQ58*1000)</f>
        <v>0</v>
      </c>
      <c r="BT58" s="50">
        <v>0</v>
      </c>
      <c r="BU58" s="4">
        <v>0</v>
      </c>
      <c r="BV58" s="51">
        <f t="shared" ref="BV58:BV69" si="190">IF(BT58=0,0,BU58/BT58*1000)</f>
        <v>0</v>
      </c>
      <c r="BW58" s="50">
        <v>0</v>
      </c>
      <c r="BX58" s="4">
        <v>0</v>
      </c>
      <c r="BY58" s="51">
        <f t="shared" ref="BY58:BY69" si="191">IF(BW58=0,0,BX58/BW58*1000)</f>
        <v>0</v>
      </c>
      <c r="BZ58" s="6">
        <f t="shared" ref="BZ58:BZ60" si="192">C58+U58+X58+AA58+AM58+BN58+BT58+BH58+R58+BB58+BQ58+AP58+AY58+BK58+AS58+AV58+O58+I58</f>
        <v>1879.114</v>
      </c>
      <c r="CA58" s="11">
        <f t="shared" ref="CA58:CA60" si="193">D58+V58+Y58+AB58+AN58+BO58+BU58+BI58+S58+BC58+BR58+AQ58+AZ58+BL58+AT58+AW58+P58+J58</f>
        <v>23390.287</v>
      </c>
    </row>
    <row r="59" spans="1:79" x14ac:dyDescent="0.3">
      <c r="A59" s="43">
        <v>2021</v>
      </c>
      <c r="B59" s="44" t="s">
        <v>6</v>
      </c>
      <c r="C59" s="50"/>
      <c r="D59" s="4"/>
      <c r="E59" s="51"/>
      <c r="F59" s="50">
        <v>0</v>
      </c>
      <c r="G59" s="4">
        <v>0</v>
      </c>
      <c r="H59" s="51">
        <f t="shared" ref="H59:H60" si="194">IF(F59=0,0,G59/F59*1000)</f>
        <v>0</v>
      </c>
      <c r="I59" s="50">
        <v>0</v>
      </c>
      <c r="J59" s="4">
        <v>0</v>
      </c>
      <c r="K59" s="51">
        <f t="shared" si="170"/>
        <v>0</v>
      </c>
      <c r="L59" s="50">
        <v>0</v>
      </c>
      <c r="M59" s="4">
        <v>0</v>
      </c>
      <c r="N59" s="51">
        <f t="shared" si="171"/>
        <v>0</v>
      </c>
      <c r="O59" s="50">
        <v>0</v>
      </c>
      <c r="P59" s="4">
        <v>0</v>
      </c>
      <c r="Q59" s="51">
        <f t="shared" si="172"/>
        <v>0</v>
      </c>
      <c r="R59" s="50">
        <v>0</v>
      </c>
      <c r="S59" s="4">
        <v>0</v>
      </c>
      <c r="T59" s="51">
        <f t="shared" si="173"/>
        <v>0</v>
      </c>
      <c r="U59" s="50">
        <v>0</v>
      </c>
      <c r="V59" s="4">
        <v>0</v>
      </c>
      <c r="W59" s="51">
        <f t="shared" si="174"/>
        <v>0</v>
      </c>
      <c r="X59" s="50">
        <v>0</v>
      </c>
      <c r="Y59" s="4">
        <v>0</v>
      </c>
      <c r="Z59" s="51">
        <f t="shared" si="175"/>
        <v>0</v>
      </c>
      <c r="AA59" s="76">
        <v>2039.182</v>
      </c>
      <c r="AB59" s="4">
        <v>33753.614000000001</v>
      </c>
      <c r="AC59" s="51">
        <f t="shared" si="176"/>
        <v>16552.526454235081</v>
      </c>
      <c r="AD59" s="76"/>
      <c r="AE59" s="4"/>
      <c r="AF59" s="51"/>
      <c r="AG59" s="76">
        <v>0</v>
      </c>
      <c r="AH59" s="4">
        <v>0</v>
      </c>
      <c r="AI59" s="51">
        <f t="shared" si="177"/>
        <v>0</v>
      </c>
      <c r="AJ59" s="76">
        <v>0</v>
      </c>
      <c r="AK59" s="4">
        <v>0</v>
      </c>
      <c r="AL59" s="51">
        <f t="shared" si="178"/>
        <v>0</v>
      </c>
      <c r="AM59" s="76">
        <v>612.31700000000001</v>
      </c>
      <c r="AN59" s="4">
        <v>11689.546</v>
      </c>
      <c r="AO59" s="51">
        <f t="shared" si="179"/>
        <v>19090.676887951831</v>
      </c>
      <c r="AP59" s="50">
        <v>0</v>
      </c>
      <c r="AQ59" s="4">
        <v>0</v>
      </c>
      <c r="AR59" s="51">
        <f t="shared" si="180"/>
        <v>0</v>
      </c>
      <c r="AS59" s="50">
        <v>0</v>
      </c>
      <c r="AT59" s="4">
        <v>0</v>
      </c>
      <c r="AU59" s="51">
        <f t="shared" si="181"/>
        <v>0</v>
      </c>
      <c r="AV59" s="50">
        <v>0</v>
      </c>
      <c r="AW59" s="4">
        <v>0</v>
      </c>
      <c r="AX59" s="51">
        <f t="shared" si="182"/>
        <v>0</v>
      </c>
      <c r="AY59" s="50">
        <v>0</v>
      </c>
      <c r="AZ59" s="4">
        <v>0</v>
      </c>
      <c r="BA59" s="51">
        <f t="shared" si="183"/>
        <v>0</v>
      </c>
      <c r="BB59" s="50">
        <v>0</v>
      </c>
      <c r="BC59" s="4">
        <v>0</v>
      </c>
      <c r="BD59" s="51">
        <f t="shared" si="184"/>
        <v>0</v>
      </c>
      <c r="BE59" s="50">
        <v>0</v>
      </c>
      <c r="BF59" s="4">
        <v>0</v>
      </c>
      <c r="BG59" s="51">
        <f t="shared" si="185"/>
        <v>0</v>
      </c>
      <c r="BH59" s="50">
        <v>0</v>
      </c>
      <c r="BI59" s="4">
        <v>0</v>
      </c>
      <c r="BJ59" s="51">
        <f t="shared" si="186"/>
        <v>0</v>
      </c>
      <c r="BK59" s="50">
        <v>0</v>
      </c>
      <c r="BL59" s="4">
        <v>0</v>
      </c>
      <c r="BM59" s="51">
        <f t="shared" si="187"/>
        <v>0</v>
      </c>
      <c r="BN59" s="50">
        <v>0</v>
      </c>
      <c r="BO59" s="4">
        <v>0</v>
      </c>
      <c r="BP59" s="51">
        <f t="shared" si="188"/>
        <v>0</v>
      </c>
      <c r="BQ59" s="50">
        <v>0</v>
      </c>
      <c r="BR59" s="4">
        <v>0</v>
      </c>
      <c r="BS59" s="51">
        <f t="shared" si="189"/>
        <v>0</v>
      </c>
      <c r="BT59" s="50">
        <v>0</v>
      </c>
      <c r="BU59" s="4">
        <v>0</v>
      </c>
      <c r="BV59" s="51">
        <f t="shared" si="190"/>
        <v>0</v>
      </c>
      <c r="BW59" s="50">
        <v>0</v>
      </c>
      <c r="BX59" s="4">
        <v>0</v>
      </c>
      <c r="BY59" s="51">
        <f t="shared" si="191"/>
        <v>0</v>
      </c>
      <c r="BZ59" s="6">
        <f t="shared" si="192"/>
        <v>2651.4989999999998</v>
      </c>
      <c r="CA59" s="11">
        <f t="shared" si="193"/>
        <v>45443.16</v>
      </c>
    </row>
    <row r="60" spans="1:79" x14ac:dyDescent="0.3">
      <c r="A60" s="43">
        <v>2021</v>
      </c>
      <c r="B60" s="44" t="s">
        <v>7</v>
      </c>
      <c r="C60" s="50"/>
      <c r="D60" s="4"/>
      <c r="E60" s="51"/>
      <c r="F60" s="50">
        <v>0</v>
      </c>
      <c r="G60" s="4">
        <v>0</v>
      </c>
      <c r="H60" s="51">
        <f t="shared" si="194"/>
        <v>0</v>
      </c>
      <c r="I60" s="50">
        <v>0</v>
      </c>
      <c r="J60" s="4">
        <v>0</v>
      </c>
      <c r="K60" s="51">
        <f t="shared" si="170"/>
        <v>0</v>
      </c>
      <c r="L60" s="50">
        <v>0</v>
      </c>
      <c r="M60" s="4">
        <v>0</v>
      </c>
      <c r="N60" s="51">
        <f t="shared" si="171"/>
        <v>0</v>
      </c>
      <c r="O60" s="50">
        <v>0</v>
      </c>
      <c r="P60" s="4">
        <v>0</v>
      </c>
      <c r="Q60" s="51">
        <f t="shared" si="172"/>
        <v>0</v>
      </c>
      <c r="R60" s="50">
        <v>0</v>
      </c>
      <c r="S60" s="4">
        <v>0</v>
      </c>
      <c r="T60" s="51">
        <f t="shared" si="173"/>
        <v>0</v>
      </c>
      <c r="U60" s="50">
        <v>0</v>
      </c>
      <c r="V60" s="4">
        <v>0</v>
      </c>
      <c r="W60" s="51">
        <f t="shared" si="174"/>
        <v>0</v>
      </c>
      <c r="X60" s="76">
        <v>0.60899999999999999</v>
      </c>
      <c r="Y60" s="4">
        <v>13.337999999999999</v>
      </c>
      <c r="Z60" s="51">
        <f t="shared" si="175"/>
        <v>21901.477832512312</v>
      </c>
      <c r="AA60" s="76">
        <v>3847.5160000000001</v>
      </c>
      <c r="AB60" s="4">
        <v>79088.447</v>
      </c>
      <c r="AC60" s="51">
        <f t="shared" si="176"/>
        <v>20555.716207547935</v>
      </c>
      <c r="AD60" s="76"/>
      <c r="AE60" s="4"/>
      <c r="AF60" s="51"/>
      <c r="AG60" s="76">
        <v>0</v>
      </c>
      <c r="AH60" s="4">
        <v>0</v>
      </c>
      <c r="AI60" s="51">
        <f t="shared" si="177"/>
        <v>0</v>
      </c>
      <c r="AJ60" s="76">
        <v>0</v>
      </c>
      <c r="AK60" s="4">
        <v>0</v>
      </c>
      <c r="AL60" s="51">
        <f t="shared" si="178"/>
        <v>0</v>
      </c>
      <c r="AM60" s="76">
        <v>100</v>
      </c>
      <c r="AN60" s="4">
        <v>1443.297</v>
      </c>
      <c r="AO60" s="51">
        <f t="shared" si="179"/>
        <v>14432.970000000001</v>
      </c>
      <c r="AP60" s="50">
        <v>0</v>
      </c>
      <c r="AQ60" s="4">
        <v>0</v>
      </c>
      <c r="AR60" s="51">
        <f t="shared" si="180"/>
        <v>0</v>
      </c>
      <c r="AS60" s="50">
        <v>0</v>
      </c>
      <c r="AT60" s="4">
        <v>0</v>
      </c>
      <c r="AU60" s="51">
        <f t="shared" si="181"/>
        <v>0</v>
      </c>
      <c r="AV60" s="50">
        <v>0</v>
      </c>
      <c r="AW60" s="4">
        <v>0</v>
      </c>
      <c r="AX60" s="51">
        <f t="shared" si="182"/>
        <v>0</v>
      </c>
      <c r="AY60" s="50">
        <v>0</v>
      </c>
      <c r="AZ60" s="4">
        <v>0</v>
      </c>
      <c r="BA60" s="51">
        <f t="shared" si="183"/>
        <v>0</v>
      </c>
      <c r="BB60" s="50">
        <v>0</v>
      </c>
      <c r="BC60" s="4">
        <v>0</v>
      </c>
      <c r="BD60" s="51">
        <f t="shared" si="184"/>
        <v>0</v>
      </c>
      <c r="BE60" s="50">
        <v>0</v>
      </c>
      <c r="BF60" s="4">
        <v>0</v>
      </c>
      <c r="BG60" s="51">
        <f t="shared" si="185"/>
        <v>0</v>
      </c>
      <c r="BH60" s="50">
        <v>0</v>
      </c>
      <c r="BI60" s="4">
        <v>0</v>
      </c>
      <c r="BJ60" s="51">
        <f t="shared" si="186"/>
        <v>0</v>
      </c>
      <c r="BK60" s="50">
        <v>0</v>
      </c>
      <c r="BL60" s="4">
        <v>0</v>
      </c>
      <c r="BM60" s="51">
        <f t="shared" si="187"/>
        <v>0</v>
      </c>
      <c r="BN60" s="50">
        <v>0</v>
      </c>
      <c r="BO60" s="4">
        <v>0</v>
      </c>
      <c r="BP60" s="51">
        <f t="shared" si="188"/>
        <v>0</v>
      </c>
      <c r="BQ60" s="50">
        <v>0</v>
      </c>
      <c r="BR60" s="4">
        <v>0</v>
      </c>
      <c r="BS60" s="51">
        <f t="shared" si="189"/>
        <v>0</v>
      </c>
      <c r="BT60" s="50">
        <v>0</v>
      </c>
      <c r="BU60" s="4">
        <v>0</v>
      </c>
      <c r="BV60" s="51">
        <f t="shared" si="190"/>
        <v>0</v>
      </c>
      <c r="BW60" s="50">
        <v>0</v>
      </c>
      <c r="BX60" s="4">
        <v>0</v>
      </c>
      <c r="BY60" s="51">
        <f t="shared" si="191"/>
        <v>0</v>
      </c>
      <c r="BZ60" s="6">
        <f t="shared" si="192"/>
        <v>3948.125</v>
      </c>
      <c r="CA60" s="11">
        <f t="shared" si="193"/>
        <v>80545.082000000009</v>
      </c>
    </row>
    <row r="61" spans="1:79" x14ac:dyDescent="0.3">
      <c r="A61" s="43">
        <v>2021</v>
      </c>
      <c r="B61" s="44" t="s">
        <v>8</v>
      </c>
      <c r="C61" s="50"/>
      <c r="D61" s="4"/>
      <c r="E61" s="51"/>
      <c r="F61" s="50">
        <v>0</v>
      </c>
      <c r="G61" s="4">
        <v>0</v>
      </c>
      <c r="H61" s="51">
        <f>IF(F61=0,0,G61/F61*1000)</f>
        <v>0</v>
      </c>
      <c r="I61" s="76">
        <v>0.1</v>
      </c>
      <c r="J61" s="4">
        <v>3.7519999999999998</v>
      </c>
      <c r="K61" s="51">
        <f t="shared" si="170"/>
        <v>37519.999999999993</v>
      </c>
      <c r="L61" s="50">
        <v>0</v>
      </c>
      <c r="M61" s="4">
        <v>0</v>
      </c>
      <c r="N61" s="51">
        <f t="shared" si="171"/>
        <v>0</v>
      </c>
      <c r="O61" s="50">
        <v>0</v>
      </c>
      <c r="P61" s="4">
        <v>0</v>
      </c>
      <c r="Q61" s="51">
        <f t="shared" si="172"/>
        <v>0</v>
      </c>
      <c r="R61" s="50">
        <v>0</v>
      </c>
      <c r="S61" s="4">
        <v>0</v>
      </c>
      <c r="T61" s="51">
        <f t="shared" si="173"/>
        <v>0</v>
      </c>
      <c r="U61" s="50">
        <v>0</v>
      </c>
      <c r="V61" s="4">
        <v>0</v>
      </c>
      <c r="W61" s="51">
        <f t="shared" si="174"/>
        <v>0</v>
      </c>
      <c r="X61" s="50">
        <v>0</v>
      </c>
      <c r="Y61" s="4">
        <v>0</v>
      </c>
      <c r="Z61" s="51">
        <f t="shared" si="175"/>
        <v>0</v>
      </c>
      <c r="AA61" s="76">
        <v>738.91499999999996</v>
      </c>
      <c r="AB61" s="4">
        <v>16234.89</v>
      </c>
      <c r="AC61" s="51">
        <f t="shared" si="176"/>
        <v>21971.255151133759</v>
      </c>
      <c r="AD61" s="76"/>
      <c r="AE61" s="4"/>
      <c r="AF61" s="51"/>
      <c r="AG61" s="76">
        <v>0</v>
      </c>
      <c r="AH61" s="4">
        <v>0</v>
      </c>
      <c r="AI61" s="51">
        <f t="shared" si="177"/>
        <v>0</v>
      </c>
      <c r="AJ61" s="76">
        <v>0</v>
      </c>
      <c r="AK61" s="4">
        <v>0</v>
      </c>
      <c r="AL61" s="51">
        <f t="shared" si="178"/>
        <v>0</v>
      </c>
      <c r="AM61" s="76">
        <v>1803.9590000000001</v>
      </c>
      <c r="AN61" s="4">
        <v>36890.120999999999</v>
      </c>
      <c r="AO61" s="51">
        <f t="shared" si="179"/>
        <v>20449.534052603191</v>
      </c>
      <c r="AP61" s="50">
        <v>0</v>
      </c>
      <c r="AQ61" s="4">
        <v>0</v>
      </c>
      <c r="AR61" s="51">
        <f t="shared" si="180"/>
        <v>0</v>
      </c>
      <c r="AS61" s="50">
        <v>0</v>
      </c>
      <c r="AT61" s="4">
        <v>0</v>
      </c>
      <c r="AU61" s="51">
        <f t="shared" si="181"/>
        <v>0</v>
      </c>
      <c r="AV61" s="50">
        <v>0</v>
      </c>
      <c r="AW61" s="4">
        <v>0</v>
      </c>
      <c r="AX61" s="51">
        <f t="shared" si="182"/>
        <v>0</v>
      </c>
      <c r="AY61" s="50">
        <v>0</v>
      </c>
      <c r="AZ61" s="4">
        <v>0</v>
      </c>
      <c r="BA61" s="51">
        <f t="shared" si="183"/>
        <v>0</v>
      </c>
      <c r="BB61" s="50">
        <v>0</v>
      </c>
      <c r="BC61" s="4">
        <v>0</v>
      </c>
      <c r="BD61" s="51">
        <f t="shared" si="184"/>
        <v>0</v>
      </c>
      <c r="BE61" s="50">
        <v>0</v>
      </c>
      <c r="BF61" s="4">
        <v>0</v>
      </c>
      <c r="BG61" s="51">
        <f t="shared" si="185"/>
        <v>0</v>
      </c>
      <c r="BH61" s="50">
        <v>0</v>
      </c>
      <c r="BI61" s="4">
        <v>0</v>
      </c>
      <c r="BJ61" s="51">
        <f t="shared" si="186"/>
        <v>0</v>
      </c>
      <c r="BK61" s="50">
        <v>0</v>
      </c>
      <c r="BL61" s="4">
        <v>0</v>
      </c>
      <c r="BM61" s="51">
        <f t="shared" si="187"/>
        <v>0</v>
      </c>
      <c r="BN61" s="50">
        <v>0</v>
      </c>
      <c r="BO61" s="4">
        <v>0</v>
      </c>
      <c r="BP61" s="51">
        <f t="shared" si="188"/>
        <v>0</v>
      </c>
      <c r="BQ61" s="50">
        <v>0</v>
      </c>
      <c r="BR61" s="4">
        <v>0</v>
      </c>
      <c r="BS61" s="51">
        <f t="shared" si="189"/>
        <v>0</v>
      </c>
      <c r="BT61" s="50">
        <v>0</v>
      </c>
      <c r="BU61" s="4">
        <v>0</v>
      </c>
      <c r="BV61" s="51">
        <f t="shared" si="190"/>
        <v>0</v>
      </c>
      <c r="BW61" s="50">
        <v>0</v>
      </c>
      <c r="BX61" s="4">
        <v>0</v>
      </c>
      <c r="BY61" s="51">
        <f t="shared" si="191"/>
        <v>0</v>
      </c>
      <c r="BZ61" s="6">
        <f>C61+U61+X61+AA61+AM61+BN61+BT61+BH61+R61+BB61+BQ61+AP61+AY61+BK61+AS61+AV61+O61+I61</f>
        <v>2542.9739999999997</v>
      </c>
      <c r="CA61" s="11">
        <f>D61+V61+Y61+AB61+AN61+BO61+BU61+BI61+S61+BC61+BR61+AQ61+AZ61+BL61+AT61+AW61+P61+J61</f>
        <v>53128.762999999999</v>
      </c>
    </row>
    <row r="62" spans="1:79" x14ac:dyDescent="0.3">
      <c r="A62" s="43">
        <v>2021</v>
      </c>
      <c r="B62" s="51" t="s">
        <v>9</v>
      </c>
      <c r="C62" s="50"/>
      <c r="D62" s="4"/>
      <c r="E62" s="51"/>
      <c r="F62" s="50">
        <v>0</v>
      </c>
      <c r="G62" s="4">
        <v>0</v>
      </c>
      <c r="H62" s="51">
        <f t="shared" ref="H62:H69" si="195">IF(F62=0,0,G62/F62*1000)</f>
        <v>0</v>
      </c>
      <c r="I62" s="50">
        <v>0</v>
      </c>
      <c r="J62" s="4">
        <v>0</v>
      </c>
      <c r="K62" s="51">
        <f t="shared" si="170"/>
        <v>0</v>
      </c>
      <c r="L62" s="50">
        <v>0</v>
      </c>
      <c r="M62" s="4">
        <v>0</v>
      </c>
      <c r="N62" s="51">
        <f t="shared" si="171"/>
        <v>0</v>
      </c>
      <c r="O62" s="50">
        <v>0</v>
      </c>
      <c r="P62" s="4">
        <v>0</v>
      </c>
      <c r="Q62" s="51">
        <f t="shared" si="172"/>
        <v>0</v>
      </c>
      <c r="R62" s="50">
        <v>0</v>
      </c>
      <c r="S62" s="4">
        <v>0</v>
      </c>
      <c r="T62" s="51">
        <f t="shared" si="173"/>
        <v>0</v>
      </c>
      <c r="U62" s="50">
        <v>0</v>
      </c>
      <c r="V62" s="4">
        <v>0</v>
      </c>
      <c r="W62" s="51">
        <f t="shared" si="174"/>
        <v>0</v>
      </c>
      <c r="X62" s="50">
        <v>0</v>
      </c>
      <c r="Y62" s="4">
        <v>0</v>
      </c>
      <c r="Z62" s="51">
        <f t="shared" si="175"/>
        <v>0</v>
      </c>
      <c r="AA62" s="73">
        <v>1125.2560000000001</v>
      </c>
      <c r="AB62" s="74">
        <v>22526.634999999998</v>
      </c>
      <c r="AC62" s="51">
        <f t="shared" si="176"/>
        <v>20019.12009356093</v>
      </c>
      <c r="AD62" s="73"/>
      <c r="AE62" s="74"/>
      <c r="AF62" s="51"/>
      <c r="AG62" s="73">
        <v>0</v>
      </c>
      <c r="AH62" s="74">
        <v>0</v>
      </c>
      <c r="AI62" s="51">
        <f t="shared" si="177"/>
        <v>0</v>
      </c>
      <c r="AJ62" s="73">
        <v>0</v>
      </c>
      <c r="AK62" s="74">
        <v>0</v>
      </c>
      <c r="AL62" s="51">
        <f t="shared" si="178"/>
        <v>0</v>
      </c>
      <c r="AM62" s="73">
        <v>1178.0809999999999</v>
      </c>
      <c r="AN62" s="74">
        <v>24787.456999999999</v>
      </c>
      <c r="AO62" s="51">
        <f t="shared" si="179"/>
        <v>21040.537110775917</v>
      </c>
      <c r="AP62" s="50">
        <v>0</v>
      </c>
      <c r="AQ62" s="4">
        <v>0</v>
      </c>
      <c r="AR62" s="51">
        <f t="shared" si="180"/>
        <v>0</v>
      </c>
      <c r="AS62" s="50">
        <v>0</v>
      </c>
      <c r="AT62" s="4">
        <v>0</v>
      </c>
      <c r="AU62" s="51">
        <f t="shared" si="181"/>
        <v>0</v>
      </c>
      <c r="AV62" s="50">
        <v>0</v>
      </c>
      <c r="AW62" s="4">
        <v>0</v>
      </c>
      <c r="AX62" s="51">
        <f t="shared" si="182"/>
        <v>0</v>
      </c>
      <c r="AY62" s="50">
        <v>0</v>
      </c>
      <c r="AZ62" s="4">
        <v>0</v>
      </c>
      <c r="BA62" s="51">
        <f t="shared" si="183"/>
        <v>0</v>
      </c>
      <c r="BB62" s="50">
        <v>0</v>
      </c>
      <c r="BC62" s="4">
        <v>0</v>
      </c>
      <c r="BD62" s="51">
        <f t="shared" si="184"/>
        <v>0</v>
      </c>
      <c r="BE62" s="50">
        <v>0</v>
      </c>
      <c r="BF62" s="4">
        <v>0</v>
      </c>
      <c r="BG62" s="51">
        <f t="shared" si="185"/>
        <v>0</v>
      </c>
      <c r="BH62" s="50">
        <v>0</v>
      </c>
      <c r="BI62" s="4">
        <v>0</v>
      </c>
      <c r="BJ62" s="51">
        <f t="shared" si="186"/>
        <v>0</v>
      </c>
      <c r="BK62" s="50">
        <v>0</v>
      </c>
      <c r="BL62" s="4">
        <v>0</v>
      </c>
      <c r="BM62" s="51">
        <f t="shared" si="187"/>
        <v>0</v>
      </c>
      <c r="BN62" s="50">
        <v>0</v>
      </c>
      <c r="BO62" s="4">
        <v>0</v>
      </c>
      <c r="BP62" s="51">
        <f t="shared" si="188"/>
        <v>0</v>
      </c>
      <c r="BQ62" s="50">
        <v>0</v>
      </c>
      <c r="BR62" s="4">
        <v>0</v>
      </c>
      <c r="BS62" s="51">
        <f t="shared" si="189"/>
        <v>0</v>
      </c>
      <c r="BT62" s="50">
        <v>0</v>
      </c>
      <c r="BU62" s="4">
        <v>0</v>
      </c>
      <c r="BV62" s="51">
        <f t="shared" si="190"/>
        <v>0</v>
      </c>
      <c r="BW62" s="50">
        <v>0</v>
      </c>
      <c r="BX62" s="4">
        <v>0</v>
      </c>
      <c r="BY62" s="51">
        <f t="shared" si="191"/>
        <v>0</v>
      </c>
      <c r="BZ62" s="6">
        <f t="shared" ref="BZ62:BZ70" si="196">C62+U62+X62+AA62+AM62+BN62+BT62+BH62+R62+BB62+BQ62+AP62+AY62+BK62+AS62+AV62+O62+I62</f>
        <v>2303.337</v>
      </c>
      <c r="CA62" s="11">
        <f t="shared" ref="CA62:CA70" si="197">D62+V62+Y62+AB62+AN62+BO62+BU62+BI62+S62+BC62+BR62+AQ62+AZ62+BL62+AT62+AW62+P62+J62</f>
        <v>47314.091999999997</v>
      </c>
    </row>
    <row r="63" spans="1:79" x14ac:dyDescent="0.3">
      <c r="A63" s="43">
        <v>2021</v>
      </c>
      <c r="B63" s="44" t="s">
        <v>10</v>
      </c>
      <c r="C63" s="50"/>
      <c r="D63" s="4"/>
      <c r="E63" s="51"/>
      <c r="F63" s="50">
        <v>0</v>
      </c>
      <c r="G63" s="4">
        <v>0</v>
      </c>
      <c r="H63" s="51">
        <f t="shared" si="195"/>
        <v>0</v>
      </c>
      <c r="I63" s="50">
        <v>0</v>
      </c>
      <c r="J63" s="4">
        <v>0</v>
      </c>
      <c r="K63" s="51">
        <f t="shared" si="170"/>
        <v>0</v>
      </c>
      <c r="L63" s="50">
        <v>0</v>
      </c>
      <c r="M63" s="4">
        <v>0</v>
      </c>
      <c r="N63" s="51">
        <f t="shared" si="171"/>
        <v>0</v>
      </c>
      <c r="O63" s="50">
        <v>0</v>
      </c>
      <c r="P63" s="4">
        <v>0</v>
      </c>
      <c r="Q63" s="51">
        <f t="shared" si="172"/>
        <v>0</v>
      </c>
      <c r="R63" s="50">
        <v>0</v>
      </c>
      <c r="S63" s="4">
        <v>0</v>
      </c>
      <c r="T63" s="51">
        <f t="shared" si="173"/>
        <v>0</v>
      </c>
      <c r="U63" s="50">
        <v>0</v>
      </c>
      <c r="V63" s="4">
        <v>0</v>
      </c>
      <c r="W63" s="51">
        <f t="shared" si="174"/>
        <v>0</v>
      </c>
      <c r="X63" s="50">
        <v>0</v>
      </c>
      <c r="Y63" s="4">
        <v>0</v>
      </c>
      <c r="Z63" s="51">
        <f t="shared" si="175"/>
        <v>0</v>
      </c>
      <c r="AA63" s="76">
        <v>1640.2360000000001</v>
      </c>
      <c r="AB63" s="4">
        <v>34760.027999999998</v>
      </c>
      <c r="AC63" s="51">
        <f t="shared" si="176"/>
        <v>21192.089431033091</v>
      </c>
      <c r="AD63" s="76"/>
      <c r="AE63" s="4"/>
      <c r="AF63" s="51"/>
      <c r="AG63" s="76">
        <v>0</v>
      </c>
      <c r="AH63" s="4">
        <v>0</v>
      </c>
      <c r="AI63" s="51">
        <f t="shared" si="177"/>
        <v>0</v>
      </c>
      <c r="AJ63" s="76">
        <v>0</v>
      </c>
      <c r="AK63" s="4">
        <v>0</v>
      </c>
      <c r="AL63" s="51">
        <f t="shared" si="178"/>
        <v>0</v>
      </c>
      <c r="AM63" s="76">
        <v>598.05600000000004</v>
      </c>
      <c r="AN63" s="4">
        <v>11738.352000000001</v>
      </c>
      <c r="AO63" s="51">
        <f t="shared" si="179"/>
        <v>19627.513142581964</v>
      </c>
      <c r="AP63" s="50">
        <v>0</v>
      </c>
      <c r="AQ63" s="4">
        <v>0</v>
      </c>
      <c r="AR63" s="51">
        <f t="shared" si="180"/>
        <v>0</v>
      </c>
      <c r="AS63" s="50">
        <v>0</v>
      </c>
      <c r="AT63" s="4">
        <v>0</v>
      </c>
      <c r="AU63" s="51">
        <f t="shared" si="181"/>
        <v>0</v>
      </c>
      <c r="AV63" s="50">
        <v>0</v>
      </c>
      <c r="AW63" s="4">
        <v>0</v>
      </c>
      <c r="AX63" s="51">
        <f t="shared" si="182"/>
        <v>0</v>
      </c>
      <c r="AY63" s="50">
        <v>0</v>
      </c>
      <c r="AZ63" s="4">
        <v>0</v>
      </c>
      <c r="BA63" s="51">
        <f t="shared" si="183"/>
        <v>0</v>
      </c>
      <c r="BB63" s="50">
        <v>0</v>
      </c>
      <c r="BC63" s="4">
        <v>0</v>
      </c>
      <c r="BD63" s="51">
        <f t="shared" si="184"/>
        <v>0</v>
      </c>
      <c r="BE63" s="50">
        <v>0</v>
      </c>
      <c r="BF63" s="4">
        <v>0</v>
      </c>
      <c r="BG63" s="51">
        <f t="shared" si="185"/>
        <v>0</v>
      </c>
      <c r="BH63" s="50">
        <v>0</v>
      </c>
      <c r="BI63" s="4">
        <v>0</v>
      </c>
      <c r="BJ63" s="51">
        <f t="shared" si="186"/>
        <v>0</v>
      </c>
      <c r="BK63" s="50">
        <v>0</v>
      </c>
      <c r="BL63" s="4">
        <v>0</v>
      </c>
      <c r="BM63" s="51">
        <f t="shared" si="187"/>
        <v>0</v>
      </c>
      <c r="BN63" s="50">
        <v>0</v>
      </c>
      <c r="BO63" s="4">
        <v>0</v>
      </c>
      <c r="BP63" s="51">
        <f t="shared" si="188"/>
        <v>0</v>
      </c>
      <c r="BQ63" s="50">
        <v>0</v>
      </c>
      <c r="BR63" s="4">
        <v>0</v>
      </c>
      <c r="BS63" s="51">
        <f t="shared" si="189"/>
        <v>0</v>
      </c>
      <c r="BT63" s="50">
        <v>0</v>
      </c>
      <c r="BU63" s="4">
        <v>0</v>
      </c>
      <c r="BV63" s="51">
        <f t="shared" si="190"/>
        <v>0</v>
      </c>
      <c r="BW63" s="50">
        <v>0</v>
      </c>
      <c r="BX63" s="4">
        <v>0</v>
      </c>
      <c r="BY63" s="51">
        <f t="shared" si="191"/>
        <v>0</v>
      </c>
      <c r="BZ63" s="6">
        <f t="shared" si="196"/>
        <v>2238.2920000000004</v>
      </c>
      <c r="CA63" s="11">
        <f t="shared" si="197"/>
        <v>46498.38</v>
      </c>
    </row>
    <row r="64" spans="1:79" x14ac:dyDescent="0.3">
      <c r="A64" s="43">
        <v>2021</v>
      </c>
      <c r="B64" s="44" t="s">
        <v>11</v>
      </c>
      <c r="C64" s="50"/>
      <c r="D64" s="4"/>
      <c r="E64" s="51"/>
      <c r="F64" s="50">
        <v>0</v>
      </c>
      <c r="G64" s="4">
        <v>0</v>
      </c>
      <c r="H64" s="51">
        <f t="shared" si="195"/>
        <v>0</v>
      </c>
      <c r="I64" s="50">
        <v>0</v>
      </c>
      <c r="J64" s="4">
        <v>0</v>
      </c>
      <c r="K64" s="51">
        <f t="shared" si="170"/>
        <v>0</v>
      </c>
      <c r="L64" s="50">
        <v>0</v>
      </c>
      <c r="M64" s="4">
        <v>0</v>
      </c>
      <c r="N64" s="51">
        <f t="shared" si="171"/>
        <v>0</v>
      </c>
      <c r="O64" s="50">
        <v>0</v>
      </c>
      <c r="P64" s="4">
        <v>0</v>
      </c>
      <c r="Q64" s="51">
        <f t="shared" si="172"/>
        <v>0</v>
      </c>
      <c r="R64" s="50">
        <v>0</v>
      </c>
      <c r="S64" s="4">
        <v>0</v>
      </c>
      <c r="T64" s="51">
        <f t="shared" si="173"/>
        <v>0</v>
      </c>
      <c r="U64" s="50">
        <v>0</v>
      </c>
      <c r="V64" s="4">
        <v>0</v>
      </c>
      <c r="W64" s="51">
        <f t="shared" si="174"/>
        <v>0</v>
      </c>
      <c r="X64" s="50">
        <v>0</v>
      </c>
      <c r="Y64" s="4">
        <v>0</v>
      </c>
      <c r="Z64" s="51">
        <f t="shared" si="175"/>
        <v>0</v>
      </c>
      <c r="AA64" s="76">
        <v>4130.4889999999996</v>
      </c>
      <c r="AB64" s="4">
        <v>84579.194000000003</v>
      </c>
      <c r="AC64" s="51">
        <f t="shared" si="176"/>
        <v>20476.799236119503</v>
      </c>
      <c r="AD64" s="76"/>
      <c r="AE64" s="4"/>
      <c r="AF64" s="51"/>
      <c r="AG64" s="76">
        <v>0</v>
      </c>
      <c r="AH64" s="4">
        <v>0</v>
      </c>
      <c r="AI64" s="51">
        <f t="shared" si="177"/>
        <v>0</v>
      </c>
      <c r="AJ64" s="76">
        <v>0</v>
      </c>
      <c r="AK64" s="4">
        <v>0</v>
      </c>
      <c r="AL64" s="51">
        <f t="shared" si="178"/>
        <v>0</v>
      </c>
      <c r="AM64" s="76">
        <v>140</v>
      </c>
      <c r="AN64" s="4">
        <v>2738.4760000000001</v>
      </c>
      <c r="AO64" s="51">
        <f t="shared" si="179"/>
        <v>19560.54285714286</v>
      </c>
      <c r="AP64" s="50">
        <v>0</v>
      </c>
      <c r="AQ64" s="4">
        <v>0</v>
      </c>
      <c r="AR64" s="51">
        <f t="shared" si="180"/>
        <v>0</v>
      </c>
      <c r="AS64" s="50">
        <v>0</v>
      </c>
      <c r="AT64" s="4">
        <v>0</v>
      </c>
      <c r="AU64" s="51">
        <f t="shared" si="181"/>
        <v>0</v>
      </c>
      <c r="AV64" s="50">
        <v>0</v>
      </c>
      <c r="AW64" s="4">
        <v>0</v>
      </c>
      <c r="AX64" s="51">
        <f t="shared" si="182"/>
        <v>0</v>
      </c>
      <c r="AY64" s="50">
        <v>0</v>
      </c>
      <c r="AZ64" s="4">
        <v>0</v>
      </c>
      <c r="BA64" s="51">
        <f t="shared" si="183"/>
        <v>0</v>
      </c>
      <c r="BB64" s="50">
        <v>0</v>
      </c>
      <c r="BC64" s="4">
        <v>0</v>
      </c>
      <c r="BD64" s="51">
        <f t="shared" si="184"/>
        <v>0</v>
      </c>
      <c r="BE64" s="50">
        <v>0</v>
      </c>
      <c r="BF64" s="4">
        <v>0</v>
      </c>
      <c r="BG64" s="51">
        <f t="shared" si="185"/>
        <v>0</v>
      </c>
      <c r="BH64" s="50">
        <v>0</v>
      </c>
      <c r="BI64" s="4">
        <v>0</v>
      </c>
      <c r="BJ64" s="51">
        <f t="shared" si="186"/>
        <v>0</v>
      </c>
      <c r="BK64" s="50">
        <v>0</v>
      </c>
      <c r="BL64" s="4">
        <v>0</v>
      </c>
      <c r="BM64" s="51">
        <f t="shared" si="187"/>
        <v>0</v>
      </c>
      <c r="BN64" s="50">
        <v>0</v>
      </c>
      <c r="BO64" s="4">
        <v>0</v>
      </c>
      <c r="BP64" s="51">
        <f t="shared" si="188"/>
        <v>0</v>
      </c>
      <c r="BQ64" s="50">
        <v>0</v>
      </c>
      <c r="BR64" s="4">
        <v>0</v>
      </c>
      <c r="BS64" s="51">
        <f t="shared" si="189"/>
        <v>0</v>
      </c>
      <c r="BT64" s="50">
        <v>0</v>
      </c>
      <c r="BU64" s="4">
        <v>0</v>
      </c>
      <c r="BV64" s="51">
        <f t="shared" si="190"/>
        <v>0</v>
      </c>
      <c r="BW64" s="50">
        <v>0</v>
      </c>
      <c r="BX64" s="4">
        <v>0</v>
      </c>
      <c r="BY64" s="51">
        <f t="shared" si="191"/>
        <v>0</v>
      </c>
      <c r="BZ64" s="6">
        <f t="shared" si="196"/>
        <v>4270.4889999999996</v>
      </c>
      <c r="CA64" s="11">
        <f t="shared" si="197"/>
        <v>87317.67</v>
      </c>
    </row>
    <row r="65" spans="1:79" x14ac:dyDescent="0.3">
      <c r="A65" s="43">
        <v>2021</v>
      </c>
      <c r="B65" s="44" t="s">
        <v>12</v>
      </c>
      <c r="C65" s="50"/>
      <c r="D65" s="4"/>
      <c r="E65" s="51"/>
      <c r="F65" s="50">
        <v>0</v>
      </c>
      <c r="G65" s="4">
        <v>0</v>
      </c>
      <c r="H65" s="51">
        <f t="shared" si="195"/>
        <v>0</v>
      </c>
      <c r="I65" s="50">
        <v>0</v>
      </c>
      <c r="J65" s="4">
        <v>0</v>
      </c>
      <c r="K65" s="51">
        <f t="shared" si="170"/>
        <v>0</v>
      </c>
      <c r="L65" s="50">
        <v>0</v>
      </c>
      <c r="M65" s="4">
        <v>0</v>
      </c>
      <c r="N65" s="51">
        <f t="shared" si="171"/>
        <v>0</v>
      </c>
      <c r="O65" s="50">
        <v>0</v>
      </c>
      <c r="P65" s="4">
        <v>0</v>
      </c>
      <c r="Q65" s="51">
        <f t="shared" si="172"/>
        <v>0</v>
      </c>
      <c r="R65" s="50">
        <v>0</v>
      </c>
      <c r="S65" s="4">
        <v>0</v>
      </c>
      <c r="T65" s="51">
        <f t="shared" si="173"/>
        <v>0</v>
      </c>
      <c r="U65" s="50">
        <v>0</v>
      </c>
      <c r="V65" s="4">
        <v>0</v>
      </c>
      <c r="W65" s="51">
        <f t="shared" si="174"/>
        <v>0</v>
      </c>
      <c r="X65" s="76">
        <v>1.1419999999999999</v>
      </c>
      <c r="Y65" s="4">
        <v>28.727</v>
      </c>
      <c r="Z65" s="51">
        <f t="shared" si="175"/>
        <v>25154.991243432578</v>
      </c>
      <c r="AA65" s="76">
        <v>1911.9059999999999</v>
      </c>
      <c r="AB65" s="4">
        <v>38040.85</v>
      </c>
      <c r="AC65" s="51">
        <f t="shared" si="176"/>
        <v>19896.820241162484</v>
      </c>
      <c r="AD65" s="76"/>
      <c r="AE65" s="4"/>
      <c r="AF65" s="51"/>
      <c r="AG65" s="76">
        <v>0</v>
      </c>
      <c r="AH65" s="4">
        <v>0</v>
      </c>
      <c r="AI65" s="51">
        <f t="shared" si="177"/>
        <v>0</v>
      </c>
      <c r="AJ65" s="76">
        <v>0</v>
      </c>
      <c r="AK65" s="4">
        <v>0</v>
      </c>
      <c r="AL65" s="51">
        <f t="shared" si="178"/>
        <v>0</v>
      </c>
      <c r="AM65" s="76">
        <v>103.4</v>
      </c>
      <c r="AN65" s="4">
        <v>2156.5369999999998</v>
      </c>
      <c r="AO65" s="51">
        <f t="shared" si="179"/>
        <v>20856.257253384909</v>
      </c>
      <c r="AP65" s="50">
        <v>0</v>
      </c>
      <c r="AQ65" s="4">
        <v>0</v>
      </c>
      <c r="AR65" s="51">
        <f t="shared" si="180"/>
        <v>0</v>
      </c>
      <c r="AS65" s="50">
        <v>0</v>
      </c>
      <c r="AT65" s="4">
        <v>0</v>
      </c>
      <c r="AU65" s="51">
        <f t="shared" si="181"/>
        <v>0</v>
      </c>
      <c r="AV65" s="50">
        <v>0</v>
      </c>
      <c r="AW65" s="4">
        <v>0</v>
      </c>
      <c r="AX65" s="51">
        <f t="shared" si="182"/>
        <v>0</v>
      </c>
      <c r="AY65" s="50">
        <v>0</v>
      </c>
      <c r="AZ65" s="4">
        <v>0</v>
      </c>
      <c r="BA65" s="51">
        <f t="shared" si="183"/>
        <v>0</v>
      </c>
      <c r="BB65" s="50">
        <v>0</v>
      </c>
      <c r="BC65" s="4">
        <v>0</v>
      </c>
      <c r="BD65" s="51">
        <f t="shared" si="184"/>
        <v>0</v>
      </c>
      <c r="BE65" s="50">
        <v>0</v>
      </c>
      <c r="BF65" s="4">
        <v>0</v>
      </c>
      <c r="BG65" s="51">
        <f t="shared" si="185"/>
        <v>0</v>
      </c>
      <c r="BH65" s="50">
        <v>0</v>
      </c>
      <c r="BI65" s="4">
        <v>0</v>
      </c>
      <c r="BJ65" s="51">
        <f t="shared" si="186"/>
        <v>0</v>
      </c>
      <c r="BK65" s="50">
        <v>0</v>
      </c>
      <c r="BL65" s="4">
        <v>0</v>
      </c>
      <c r="BM65" s="51">
        <f t="shared" si="187"/>
        <v>0</v>
      </c>
      <c r="BN65" s="50">
        <v>0</v>
      </c>
      <c r="BO65" s="4">
        <v>0</v>
      </c>
      <c r="BP65" s="51">
        <f t="shared" si="188"/>
        <v>0</v>
      </c>
      <c r="BQ65" s="50">
        <v>0</v>
      </c>
      <c r="BR65" s="4">
        <v>0</v>
      </c>
      <c r="BS65" s="51">
        <f t="shared" si="189"/>
        <v>0</v>
      </c>
      <c r="BT65" s="50">
        <v>0</v>
      </c>
      <c r="BU65" s="4">
        <v>0</v>
      </c>
      <c r="BV65" s="51">
        <f t="shared" si="190"/>
        <v>0</v>
      </c>
      <c r="BW65" s="50">
        <v>0</v>
      </c>
      <c r="BX65" s="4">
        <v>0</v>
      </c>
      <c r="BY65" s="51">
        <f t="shared" si="191"/>
        <v>0</v>
      </c>
      <c r="BZ65" s="6">
        <f t="shared" si="196"/>
        <v>2016.4480000000001</v>
      </c>
      <c r="CA65" s="11">
        <f t="shared" si="197"/>
        <v>40226.113999999994</v>
      </c>
    </row>
    <row r="66" spans="1:79" x14ac:dyDescent="0.3">
      <c r="A66" s="43">
        <v>2021</v>
      </c>
      <c r="B66" s="44" t="s">
        <v>13</v>
      </c>
      <c r="C66" s="50"/>
      <c r="D66" s="4"/>
      <c r="E66" s="51"/>
      <c r="F66" s="50">
        <v>0</v>
      </c>
      <c r="G66" s="4">
        <v>0</v>
      </c>
      <c r="H66" s="51">
        <f t="shared" si="195"/>
        <v>0</v>
      </c>
      <c r="I66" s="50">
        <v>0</v>
      </c>
      <c r="J66" s="4">
        <v>0</v>
      </c>
      <c r="K66" s="51">
        <f t="shared" si="170"/>
        <v>0</v>
      </c>
      <c r="L66" s="50">
        <v>0</v>
      </c>
      <c r="M66" s="4">
        <v>0</v>
      </c>
      <c r="N66" s="51">
        <f t="shared" si="171"/>
        <v>0</v>
      </c>
      <c r="O66" s="50">
        <v>0</v>
      </c>
      <c r="P66" s="4">
        <v>0</v>
      </c>
      <c r="Q66" s="51">
        <f t="shared" si="172"/>
        <v>0</v>
      </c>
      <c r="R66" s="50">
        <v>0</v>
      </c>
      <c r="S66" s="4">
        <v>0</v>
      </c>
      <c r="T66" s="51">
        <f t="shared" si="173"/>
        <v>0</v>
      </c>
      <c r="U66" s="50">
        <v>0</v>
      </c>
      <c r="V66" s="4">
        <v>0</v>
      </c>
      <c r="W66" s="51">
        <f t="shared" si="174"/>
        <v>0</v>
      </c>
      <c r="X66" s="50">
        <v>0</v>
      </c>
      <c r="Y66" s="4">
        <v>0</v>
      </c>
      <c r="Z66" s="51">
        <f t="shared" si="175"/>
        <v>0</v>
      </c>
      <c r="AA66" s="76">
        <v>2758.8719999999998</v>
      </c>
      <c r="AB66" s="4">
        <v>53652.296999999999</v>
      </c>
      <c r="AC66" s="51">
        <f t="shared" si="176"/>
        <v>19447.186023853228</v>
      </c>
      <c r="AD66" s="76"/>
      <c r="AE66" s="4"/>
      <c r="AF66" s="51"/>
      <c r="AG66" s="76">
        <v>0</v>
      </c>
      <c r="AH66" s="4">
        <v>0</v>
      </c>
      <c r="AI66" s="51">
        <f t="shared" si="177"/>
        <v>0</v>
      </c>
      <c r="AJ66" s="76">
        <v>0</v>
      </c>
      <c r="AK66" s="4">
        <v>0</v>
      </c>
      <c r="AL66" s="51">
        <f t="shared" si="178"/>
        <v>0</v>
      </c>
      <c r="AM66" s="76">
        <v>163.4</v>
      </c>
      <c r="AN66" s="4">
        <v>2942.3910000000001</v>
      </c>
      <c r="AO66" s="51">
        <f t="shared" si="179"/>
        <v>18007.288861689103</v>
      </c>
      <c r="AP66" s="50">
        <v>0</v>
      </c>
      <c r="AQ66" s="4">
        <v>0</v>
      </c>
      <c r="AR66" s="51">
        <f t="shared" si="180"/>
        <v>0</v>
      </c>
      <c r="AS66" s="50">
        <v>0</v>
      </c>
      <c r="AT66" s="4">
        <v>0</v>
      </c>
      <c r="AU66" s="51">
        <f t="shared" si="181"/>
        <v>0</v>
      </c>
      <c r="AV66" s="50">
        <v>0</v>
      </c>
      <c r="AW66" s="4">
        <v>0</v>
      </c>
      <c r="AX66" s="51">
        <f t="shared" si="182"/>
        <v>0</v>
      </c>
      <c r="AY66" s="50">
        <v>0</v>
      </c>
      <c r="AZ66" s="4">
        <v>0</v>
      </c>
      <c r="BA66" s="51">
        <f t="shared" si="183"/>
        <v>0</v>
      </c>
      <c r="BB66" s="50">
        <v>0</v>
      </c>
      <c r="BC66" s="4">
        <v>0</v>
      </c>
      <c r="BD66" s="51">
        <f t="shared" si="184"/>
        <v>0</v>
      </c>
      <c r="BE66" s="50">
        <v>0</v>
      </c>
      <c r="BF66" s="4">
        <v>0</v>
      </c>
      <c r="BG66" s="51">
        <f t="shared" si="185"/>
        <v>0</v>
      </c>
      <c r="BH66" s="50">
        <v>0</v>
      </c>
      <c r="BI66" s="4">
        <v>0</v>
      </c>
      <c r="BJ66" s="51">
        <f t="shared" si="186"/>
        <v>0</v>
      </c>
      <c r="BK66" s="50">
        <v>0</v>
      </c>
      <c r="BL66" s="4">
        <v>0</v>
      </c>
      <c r="BM66" s="51">
        <f t="shared" si="187"/>
        <v>0</v>
      </c>
      <c r="BN66" s="50">
        <v>0</v>
      </c>
      <c r="BO66" s="4">
        <v>0</v>
      </c>
      <c r="BP66" s="51">
        <f t="shared" si="188"/>
        <v>0</v>
      </c>
      <c r="BQ66" s="50">
        <v>0</v>
      </c>
      <c r="BR66" s="4">
        <v>0</v>
      </c>
      <c r="BS66" s="51">
        <f t="shared" si="189"/>
        <v>0</v>
      </c>
      <c r="BT66" s="50">
        <v>0</v>
      </c>
      <c r="BU66" s="4">
        <v>0</v>
      </c>
      <c r="BV66" s="51">
        <f t="shared" si="190"/>
        <v>0</v>
      </c>
      <c r="BW66" s="50">
        <v>0</v>
      </c>
      <c r="BX66" s="4">
        <v>0</v>
      </c>
      <c r="BY66" s="51">
        <f t="shared" si="191"/>
        <v>0</v>
      </c>
      <c r="BZ66" s="6">
        <f t="shared" si="196"/>
        <v>2922.2719999999999</v>
      </c>
      <c r="CA66" s="11">
        <f t="shared" si="197"/>
        <v>56594.688000000002</v>
      </c>
    </row>
    <row r="67" spans="1:79" x14ac:dyDescent="0.3">
      <c r="A67" s="43">
        <v>2021</v>
      </c>
      <c r="B67" s="44" t="s">
        <v>14</v>
      </c>
      <c r="C67" s="50"/>
      <c r="D67" s="4"/>
      <c r="E67" s="51"/>
      <c r="F67" s="50">
        <v>0</v>
      </c>
      <c r="G67" s="4">
        <v>0</v>
      </c>
      <c r="H67" s="51">
        <f t="shared" si="195"/>
        <v>0</v>
      </c>
      <c r="I67" s="50">
        <v>0</v>
      </c>
      <c r="J67" s="4">
        <v>0</v>
      </c>
      <c r="K67" s="51">
        <f t="shared" si="170"/>
        <v>0</v>
      </c>
      <c r="L67" s="50">
        <v>0</v>
      </c>
      <c r="M67" s="4">
        <v>0</v>
      </c>
      <c r="N67" s="51">
        <f t="shared" si="171"/>
        <v>0</v>
      </c>
      <c r="O67" s="50">
        <v>0</v>
      </c>
      <c r="P67" s="4">
        <v>0</v>
      </c>
      <c r="Q67" s="51">
        <f t="shared" si="172"/>
        <v>0</v>
      </c>
      <c r="R67" s="50">
        <v>0</v>
      </c>
      <c r="S67" s="4">
        <v>0</v>
      </c>
      <c r="T67" s="51">
        <f t="shared" si="173"/>
        <v>0</v>
      </c>
      <c r="U67" s="50">
        <v>0</v>
      </c>
      <c r="V67" s="4">
        <v>0</v>
      </c>
      <c r="W67" s="51">
        <f t="shared" si="174"/>
        <v>0</v>
      </c>
      <c r="X67" s="76">
        <v>0.59699999999999998</v>
      </c>
      <c r="Y67" s="4">
        <v>16.294</v>
      </c>
      <c r="Z67" s="51">
        <f t="shared" si="175"/>
        <v>27293.132328308209</v>
      </c>
      <c r="AA67" s="76">
        <v>2943.8969999999999</v>
      </c>
      <c r="AB67" s="4">
        <v>59548.139000000003</v>
      </c>
      <c r="AC67" s="51">
        <f t="shared" si="176"/>
        <v>20227.657081752521</v>
      </c>
      <c r="AD67" s="76"/>
      <c r="AE67" s="4"/>
      <c r="AF67" s="51"/>
      <c r="AG67" s="76">
        <v>0</v>
      </c>
      <c r="AH67" s="4">
        <v>0</v>
      </c>
      <c r="AI67" s="51">
        <f t="shared" si="177"/>
        <v>0</v>
      </c>
      <c r="AJ67" s="76">
        <v>0</v>
      </c>
      <c r="AK67" s="4">
        <v>0</v>
      </c>
      <c r="AL67" s="51">
        <f t="shared" si="178"/>
        <v>0</v>
      </c>
      <c r="AM67" s="76">
        <v>105.58799999999999</v>
      </c>
      <c r="AN67" s="4">
        <v>2263.192</v>
      </c>
      <c r="AO67" s="51">
        <f t="shared" si="179"/>
        <v>21434.178126302231</v>
      </c>
      <c r="AP67" s="50">
        <v>0</v>
      </c>
      <c r="AQ67" s="4">
        <v>0</v>
      </c>
      <c r="AR67" s="51">
        <f t="shared" si="180"/>
        <v>0</v>
      </c>
      <c r="AS67" s="50">
        <v>0</v>
      </c>
      <c r="AT67" s="4">
        <v>0</v>
      </c>
      <c r="AU67" s="51">
        <f t="shared" si="181"/>
        <v>0</v>
      </c>
      <c r="AV67" s="50">
        <v>0</v>
      </c>
      <c r="AW67" s="4">
        <v>0</v>
      </c>
      <c r="AX67" s="51">
        <f t="shared" si="182"/>
        <v>0</v>
      </c>
      <c r="AY67" s="50">
        <v>0</v>
      </c>
      <c r="AZ67" s="4">
        <v>0</v>
      </c>
      <c r="BA67" s="51">
        <f t="shared" si="183"/>
        <v>0</v>
      </c>
      <c r="BB67" s="50">
        <v>0</v>
      </c>
      <c r="BC67" s="4">
        <v>0</v>
      </c>
      <c r="BD67" s="51">
        <f t="shared" si="184"/>
        <v>0</v>
      </c>
      <c r="BE67" s="50">
        <v>0</v>
      </c>
      <c r="BF67" s="4">
        <v>0</v>
      </c>
      <c r="BG67" s="51">
        <f t="shared" si="185"/>
        <v>0</v>
      </c>
      <c r="BH67" s="50">
        <v>0</v>
      </c>
      <c r="BI67" s="4">
        <v>0</v>
      </c>
      <c r="BJ67" s="51">
        <f t="shared" si="186"/>
        <v>0</v>
      </c>
      <c r="BK67" s="50">
        <v>0</v>
      </c>
      <c r="BL67" s="4">
        <v>0</v>
      </c>
      <c r="BM67" s="51">
        <f t="shared" si="187"/>
        <v>0</v>
      </c>
      <c r="BN67" s="50">
        <v>0</v>
      </c>
      <c r="BO67" s="4">
        <v>0</v>
      </c>
      <c r="BP67" s="51">
        <f t="shared" si="188"/>
        <v>0</v>
      </c>
      <c r="BQ67" s="50">
        <v>0</v>
      </c>
      <c r="BR67" s="4">
        <v>0</v>
      </c>
      <c r="BS67" s="51">
        <f t="shared" si="189"/>
        <v>0</v>
      </c>
      <c r="BT67" s="50">
        <v>0</v>
      </c>
      <c r="BU67" s="4">
        <v>0</v>
      </c>
      <c r="BV67" s="51">
        <f t="shared" si="190"/>
        <v>0</v>
      </c>
      <c r="BW67" s="50">
        <v>0</v>
      </c>
      <c r="BX67" s="4">
        <v>0</v>
      </c>
      <c r="BY67" s="51">
        <f t="shared" si="191"/>
        <v>0</v>
      </c>
      <c r="BZ67" s="6">
        <f t="shared" si="196"/>
        <v>3050.0820000000003</v>
      </c>
      <c r="CA67" s="11">
        <f t="shared" si="197"/>
        <v>61827.625000000007</v>
      </c>
    </row>
    <row r="68" spans="1:79" x14ac:dyDescent="0.3">
      <c r="A68" s="43">
        <v>2021</v>
      </c>
      <c r="B68" s="51" t="s">
        <v>15</v>
      </c>
      <c r="C68" s="50"/>
      <c r="D68" s="4"/>
      <c r="E68" s="51"/>
      <c r="F68" s="50">
        <v>0</v>
      </c>
      <c r="G68" s="4">
        <v>0</v>
      </c>
      <c r="H68" s="51">
        <f t="shared" si="195"/>
        <v>0</v>
      </c>
      <c r="I68" s="50">
        <v>0</v>
      </c>
      <c r="J68" s="4">
        <v>0</v>
      </c>
      <c r="K68" s="51">
        <f t="shared" si="170"/>
        <v>0</v>
      </c>
      <c r="L68" s="50">
        <v>0</v>
      </c>
      <c r="M68" s="4">
        <v>0</v>
      </c>
      <c r="N68" s="51">
        <f t="shared" si="171"/>
        <v>0</v>
      </c>
      <c r="O68" s="50">
        <v>0</v>
      </c>
      <c r="P68" s="4">
        <v>0</v>
      </c>
      <c r="Q68" s="51">
        <f t="shared" si="172"/>
        <v>0</v>
      </c>
      <c r="R68" s="50">
        <v>0</v>
      </c>
      <c r="S68" s="4">
        <v>0</v>
      </c>
      <c r="T68" s="51">
        <f t="shared" si="173"/>
        <v>0</v>
      </c>
      <c r="U68" s="50">
        <v>0</v>
      </c>
      <c r="V68" s="4">
        <v>0</v>
      </c>
      <c r="W68" s="51">
        <f t="shared" si="174"/>
        <v>0</v>
      </c>
      <c r="X68" s="50">
        <v>0</v>
      </c>
      <c r="Y68" s="4">
        <v>0</v>
      </c>
      <c r="Z68" s="51">
        <f t="shared" si="175"/>
        <v>0</v>
      </c>
      <c r="AA68" s="76">
        <v>1919.8530000000001</v>
      </c>
      <c r="AB68" s="4">
        <v>49914.472000000002</v>
      </c>
      <c r="AC68" s="51">
        <f t="shared" si="176"/>
        <v>25999.111390299153</v>
      </c>
      <c r="AD68" s="76"/>
      <c r="AE68" s="4"/>
      <c r="AF68" s="51"/>
      <c r="AG68" s="76">
        <v>0</v>
      </c>
      <c r="AH68" s="4">
        <v>0</v>
      </c>
      <c r="AI68" s="51">
        <f t="shared" si="177"/>
        <v>0</v>
      </c>
      <c r="AJ68" s="76">
        <v>0</v>
      </c>
      <c r="AK68" s="4">
        <v>0</v>
      </c>
      <c r="AL68" s="51">
        <f t="shared" si="178"/>
        <v>0</v>
      </c>
      <c r="AM68" s="76">
        <v>144.80000000000001</v>
      </c>
      <c r="AN68" s="4">
        <v>3498.1329999999998</v>
      </c>
      <c r="AO68" s="51">
        <f t="shared" si="179"/>
        <v>24158.377071823201</v>
      </c>
      <c r="AP68" s="50">
        <v>0</v>
      </c>
      <c r="AQ68" s="4">
        <v>0</v>
      </c>
      <c r="AR68" s="51">
        <f t="shared" si="180"/>
        <v>0</v>
      </c>
      <c r="AS68" s="50">
        <v>0</v>
      </c>
      <c r="AT68" s="4">
        <v>0</v>
      </c>
      <c r="AU68" s="51">
        <f t="shared" si="181"/>
        <v>0</v>
      </c>
      <c r="AV68" s="50">
        <v>0</v>
      </c>
      <c r="AW68" s="4">
        <v>0</v>
      </c>
      <c r="AX68" s="51">
        <f t="shared" si="182"/>
        <v>0</v>
      </c>
      <c r="AY68" s="50">
        <v>0</v>
      </c>
      <c r="AZ68" s="4">
        <v>0</v>
      </c>
      <c r="BA68" s="51">
        <f t="shared" si="183"/>
        <v>0</v>
      </c>
      <c r="BB68" s="50">
        <v>0</v>
      </c>
      <c r="BC68" s="4">
        <v>0</v>
      </c>
      <c r="BD68" s="51">
        <f t="shared" si="184"/>
        <v>0</v>
      </c>
      <c r="BE68" s="50">
        <v>0</v>
      </c>
      <c r="BF68" s="4">
        <v>0</v>
      </c>
      <c r="BG68" s="51">
        <f t="shared" si="185"/>
        <v>0</v>
      </c>
      <c r="BH68" s="50">
        <v>0</v>
      </c>
      <c r="BI68" s="4">
        <v>0</v>
      </c>
      <c r="BJ68" s="51">
        <f t="shared" si="186"/>
        <v>0</v>
      </c>
      <c r="BK68" s="50">
        <v>0</v>
      </c>
      <c r="BL68" s="4">
        <v>0</v>
      </c>
      <c r="BM68" s="51">
        <f t="shared" si="187"/>
        <v>0</v>
      </c>
      <c r="BN68" s="50">
        <v>0</v>
      </c>
      <c r="BO68" s="4">
        <v>0</v>
      </c>
      <c r="BP68" s="51">
        <f t="shared" si="188"/>
        <v>0</v>
      </c>
      <c r="BQ68" s="50">
        <v>0</v>
      </c>
      <c r="BR68" s="4">
        <v>0</v>
      </c>
      <c r="BS68" s="51">
        <f t="shared" si="189"/>
        <v>0</v>
      </c>
      <c r="BT68" s="50">
        <v>0</v>
      </c>
      <c r="BU68" s="4">
        <v>0</v>
      </c>
      <c r="BV68" s="51">
        <f t="shared" si="190"/>
        <v>0</v>
      </c>
      <c r="BW68" s="50">
        <v>0</v>
      </c>
      <c r="BX68" s="4">
        <v>0</v>
      </c>
      <c r="BY68" s="51">
        <f t="shared" si="191"/>
        <v>0</v>
      </c>
      <c r="BZ68" s="6">
        <f t="shared" si="196"/>
        <v>2064.6530000000002</v>
      </c>
      <c r="CA68" s="11">
        <f t="shared" si="197"/>
        <v>53412.605000000003</v>
      </c>
    </row>
    <row r="69" spans="1:79" x14ac:dyDescent="0.3">
      <c r="A69" s="43">
        <v>2021</v>
      </c>
      <c r="B69" s="44" t="s">
        <v>16</v>
      </c>
      <c r="C69" s="50"/>
      <c r="D69" s="4"/>
      <c r="E69" s="51"/>
      <c r="F69" s="50">
        <v>0</v>
      </c>
      <c r="G69" s="4">
        <v>0</v>
      </c>
      <c r="H69" s="51">
        <f t="shared" si="195"/>
        <v>0</v>
      </c>
      <c r="I69" s="50">
        <v>0</v>
      </c>
      <c r="J69" s="4">
        <v>0</v>
      </c>
      <c r="K69" s="51">
        <f t="shared" si="170"/>
        <v>0</v>
      </c>
      <c r="L69" s="50">
        <v>0</v>
      </c>
      <c r="M69" s="4">
        <v>0</v>
      </c>
      <c r="N69" s="51">
        <f t="shared" si="171"/>
        <v>0</v>
      </c>
      <c r="O69" s="50">
        <v>0</v>
      </c>
      <c r="P69" s="4">
        <v>0</v>
      </c>
      <c r="Q69" s="51">
        <f t="shared" si="172"/>
        <v>0</v>
      </c>
      <c r="R69" s="50">
        <v>0</v>
      </c>
      <c r="S69" s="4">
        <v>0</v>
      </c>
      <c r="T69" s="51">
        <f t="shared" si="173"/>
        <v>0</v>
      </c>
      <c r="U69" s="50">
        <v>0</v>
      </c>
      <c r="V69" s="4">
        <v>0</v>
      </c>
      <c r="W69" s="51">
        <f t="shared" si="174"/>
        <v>0</v>
      </c>
      <c r="X69" s="50">
        <v>0</v>
      </c>
      <c r="Y69" s="4">
        <v>0</v>
      </c>
      <c r="Z69" s="51">
        <f t="shared" si="175"/>
        <v>0</v>
      </c>
      <c r="AA69" s="76">
        <v>2753.2190000000001</v>
      </c>
      <c r="AB69" s="4">
        <v>84560.387000000002</v>
      </c>
      <c r="AC69" s="51">
        <f t="shared" si="176"/>
        <v>30713.280345660842</v>
      </c>
      <c r="AD69" s="76"/>
      <c r="AE69" s="4"/>
      <c r="AF69" s="51"/>
      <c r="AG69" s="76">
        <v>0</v>
      </c>
      <c r="AH69" s="4">
        <v>0</v>
      </c>
      <c r="AI69" s="51">
        <f t="shared" si="177"/>
        <v>0</v>
      </c>
      <c r="AJ69" s="76">
        <v>0</v>
      </c>
      <c r="AK69" s="4">
        <v>0</v>
      </c>
      <c r="AL69" s="51">
        <f t="shared" si="178"/>
        <v>0</v>
      </c>
      <c r="AM69" s="76">
        <v>200</v>
      </c>
      <c r="AN69" s="4">
        <v>4974.4129999999996</v>
      </c>
      <c r="AO69" s="51">
        <f t="shared" si="179"/>
        <v>24872.064999999999</v>
      </c>
      <c r="AP69" s="50">
        <v>0</v>
      </c>
      <c r="AQ69" s="4">
        <v>0</v>
      </c>
      <c r="AR69" s="51">
        <f t="shared" si="180"/>
        <v>0</v>
      </c>
      <c r="AS69" s="50">
        <v>0</v>
      </c>
      <c r="AT69" s="4">
        <v>0</v>
      </c>
      <c r="AU69" s="51">
        <f t="shared" si="181"/>
        <v>0</v>
      </c>
      <c r="AV69" s="50">
        <v>0</v>
      </c>
      <c r="AW69" s="4">
        <v>0</v>
      </c>
      <c r="AX69" s="51">
        <f t="shared" si="182"/>
        <v>0</v>
      </c>
      <c r="AY69" s="50">
        <v>0</v>
      </c>
      <c r="AZ69" s="4">
        <v>0</v>
      </c>
      <c r="BA69" s="51">
        <f t="shared" si="183"/>
        <v>0</v>
      </c>
      <c r="BB69" s="50">
        <v>0</v>
      </c>
      <c r="BC69" s="4">
        <v>0</v>
      </c>
      <c r="BD69" s="51">
        <f t="shared" si="184"/>
        <v>0</v>
      </c>
      <c r="BE69" s="50">
        <v>0</v>
      </c>
      <c r="BF69" s="4">
        <v>0</v>
      </c>
      <c r="BG69" s="51">
        <f t="shared" si="185"/>
        <v>0</v>
      </c>
      <c r="BH69" s="50">
        <v>0</v>
      </c>
      <c r="BI69" s="4">
        <v>0</v>
      </c>
      <c r="BJ69" s="51">
        <f t="shared" si="186"/>
        <v>0</v>
      </c>
      <c r="BK69" s="50">
        <v>0</v>
      </c>
      <c r="BL69" s="4">
        <v>0</v>
      </c>
      <c r="BM69" s="51">
        <f t="shared" si="187"/>
        <v>0</v>
      </c>
      <c r="BN69" s="50">
        <v>0</v>
      </c>
      <c r="BO69" s="4">
        <v>0</v>
      </c>
      <c r="BP69" s="51">
        <f t="shared" si="188"/>
        <v>0</v>
      </c>
      <c r="BQ69" s="50">
        <v>0</v>
      </c>
      <c r="BR69" s="4">
        <v>0</v>
      </c>
      <c r="BS69" s="51">
        <f t="shared" si="189"/>
        <v>0</v>
      </c>
      <c r="BT69" s="50">
        <v>0</v>
      </c>
      <c r="BU69" s="4">
        <v>0</v>
      </c>
      <c r="BV69" s="51">
        <f t="shared" si="190"/>
        <v>0</v>
      </c>
      <c r="BW69" s="50">
        <v>0</v>
      </c>
      <c r="BX69" s="4">
        <v>0</v>
      </c>
      <c r="BY69" s="51">
        <f t="shared" si="191"/>
        <v>0</v>
      </c>
      <c r="BZ69" s="6">
        <f t="shared" si="196"/>
        <v>2953.2190000000001</v>
      </c>
      <c r="CA69" s="11">
        <f t="shared" si="197"/>
        <v>89534.8</v>
      </c>
    </row>
    <row r="70" spans="1:79" ht="15" thickBot="1" x14ac:dyDescent="0.35">
      <c r="A70" s="45"/>
      <c r="B70" s="64" t="s">
        <v>17</v>
      </c>
      <c r="C70" s="52"/>
      <c r="D70" s="27"/>
      <c r="E70" s="53"/>
      <c r="F70" s="52">
        <f t="shared" ref="F70:G70" si="198">SUM(F58:F69)</f>
        <v>0</v>
      </c>
      <c r="G70" s="27">
        <f t="shared" si="198"/>
        <v>0</v>
      </c>
      <c r="H70" s="53"/>
      <c r="I70" s="52">
        <f t="shared" ref="I70:J70" si="199">SUM(I58:I69)</f>
        <v>0.1</v>
      </c>
      <c r="J70" s="27">
        <f t="shared" si="199"/>
        <v>3.7519999999999998</v>
      </c>
      <c r="K70" s="53"/>
      <c r="L70" s="52">
        <f t="shared" ref="L70:M70" si="200">SUM(L58:L69)</f>
        <v>0</v>
      </c>
      <c r="M70" s="27">
        <f t="shared" si="200"/>
        <v>0</v>
      </c>
      <c r="N70" s="53"/>
      <c r="O70" s="52">
        <f t="shared" ref="O70:P70" si="201">SUM(O58:O69)</f>
        <v>0</v>
      </c>
      <c r="P70" s="27">
        <f t="shared" si="201"/>
        <v>0</v>
      </c>
      <c r="Q70" s="53"/>
      <c r="R70" s="52">
        <f t="shared" ref="R70:S70" si="202">SUM(R58:R69)</f>
        <v>0</v>
      </c>
      <c r="S70" s="27">
        <f t="shared" si="202"/>
        <v>0</v>
      </c>
      <c r="T70" s="53"/>
      <c r="U70" s="52">
        <f t="shared" ref="U70:V70" si="203">SUM(U58:U69)</f>
        <v>0</v>
      </c>
      <c r="V70" s="27">
        <f t="shared" si="203"/>
        <v>0</v>
      </c>
      <c r="W70" s="53"/>
      <c r="X70" s="52">
        <f t="shared" ref="X70:Y70" si="204">SUM(X58:X69)</f>
        <v>2.3479999999999999</v>
      </c>
      <c r="Y70" s="27">
        <f t="shared" si="204"/>
        <v>58.358999999999995</v>
      </c>
      <c r="Z70" s="53"/>
      <c r="AA70" s="52">
        <f t="shared" ref="AA70:AB70" si="205">SUM(AA58:AA69)</f>
        <v>27566.791000000001</v>
      </c>
      <c r="AB70" s="27">
        <f t="shared" si="205"/>
        <v>578078.97200000007</v>
      </c>
      <c r="AC70" s="53"/>
      <c r="AD70" s="52"/>
      <c r="AE70" s="27"/>
      <c r="AF70" s="53"/>
      <c r="AG70" s="52">
        <f t="shared" ref="AG70:AH70" si="206">SUM(AG58:AG69)</f>
        <v>0</v>
      </c>
      <c r="AH70" s="27">
        <f t="shared" si="206"/>
        <v>0</v>
      </c>
      <c r="AI70" s="53"/>
      <c r="AJ70" s="52">
        <f t="shared" ref="AJ70:AK70" si="207">SUM(AJ58:AJ69)</f>
        <v>0</v>
      </c>
      <c r="AK70" s="27">
        <f t="shared" si="207"/>
        <v>0</v>
      </c>
      <c r="AL70" s="53"/>
      <c r="AM70" s="52">
        <f t="shared" ref="AM70:AN70" si="208">SUM(AM58:AM69)</f>
        <v>5271.2649999999985</v>
      </c>
      <c r="AN70" s="27">
        <f t="shared" si="208"/>
        <v>107092.18299999999</v>
      </c>
      <c r="AO70" s="53"/>
      <c r="AP70" s="52">
        <f t="shared" ref="AP70:AQ70" si="209">SUM(AP58:AP69)</f>
        <v>0</v>
      </c>
      <c r="AQ70" s="27">
        <f t="shared" si="209"/>
        <v>0</v>
      </c>
      <c r="AR70" s="53"/>
      <c r="AS70" s="52">
        <f t="shared" ref="AS70:AT70" si="210">SUM(AS58:AS69)</f>
        <v>0</v>
      </c>
      <c r="AT70" s="27">
        <f t="shared" si="210"/>
        <v>0</v>
      </c>
      <c r="AU70" s="53"/>
      <c r="AV70" s="52">
        <f t="shared" ref="AV70:AW70" si="211">SUM(AV58:AV69)</f>
        <v>0</v>
      </c>
      <c r="AW70" s="27">
        <f t="shared" si="211"/>
        <v>0</v>
      </c>
      <c r="AX70" s="53"/>
      <c r="AY70" s="52">
        <f t="shared" ref="AY70:AZ70" si="212">SUM(AY58:AY69)</f>
        <v>0</v>
      </c>
      <c r="AZ70" s="27">
        <f t="shared" si="212"/>
        <v>0</v>
      </c>
      <c r="BA70" s="53"/>
      <c r="BB70" s="52">
        <f t="shared" ref="BB70:BC70" si="213">SUM(BB58:BB69)</f>
        <v>0</v>
      </c>
      <c r="BC70" s="27">
        <f t="shared" si="213"/>
        <v>0</v>
      </c>
      <c r="BD70" s="53"/>
      <c r="BE70" s="52">
        <f t="shared" ref="BE70:BF70" si="214">SUM(BE58:BE69)</f>
        <v>0</v>
      </c>
      <c r="BF70" s="27">
        <f t="shared" si="214"/>
        <v>0</v>
      </c>
      <c r="BG70" s="53"/>
      <c r="BH70" s="52">
        <f t="shared" ref="BH70:BI70" si="215">SUM(BH58:BH69)</f>
        <v>0</v>
      </c>
      <c r="BI70" s="27">
        <f t="shared" si="215"/>
        <v>0</v>
      </c>
      <c r="BJ70" s="53"/>
      <c r="BK70" s="52">
        <f t="shared" ref="BK70:BL70" si="216">SUM(BK58:BK69)</f>
        <v>0</v>
      </c>
      <c r="BL70" s="27">
        <f t="shared" si="216"/>
        <v>0</v>
      </c>
      <c r="BM70" s="53"/>
      <c r="BN70" s="52">
        <f t="shared" ref="BN70:BO70" si="217">SUM(BN58:BN69)</f>
        <v>0</v>
      </c>
      <c r="BO70" s="27">
        <f t="shared" si="217"/>
        <v>0</v>
      </c>
      <c r="BP70" s="53"/>
      <c r="BQ70" s="52">
        <f t="shared" ref="BQ70:BR70" si="218">SUM(BQ58:BQ69)</f>
        <v>0</v>
      </c>
      <c r="BR70" s="27">
        <f t="shared" si="218"/>
        <v>0</v>
      </c>
      <c r="BS70" s="53"/>
      <c r="BT70" s="52">
        <f t="shared" ref="BT70:BU70" si="219">SUM(BT58:BT69)</f>
        <v>0</v>
      </c>
      <c r="BU70" s="27">
        <f t="shared" si="219"/>
        <v>0</v>
      </c>
      <c r="BV70" s="53"/>
      <c r="BW70" s="52">
        <f t="shared" ref="BW70:BX70" si="220">SUM(BW58:BW69)</f>
        <v>0</v>
      </c>
      <c r="BX70" s="27">
        <f t="shared" si="220"/>
        <v>0</v>
      </c>
      <c r="BY70" s="53"/>
      <c r="BZ70" s="25">
        <f t="shared" si="196"/>
        <v>32840.504000000001</v>
      </c>
      <c r="CA70" s="26">
        <f t="shared" si="197"/>
        <v>685233.26600000006</v>
      </c>
    </row>
    <row r="71" spans="1:79" ht="17.399999999999999" customHeight="1" x14ac:dyDescent="0.3">
      <c r="A71" s="43">
        <v>2022</v>
      </c>
      <c r="B71" s="44" t="s">
        <v>5</v>
      </c>
      <c r="C71" s="50"/>
      <c r="D71" s="4"/>
      <c r="E71" s="51"/>
      <c r="F71" s="50">
        <v>0</v>
      </c>
      <c r="G71" s="4">
        <v>0</v>
      </c>
      <c r="H71" s="51">
        <f>IF(F71=0,0,G71/F71*1000)</f>
        <v>0</v>
      </c>
      <c r="I71" s="50">
        <v>0</v>
      </c>
      <c r="J71" s="4">
        <v>0</v>
      </c>
      <c r="K71" s="51">
        <f t="shared" ref="K71:K82" si="221">IF(I71=0,0,J71/I71*1000)</f>
        <v>0</v>
      </c>
      <c r="L71" s="50">
        <v>0</v>
      </c>
      <c r="M71" s="4">
        <v>0</v>
      </c>
      <c r="N71" s="51">
        <f t="shared" ref="N71:N82" si="222">IF(L71=0,0,M71/L71*1000)</f>
        <v>0</v>
      </c>
      <c r="O71" s="50">
        <v>0</v>
      </c>
      <c r="P71" s="4">
        <v>0</v>
      </c>
      <c r="Q71" s="51">
        <f t="shared" ref="Q71:Q82" si="223">IF(O71=0,0,P71/O71*1000)</f>
        <v>0</v>
      </c>
      <c r="R71" s="50">
        <v>0</v>
      </c>
      <c r="S71" s="4">
        <v>0</v>
      </c>
      <c r="T71" s="51">
        <f t="shared" ref="T71:T82" si="224">IF(R71=0,0,S71/R71*1000)</f>
        <v>0</v>
      </c>
      <c r="U71" s="50">
        <v>0</v>
      </c>
      <c r="V71" s="4">
        <v>0</v>
      </c>
      <c r="W71" s="51">
        <f t="shared" ref="W71:W82" si="225">IF(U71=0,0,V71/U71*1000)</f>
        <v>0</v>
      </c>
      <c r="X71" s="50">
        <v>0</v>
      </c>
      <c r="Y71" s="4">
        <v>0</v>
      </c>
      <c r="Z71" s="51">
        <f t="shared" ref="Z71:Z82" si="226">IF(X71=0,0,Y71/X71*1000)</f>
        <v>0</v>
      </c>
      <c r="AA71" s="76">
        <v>1518.7809999999999</v>
      </c>
      <c r="AB71" s="4">
        <v>48528.336000000003</v>
      </c>
      <c r="AC71" s="51">
        <f t="shared" ref="AC71:AC82" si="227">IF(AA71=0,0,AB71/AA71*1000)</f>
        <v>31952.16163489009</v>
      </c>
      <c r="AD71" s="76"/>
      <c r="AE71" s="4"/>
      <c r="AF71" s="51"/>
      <c r="AG71" s="76">
        <v>1.82E-3</v>
      </c>
      <c r="AH71" s="4">
        <v>4.7E-2</v>
      </c>
      <c r="AI71" s="51">
        <f t="shared" ref="AI71:AI82" si="228">IF(AG71=0,0,AH71/AG71*1000)</f>
        <v>25824.175824175825</v>
      </c>
      <c r="AJ71" s="76">
        <v>0</v>
      </c>
      <c r="AK71" s="4">
        <v>0</v>
      </c>
      <c r="AL71" s="51">
        <f t="shared" ref="AL71:AL82" si="229">IF(AJ71=0,0,AK71/AJ71*1000)</f>
        <v>0</v>
      </c>
      <c r="AM71" s="50">
        <v>0</v>
      </c>
      <c r="AN71" s="4">
        <v>0</v>
      </c>
      <c r="AO71" s="51">
        <f t="shared" ref="AO71:AO82" si="230">IF(AM71=0,0,AN71/AM71*1000)</f>
        <v>0</v>
      </c>
      <c r="AP71" s="50">
        <v>0</v>
      </c>
      <c r="AQ71" s="4">
        <v>0</v>
      </c>
      <c r="AR71" s="51">
        <f t="shared" ref="AR71:AR82" si="231">IF(AP71=0,0,AQ71/AP71*1000)</f>
        <v>0</v>
      </c>
      <c r="AS71" s="50">
        <v>0</v>
      </c>
      <c r="AT71" s="4">
        <v>0</v>
      </c>
      <c r="AU71" s="51">
        <f t="shared" ref="AU71:AU82" si="232">IF(AS71=0,0,AT71/AS71*1000)</f>
        <v>0</v>
      </c>
      <c r="AV71" s="50">
        <v>0</v>
      </c>
      <c r="AW71" s="4">
        <v>0</v>
      </c>
      <c r="AX71" s="51">
        <f t="shared" ref="AX71:AX82" si="233">IF(AV71=0,0,AW71/AV71*1000)</f>
        <v>0</v>
      </c>
      <c r="AY71" s="50">
        <v>0</v>
      </c>
      <c r="AZ71" s="4">
        <v>0</v>
      </c>
      <c r="BA71" s="51">
        <f t="shared" ref="BA71:BA82" si="234">IF(AY71=0,0,AZ71/AY71*1000)</f>
        <v>0</v>
      </c>
      <c r="BB71" s="50">
        <v>0</v>
      </c>
      <c r="BC71" s="4">
        <v>0</v>
      </c>
      <c r="BD71" s="51">
        <f t="shared" ref="BD71:BD82" si="235">IF(BB71=0,0,BC71/BB71*1000)</f>
        <v>0</v>
      </c>
      <c r="BE71" s="50">
        <v>0</v>
      </c>
      <c r="BF71" s="4">
        <v>0</v>
      </c>
      <c r="BG71" s="51">
        <f t="shared" ref="BG71:BG82" si="236">IF(BE71=0,0,BF71/BE71*1000)</f>
        <v>0</v>
      </c>
      <c r="BH71" s="50">
        <v>0</v>
      </c>
      <c r="BI71" s="4">
        <v>0</v>
      </c>
      <c r="BJ71" s="51">
        <f t="shared" ref="BJ71:BJ82" si="237">IF(BH71=0,0,BI71/BH71*1000)</f>
        <v>0</v>
      </c>
      <c r="BK71" s="50">
        <v>0</v>
      </c>
      <c r="BL71" s="4">
        <v>0</v>
      </c>
      <c r="BM71" s="51">
        <f t="shared" ref="BM71:BM82" si="238">IF(BK71=0,0,BL71/BK71*1000)</f>
        <v>0</v>
      </c>
      <c r="BN71" s="50">
        <v>0</v>
      </c>
      <c r="BO71" s="4">
        <v>0</v>
      </c>
      <c r="BP71" s="51">
        <f t="shared" ref="BP71:BP82" si="239">IF(BN71=0,0,BO71/BN71*1000)</f>
        <v>0</v>
      </c>
      <c r="BQ71" s="50">
        <v>0</v>
      </c>
      <c r="BR71" s="4">
        <v>0</v>
      </c>
      <c r="BS71" s="51">
        <f t="shared" ref="BS71:BS82" si="240">IF(BQ71=0,0,BR71/BQ71*1000)</f>
        <v>0</v>
      </c>
      <c r="BT71" s="50">
        <v>0</v>
      </c>
      <c r="BU71" s="4">
        <v>0</v>
      </c>
      <c r="BV71" s="51">
        <f t="shared" ref="BV71:BV82" si="241">IF(BT71=0,0,BU71/BT71*1000)</f>
        <v>0</v>
      </c>
      <c r="BW71" s="50">
        <v>3.9700000000000004E-3</v>
      </c>
      <c r="BX71" s="4">
        <v>0.10199999999999999</v>
      </c>
      <c r="BY71" s="51">
        <f t="shared" ref="BY71:BY82" si="242">IF(BW71=0,0,BX71/BW71*1000)</f>
        <v>25692.695214105788</v>
      </c>
      <c r="BZ71" s="6">
        <f>SUMIF($C$5:$BY$5,"Ton",C71:BY71)</f>
        <v>1518.7867899999999</v>
      </c>
      <c r="CA71" s="11">
        <f>SUMIF($C$5:$BY$5,"F*",C71:BY71)</f>
        <v>48528.485000000001</v>
      </c>
    </row>
    <row r="72" spans="1:79" x14ac:dyDescent="0.3">
      <c r="A72" s="43">
        <v>2022</v>
      </c>
      <c r="B72" s="44" t="s">
        <v>6</v>
      </c>
      <c r="C72" s="50"/>
      <c r="D72" s="4"/>
      <c r="E72" s="51"/>
      <c r="F72" s="50">
        <v>0</v>
      </c>
      <c r="G72" s="4">
        <v>0</v>
      </c>
      <c r="H72" s="51">
        <f t="shared" ref="H72:H73" si="243">IF(F72=0,0,G72/F72*1000)</f>
        <v>0</v>
      </c>
      <c r="I72" s="50">
        <v>0</v>
      </c>
      <c r="J72" s="4">
        <v>0</v>
      </c>
      <c r="K72" s="51">
        <f t="shared" si="221"/>
        <v>0</v>
      </c>
      <c r="L72" s="76">
        <v>2.5000000000000001E-2</v>
      </c>
      <c r="M72" s="4">
        <v>1.7909999999999999</v>
      </c>
      <c r="N72" s="51">
        <f t="shared" si="222"/>
        <v>71639.999999999985</v>
      </c>
      <c r="O72" s="50">
        <v>0</v>
      </c>
      <c r="P72" s="4">
        <v>0</v>
      </c>
      <c r="Q72" s="51">
        <f t="shared" si="223"/>
        <v>0</v>
      </c>
      <c r="R72" s="50">
        <v>0</v>
      </c>
      <c r="S72" s="4">
        <v>0</v>
      </c>
      <c r="T72" s="51">
        <f t="shared" si="224"/>
        <v>0</v>
      </c>
      <c r="U72" s="50">
        <v>0</v>
      </c>
      <c r="V72" s="4">
        <v>0</v>
      </c>
      <c r="W72" s="51">
        <f t="shared" si="225"/>
        <v>0</v>
      </c>
      <c r="X72" s="50">
        <v>0</v>
      </c>
      <c r="Y72" s="4">
        <v>0</v>
      </c>
      <c r="Z72" s="51">
        <f t="shared" si="226"/>
        <v>0</v>
      </c>
      <c r="AA72" s="76">
        <v>1640.1669999999999</v>
      </c>
      <c r="AB72" s="4">
        <v>54041.841</v>
      </c>
      <c r="AC72" s="51">
        <f t="shared" si="227"/>
        <v>32948.986901943521</v>
      </c>
      <c r="AD72" s="50"/>
      <c r="AE72" s="4"/>
      <c r="AF72" s="51"/>
      <c r="AG72" s="50">
        <v>0</v>
      </c>
      <c r="AH72" s="4">
        <v>0</v>
      </c>
      <c r="AI72" s="51">
        <f t="shared" si="228"/>
        <v>0</v>
      </c>
      <c r="AJ72" s="50">
        <v>0</v>
      </c>
      <c r="AK72" s="4">
        <v>0</v>
      </c>
      <c r="AL72" s="51">
        <f t="shared" si="229"/>
        <v>0</v>
      </c>
      <c r="AM72" s="76">
        <v>120</v>
      </c>
      <c r="AN72" s="4">
        <v>3137.3739999999998</v>
      </c>
      <c r="AO72" s="51">
        <f t="shared" si="230"/>
        <v>26144.783333333333</v>
      </c>
      <c r="AP72" s="50">
        <v>0</v>
      </c>
      <c r="AQ72" s="4">
        <v>0</v>
      </c>
      <c r="AR72" s="51">
        <f t="shared" si="231"/>
        <v>0</v>
      </c>
      <c r="AS72" s="50">
        <v>0</v>
      </c>
      <c r="AT72" s="4">
        <v>0</v>
      </c>
      <c r="AU72" s="51">
        <f t="shared" si="232"/>
        <v>0</v>
      </c>
      <c r="AV72" s="50">
        <v>0</v>
      </c>
      <c r="AW72" s="4">
        <v>0</v>
      </c>
      <c r="AX72" s="51">
        <f t="shared" si="233"/>
        <v>0</v>
      </c>
      <c r="AY72" s="50">
        <v>0</v>
      </c>
      <c r="AZ72" s="4">
        <v>0</v>
      </c>
      <c r="BA72" s="51">
        <f t="shared" si="234"/>
        <v>0</v>
      </c>
      <c r="BB72" s="50">
        <v>0</v>
      </c>
      <c r="BC72" s="4">
        <v>0</v>
      </c>
      <c r="BD72" s="51">
        <f t="shared" si="235"/>
        <v>0</v>
      </c>
      <c r="BE72" s="50">
        <v>0</v>
      </c>
      <c r="BF72" s="4">
        <v>0</v>
      </c>
      <c r="BG72" s="51">
        <f t="shared" si="236"/>
        <v>0</v>
      </c>
      <c r="BH72" s="50">
        <v>0</v>
      </c>
      <c r="BI72" s="4">
        <v>0</v>
      </c>
      <c r="BJ72" s="51">
        <f t="shared" si="237"/>
        <v>0</v>
      </c>
      <c r="BK72" s="50">
        <v>0</v>
      </c>
      <c r="BL72" s="4">
        <v>0</v>
      </c>
      <c r="BM72" s="51">
        <f t="shared" si="238"/>
        <v>0</v>
      </c>
      <c r="BN72" s="50">
        <v>0</v>
      </c>
      <c r="BO72" s="4">
        <v>0</v>
      </c>
      <c r="BP72" s="51">
        <f t="shared" si="239"/>
        <v>0</v>
      </c>
      <c r="BQ72" s="50">
        <v>0</v>
      </c>
      <c r="BR72" s="4">
        <v>0</v>
      </c>
      <c r="BS72" s="51">
        <f t="shared" si="240"/>
        <v>0</v>
      </c>
      <c r="BT72" s="50">
        <v>0</v>
      </c>
      <c r="BU72" s="4">
        <v>0</v>
      </c>
      <c r="BV72" s="51">
        <f t="shared" si="241"/>
        <v>0</v>
      </c>
      <c r="BW72" s="50">
        <v>0</v>
      </c>
      <c r="BX72" s="4">
        <v>0</v>
      </c>
      <c r="BY72" s="51">
        <f t="shared" si="242"/>
        <v>0</v>
      </c>
      <c r="BZ72" s="6">
        <f t="shared" ref="BZ72:BZ83" si="244">SUMIF($C$5:$BY$5,"Ton",C72:BY72)</f>
        <v>1760.192</v>
      </c>
      <c r="CA72" s="11">
        <f t="shared" ref="CA72:CA83" si="245">SUMIF($C$5:$BY$5,"F*",C72:BY72)</f>
        <v>57181.005999999994</v>
      </c>
    </row>
    <row r="73" spans="1:79" x14ac:dyDescent="0.3">
      <c r="A73" s="43">
        <v>2022</v>
      </c>
      <c r="B73" s="44" t="s">
        <v>7</v>
      </c>
      <c r="C73" s="50"/>
      <c r="D73" s="4"/>
      <c r="E73" s="51"/>
      <c r="F73" s="50">
        <v>0</v>
      </c>
      <c r="G73" s="4">
        <v>0</v>
      </c>
      <c r="H73" s="51">
        <f t="shared" si="243"/>
        <v>0</v>
      </c>
      <c r="I73" s="50">
        <v>0</v>
      </c>
      <c r="J73" s="4">
        <v>0</v>
      </c>
      <c r="K73" s="51">
        <f t="shared" si="221"/>
        <v>0</v>
      </c>
      <c r="L73" s="50">
        <v>0</v>
      </c>
      <c r="M73" s="4">
        <v>0</v>
      </c>
      <c r="N73" s="51">
        <f t="shared" si="222"/>
        <v>0</v>
      </c>
      <c r="O73" s="50">
        <v>0</v>
      </c>
      <c r="P73" s="4">
        <v>0</v>
      </c>
      <c r="Q73" s="51">
        <f t="shared" si="223"/>
        <v>0</v>
      </c>
      <c r="R73" s="50">
        <v>0</v>
      </c>
      <c r="S73" s="4">
        <v>0</v>
      </c>
      <c r="T73" s="51">
        <f t="shared" si="224"/>
        <v>0</v>
      </c>
      <c r="U73" s="50">
        <v>0</v>
      </c>
      <c r="V73" s="4">
        <v>0</v>
      </c>
      <c r="W73" s="51">
        <f t="shared" si="225"/>
        <v>0</v>
      </c>
      <c r="X73" s="50">
        <v>0</v>
      </c>
      <c r="Y73" s="4">
        <v>0</v>
      </c>
      <c r="Z73" s="51">
        <f t="shared" si="226"/>
        <v>0</v>
      </c>
      <c r="AA73" s="76">
        <v>848.64599999999996</v>
      </c>
      <c r="AB73" s="4">
        <v>24317.092000000001</v>
      </c>
      <c r="AC73" s="51">
        <f t="shared" si="227"/>
        <v>28653.987646203481</v>
      </c>
      <c r="AD73" s="50"/>
      <c r="AE73" s="4"/>
      <c r="AF73" s="51"/>
      <c r="AG73" s="50">
        <v>0</v>
      </c>
      <c r="AH73" s="4">
        <v>0</v>
      </c>
      <c r="AI73" s="51">
        <f t="shared" si="228"/>
        <v>0</v>
      </c>
      <c r="AJ73" s="50">
        <v>0</v>
      </c>
      <c r="AK73" s="4">
        <v>0</v>
      </c>
      <c r="AL73" s="51">
        <f t="shared" si="229"/>
        <v>0</v>
      </c>
      <c r="AM73" s="76">
        <v>280</v>
      </c>
      <c r="AN73" s="4">
        <v>9608.8359999999993</v>
      </c>
      <c r="AO73" s="51">
        <f t="shared" si="230"/>
        <v>34317.271428571425</v>
      </c>
      <c r="AP73" s="50">
        <v>0</v>
      </c>
      <c r="AQ73" s="4">
        <v>0</v>
      </c>
      <c r="AR73" s="51">
        <f t="shared" si="231"/>
        <v>0</v>
      </c>
      <c r="AS73" s="50">
        <v>0</v>
      </c>
      <c r="AT73" s="4">
        <v>0</v>
      </c>
      <c r="AU73" s="51">
        <f t="shared" si="232"/>
        <v>0</v>
      </c>
      <c r="AV73" s="50">
        <v>0</v>
      </c>
      <c r="AW73" s="4">
        <v>0</v>
      </c>
      <c r="AX73" s="51">
        <f t="shared" si="233"/>
        <v>0</v>
      </c>
      <c r="AY73" s="50">
        <v>0</v>
      </c>
      <c r="AZ73" s="4">
        <v>0</v>
      </c>
      <c r="BA73" s="51">
        <f t="shared" si="234"/>
        <v>0</v>
      </c>
      <c r="BB73" s="50">
        <v>0</v>
      </c>
      <c r="BC73" s="4">
        <v>0</v>
      </c>
      <c r="BD73" s="51">
        <f t="shared" si="235"/>
        <v>0</v>
      </c>
      <c r="BE73" s="50">
        <v>0</v>
      </c>
      <c r="BF73" s="4">
        <v>0</v>
      </c>
      <c r="BG73" s="51">
        <f t="shared" si="236"/>
        <v>0</v>
      </c>
      <c r="BH73" s="50">
        <v>0</v>
      </c>
      <c r="BI73" s="4">
        <v>0</v>
      </c>
      <c r="BJ73" s="51">
        <f t="shared" si="237"/>
        <v>0</v>
      </c>
      <c r="BK73" s="50">
        <v>0</v>
      </c>
      <c r="BL73" s="4">
        <v>0</v>
      </c>
      <c r="BM73" s="51">
        <f t="shared" si="238"/>
        <v>0</v>
      </c>
      <c r="BN73" s="50">
        <v>0</v>
      </c>
      <c r="BO73" s="4">
        <v>0</v>
      </c>
      <c r="BP73" s="51">
        <f t="shared" si="239"/>
        <v>0</v>
      </c>
      <c r="BQ73" s="50">
        <v>0</v>
      </c>
      <c r="BR73" s="4">
        <v>0</v>
      </c>
      <c r="BS73" s="51">
        <f t="shared" si="240"/>
        <v>0</v>
      </c>
      <c r="BT73" s="50">
        <v>0</v>
      </c>
      <c r="BU73" s="4">
        <v>0</v>
      </c>
      <c r="BV73" s="51">
        <f t="shared" si="241"/>
        <v>0</v>
      </c>
      <c r="BW73" s="50">
        <v>0</v>
      </c>
      <c r="BX73" s="4">
        <v>0</v>
      </c>
      <c r="BY73" s="51">
        <f t="shared" si="242"/>
        <v>0</v>
      </c>
      <c r="BZ73" s="6">
        <f t="shared" si="244"/>
        <v>1128.646</v>
      </c>
      <c r="CA73" s="11">
        <f t="shared" si="245"/>
        <v>33925.928</v>
      </c>
    </row>
    <row r="74" spans="1:79" x14ac:dyDescent="0.3">
      <c r="A74" s="43">
        <v>2022</v>
      </c>
      <c r="B74" s="44" t="s">
        <v>8</v>
      </c>
      <c r="C74" s="50"/>
      <c r="D74" s="4"/>
      <c r="E74" s="51"/>
      <c r="F74" s="50">
        <v>0</v>
      </c>
      <c r="G74" s="4">
        <v>0</v>
      </c>
      <c r="H74" s="51">
        <f>IF(F74=0,0,G74/F74*1000)</f>
        <v>0</v>
      </c>
      <c r="I74" s="50">
        <v>0</v>
      </c>
      <c r="J74" s="4">
        <v>0</v>
      </c>
      <c r="K74" s="51">
        <f t="shared" si="221"/>
        <v>0</v>
      </c>
      <c r="L74" s="50">
        <v>0</v>
      </c>
      <c r="M74" s="4">
        <v>0</v>
      </c>
      <c r="N74" s="51">
        <f t="shared" si="222"/>
        <v>0</v>
      </c>
      <c r="O74" s="50">
        <v>0</v>
      </c>
      <c r="P74" s="4">
        <v>0</v>
      </c>
      <c r="Q74" s="51">
        <f t="shared" si="223"/>
        <v>0</v>
      </c>
      <c r="R74" s="50">
        <v>0</v>
      </c>
      <c r="S74" s="4">
        <v>0</v>
      </c>
      <c r="T74" s="51">
        <f t="shared" si="224"/>
        <v>0</v>
      </c>
      <c r="U74" s="50">
        <v>0</v>
      </c>
      <c r="V74" s="4">
        <v>0</v>
      </c>
      <c r="W74" s="51">
        <f t="shared" si="225"/>
        <v>0</v>
      </c>
      <c r="X74" s="50">
        <v>0</v>
      </c>
      <c r="Y74" s="4">
        <v>0</v>
      </c>
      <c r="Z74" s="51">
        <f t="shared" si="226"/>
        <v>0</v>
      </c>
      <c r="AA74" s="76">
        <v>1850.34</v>
      </c>
      <c r="AB74" s="4">
        <v>58167.940999999999</v>
      </c>
      <c r="AC74" s="51">
        <f t="shared" si="227"/>
        <v>31436.352778408291</v>
      </c>
      <c r="AD74" s="50"/>
      <c r="AE74" s="4"/>
      <c r="AF74" s="51"/>
      <c r="AG74" s="50">
        <v>0</v>
      </c>
      <c r="AH74" s="4">
        <v>0</v>
      </c>
      <c r="AI74" s="51">
        <f t="shared" si="228"/>
        <v>0</v>
      </c>
      <c r="AJ74" s="50">
        <v>0</v>
      </c>
      <c r="AK74" s="4">
        <v>0</v>
      </c>
      <c r="AL74" s="51">
        <f t="shared" si="229"/>
        <v>0</v>
      </c>
      <c r="AM74" s="76">
        <v>160</v>
      </c>
      <c r="AN74" s="4">
        <v>5915.9059999999999</v>
      </c>
      <c r="AO74" s="51">
        <f t="shared" si="230"/>
        <v>36974.412499999999</v>
      </c>
      <c r="AP74" s="50">
        <v>0</v>
      </c>
      <c r="AQ74" s="4">
        <v>0</v>
      </c>
      <c r="AR74" s="51">
        <f t="shared" si="231"/>
        <v>0</v>
      </c>
      <c r="AS74" s="50">
        <v>0</v>
      </c>
      <c r="AT74" s="4">
        <v>0</v>
      </c>
      <c r="AU74" s="51">
        <f t="shared" si="232"/>
        <v>0</v>
      </c>
      <c r="AV74" s="50">
        <v>0</v>
      </c>
      <c r="AW74" s="4">
        <v>0</v>
      </c>
      <c r="AX74" s="51">
        <f t="shared" si="233"/>
        <v>0</v>
      </c>
      <c r="AY74" s="50">
        <v>0</v>
      </c>
      <c r="AZ74" s="4">
        <v>0</v>
      </c>
      <c r="BA74" s="51">
        <f t="shared" si="234"/>
        <v>0</v>
      </c>
      <c r="BB74" s="50">
        <v>0</v>
      </c>
      <c r="BC74" s="4">
        <v>0</v>
      </c>
      <c r="BD74" s="51">
        <f t="shared" si="235"/>
        <v>0</v>
      </c>
      <c r="BE74" s="50">
        <v>0</v>
      </c>
      <c r="BF74" s="4">
        <v>0</v>
      </c>
      <c r="BG74" s="51">
        <f t="shared" si="236"/>
        <v>0</v>
      </c>
      <c r="BH74" s="50">
        <v>0</v>
      </c>
      <c r="BI74" s="4">
        <v>0</v>
      </c>
      <c r="BJ74" s="51">
        <f t="shared" si="237"/>
        <v>0</v>
      </c>
      <c r="BK74" s="50">
        <v>0</v>
      </c>
      <c r="BL74" s="4">
        <v>0</v>
      </c>
      <c r="BM74" s="51">
        <f t="shared" si="238"/>
        <v>0</v>
      </c>
      <c r="BN74" s="50">
        <v>0</v>
      </c>
      <c r="BO74" s="4">
        <v>0</v>
      </c>
      <c r="BP74" s="51">
        <f t="shared" si="239"/>
        <v>0</v>
      </c>
      <c r="BQ74" s="50">
        <v>0</v>
      </c>
      <c r="BR74" s="4">
        <v>0</v>
      </c>
      <c r="BS74" s="51">
        <f t="shared" si="240"/>
        <v>0</v>
      </c>
      <c r="BT74" s="76">
        <v>0.61236000000000002</v>
      </c>
      <c r="BU74" s="4">
        <v>94.037999999999997</v>
      </c>
      <c r="BV74" s="51">
        <f t="shared" si="241"/>
        <v>153566.52949245539</v>
      </c>
      <c r="BW74" s="50">
        <v>0</v>
      </c>
      <c r="BX74" s="4">
        <v>0</v>
      </c>
      <c r="BY74" s="51">
        <f t="shared" si="242"/>
        <v>0</v>
      </c>
      <c r="BZ74" s="6">
        <f t="shared" si="244"/>
        <v>2010.95236</v>
      </c>
      <c r="CA74" s="11">
        <f t="shared" si="245"/>
        <v>64177.885000000002</v>
      </c>
    </row>
    <row r="75" spans="1:79" x14ac:dyDescent="0.3">
      <c r="A75" s="43">
        <v>2022</v>
      </c>
      <c r="B75" s="51" t="s">
        <v>9</v>
      </c>
      <c r="C75" s="50"/>
      <c r="D75" s="4"/>
      <c r="E75" s="51"/>
      <c r="F75" s="50">
        <v>0</v>
      </c>
      <c r="G75" s="4">
        <v>0</v>
      </c>
      <c r="H75" s="51">
        <f t="shared" ref="H75:H82" si="246">IF(F75=0,0,G75/F75*1000)</f>
        <v>0</v>
      </c>
      <c r="I75" s="50">
        <v>0</v>
      </c>
      <c r="J75" s="4">
        <v>0</v>
      </c>
      <c r="K75" s="51">
        <f t="shared" si="221"/>
        <v>0</v>
      </c>
      <c r="L75" s="50">
        <v>0</v>
      </c>
      <c r="M75" s="4">
        <v>0</v>
      </c>
      <c r="N75" s="51">
        <f t="shared" si="222"/>
        <v>0</v>
      </c>
      <c r="O75" s="50">
        <v>0</v>
      </c>
      <c r="P75" s="4">
        <v>0</v>
      </c>
      <c r="Q75" s="51">
        <f t="shared" si="223"/>
        <v>0</v>
      </c>
      <c r="R75" s="50">
        <v>0</v>
      </c>
      <c r="S75" s="4">
        <v>0</v>
      </c>
      <c r="T75" s="51">
        <f t="shared" si="224"/>
        <v>0</v>
      </c>
      <c r="U75" s="50">
        <v>0</v>
      </c>
      <c r="V75" s="4">
        <v>0</v>
      </c>
      <c r="W75" s="51">
        <f t="shared" si="225"/>
        <v>0</v>
      </c>
      <c r="X75" s="50">
        <v>0</v>
      </c>
      <c r="Y75" s="4">
        <v>0</v>
      </c>
      <c r="Z75" s="51">
        <f t="shared" si="226"/>
        <v>0</v>
      </c>
      <c r="AA75" s="76">
        <v>1519.5429999999999</v>
      </c>
      <c r="AB75" s="4">
        <v>55879.455000000002</v>
      </c>
      <c r="AC75" s="51">
        <f t="shared" si="227"/>
        <v>36773.855692139026</v>
      </c>
      <c r="AD75" s="50"/>
      <c r="AE75" s="4"/>
      <c r="AF75" s="51"/>
      <c r="AG75" s="50">
        <v>0</v>
      </c>
      <c r="AH75" s="4">
        <v>0</v>
      </c>
      <c r="AI75" s="51">
        <f t="shared" si="228"/>
        <v>0</v>
      </c>
      <c r="AJ75" s="50">
        <v>0</v>
      </c>
      <c r="AK75" s="4">
        <v>0</v>
      </c>
      <c r="AL75" s="51">
        <f t="shared" si="229"/>
        <v>0</v>
      </c>
      <c r="AM75" s="76">
        <v>120</v>
      </c>
      <c r="AN75" s="4">
        <v>5561.3050000000003</v>
      </c>
      <c r="AO75" s="51">
        <f t="shared" si="230"/>
        <v>46344.208333333336</v>
      </c>
      <c r="AP75" s="50">
        <v>0</v>
      </c>
      <c r="AQ75" s="4">
        <v>0</v>
      </c>
      <c r="AR75" s="51">
        <f t="shared" si="231"/>
        <v>0</v>
      </c>
      <c r="AS75" s="50">
        <v>0</v>
      </c>
      <c r="AT75" s="4">
        <v>0</v>
      </c>
      <c r="AU75" s="51">
        <f t="shared" si="232"/>
        <v>0</v>
      </c>
      <c r="AV75" s="50">
        <v>0</v>
      </c>
      <c r="AW75" s="4">
        <v>0</v>
      </c>
      <c r="AX75" s="51">
        <f t="shared" si="233"/>
        <v>0</v>
      </c>
      <c r="AY75" s="50">
        <v>0</v>
      </c>
      <c r="AZ75" s="4">
        <v>0</v>
      </c>
      <c r="BA75" s="51">
        <f t="shared" si="234"/>
        <v>0</v>
      </c>
      <c r="BB75" s="50">
        <v>0</v>
      </c>
      <c r="BC75" s="4">
        <v>0</v>
      </c>
      <c r="BD75" s="51">
        <f t="shared" si="235"/>
        <v>0</v>
      </c>
      <c r="BE75" s="50">
        <v>0</v>
      </c>
      <c r="BF75" s="4">
        <v>0</v>
      </c>
      <c r="BG75" s="51">
        <f t="shared" si="236"/>
        <v>0</v>
      </c>
      <c r="BH75" s="50">
        <v>0</v>
      </c>
      <c r="BI75" s="4">
        <v>0</v>
      </c>
      <c r="BJ75" s="51">
        <f t="shared" si="237"/>
        <v>0</v>
      </c>
      <c r="BK75" s="50">
        <v>0</v>
      </c>
      <c r="BL75" s="4">
        <v>0</v>
      </c>
      <c r="BM75" s="51">
        <f t="shared" si="238"/>
        <v>0</v>
      </c>
      <c r="BN75" s="50">
        <v>0</v>
      </c>
      <c r="BO75" s="4">
        <v>0</v>
      </c>
      <c r="BP75" s="51">
        <f t="shared" si="239"/>
        <v>0</v>
      </c>
      <c r="BQ75" s="50">
        <v>0</v>
      </c>
      <c r="BR75" s="4">
        <v>0</v>
      </c>
      <c r="BS75" s="51">
        <f t="shared" si="240"/>
        <v>0</v>
      </c>
      <c r="BT75" s="50">
        <v>0</v>
      </c>
      <c r="BU75" s="4">
        <v>0</v>
      </c>
      <c r="BV75" s="51">
        <f t="shared" si="241"/>
        <v>0</v>
      </c>
      <c r="BW75" s="50">
        <v>0</v>
      </c>
      <c r="BX75" s="4">
        <v>0</v>
      </c>
      <c r="BY75" s="51">
        <f t="shared" si="242"/>
        <v>0</v>
      </c>
      <c r="BZ75" s="6">
        <f t="shared" si="244"/>
        <v>1639.5429999999999</v>
      </c>
      <c r="CA75" s="11">
        <f t="shared" si="245"/>
        <v>61440.76</v>
      </c>
    </row>
    <row r="76" spans="1:79" x14ac:dyDescent="0.3">
      <c r="A76" s="43">
        <v>2022</v>
      </c>
      <c r="B76" s="44" t="s">
        <v>10</v>
      </c>
      <c r="C76" s="50"/>
      <c r="D76" s="4"/>
      <c r="E76" s="51"/>
      <c r="F76" s="50">
        <v>0</v>
      </c>
      <c r="G76" s="4">
        <v>0</v>
      </c>
      <c r="H76" s="51">
        <f t="shared" si="246"/>
        <v>0</v>
      </c>
      <c r="I76" s="50">
        <v>0</v>
      </c>
      <c r="J76" s="4">
        <v>0</v>
      </c>
      <c r="K76" s="51">
        <f t="shared" si="221"/>
        <v>0</v>
      </c>
      <c r="L76" s="50">
        <v>0</v>
      </c>
      <c r="M76" s="4">
        <v>0</v>
      </c>
      <c r="N76" s="51">
        <f t="shared" si="222"/>
        <v>0</v>
      </c>
      <c r="O76" s="50">
        <v>0</v>
      </c>
      <c r="P76" s="4">
        <v>0</v>
      </c>
      <c r="Q76" s="51">
        <f t="shared" si="223"/>
        <v>0</v>
      </c>
      <c r="R76" s="50">
        <v>0</v>
      </c>
      <c r="S76" s="4">
        <v>0</v>
      </c>
      <c r="T76" s="51">
        <f t="shared" si="224"/>
        <v>0</v>
      </c>
      <c r="U76" s="50">
        <v>0</v>
      </c>
      <c r="V76" s="4">
        <v>0</v>
      </c>
      <c r="W76" s="51">
        <f t="shared" si="225"/>
        <v>0</v>
      </c>
      <c r="X76" s="50">
        <v>0</v>
      </c>
      <c r="Y76" s="4">
        <v>0</v>
      </c>
      <c r="Z76" s="51">
        <f t="shared" si="226"/>
        <v>0</v>
      </c>
      <c r="AA76" s="50">
        <v>0</v>
      </c>
      <c r="AB76" s="4">
        <v>0</v>
      </c>
      <c r="AC76" s="51">
        <f t="shared" si="227"/>
        <v>0</v>
      </c>
      <c r="AD76" s="50"/>
      <c r="AE76" s="4"/>
      <c r="AF76" s="51"/>
      <c r="AG76" s="50">
        <v>0</v>
      </c>
      <c r="AH76" s="4">
        <v>0</v>
      </c>
      <c r="AI76" s="51">
        <f t="shared" si="228"/>
        <v>0</v>
      </c>
      <c r="AJ76" s="50">
        <v>0</v>
      </c>
      <c r="AK76" s="4">
        <v>0</v>
      </c>
      <c r="AL76" s="51">
        <f t="shared" si="229"/>
        <v>0</v>
      </c>
      <c r="AM76" s="76">
        <v>1123.6410000000001</v>
      </c>
      <c r="AN76" s="4">
        <v>36895.671999999999</v>
      </c>
      <c r="AO76" s="51">
        <f t="shared" si="230"/>
        <v>32835.818557706596</v>
      </c>
      <c r="AP76" s="50">
        <v>0</v>
      </c>
      <c r="AQ76" s="4">
        <v>0</v>
      </c>
      <c r="AR76" s="51">
        <f t="shared" si="231"/>
        <v>0</v>
      </c>
      <c r="AS76" s="50">
        <v>0</v>
      </c>
      <c r="AT76" s="4">
        <v>0</v>
      </c>
      <c r="AU76" s="51">
        <f t="shared" si="232"/>
        <v>0</v>
      </c>
      <c r="AV76" s="50">
        <v>0</v>
      </c>
      <c r="AW76" s="4">
        <v>0</v>
      </c>
      <c r="AX76" s="51">
        <f t="shared" si="233"/>
        <v>0</v>
      </c>
      <c r="AY76" s="50">
        <v>0</v>
      </c>
      <c r="AZ76" s="4">
        <v>0</v>
      </c>
      <c r="BA76" s="51">
        <f t="shared" si="234"/>
        <v>0</v>
      </c>
      <c r="BB76" s="50">
        <v>0</v>
      </c>
      <c r="BC76" s="4">
        <v>0</v>
      </c>
      <c r="BD76" s="51">
        <f t="shared" si="235"/>
        <v>0</v>
      </c>
      <c r="BE76" s="50">
        <v>0</v>
      </c>
      <c r="BF76" s="4">
        <v>0</v>
      </c>
      <c r="BG76" s="51">
        <f t="shared" si="236"/>
        <v>0</v>
      </c>
      <c r="BH76" s="50">
        <v>0</v>
      </c>
      <c r="BI76" s="4">
        <v>0</v>
      </c>
      <c r="BJ76" s="51">
        <f t="shared" si="237"/>
        <v>0</v>
      </c>
      <c r="BK76" s="50">
        <v>0</v>
      </c>
      <c r="BL76" s="4">
        <v>0</v>
      </c>
      <c r="BM76" s="51">
        <f t="shared" si="238"/>
        <v>0</v>
      </c>
      <c r="BN76" s="50">
        <v>0</v>
      </c>
      <c r="BO76" s="4">
        <v>0</v>
      </c>
      <c r="BP76" s="51">
        <f t="shared" si="239"/>
        <v>0</v>
      </c>
      <c r="BQ76" s="50">
        <v>0</v>
      </c>
      <c r="BR76" s="4">
        <v>0</v>
      </c>
      <c r="BS76" s="51">
        <f t="shared" si="240"/>
        <v>0</v>
      </c>
      <c r="BT76" s="50">
        <v>0</v>
      </c>
      <c r="BU76" s="4">
        <v>0</v>
      </c>
      <c r="BV76" s="51">
        <f t="shared" si="241"/>
        <v>0</v>
      </c>
      <c r="BW76" s="50">
        <v>0</v>
      </c>
      <c r="BX76" s="4">
        <v>0</v>
      </c>
      <c r="BY76" s="51">
        <f t="shared" si="242"/>
        <v>0</v>
      </c>
      <c r="BZ76" s="6">
        <f t="shared" si="244"/>
        <v>1123.6410000000001</v>
      </c>
      <c r="CA76" s="11">
        <f t="shared" si="245"/>
        <v>36895.671999999999</v>
      </c>
    </row>
    <row r="77" spans="1:79" x14ac:dyDescent="0.3">
      <c r="A77" s="43">
        <v>2022</v>
      </c>
      <c r="B77" s="44" t="s">
        <v>11</v>
      </c>
      <c r="C77" s="50"/>
      <c r="D77" s="4"/>
      <c r="E77" s="51"/>
      <c r="F77" s="50">
        <v>0</v>
      </c>
      <c r="G77" s="4">
        <v>0</v>
      </c>
      <c r="H77" s="51">
        <f t="shared" si="246"/>
        <v>0</v>
      </c>
      <c r="I77" s="50">
        <v>0</v>
      </c>
      <c r="J77" s="4">
        <v>0</v>
      </c>
      <c r="K77" s="51">
        <f t="shared" si="221"/>
        <v>0</v>
      </c>
      <c r="L77" s="50">
        <v>0</v>
      </c>
      <c r="M77" s="4">
        <v>0</v>
      </c>
      <c r="N77" s="51">
        <f t="shared" si="222"/>
        <v>0</v>
      </c>
      <c r="O77" s="50">
        <v>0</v>
      </c>
      <c r="P77" s="4">
        <v>0</v>
      </c>
      <c r="Q77" s="51">
        <f t="shared" si="223"/>
        <v>0</v>
      </c>
      <c r="R77" s="50">
        <v>0</v>
      </c>
      <c r="S77" s="4">
        <v>0</v>
      </c>
      <c r="T77" s="51">
        <f t="shared" si="224"/>
        <v>0</v>
      </c>
      <c r="U77" s="50">
        <v>0</v>
      </c>
      <c r="V77" s="4">
        <v>0</v>
      </c>
      <c r="W77" s="51">
        <f t="shared" si="225"/>
        <v>0</v>
      </c>
      <c r="X77" s="50">
        <v>0</v>
      </c>
      <c r="Y77" s="4">
        <v>0</v>
      </c>
      <c r="Z77" s="51">
        <f t="shared" si="226"/>
        <v>0</v>
      </c>
      <c r="AA77" s="76">
        <v>2117.788</v>
      </c>
      <c r="AB77" s="4">
        <v>58733.614999999998</v>
      </c>
      <c r="AC77" s="51">
        <f t="shared" si="227"/>
        <v>27733.472377782855</v>
      </c>
      <c r="AD77" s="50"/>
      <c r="AE77" s="4"/>
      <c r="AF77" s="51"/>
      <c r="AG77" s="50">
        <v>0</v>
      </c>
      <c r="AH77" s="4">
        <v>0</v>
      </c>
      <c r="AI77" s="51">
        <f t="shared" si="228"/>
        <v>0</v>
      </c>
      <c r="AJ77" s="50">
        <v>0</v>
      </c>
      <c r="AK77" s="4">
        <v>0</v>
      </c>
      <c r="AL77" s="51">
        <f t="shared" si="229"/>
        <v>0</v>
      </c>
      <c r="AM77" s="76">
        <v>399.416</v>
      </c>
      <c r="AN77" s="4">
        <v>10495.904</v>
      </c>
      <c r="AO77" s="51">
        <f t="shared" si="230"/>
        <v>26278.126064053518</v>
      </c>
      <c r="AP77" s="50">
        <v>0</v>
      </c>
      <c r="AQ77" s="4">
        <v>0</v>
      </c>
      <c r="AR77" s="51">
        <f t="shared" si="231"/>
        <v>0</v>
      </c>
      <c r="AS77" s="50">
        <v>0</v>
      </c>
      <c r="AT77" s="4">
        <v>0</v>
      </c>
      <c r="AU77" s="51">
        <f t="shared" si="232"/>
        <v>0</v>
      </c>
      <c r="AV77" s="50">
        <v>0</v>
      </c>
      <c r="AW77" s="4">
        <v>0</v>
      </c>
      <c r="AX77" s="51">
        <f t="shared" si="233"/>
        <v>0</v>
      </c>
      <c r="AY77" s="50">
        <v>0</v>
      </c>
      <c r="AZ77" s="4">
        <v>0</v>
      </c>
      <c r="BA77" s="51">
        <f t="shared" si="234"/>
        <v>0</v>
      </c>
      <c r="BB77" s="50">
        <v>0</v>
      </c>
      <c r="BC77" s="4">
        <v>0</v>
      </c>
      <c r="BD77" s="51">
        <f t="shared" si="235"/>
        <v>0</v>
      </c>
      <c r="BE77" s="50">
        <v>0</v>
      </c>
      <c r="BF77" s="4">
        <v>0</v>
      </c>
      <c r="BG77" s="51">
        <f t="shared" si="236"/>
        <v>0</v>
      </c>
      <c r="BH77" s="50">
        <v>0</v>
      </c>
      <c r="BI77" s="4">
        <v>0</v>
      </c>
      <c r="BJ77" s="51">
        <f t="shared" si="237"/>
        <v>0</v>
      </c>
      <c r="BK77" s="50">
        <v>0</v>
      </c>
      <c r="BL77" s="4">
        <v>0</v>
      </c>
      <c r="BM77" s="51">
        <f t="shared" si="238"/>
        <v>0</v>
      </c>
      <c r="BN77" s="50">
        <v>0</v>
      </c>
      <c r="BO77" s="4">
        <v>0</v>
      </c>
      <c r="BP77" s="51">
        <f t="shared" si="239"/>
        <v>0</v>
      </c>
      <c r="BQ77" s="50">
        <v>0</v>
      </c>
      <c r="BR77" s="4">
        <v>0</v>
      </c>
      <c r="BS77" s="51">
        <f t="shared" si="240"/>
        <v>0</v>
      </c>
      <c r="BT77" s="50">
        <v>0</v>
      </c>
      <c r="BU77" s="4">
        <v>0</v>
      </c>
      <c r="BV77" s="51">
        <f t="shared" si="241"/>
        <v>0</v>
      </c>
      <c r="BW77" s="50">
        <v>0</v>
      </c>
      <c r="BX77" s="4">
        <v>0</v>
      </c>
      <c r="BY77" s="51">
        <f t="shared" si="242"/>
        <v>0</v>
      </c>
      <c r="BZ77" s="6">
        <f t="shared" si="244"/>
        <v>2517.2040000000002</v>
      </c>
      <c r="CA77" s="11">
        <f t="shared" si="245"/>
        <v>69229.519</v>
      </c>
    </row>
    <row r="78" spans="1:79" x14ac:dyDescent="0.3">
      <c r="A78" s="43">
        <v>2022</v>
      </c>
      <c r="B78" s="44" t="s">
        <v>12</v>
      </c>
      <c r="C78" s="50"/>
      <c r="D78" s="4"/>
      <c r="E78" s="51"/>
      <c r="F78" s="50">
        <v>0</v>
      </c>
      <c r="G78" s="4">
        <v>0</v>
      </c>
      <c r="H78" s="51">
        <f t="shared" si="246"/>
        <v>0</v>
      </c>
      <c r="I78" s="50">
        <v>0</v>
      </c>
      <c r="J78" s="4">
        <v>0</v>
      </c>
      <c r="K78" s="51">
        <f t="shared" si="221"/>
        <v>0</v>
      </c>
      <c r="L78" s="50">
        <v>0</v>
      </c>
      <c r="M78" s="4">
        <v>0</v>
      </c>
      <c r="N78" s="51">
        <f t="shared" si="222"/>
        <v>0</v>
      </c>
      <c r="O78" s="50">
        <v>0</v>
      </c>
      <c r="P78" s="4">
        <v>0</v>
      </c>
      <c r="Q78" s="51">
        <f t="shared" si="223"/>
        <v>0</v>
      </c>
      <c r="R78" s="50">
        <v>0</v>
      </c>
      <c r="S78" s="4">
        <v>0</v>
      </c>
      <c r="T78" s="51">
        <f t="shared" si="224"/>
        <v>0</v>
      </c>
      <c r="U78" s="50">
        <v>0</v>
      </c>
      <c r="V78" s="4">
        <v>0</v>
      </c>
      <c r="W78" s="51">
        <f t="shared" si="225"/>
        <v>0</v>
      </c>
      <c r="X78" s="50">
        <v>0</v>
      </c>
      <c r="Y78" s="4">
        <v>0</v>
      </c>
      <c r="Z78" s="51">
        <f t="shared" si="226"/>
        <v>0</v>
      </c>
      <c r="AA78" s="76">
        <v>3659.6289999999999</v>
      </c>
      <c r="AB78" s="4">
        <v>81319.615999999995</v>
      </c>
      <c r="AC78" s="51">
        <f t="shared" si="227"/>
        <v>22220.726745798547</v>
      </c>
      <c r="AD78" s="50"/>
      <c r="AE78" s="4"/>
      <c r="AF78" s="51"/>
      <c r="AG78" s="50">
        <v>0</v>
      </c>
      <c r="AH78" s="4">
        <v>0</v>
      </c>
      <c r="AI78" s="51">
        <f t="shared" si="228"/>
        <v>0</v>
      </c>
      <c r="AJ78" s="50">
        <v>0</v>
      </c>
      <c r="AK78" s="4">
        <v>0</v>
      </c>
      <c r="AL78" s="51">
        <f t="shared" si="229"/>
        <v>0</v>
      </c>
      <c r="AM78" s="76">
        <v>240</v>
      </c>
      <c r="AN78" s="4">
        <v>9188.3799999999992</v>
      </c>
      <c r="AO78" s="51">
        <f t="shared" si="230"/>
        <v>38284.916666666657</v>
      </c>
      <c r="AP78" s="50">
        <v>0</v>
      </c>
      <c r="AQ78" s="4">
        <v>0</v>
      </c>
      <c r="AR78" s="51">
        <f t="shared" si="231"/>
        <v>0</v>
      </c>
      <c r="AS78" s="50">
        <v>0</v>
      </c>
      <c r="AT78" s="4">
        <v>0</v>
      </c>
      <c r="AU78" s="51">
        <f t="shared" si="232"/>
        <v>0</v>
      </c>
      <c r="AV78" s="50">
        <v>0</v>
      </c>
      <c r="AW78" s="4">
        <v>0</v>
      </c>
      <c r="AX78" s="51">
        <f t="shared" si="233"/>
        <v>0</v>
      </c>
      <c r="AY78" s="50">
        <v>0</v>
      </c>
      <c r="AZ78" s="4">
        <v>0</v>
      </c>
      <c r="BA78" s="51">
        <f t="shared" si="234"/>
        <v>0</v>
      </c>
      <c r="BB78" s="50">
        <v>0</v>
      </c>
      <c r="BC78" s="4">
        <v>0</v>
      </c>
      <c r="BD78" s="51">
        <f t="shared" si="235"/>
        <v>0</v>
      </c>
      <c r="BE78" s="50">
        <v>0</v>
      </c>
      <c r="BF78" s="4">
        <v>0</v>
      </c>
      <c r="BG78" s="51">
        <f t="shared" si="236"/>
        <v>0</v>
      </c>
      <c r="BH78" s="50">
        <v>0</v>
      </c>
      <c r="BI78" s="4">
        <v>0</v>
      </c>
      <c r="BJ78" s="51">
        <f t="shared" si="237"/>
        <v>0</v>
      </c>
      <c r="BK78" s="50">
        <v>0</v>
      </c>
      <c r="BL78" s="4">
        <v>0</v>
      </c>
      <c r="BM78" s="51">
        <f t="shared" si="238"/>
        <v>0</v>
      </c>
      <c r="BN78" s="50">
        <v>0</v>
      </c>
      <c r="BO78" s="4">
        <v>0</v>
      </c>
      <c r="BP78" s="51">
        <f t="shared" si="239"/>
        <v>0</v>
      </c>
      <c r="BQ78" s="50">
        <v>0</v>
      </c>
      <c r="BR78" s="4">
        <v>0</v>
      </c>
      <c r="BS78" s="51">
        <f t="shared" si="240"/>
        <v>0</v>
      </c>
      <c r="BT78" s="50">
        <v>0</v>
      </c>
      <c r="BU78" s="4">
        <v>0</v>
      </c>
      <c r="BV78" s="51">
        <f t="shared" si="241"/>
        <v>0</v>
      </c>
      <c r="BW78" s="50">
        <v>0</v>
      </c>
      <c r="BX78" s="4">
        <v>0</v>
      </c>
      <c r="BY78" s="51">
        <f t="shared" si="242"/>
        <v>0</v>
      </c>
      <c r="BZ78" s="6">
        <f t="shared" si="244"/>
        <v>3899.6289999999999</v>
      </c>
      <c r="CA78" s="11">
        <f t="shared" si="245"/>
        <v>90507.995999999999</v>
      </c>
    </row>
    <row r="79" spans="1:79" x14ac:dyDescent="0.3">
      <c r="A79" s="43">
        <v>2022</v>
      </c>
      <c r="B79" s="44" t="s">
        <v>13</v>
      </c>
      <c r="C79" s="50"/>
      <c r="D79" s="4"/>
      <c r="E79" s="51"/>
      <c r="F79" s="50">
        <v>0</v>
      </c>
      <c r="G79" s="4">
        <v>0</v>
      </c>
      <c r="H79" s="51">
        <f t="shared" si="246"/>
        <v>0</v>
      </c>
      <c r="I79" s="50">
        <v>0</v>
      </c>
      <c r="J79" s="4">
        <v>0</v>
      </c>
      <c r="K79" s="51">
        <f t="shared" si="221"/>
        <v>0</v>
      </c>
      <c r="L79" s="50">
        <v>0</v>
      </c>
      <c r="M79" s="4">
        <v>0</v>
      </c>
      <c r="N79" s="51">
        <f t="shared" si="222"/>
        <v>0</v>
      </c>
      <c r="O79" s="50">
        <v>0</v>
      </c>
      <c r="P79" s="4">
        <v>0</v>
      </c>
      <c r="Q79" s="51">
        <f t="shared" si="223"/>
        <v>0</v>
      </c>
      <c r="R79" s="50">
        <v>0</v>
      </c>
      <c r="S79" s="4">
        <v>0</v>
      </c>
      <c r="T79" s="51">
        <f t="shared" si="224"/>
        <v>0</v>
      </c>
      <c r="U79" s="50">
        <v>0</v>
      </c>
      <c r="V79" s="4">
        <v>0</v>
      </c>
      <c r="W79" s="51">
        <f t="shared" si="225"/>
        <v>0</v>
      </c>
      <c r="X79" s="50">
        <v>0</v>
      </c>
      <c r="Y79" s="4">
        <v>0</v>
      </c>
      <c r="Z79" s="51">
        <f t="shared" si="226"/>
        <v>0</v>
      </c>
      <c r="AA79" s="76">
        <v>2062.8679999999999</v>
      </c>
      <c r="AB79" s="4">
        <v>54680.71</v>
      </c>
      <c r="AC79" s="51">
        <f t="shared" si="227"/>
        <v>26507.129879371827</v>
      </c>
      <c r="AD79" s="50"/>
      <c r="AE79" s="4"/>
      <c r="AF79" s="51"/>
      <c r="AG79" s="50">
        <v>0</v>
      </c>
      <c r="AH79" s="4">
        <v>0</v>
      </c>
      <c r="AI79" s="51">
        <f t="shared" si="228"/>
        <v>0</v>
      </c>
      <c r="AJ79" s="50">
        <v>0</v>
      </c>
      <c r="AK79" s="4">
        <v>0</v>
      </c>
      <c r="AL79" s="51">
        <f t="shared" si="229"/>
        <v>0</v>
      </c>
      <c r="AM79" s="76">
        <v>2026.7840000000001</v>
      </c>
      <c r="AN79" s="4">
        <v>44976.595000000001</v>
      </c>
      <c r="AO79" s="51">
        <f t="shared" si="230"/>
        <v>22191.114099973158</v>
      </c>
      <c r="AP79" s="50">
        <v>0</v>
      </c>
      <c r="AQ79" s="4">
        <v>0</v>
      </c>
      <c r="AR79" s="51">
        <f t="shared" si="231"/>
        <v>0</v>
      </c>
      <c r="AS79" s="50">
        <v>0</v>
      </c>
      <c r="AT79" s="4">
        <v>0</v>
      </c>
      <c r="AU79" s="51">
        <f t="shared" si="232"/>
        <v>0</v>
      </c>
      <c r="AV79" s="50">
        <v>0</v>
      </c>
      <c r="AW79" s="4">
        <v>0</v>
      </c>
      <c r="AX79" s="51">
        <f t="shared" si="233"/>
        <v>0</v>
      </c>
      <c r="AY79" s="50">
        <v>0</v>
      </c>
      <c r="AZ79" s="4">
        <v>0</v>
      </c>
      <c r="BA79" s="51">
        <f t="shared" si="234"/>
        <v>0</v>
      </c>
      <c r="BB79" s="50">
        <v>0</v>
      </c>
      <c r="BC79" s="4">
        <v>0</v>
      </c>
      <c r="BD79" s="51">
        <f t="shared" si="235"/>
        <v>0</v>
      </c>
      <c r="BE79" s="50">
        <v>0</v>
      </c>
      <c r="BF79" s="4">
        <v>0</v>
      </c>
      <c r="BG79" s="51">
        <f t="shared" si="236"/>
        <v>0</v>
      </c>
      <c r="BH79" s="50">
        <v>0</v>
      </c>
      <c r="BI79" s="4">
        <v>0</v>
      </c>
      <c r="BJ79" s="51">
        <f t="shared" si="237"/>
        <v>0</v>
      </c>
      <c r="BK79" s="50">
        <v>0</v>
      </c>
      <c r="BL79" s="4">
        <v>0</v>
      </c>
      <c r="BM79" s="51">
        <f t="shared" si="238"/>
        <v>0</v>
      </c>
      <c r="BN79" s="50">
        <v>0</v>
      </c>
      <c r="BO79" s="4">
        <v>0</v>
      </c>
      <c r="BP79" s="51">
        <f t="shared" si="239"/>
        <v>0</v>
      </c>
      <c r="BQ79" s="50">
        <v>0</v>
      </c>
      <c r="BR79" s="4">
        <v>0</v>
      </c>
      <c r="BS79" s="51">
        <f t="shared" si="240"/>
        <v>0</v>
      </c>
      <c r="BT79" s="50">
        <v>0</v>
      </c>
      <c r="BU79" s="4">
        <v>0</v>
      </c>
      <c r="BV79" s="51">
        <f t="shared" si="241"/>
        <v>0</v>
      </c>
      <c r="BW79" s="50">
        <v>0</v>
      </c>
      <c r="BX79" s="4">
        <v>0</v>
      </c>
      <c r="BY79" s="51">
        <f t="shared" si="242"/>
        <v>0</v>
      </c>
      <c r="BZ79" s="6">
        <f t="shared" si="244"/>
        <v>4089.652</v>
      </c>
      <c r="CA79" s="11">
        <f t="shared" si="245"/>
        <v>99657.304999999993</v>
      </c>
    </row>
    <row r="80" spans="1:79" x14ac:dyDescent="0.3">
      <c r="A80" s="43">
        <v>2022</v>
      </c>
      <c r="B80" s="44" t="s">
        <v>14</v>
      </c>
      <c r="C80" s="50"/>
      <c r="D80" s="4"/>
      <c r="E80" s="51"/>
      <c r="F80" s="50">
        <v>0</v>
      </c>
      <c r="G80" s="4">
        <v>0</v>
      </c>
      <c r="H80" s="51">
        <f t="shared" si="246"/>
        <v>0</v>
      </c>
      <c r="I80" s="50">
        <v>0</v>
      </c>
      <c r="J80" s="4">
        <v>0</v>
      </c>
      <c r="K80" s="51">
        <f t="shared" si="221"/>
        <v>0</v>
      </c>
      <c r="L80" s="50">
        <v>0</v>
      </c>
      <c r="M80" s="4">
        <v>0</v>
      </c>
      <c r="N80" s="51">
        <f t="shared" si="222"/>
        <v>0</v>
      </c>
      <c r="O80" s="50">
        <v>0</v>
      </c>
      <c r="P80" s="4">
        <v>0</v>
      </c>
      <c r="Q80" s="51">
        <f t="shared" si="223"/>
        <v>0</v>
      </c>
      <c r="R80" s="50">
        <v>0</v>
      </c>
      <c r="S80" s="4">
        <v>0</v>
      </c>
      <c r="T80" s="51">
        <f t="shared" si="224"/>
        <v>0</v>
      </c>
      <c r="U80" s="50">
        <v>0</v>
      </c>
      <c r="V80" s="4">
        <v>0</v>
      </c>
      <c r="W80" s="51">
        <f t="shared" si="225"/>
        <v>0</v>
      </c>
      <c r="X80" s="50">
        <v>0</v>
      </c>
      <c r="Y80" s="4">
        <v>0</v>
      </c>
      <c r="Z80" s="51">
        <f t="shared" si="226"/>
        <v>0</v>
      </c>
      <c r="AA80" s="76">
        <v>229.71575000000001</v>
      </c>
      <c r="AB80" s="4">
        <v>6677.3919999999998</v>
      </c>
      <c r="AC80" s="51">
        <f t="shared" si="227"/>
        <v>29068.063465391464</v>
      </c>
      <c r="AD80" s="50"/>
      <c r="AE80" s="4"/>
      <c r="AF80" s="51"/>
      <c r="AG80" s="50">
        <v>0</v>
      </c>
      <c r="AH80" s="4">
        <v>0</v>
      </c>
      <c r="AI80" s="51">
        <f t="shared" si="228"/>
        <v>0</v>
      </c>
      <c r="AJ80" s="50">
        <v>0</v>
      </c>
      <c r="AK80" s="4">
        <v>0</v>
      </c>
      <c r="AL80" s="51">
        <f t="shared" si="229"/>
        <v>0</v>
      </c>
      <c r="AM80" s="76">
        <v>180</v>
      </c>
      <c r="AN80" s="4">
        <v>5271.8540000000003</v>
      </c>
      <c r="AO80" s="51">
        <f t="shared" si="230"/>
        <v>29288.07777777778</v>
      </c>
      <c r="AP80" s="50">
        <v>0</v>
      </c>
      <c r="AQ80" s="4">
        <v>0</v>
      </c>
      <c r="AR80" s="51">
        <f t="shared" si="231"/>
        <v>0</v>
      </c>
      <c r="AS80" s="50">
        <v>0</v>
      </c>
      <c r="AT80" s="4">
        <v>0</v>
      </c>
      <c r="AU80" s="51">
        <f t="shared" si="232"/>
        <v>0</v>
      </c>
      <c r="AV80" s="50">
        <v>0</v>
      </c>
      <c r="AW80" s="4">
        <v>0</v>
      </c>
      <c r="AX80" s="51">
        <f t="shared" si="233"/>
        <v>0</v>
      </c>
      <c r="AY80" s="50">
        <v>0</v>
      </c>
      <c r="AZ80" s="4">
        <v>0</v>
      </c>
      <c r="BA80" s="51">
        <f t="shared" si="234"/>
        <v>0</v>
      </c>
      <c r="BB80" s="50">
        <v>0</v>
      </c>
      <c r="BC80" s="4">
        <v>0</v>
      </c>
      <c r="BD80" s="51">
        <f t="shared" si="235"/>
        <v>0</v>
      </c>
      <c r="BE80" s="50">
        <v>0</v>
      </c>
      <c r="BF80" s="4">
        <v>0</v>
      </c>
      <c r="BG80" s="51">
        <f t="shared" si="236"/>
        <v>0</v>
      </c>
      <c r="BH80" s="50">
        <v>0</v>
      </c>
      <c r="BI80" s="4">
        <v>0</v>
      </c>
      <c r="BJ80" s="51">
        <f t="shared" si="237"/>
        <v>0</v>
      </c>
      <c r="BK80" s="50">
        <v>0</v>
      </c>
      <c r="BL80" s="4">
        <v>0</v>
      </c>
      <c r="BM80" s="51">
        <f t="shared" si="238"/>
        <v>0</v>
      </c>
      <c r="BN80" s="50">
        <v>0</v>
      </c>
      <c r="BO80" s="4">
        <v>0</v>
      </c>
      <c r="BP80" s="51">
        <f t="shared" si="239"/>
        <v>0</v>
      </c>
      <c r="BQ80" s="50">
        <v>0</v>
      </c>
      <c r="BR80" s="4">
        <v>0</v>
      </c>
      <c r="BS80" s="51">
        <f t="shared" si="240"/>
        <v>0</v>
      </c>
      <c r="BT80" s="50">
        <v>0</v>
      </c>
      <c r="BU80" s="4">
        <v>0</v>
      </c>
      <c r="BV80" s="51">
        <f t="shared" si="241"/>
        <v>0</v>
      </c>
      <c r="BW80" s="50">
        <v>0</v>
      </c>
      <c r="BX80" s="4">
        <v>0</v>
      </c>
      <c r="BY80" s="51">
        <f t="shared" si="242"/>
        <v>0</v>
      </c>
      <c r="BZ80" s="6">
        <f t="shared" si="244"/>
        <v>409.71575000000001</v>
      </c>
      <c r="CA80" s="11">
        <f t="shared" si="245"/>
        <v>11949.245999999999</v>
      </c>
    </row>
    <row r="81" spans="1:79" x14ac:dyDescent="0.3">
      <c r="A81" s="43">
        <v>2022</v>
      </c>
      <c r="B81" s="51" t="s">
        <v>15</v>
      </c>
      <c r="C81" s="50"/>
      <c r="D81" s="4"/>
      <c r="E81" s="51"/>
      <c r="F81" s="50">
        <v>0</v>
      </c>
      <c r="G81" s="4">
        <v>0</v>
      </c>
      <c r="H81" s="51">
        <f t="shared" si="246"/>
        <v>0</v>
      </c>
      <c r="I81" s="50">
        <v>0</v>
      </c>
      <c r="J81" s="4">
        <v>0</v>
      </c>
      <c r="K81" s="51">
        <f t="shared" si="221"/>
        <v>0</v>
      </c>
      <c r="L81" s="50">
        <v>0</v>
      </c>
      <c r="M81" s="4">
        <v>0</v>
      </c>
      <c r="N81" s="51">
        <f t="shared" si="222"/>
        <v>0</v>
      </c>
      <c r="O81" s="50">
        <v>0</v>
      </c>
      <c r="P81" s="4">
        <v>0</v>
      </c>
      <c r="Q81" s="51">
        <f t="shared" si="223"/>
        <v>0</v>
      </c>
      <c r="R81" s="50">
        <v>0</v>
      </c>
      <c r="S81" s="4">
        <v>0</v>
      </c>
      <c r="T81" s="51">
        <f t="shared" si="224"/>
        <v>0</v>
      </c>
      <c r="U81" s="50">
        <v>0</v>
      </c>
      <c r="V81" s="4">
        <v>0</v>
      </c>
      <c r="W81" s="51">
        <f t="shared" si="225"/>
        <v>0</v>
      </c>
      <c r="X81" s="76">
        <v>7.2999999999999995E-2</v>
      </c>
      <c r="Y81" s="4">
        <v>5.5439999999999996</v>
      </c>
      <c r="Z81" s="51">
        <f t="shared" si="226"/>
        <v>75945.205479452052</v>
      </c>
      <c r="AA81" s="76">
        <v>2773.4560000000001</v>
      </c>
      <c r="AB81" s="4">
        <v>70692.915999999997</v>
      </c>
      <c r="AC81" s="51">
        <f t="shared" si="227"/>
        <v>25489.106731817628</v>
      </c>
      <c r="AD81" s="50"/>
      <c r="AE81" s="4"/>
      <c r="AF81" s="51"/>
      <c r="AG81" s="50">
        <v>0</v>
      </c>
      <c r="AH81" s="4">
        <v>0</v>
      </c>
      <c r="AI81" s="51">
        <f t="shared" si="228"/>
        <v>0</v>
      </c>
      <c r="AJ81" s="50">
        <v>0</v>
      </c>
      <c r="AK81" s="4">
        <v>0</v>
      </c>
      <c r="AL81" s="51">
        <f t="shared" si="229"/>
        <v>0</v>
      </c>
      <c r="AM81" s="76">
        <v>120</v>
      </c>
      <c r="AN81" s="4">
        <v>3563.607</v>
      </c>
      <c r="AO81" s="51">
        <f t="shared" si="230"/>
        <v>29696.725000000002</v>
      </c>
      <c r="AP81" s="50">
        <v>0</v>
      </c>
      <c r="AQ81" s="4">
        <v>0</v>
      </c>
      <c r="AR81" s="51">
        <f t="shared" si="231"/>
        <v>0</v>
      </c>
      <c r="AS81" s="50">
        <v>0</v>
      </c>
      <c r="AT81" s="4">
        <v>0</v>
      </c>
      <c r="AU81" s="51">
        <f t="shared" si="232"/>
        <v>0</v>
      </c>
      <c r="AV81" s="50">
        <v>0</v>
      </c>
      <c r="AW81" s="4">
        <v>0</v>
      </c>
      <c r="AX81" s="51">
        <f t="shared" si="233"/>
        <v>0</v>
      </c>
      <c r="AY81" s="50">
        <v>0</v>
      </c>
      <c r="AZ81" s="4">
        <v>0</v>
      </c>
      <c r="BA81" s="51">
        <f t="shared" si="234"/>
        <v>0</v>
      </c>
      <c r="BB81" s="50">
        <v>0</v>
      </c>
      <c r="BC81" s="4">
        <v>0</v>
      </c>
      <c r="BD81" s="51">
        <f t="shared" si="235"/>
        <v>0</v>
      </c>
      <c r="BE81" s="50">
        <v>0</v>
      </c>
      <c r="BF81" s="4">
        <v>0</v>
      </c>
      <c r="BG81" s="51">
        <f t="shared" si="236"/>
        <v>0</v>
      </c>
      <c r="BH81" s="50">
        <v>0</v>
      </c>
      <c r="BI81" s="4">
        <v>0</v>
      </c>
      <c r="BJ81" s="51">
        <f t="shared" si="237"/>
        <v>0</v>
      </c>
      <c r="BK81" s="50">
        <v>0</v>
      </c>
      <c r="BL81" s="4">
        <v>0</v>
      </c>
      <c r="BM81" s="51">
        <f t="shared" si="238"/>
        <v>0</v>
      </c>
      <c r="BN81" s="50">
        <v>0</v>
      </c>
      <c r="BO81" s="4">
        <v>0</v>
      </c>
      <c r="BP81" s="51">
        <f t="shared" si="239"/>
        <v>0</v>
      </c>
      <c r="BQ81" s="50">
        <v>0</v>
      </c>
      <c r="BR81" s="4">
        <v>0</v>
      </c>
      <c r="BS81" s="51">
        <f t="shared" si="240"/>
        <v>0</v>
      </c>
      <c r="BT81" s="50">
        <v>0</v>
      </c>
      <c r="BU81" s="4">
        <v>0</v>
      </c>
      <c r="BV81" s="51">
        <f t="shared" si="241"/>
        <v>0</v>
      </c>
      <c r="BW81" s="50">
        <v>0</v>
      </c>
      <c r="BX81" s="4">
        <v>0</v>
      </c>
      <c r="BY81" s="51">
        <f t="shared" si="242"/>
        <v>0</v>
      </c>
      <c r="BZ81" s="6">
        <f t="shared" si="244"/>
        <v>2893.529</v>
      </c>
      <c r="CA81" s="11">
        <f t="shared" si="245"/>
        <v>74262.066999999995</v>
      </c>
    </row>
    <row r="82" spans="1:79" x14ac:dyDescent="0.3">
      <c r="A82" s="43">
        <v>2022</v>
      </c>
      <c r="B82" s="44" t="s">
        <v>16</v>
      </c>
      <c r="C82" s="50"/>
      <c r="D82" s="4"/>
      <c r="E82" s="51"/>
      <c r="F82" s="50">
        <v>0</v>
      </c>
      <c r="G82" s="4">
        <v>0</v>
      </c>
      <c r="H82" s="51">
        <f t="shared" si="246"/>
        <v>0</v>
      </c>
      <c r="I82" s="50">
        <v>0</v>
      </c>
      <c r="J82" s="4">
        <v>0</v>
      </c>
      <c r="K82" s="51">
        <f t="shared" si="221"/>
        <v>0</v>
      </c>
      <c r="L82" s="50">
        <v>0</v>
      </c>
      <c r="M82" s="4">
        <v>0</v>
      </c>
      <c r="N82" s="51">
        <f t="shared" si="222"/>
        <v>0</v>
      </c>
      <c r="O82" s="50">
        <v>0</v>
      </c>
      <c r="P82" s="4">
        <v>0</v>
      </c>
      <c r="Q82" s="51">
        <f t="shared" si="223"/>
        <v>0</v>
      </c>
      <c r="R82" s="50">
        <v>0</v>
      </c>
      <c r="S82" s="4">
        <v>0</v>
      </c>
      <c r="T82" s="51">
        <f t="shared" si="224"/>
        <v>0</v>
      </c>
      <c r="U82" s="50">
        <v>0</v>
      </c>
      <c r="V82" s="4">
        <v>0</v>
      </c>
      <c r="W82" s="51">
        <f t="shared" si="225"/>
        <v>0</v>
      </c>
      <c r="X82" s="50">
        <v>0</v>
      </c>
      <c r="Y82" s="4">
        <v>0</v>
      </c>
      <c r="Z82" s="51">
        <f t="shared" si="226"/>
        <v>0</v>
      </c>
      <c r="AA82" s="76">
        <v>1490.922</v>
      </c>
      <c r="AB82" s="4">
        <v>30830.293000000001</v>
      </c>
      <c r="AC82" s="51">
        <f t="shared" si="227"/>
        <v>20678.676013902805</v>
      </c>
      <c r="AD82" s="50"/>
      <c r="AE82" s="4"/>
      <c r="AF82" s="51"/>
      <c r="AG82" s="50">
        <v>0</v>
      </c>
      <c r="AH82" s="4">
        <v>0</v>
      </c>
      <c r="AI82" s="51">
        <f t="shared" si="228"/>
        <v>0</v>
      </c>
      <c r="AJ82" s="50">
        <v>0</v>
      </c>
      <c r="AK82" s="4">
        <v>0</v>
      </c>
      <c r="AL82" s="51">
        <f t="shared" si="229"/>
        <v>0</v>
      </c>
      <c r="AM82" s="76">
        <v>220</v>
      </c>
      <c r="AN82" s="4">
        <v>5986.3990000000003</v>
      </c>
      <c r="AO82" s="51">
        <f t="shared" si="230"/>
        <v>27210.904545454545</v>
      </c>
      <c r="AP82" s="50">
        <v>0</v>
      </c>
      <c r="AQ82" s="4">
        <v>0</v>
      </c>
      <c r="AR82" s="51">
        <f t="shared" si="231"/>
        <v>0</v>
      </c>
      <c r="AS82" s="50">
        <v>0</v>
      </c>
      <c r="AT82" s="4">
        <v>0</v>
      </c>
      <c r="AU82" s="51">
        <f t="shared" si="232"/>
        <v>0</v>
      </c>
      <c r="AV82" s="50">
        <v>0</v>
      </c>
      <c r="AW82" s="4">
        <v>0</v>
      </c>
      <c r="AX82" s="51">
        <f t="shared" si="233"/>
        <v>0</v>
      </c>
      <c r="AY82" s="50">
        <v>0</v>
      </c>
      <c r="AZ82" s="4">
        <v>0</v>
      </c>
      <c r="BA82" s="51">
        <f t="shared" si="234"/>
        <v>0</v>
      </c>
      <c r="BB82" s="50">
        <v>0</v>
      </c>
      <c r="BC82" s="4">
        <v>0</v>
      </c>
      <c r="BD82" s="51">
        <f t="shared" si="235"/>
        <v>0</v>
      </c>
      <c r="BE82" s="50">
        <v>0</v>
      </c>
      <c r="BF82" s="4">
        <v>0</v>
      </c>
      <c r="BG82" s="51">
        <f t="shared" si="236"/>
        <v>0</v>
      </c>
      <c r="BH82" s="50">
        <v>0</v>
      </c>
      <c r="BI82" s="4">
        <v>0</v>
      </c>
      <c r="BJ82" s="51">
        <f t="shared" si="237"/>
        <v>0</v>
      </c>
      <c r="BK82" s="50">
        <v>0</v>
      </c>
      <c r="BL82" s="4">
        <v>0</v>
      </c>
      <c r="BM82" s="51">
        <f t="shared" si="238"/>
        <v>0</v>
      </c>
      <c r="BN82" s="50">
        <v>0</v>
      </c>
      <c r="BO82" s="4">
        <v>0</v>
      </c>
      <c r="BP82" s="51">
        <f t="shared" si="239"/>
        <v>0</v>
      </c>
      <c r="BQ82" s="50">
        <v>0</v>
      </c>
      <c r="BR82" s="4">
        <v>0</v>
      </c>
      <c r="BS82" s="51">
        <f t="shared" si="240"/>
        <v>0</v>
      </c>
      <c r="BT82" s="50">
        <v>0</v>
      </c>
      <c r="BU82" s="4">
        <v>0</v>
      </c>
      <c r="BV82" s="51">
        <f t="shared" si="241"/>
        <v>0</v>
      </c>
      <c r="BW82" s="50">
        <v>0</v>
      </c>
      <c r="BX82" s="4">
        <v>0</v>
      </c>
      <c r="BY82" s="51">
        <f t="shared" si="242"/>
        <v>0</v>
      </c>
      <c r="BZ82" s="6">
        <f t="shared" si="244"/>
        <v>1710.922</v>
      </c>
      <c r="CA82" s="11">
        <f t="shared" si="245"/>
        <v>36816.692000000003</v>
      </c>
    </row>
    <row r="83" spans="1:79" ht="15" thickBot="1" x14ac:dyDescent="0.35">
      <c r="A83" s="45"/>
      <c r="B83" s="64" t="s">
        <v>17</v>
      </c>
      <c r="C83" s="52"/>
      <c r="D83" s="27"/>
      <c r="E83" s="53"/>
      <c r="F83" s="52">
        <f t="shared" ref="F83:G83" si="247">SUM(F71:F82)</f>
        <v>0</v>
      </c>
      <c r="G83" s="27">
        <f t="shared" si="247"/>
        <v>0</v>
      </c>
      <c r="H83" s="53"/>
      <c r="I83" s="52">
        <f t="shared" ref="I83:J83" si="248">SUM(I71:I82)</f>
        <v>0</v>
      </c>
      <c r="J83" s="27">
        <f t="shared" si="248"/>
        <v>0</v>
      </c>
      <c r="K83" s="53"/>
      <c r="L83" s="52">
        <f t="shared" ref="L83:M83" si="249">SUM(L71:L82)</f>
        <v>2.5000000000000001E-2</v>
      </c>
      <c r="M83" s="27">
        <f t="shared" si="249"/>
        <v>1.7909999999999999</v>
      </c>
      <c r="N83" s="53"/>
      <c r="O83" s="52">
        <f t="shared" ref="O83:P83" si="250">SUM(O71:O82)</f>
        <v>0</v>
      </c>
      <c r="P83" s="27">
        <f t="shared" si="250"/>
        <v>0</v>
      </c>
      <c r="Q83" s="53"/>
      <c r="R83" s="52">
        <f t="shared" ref="R83:S83" si="251">SUM(R71:R82)</f>
        <v>0</v>
      </c>
      <c r="S83" s="27">
        <f t="shared" si="251"/>
        <v>0</v>
      </c>
      <c r="T83" s="53"/>
      <c r="U83" s="52">
        <f t="shared" ref="U83:V83" si="252">SUM(U71:U82)</f>
        <v>0</v>
      </c>
      <c r="V83" s="27">
        <f t="shared" si="252"/>
        <v>0</v>
      </c>
      <c r="W83" s="53"/>
      <c r="X83" s="52">
        <f t="shared" ref="X83:Y83" si="253">SUM(X71:X82)</f>
        <v>7.2999999999999995E-2</v>
      </c>
      <c r="Y83" s="27">
        <f t="shared" si="253"/>
        <v>5.5439999999999996</v>
      </c>
      <c r="Z83" s="53"/>
      <c r="AA83" s="52">
        <f t="shared" ref="AA83:AB83" si="254">SUM(AA71:AA82)</f>
        <v>19711.855749999999</v>
      </c>
      <c r="AB83" s="27">
        <f t="shared" si="254"/>
        <v>543869.20699999994</v>
      </c>
      <c r="AC83" s="53"/>
      <c r="AD83" s="52"/>
      <c r="AE83" s="27"/>
      <c r="AF83" s="53"/>
      <c r="AG83" s="52">
        <f t="shared" ref="AG83:AH83" si="255">SUM(AG71:AG82)</f>
        <v>1.82E-3</v>
      </c>
      <c r="AH83" s="27">
        <f t="shared" si="255"/>
        <v>4.7E-2</v>
      </c>
      <c r="AI83" s="53"/>
      <c r="AJ83" s="52">
        <f t="shared" ref="AJ83:AK83" si="256">SUM(AJ71:AJ82)</f>
        <v>0</v>
      </c>
      <c r="AK83" s="27">
        <f t="shared" si="256"/>
        <v>0</v>
      </c>
      <c r="AL83" s="53"/>
      <c r="AM83" s="52">
        <f t="shared" ref="AM83:AN83" si="257">SUM(AM71:AM82)</f>
        <v>4989.8410000000003</v>
      </c>
      <c r="AN83" s="27">
        <f t="shared" si="257"/>
        <v>140601.83199999999</v>
      </c>
      <c r="AO83" s="53"/>
      <c r="AP83" s="52">
        <f t="shared" ref="AP83:AQ83" si="258">SUM(AP71:AP82)</f>
        <v>0</v>
      </c>
      <c r="AQ83" s="27">
        <f t="shared" si="258"/>
        <v>0</v>
      </c>
      <c r="AR83" s="53"/>
      <c r="AS83" s="52">
        <f t="shared" ref="AS83:AT83" si="259">SUM(AS71:AS82)</f>
        <v>0</v>
      </c>
      <c r="AT83" s="27">
        <f t="shared" si="259"/>
        <v>0</v>
      </c>
      <c r="AU83" s="53"/>
      <c r="AV83" s="52">
        <f t="shared" ref="AV83:AW83" si="260">SUM(AV71:AV82)</f>
        <v>0</v>
      </c>
      <c r="AW83" s="27">
        <f t="shared" si="260"/>
        <v>0</v>
      </c>
      <c r="AX83" s="53"/>
      <c r="AY83" s="52">
        <f t="shared" ref="AY83:AZ83" si="261">SUM(AY71:AY82)</f>
        <v>0</v>
      </c>
      <c r="AZ83" s="27">
        <f t="shared" si="261"/>
        <v>0</v>
      </c>
      <c r="BA83" s="53"/>
      <c r="BB83" s="52">
        <f t="shared" ref="BB83:BC83" si="262">SUM(BB71:BB82)</f>
        <v>0</v>
      </c>
      <c r="BC83" s="27">
        <f t="shared" si="262"/>
        <v>0</v>
      </c>
      <c r="BD83" s="53"/>
      <c r="BE83" s="52">
        <f t="shared" ref="BE83:BF83" si="263">SUM(BE71:BE82)</f>
        <v>0</v>
      </c>
      <c r="BF83" s="27">
        <f t="shared" si="263"/>
        <v>0</v>
      </c>
      <c r="BG83" s="53"/>
      <c r="BH83" s="52">
        <f t="shared" ref="BH83:BI83" si="264">SUM(BH71:BH82)</f>
        <v>0</v>
      </c>
      <c r="BI83" s="27">
        <f t="shared" si="264"/>
        <v>0</v>
      </c>
      <c r="BJ83" s="53"/>
      <c r="BK83" s="52">
        <f t="shared" ref="BK83:BL83" si="265">SUM(BK71:BK82)</f>
        <v>0</v>
      </c>
      <c r="BL83" s="27">
        <f t="shared" si="265"/>
        <v>0</v>
      </c>
      <c r="BM83" s="53"/>
      <c r="BN83" s="52">
        <f t="shared" ref="BN83:BO83" si="266">SUM(BN71:BN82)</f>
        <v>0</v>
      </c>
      <c r="BO83" s="27">
        <f t="shared" si="266"/>
        <v>0</v>
      </c>
      <c r="BP83" s="53"/>
      <c r="BQ83" s="52">
        <f t="shared" ref="BQ83:BR83" si="267">SUM(BQ71:BQ82)</f>
        <v>0</v>
      </c>
      <c r="BR83" s="27">
        <f t="shared" si="267"/>
        <v>0</v>
      </c>
      <c r="BS83" s="53"/>
      <c r="BT83" s="52">
        <f t="shared" ref="BT83:BU83" si="268">SUM(BT71:BT82)</f>
        <v>0.61236000000000002</v>
      </c>
      <c r="BU83" s="27">
        <f t="shared" si="268"/>
        <v>94.037999999999997</v>
      </c>
      <c r="BV83" s="53"/>
      <c r="BW83" s="52">
        <f t="shared" ref="BW83:BX83" si="269">SUM(BW71:BW82)</f>
        <v>3.9700000000000004E-3</v>
      </c>
      <c r="BX83" s="27">
        <f t="shared" si="269"/>
        <v>0.10199999999999999</v>
      </c>
      <c r="BY83" s="53"/>
      <c r="BZ83" s="25">
        <f t="shared" si="244"/>
        <v>24702.412900000003</v>
      </c>
      <c r="CA83" s="26">
        <f t="shared" si="245"/>
        <v>684572.56099999975</v>
      </c>
    </row>
    <row r="84" spans="1:79" x14ac:dyDescent="0.3">
      <c r="A84" s="43">
        <v>2023</v>
      </c>
      <c r="B84" s="44" t="s">
        <v>5</v>
      </c>
      <c r="C84" s="50"/>
      <c r="D84" s="4"/>
      <c r="E84" s="51"/>
      <c r="F84" s="50">
        <v>0</v>
      </c>
      <c r="G84" s="4">
        <v>0</v>
      </c>
      <c r="H84" s="51">
        <f>IF(F84=0,0,G84/F84*1000)</f>
        <v>0</v>
      </c>
      <c r="I84" s="50">
        <v>0</v>
      </c>
      <c r="J84" s="4">
        <v>0</v>
      </c>
      <c r="K84" s="51">
        <f t="shared" ref="K84:K95" si="270">IF(I84=0,0,J84/I84*1000)</f>
        <v>0</v>
      </c>
      <c r="L84" s="50">
        <v>0</v>
      </c>
      <c r="M84" s="4">
        <v>0</v>
      </c>
      <c r="N84" s="51">
        <f t="shared" ref="N84:N95" si="271">IF(L84=0,0,M84/L84*1000)</f>
        <v>0</v>
      </c>
      <c r="O84" s="50">
        <v>0</v>
      </c>
      <c r="P84" s="4">
        <v>0</v>
      </c>
      <c r="Q84" s="51">
        <f t="shared" ref="Q84:Q95" si="272">IF(O84=0,0,P84/O84*1000)</f>
        <v>0</v>
      </c>
      <c r="R84" s="50">
        <v>0</v>
      </c>
      <c r="S84" s="4">
        <v>0</v>
      </c>
      <c r="T84" s="51">
        <f t="shared" ref="T84:T95" si="273">IF(R84=0,0,S84/R84*1000)</f>
        <v>0</v>
      </c>
      <c r="U84" s="50">
        <v>0</v>
      </c>
      <c r="V84" s="4">
        <v>0</v>
      </c>
      <c r="W84" s="51">
        <f t="shared" ref="W84:W95" si="274">IF(U84=0,0,V84/U84*1000)</f>
        <v>0</v>
      </c>
      <c r="X84" s="76">
        <v>0.4</v>
      </c>
      <c r="Y84" s="4">
        <v>17.675999999999998</v>
      </c>
      <c r="Z84" s="51">
        <f t="shared" ref="Z84:Z95" si="275">IF(X84=0,0,Y84/X84*1000)</f>
        <v>44189.999999999993</v>
      </c>
      <c r="AA84" s="76">
        <v>133.34</v>
      </c>
      <c r="AB84" s="4">
        <v>2199.08</v>
      </c>
      <c r="AC84" s="51">
        <f t="shared" ref="AC84:AC95" si="276">IF(AA84=0,0,AB84/AA84*1000)</f>
        <v>16492.275386230689</v>
      </c>
      <c r="AD84" s="50">
        <v>0</v>
      </c>
      <c r="AE84" s="4">
        <v>0</v>
      </c>
      <c r="AF84" s="51">
        <f t="shared" ref="AF84:AF95" si="277">IF(AD84=0,0,AE84/AD84*1000)</f>
        <v>0</v>
      </c>
      <c r="AG84" s="50">
        <v>0</v>
      </c>
      <c r="AH84" s="4">
        <v>0</v>
      </c>
      <c r="AI84" s="51">
        <f t="shared" ref="AI84:AI95" si="278">IF(AG84=0,0,AH84/AG84*1000)</f>
        <v>0</v>
      </c>
      <c r="AJ84" s="50">
        <v>0</v>
      </c>
      <c r="AK84" s="4">
        <v>0</v>
      </c>
      <c r="AL84" s="51">
        <f t="shared" ref="AL84:AL95" si="279">IF(AJ84=0,0,AK84/AJ84*1000)</f>
        <v>0</v>
      </c>
      <c r="AM84" s="76">
        <v>240</v>
      </c>
      <c r="AN84" s="4">
        <v>6807.0060000000003</v>
      </c>
      <c r="AO84" s="51">
        <f t="shared" ref="AO84:AO95" si="280">IF(AM84=0,0,AN84/AM84*1000)</f>
        <v>28362.525000000001</v>
      </c>
      <c r="AP84" s="50">
        <v>0</v>
      </c>
      <c r="AQ84" s="4">
        <v>0</v>
      </c>
      <c r="AR84" s="51">
        <f t="shared" ref="AR84:AR95" si="281">IF(AP84=0,0,AQ84/AP84*1000)</f>
        <v>0</v>
      </c>
      <c r="AS84" s="50">
        <v>0</v>
      </c>
      <c r="AT84" s="4">
        <v>0</v>
      </c>
      <c r="AU84" s="51">
        <f t="shared" ref="AU84:AU95" si="282">IF(AS84=0,0,AT84/AS84*1000)</f>
        <v>0</v>
      </c>
      <c r="AV84" s="50">
        <v>0</v>
      </c>
      <c r="AW84" s="4">
        <v>0</v>
      </c>
      <c r="AX84" s="51">
        <f t="shared" ref="AX84:AX95" si="283">IF(AV84=0,0,AW84/AV84*1000)</f>
        <v>0</v>
      </c>
      <c r="AY84" s="50">
        <v>0</v>
      </c>
      <c r="AZ84" s="4">
        <v>0</v>
      </c>
      <c r="BA84" s="51">
        <f t="shared" ref="BA84:BA95" si="284">IF(AY84=0,0,AZ84/AY84*1000)</f>
        <v>0</v>
      </c>
      <c r="BB84" s="50">
        <v>0</v>
      </c>
      <c r="BC84" s="4">
        <v>0</v>
      </c>
      <c r="BD84" s="51">
        <f t="shared" ref="BD84:BD95" si="285">IF(BB84=0,0,BC84/BB84*1000)</f>
        <v>0</v>
      </c>
      <c r="BE84" s="50">
        <v>0</v>
      </c>
      <c r="BF84" s="4">
        <v>0</v>
      </c>
      <c r="BG84" s="51">
        <f t="shared" ref="BG84:BG95" si="286">IF(BE84=0,0,BF84/BE84*1000)</f>
        <v>0</v>
      </c>
      <c r="BH84" s="50">
        <v>0</v>
      </c>
      <c r="BI84" s="4">
        <v>0</v>
      </c>
      <c r="BJ84" s="51">
        <f t="shared" ref="BJ84:BJ95" si="287">IF(BH84=0,0,BI84/BH84*1000)</f>
        <v>0</v>
      </c>
      <c r="BK84" s="50">
        <v>0</v>
      </c>
      <c r="BL84" s="4">
        <v>0</v>
      </c>
      <c r="BM84" s="51">
        <f t="shared" ref="BM84:BM95" si="288">IF(BK84=0,0,BL84/BK84*1000)</f>
        <v>0</v>
      </c>
      <c r="BN84" s="50">
        <v>0</v>
      </c>
      <c r="BO84" s="4">
        <v>0</v>
      </c>
      <c r="BP84" s="51">
        <f t="shared" ref="BP84:BP95" si="289">IF(BN84=0,0,BO84/BN84*1000)</f>
        <v>0</v>
      </c>
      <c r="BQ84" s="50">
        <v>0</v>
      </c>
      <c r="BR84" s="4">
        <v>0</v>
      </c>
      <c r="BS84" s="51">
        <f t="shared" ref="BS84:BS95" si="290">IF(BQ84=0,0,BR84/BQ84*1000)</f>
        <v>0</v>
      </c>
      <c r="BT84" s="50">
        <v>0</v>
      </c>
      <c r="BU84" s="4">
        <v>0</v>
      </c>
      <c r="BV84" s="51">
        <f t="shared" ref="BV84:BV95" si="291">IF(BT84=0,0,BU84/BT84*1000)</f>
        <v>0</v>
      </c>
      <c r="BW84" s="50">
        <v>0</v>
      </c>
      <c r="BX84" s="4">
        <v>0</v>
      </c>
      <c r="BY84" s="51">
        <f t="shared" ref="BY84:BY95" si="292">IF(BW84=0,0,BX84/BW84*1000)</f>
        <v>0</v>
      </c>
      <c r="BZ84" s="6">
        <f>SUMIF($C$5:$BY$5,"Ton",C84:BY84)</f>
        <v>373.74</v>
      </c>
      <c r="CA84" s="11">
        <f>SUMIF($C$5:$BY$5,"F*",C84:BY84)</f>
        <v>9023.7620000000006</v>
      </c>
    </row>
    <row r="85" spans="1:79" x14ac:dyDescent="0.3">
      <c r="A85" s="43">
        <v>2023</v>
      </c>
      <c r="B85" s="44" t="s">
        <v>6</v>
      </c>
      <c r="C85" s="50"/>
      <c r="D85" s="4"/>
      <c r="E85" s="51"/>
      <c r="F85" s="50">
        <v>0</v>
      </c>
      <c r="G85" s="4">
        <v>0</v>
      </c>
      <c r="H85" s="51">
        <f t="shared" ref="H85:H86" si="293">IF(F85=0,0,G85/F85*1000)</f>
        <v>0</v>
      </c>
      <c r="I85" s="50">
        <v>0</v>
      </c>
      <c r="J85" s="4">
        <v>0</v>
      </c>
      <c r="K85" s="51">
        <f t="shared" si="270"/>
        <v>0</v>
      </c>
      <c r="L85" s="50">
        <v>0</v>
      </c>
      <c r="M85" s="4">
        <v>0</v>
      </c>
      <c r="N85" s="51">
        <f t="shared" si="271"/>
        <v>0</v>
      </c>
      <c r="O85" s="50">
        <v>0</v>
      </c>
      <c r="P85" s="4">
        <v>0</v>
      </c>
      <c r="Q85" s="51">
        <f t="shared" si="272"/>
        <v>0</v>
      </c>
      <c r="R85" s="50">
        <v>0</v>
      </c>
      <c r="S85" s="4">
        <v>0</v>
      </c>
      <c r="T85" s="51">
        <f t="shared" si="273"/>
        <v>0</v>
      </c>
      <c r="U85" s="50">
        <v>0</v>
      </c>
      <c r="V85" s="4">
        <v>0</v>
      </c>
      <c r="W85" s="51">
        <f t="shared" si="274"/>
        <v>0</v>
      </c>
      <c r="X85" s="76">
        <v>0.2</v>
      </c>
      <c r="Y85" s="4">
        <v>13.92</v>
      </c>
      <c r="Z85" s="51">
        <f t="shared" si="275"/>
        <v>69600</v>
      </c>
      <c r="AA85" s="76">
        <v>1813.319</v>
      </c>
      <c r="AB85" s="4">
        <v>52763.769</v>
      </c>
      <c r="AC85" s="51">
        <f t="shared" si="276"/>
        <v>29097.896729698416</v>
      </c>
      <c r="AD85" s="50">
        <v>0</v>
      </c>
      <c r="AE85" s="4">
        <v>0</v>
      </c>
      <c r="AF85" s="51">
        <f t="shared" si="277"/>
        <v>0</v>
      </c>
      <c r="AG85" s="50">
        <v>0</v>
      </c>
      <c r="AH85" s="4">
        <v>0</v>
      </c>
      <c r="AI85" s="51">
        <f t="shared" si="278"/>
        <v>0</v>
      </c>
      <c r="AJ85" s="50">
        <v>0</v>
      </c>
      <c r="AK85" s="4">
        <v>0</v>
      </c>
      <c r="AL85" s="51">
        <f t="shared" si="279"/>
        <v>0</v>
      </c>
      <c r="AM85" s="76">
        <v>60</v>
      </c>
      <c r="AN85" s="4">
        <v>1846.127</v>
      </c>
      <c r="AO85" s="51">
        <f t="shared" si="280"/>
        <v>30768.783333333333</v>
      </c>
      <c r="AP85" s="50">
        <v>0</v>
      </c>
      <c r="AQ85" s="4">
        <v>0</v>
      </c>
      <c r="AR85" s="51">
        <f t="shared" si="281"/>
        <v>0</v>
      </c>
      <c r="AS85" s="50">
        <v>0</v>
      </c>
      <c r="AT85" s="4">
        <v>0</v>
      </c>
      <c r="AU85" s="51">
        <f t="shared" si="282"/>
        <v>0</v>
      </c>
      <c r="AV85" s="50">
        <v>0</v>
      </c>
      <c r="AW85" s="4">
        <v>0</v>
      </c>
      <c r="AX85" s="51">
        <f t="shared" si="283"/>
        <v>0</v>
      </c>
      <c r="AY85" s="50">
        <v>0</v>
      </c>
      <c r="AZ85" s="4">
        <v>0</v>
      </c>
      <c r="BA85" s="51">
        <f t="shared" si="284"/>
        <v>0</v>
      </c>
      <c r="BB85" s="50">
        <v>0</v>
      </c>
      <c r="BC85" s="4">
        <v>0</v>
      </c>
      <c r="BD85" s="51">
        <f t="shared" si="285"/>
        <v>0</v>
      </c>
      <c r="BE85" s="50">
        <v>0</v>
      </c>
      <c r="BF85" s="4">
        <v>0</v>
      </c>
      <c r="BG85" s="51">
        <f t="shared" si="286"/>
        <v>0</v>
      </c>
      <c r="BH85" s="50">
        <v>0</v>
      </c>
      <c r="BI85" s="4">
        <v>0</v>
      </c>
      <c r="BJ85" s="51">
        <f t="shared" si="287"/>
        <v>0</v>
      </c>
      <c r="BK85" s="50">
        <v>0</v>
      </c>
      <c r="BL85" s="4">
        <v>0</v>
      </c>
      <c r="BM85" s="51">
        <f t="shared" si="288"/>
        <v>0</v>
      </c>
      <c r="BN85" s="50">
        <v>0</v>
      </c>
      <c r="BO85" s="4">
        <v>0</v>
      </c>
      <c r="BP85" s="51">
        <f t="shared" si="289"/>
        <v>0</v>
      </c>
      <c r="BQ85" s="50">
        <v>0</v>
      </c>
      <c r="BR85" s="4">
        <v>0</v>
      </c>
      <c r="BS85" s="51">
        <f t="shared" si="290"/>
        <v>0</v>
      </c>
      <c r="BT85" s="50">
        <v>0</v>
      </c>
      <c r="BU85" s="4">
        <v>0</v>
      </c>
      <c r="BV85" s="51">
        <f t="shared" si="291"/>
        <v>0</v>
      </c>
      <c r="BW85" s="50">
        <v>0</v>
      </c>
      <c r="BX85" s="4">
        <v>0</v>
      </c>
      <c r="BY85" s="51">
        <f t="shared" si="292"/>
        <v>0</v>
      </c>
      <c r="BZ85" s="6">
        <f t="shared" ref="BZ85:BZ96" si="294">SUMIF($C$5:$BY$5,"Ton",C85:BY85)</f>
        <v>1873.519</v>
      </c>
      <c r="CA85" s="11">
        <f t="shared" ref="CA85:CA96" si="295">SUMIF($C$5:$BY$5,"F*",C85:BY85)</f>
        <v>54623.815999999999</v>
      </c>
    </row>
    <row r="86" spans="1:79" x14ac:dyDescent="0.3">
      <c r="A86" s="43">
        <v>2023</v>
      </c>
      <c r="B86" s="44" t="s">
        <v>7</v>
      </c>
      <c r="C86" s="50"/>
      <c r="D86" s="4"/>
      <c r="E86" s="51"/>
      <c r="F86" s="50">
        <v>0</v>
      </c>
      <c r="G86" s="4">
        <v>0</v>
      </c>
      <c r="H86" s="51">
        <f t="shared" si="293"/>
        <v>0</v>
      </c>
      <c r="I86" s="50">
        <v>0</v>
      </c>
      <c r="J86" s="4">
        <v>0</v>
      </c>
      <c r="K86" s="51">
        <f t="shared" si="270"/>
        <v>0</v>
      </c>
      <c r="L86" s="50">
        <v>0</v>
      </c>
      <c r="M86" s="4">
        <v>0</v>
      </c>
      <c r="N86" s="51">
        <f t="shared" si="271"/>
        <v>0</v>
      </c>
      <c r="O86" s="50">
        <v>0</v>
      </c>
      <c r="P86" s="4">
        <v>0</v>
      </c>
      <c r="Q86" s="51">
        <f t="shared" si="272"/>
        <v>0</v>
      </c>
      <c r="R86" s="50">
        <v>0</v>
      </c>
      <c r="S86" s="4">
        <v>0</v>
      </c>
      <c r="T86" s="51">
        <f t="shared" si="273"/>
        <v>0</v>
      </c>
      <c r="U86" s="50">
        <v>0</v>
      </c>
      <c r="V86" s="4">
        <v>0</v>
      </c>
      <c r="W86" s="51">
        <f t="shared" si="274"/>
        <v>0</v>
      </c>
      <c r="X86" s="50">
        <v>0</v>
      </c>
      <c r="Y86" s="4">
        <v>0</v>
      </c>
      <c r="Z86" s="51">
        <f t="shared" si="275"/>
        <v>0</v>
      </c>
      <c r="AA86" s="76">
        <v>1910.8983500000002</v>
      </c>
      <c r="AB86" s="4">
        <v>36846.26</v>
      </c>
      <c r="AC86" s="51">
        <f t="shared" si="276"/>
        <v>19282.16642188215</v>
      </c>
      <c r="AD86" s="50">
        <v>0</v>
      </c>
      <c r="AE86" s="4">
        <v>0</v>
      </c>
      <c r="AF86" s="51">
        <f t="shared" si="277"/>
        <v>0</v>
      </c>
      <c r="AG86" s="50">
        <v>0</v>
      </c>
      <c r="AH86" s="4">
        <v>0</v>
      </c>
      <c r="AI86" s="51">
        <f t="shared" si="278"/>
        <v>0</v>
      </c>
      <c r="AJ86" s="50">
        <v>0</v>
      </c>
      <c r="AK86" s="4">
        <v>0</v>
      </c>
      <c r="AL86" s="51">
        <f t="shared" si="279"/>
        <v>0</v>
      </c>
      <c r="AM86" s="76">
        <v>997.14599999999996</v>
      </c>
      <c r="AN86" s="4">
        <v>22985.687999999998</v>
      </c>
      <c r="AO86" s="51">
        <f t="shared" si="280"/>
        <v>23051.476915115738</v>
      </c>
      <c r="AP86" s="50">
        <v>0</v>
      </c>
      <c r="AQ86" s="4">
        <v>0</v>
      </c>
      <c r="AR86" s="51">
        <f t="shared" si="281"/>
        <v>0</v>
      </c>
      <c r="AS86" s="50">
        <v>0</v>
      </c>
      <c r="AT86" s="4">
        <v>0</v>
      </c>
      <c r="AU86" s="51">
        <f t="shared" si="282"/>
        <v>0</v>
      </c>
      <c r="AV86" s="50">
        <v>0</v>
      </c>
      <c r="AW86" s="4">
        <v>0</v>
      </c>
      <c r="AX86" s="51">
        <f t="shared" si="283"/>
        <v>0</v>
      </c>
      <c r="AY86" s="50">
        <v>0</v>
      </c>
      <c r="AZ86" s="4">
        <v>0</v>
      </c>
      <c r="BA86" s="51">
        <f t="shared" si="284"/>
        <v>0</v>
      </c>
      <c r="BB86" s="50">
        <v>0</v>
      </c>
      <c r="BC86" s="4">
        <v>0</v>
      </c>
      <c r="BD86" s="51">
        <f t="shared" si="285"/>
        <v>0</v>
      </c>
      <c r="BE86" s="50">
        <v>0</v>
      </c>
      <c r="BF86" s="4">
        <v>0</v>
      </c>
      <c r="BG86" s="51">
        <f t="shared" si="286"/>
        <v>0</v>
      </c>
      <c r="BH86" s="50">
        <v>0</v>
      </c>
      <c r="BI86" s="4">
        <v>0</v>
      </c>
      <c r="BJ86" s="51">
        <f t="shared" si="287"/>
        <v>0</v>
      </c>
      <c r="BK86" s="50">
        <v>0</v>
      </c>
      <c r="BL86" s="4">
        <v>0</v>
      </c>
      <c r="BM86" s="51">
        <f t="shared" si="288"/>
        <v>0</v>
      </c>
      <c r="BN86" s="50">
        <v>0</v>
      </c>
      <c r="BO86" s="4">
        <v>0</v>
      </c>
      <c r="BP86" s="51">
        <f t="shared" si="289"/>
        <v>0</v>
      </c>
      <c r="BQ86" s="50">
        <v>0</v>
      </c>
      <c r="BR86" s="4">
        <v>0</v>
      </c>
      <c r="BS86" s="51">
        <f t="shared" si="290"/>
        <v>0</v>
      </c>
      <c r="BT86" s="50">
        <v>0</v>
      </c>
      <c r="BU86" s="4">
        <v>0</v>
      </c>
      <c r="BV86" s="51">
        <f t="shared" si="291"/>
        <v>0</v>
      </c>
      <c r="BW86" s="50">
        <v>0</v>
      </c>
      <c r="BX86" s="4">
        <v>0</v>
      </c>
      <c r="BY86" s="51">
        <f t="shared" si="292"/>
        <v>0</v>
      </c>
      <c r="BZ86" s="6">
        <f t="shared" si="294"/>
        <v>2908.0443500000001</v>
      </c>
      <c r="CA86" s="11">
        <f t="shared" si="295"/>
        <v>59831.948000000004</v>
      </c>
    </row>
    <row r="87" spans="1:79" x14ac:dyDescent="0.3">
      <c r="A87" s="43">
        <v>2023</v>
      </c>
      <c r="B87" s="44" t="s">
        <v>8</v>
      </c>
      <c r="C87" s="50"/>
      <c r="D87" s="4"/>
      <c r="E87" s="51"/>
      <c r="F87" s="50">
        <v>0</v>
      </c>
      <c r="G87" s="4">
        <v>0</v>
      </c>
      <c r="H87" s="51">
        <f>IF(F87=0,0,G87/F87*1000)</f>
        <v>0</v>
      </c>
      <c r="I87" s="50">
        <v>0</v>
      </c>
      <c r="J87" s="4">
        <v>0</v>
      </c>
      <c r="K87" s="51">
        <f t="shared" si="270"/>
        <v>0</v>
      </c>
      <c r="L87" s="50">
        <v>0</v>
      </c>
      <c r="M87" s="4">
        <v>0</v>
      </c>
      <c r="N87" s="51">
        <f t="shared" si="271"/>
        <v>0</v>
      </c>
      <c r="O87" s="50">
        <v>0</v>
      </c>
      <c r="P87" s="4">
        <v>0</v>
      </c>
      <c r="Q87" s="51">
        <f t="shared" si="272"/>
        <v>0</v>
      </c>
      <c r="R87" s="50">
        <v>0</v>
      </c>
      <c r="S87" s="4">
        <v>0</v>
      </c>
      <c r="T87" s="51">
        <f t="shared" si="273"/>
        <v>0</v>
      </c>
      <c r="U87" s="50">
        <v>0</v>
      </c>
      <c r="V87" s="4">
        <v>0</v>
      </c>
      <c r="W87" s="51">
        <f t="shared" si="274"/>
        <v>0</v>
      </c>
      <c r="X87" s="50">
        <v>0</v>
      </c>
      <c r="Y87" s="4">
        <v>0</v>
      </c>
      <c r="Z87" s="51">
        <f t="shared" si="275"/>
        <v>0</v>
      </c>
      <c r="AA87" s="76">
        <v>2219.855</v>
      </c>
      <c r="AB87" s="4">
        <v>44073.748</v>
      </c>
      <c r="AC87" s="51">
        <f t="shared" si="276"/>
        <v>19854.336431884065</v>
      </c>
      <c r="AD87" s="50">
        <v>0</v>
      </c>
      <c r="AE87" s="4">
        <v>0</v>
      </c>
      <c r="AF87" s="51">
        <f t="shared" si="277"/>
        <v>0</v>
      </c>
      <c r="AG87" s="50">
        <v>0</v>
      </c>
      <c r="AH87" s="4">
        <v>0</v>
      </c>
      <c r="AI87" s="51">
        <f t="shared" si="278"/>
        <v>0</v>
      </c>
      <c r="AJ87" s="50">
        <v>0</v>
      </c>
      <c r="AK87" s="4">
        <v>0</v>
      </c>
      <c r="AL87" s="51">
        <f t="shared" si="279"/>
        <v>0</v>
      </c>
      <c r="AM87" s="76">
        <v>280</v>
      </c>
      <c r="AN87" s="4">
        <v>8450.3709999999992</v>
      </c>
      <c r="AO87" s="51">
        <f t="shared" si="280"/>
        <v>30179.896428571425</v>
      </c>
      <c r="AP87" s="50">
        <v>0</v>
      </c>
      <c r="AQ87" s="4">
        <v>0</v>
      </c>
      <c r="AR87" s="51">
        <f t="shared" si="281"/>
        <v>0</v>
      </c>
      <c r="AS87" s="50">
        <v>0</v>
      </c>
      <c r="AT87" s="4">
        <v>0</v>
      </c>
      <c r="AU87" s="51">
        <f t="shared" si="282"/>
        <v>0</v>
      </c>
      <c r="AV87" s="50">
        <v>0</v>
      </c>
      <c r="AW87" s="4">
        <v>0</v>
      </c>
      <c r="AX87" s="51">
        <f t="shared" si="283"/>
        <v>0</v>
      </c>
      <c r="AY87" s="50">
        <v>0</v>
      </c>
      <c r="AZ87" s="4">
        <v>0</v>
      </c>
      <c r="BA87" s="51">
        <f t="shared" si="284"/>
        <v>0</v>
      </c>
      <c r="BB87" s="50">
        <v>0</v>
      </c>
      <c r="BC87" s="4">
        <v>0</v>
      </c>
      <c r="BD87" s="51">
        <f t="shared" si="285"/>
        <v>0</v>
      </c>
      <c r="BE87" s="50">
        <v>0</v>
      </c>
      <c r="BF87" s="4">
        <v>0</v>
      </c>
      <c r="BG87" s="51">
        <f t="shared" si="286"/>
        <v>0</v>
      </c>
      <c r="BH87" s="50">
        <v>0</v>
      </c>
      <c r="BI87" s="4">
        <v>0</v>
      </c>
      <c r="BJ87" s="51">
        <f t="shared" si="287"/>
        <v>0</v>
      </c>
      <c r="BK87" s="50">
        <v>0</v>
      </c>
      <c r="BL87" s="4">
        <v>0</v>
      </c>
      <c r="BM87" s="51">
        <f t="shared" si="288"/>
        <v>0</v>
      </c>
      <c r="BN87" s="50">
        <v>0</v>
      </c>
      <c r="BO87" s="4">
        <v>0</v>
      </c>
      <c r="BP87" s="51">
        <f t="shared" si="289"/>
        <v>0</v>
      </c>
      <c r="BQ87" s="50">
        <v>0</v>
      </c>
      <c r="BR87" s="4">
        <v>0</v>
      </c>
      <c r="BS87" s="51">
        <f t="shared" si="290"/>
        <v>0</v>
      </c>
      <c r="BT87" s="50">
        <v>0</v>
      </c>
      <c r="BU87" s="4">
        <v>0</v>
      </c>
      <c r="BV87" s="51">
        <f t="shared" si="291"/>
        <v>0</v>
      </c>
      <c r="BW87" s="50">
        <v>0</v>
      </c>
      <c r="BX87" s="4">
        <v>0</v>
      </c>
      <c r="BY87" s="51">
        <f t="shared" si="292"/>
        <v>0</v>
      </c>
      <c r="BZ87" s="6">
        <f t="shared" si="294"/>
        <v>2499.855</v>
      </c>
      <c r="CA87" s="11">
        <f t="shared" si="295"/>
        <v>52524.118999999999</v>
      </c>
    </row>
    <row r="88" spans="1:79" x14ac:dyDescent="0.3">
      <c r="A88" s="43">
        <v>2023</v>
      </c>
      <c r="B88" s="51" t="s">
        <v>9</v>
      </c>
      <c r="C88" s="50"/>
      <c r="D88" s="4"/>
      <c r="E88" s="51"/>
      <c r="F88" s="50">
        <v>0</v>
      </c>
      <c r="G88" s="4">
        <v>0</v>
      </c>
      <c r="H88" s="51">
        <f t="shared" ref="H88:H95" si="296">IF(F88=0,0,G88/F88*1000)</f>
        <v>0</v>
      </c>
      <c r="I88" s="50">
        <v>0</v>
      </c>
      <c r="J88" s="4">
        <v>0</v>
      </c>
      <c r="K88" s="51">
        <f t="shared" si="270"/>
        <v>0</v>
      </c>
      <c r="L88" s="50">
        <v>0</v>
      </c>
      <c r="M88" s="4">
        <v>0</v>
      </c>
      <c r="N88" s="51">
        <f t="shared" si="271"/>
        <v>0</v>
      </c>
      <c r="O88" s="50">
        <v>0</v>
      </c>
      <c r="P88" s="4">
        <v>0</v>
      </c>
      <c r="Q88" s="51">
        <f t="shared" si="272"/>
        <v>0</v>
      </c>
      <c r="R88" s="50">
        <v>0</v>
      </c>
      <c r="S88" s="4">
        <v>0</v>
      </c>
      <c r="T88" s="51">
        <f t="shared" si="273"/>
        <v>0</v>
      </c>
      <c r="U88" s="50">
        <v>0</v>
      </c>
      <c r="V88" s="4">
        <v>0</v>
      </c>
      <c r="W88" s="51">
        <f t="shared" si="274"/>
        <v>0</v>
      </c>
      <c r="X88" s="50">
        <v>0</v>
      </c>
      <c r="Y88" s="4">
        <v>0</v>
      </c>
      <c r="Z88" s="51">
        <f t="shared" si="275"/>
        <v>0</v>
      </c>
      <c r="AA88" s="76">
        <v>3073.7550000000001</v>
      </c>
      <c r="AB88" s="4">
        <v>57415.31</v>
      </c>
      <c r="AC88" s="51">
        <f t="shared" si="276"/>
        <v>18679.208329876648</v>
      </c>
      <c r="AD88" s="50">
        <v>0</v>
      </c>
      <c r="AE88" s="4">
        <v>0</v>
      </c>
      <c r="AF88" s="51">
        <f t="shared" si="277"/>
        <v>0</v>
      </c>
      <c r="AG88" s="50">
        <v>0</v>
      </c>
      <c r="AH88" s="4">
        <v>0</v>
      </c>
      <c r="AI88" s="51">
        <f t="shared" si="278"/>
        <v>0</v>
      </c>
      <c r="AJ88" s="76">
        <v>5.0000000000000001E-4</v>
      </c>
      <c r="AK88" s="4">
        <v>0.37</v>
      </c>
      <c r="AL88" s="51">
        <f t="shared" si="279"/>
        <v>740000</v>
      </c>
      <c r="AM88" s="76">
        <v>140</v>
      </c>
      <c r="AN88" s="4">
        <v>3850.6109999999999</v>
      </c>
      <c r="AO88" s="51">
        <f t="shared" si="280"/>
        <v>27504.364285714284</v>
      </c>
      <c r="AP88" s="50">
        <v>0</v>
      </c>
      <c r="AQ88" s="4">
        <v>0</v>
      </c>
      <c r="AR88" s="51">
        <f t="shared" si="281"/>
        <v>0</v>
      </c>
      <c r="AS88" s="50">
        <v>0</v>
      </c>
      <c r="AT88" s="4">
        <v>0</v>
      </c>
      <c r="AU88" s="51">
        <f t="shared" si="282"/>
        <v>0</v>
      </c>
      <c r="AV88" s="50">
        <v>0</v>
      </c>
      <c r="AW88" s="4">
        <v>0</v>
      </c>
      <c r="AX88" s="51">
        <f t="shared" si="283"/>
        <v>0</v>
      </c>
      <c r="AY88" s="50">
        <v>0</v>
      </c>
      <c r="AZ88" s="4">
        <v>0</v>
      </c>
      <c r="BA88" s="51">
        <f t="shared" si="284"/>
        <v>0</v>
      </c>
      <c r="BB88" s="50">
        <v>0</v>
      </c>
      <c r="BC88" s="4">
        <v>0</v>
      </c>
      <c r="BD88" s="51">
        <f t="shared" si="285"/>
        <v>0</v>
      </c>
      <c r="BE88" s="50">
        <v>0</v>
      </c>
      <c r="BF88" s="4">
        <v>0</v>
      </c>
      <c r="BG88" s="51">
        <f t="shared" si="286"/>
        <v>0</v>
      </c>
      <c r="BH88" s="50">
        <v>0</v>
      </c>
      <c r="BI88" s="4">
        <v>0</v>
      </c>
      <c r="BJ88" s="51">
        <f t="shared" si="287"/>
        <v>0</v>
      </c>
      <c r="BK88" s="50">
        <v>0</v>
      </c>
      <c r="BL88" s="4">
        <v>0</v>
      </c>
      <c r="BM88" s="51">
        <f t="shared" si="288"/>
        <v>0</v>
      </c>
      <c r="BN88" s="50">
        <v>0</v>
      </c>
      <c r="BO88" s="4">
        <v>0</v>
      </c>
      <c r="BP88" s="51">
        <f t="shared" si="289"/>
        <v>0</v>
      </c>
      <c r="BQ88" s="50">
        <v>0</v>
      </c>
      <c r="BR88" s="4">
        <v>0</v>
      </c>
      <c r="BS88" s="51">
        <f t="shared" si="290"/>
        <v>0</v>
      </c>
      <c r="BT88" s="50">
        <v>0</v>
      </c>
      <c r="BU88" s="4">
        <v>0</v>
      </c>
      <c r="BV88" s="51">
        <f t="shared" si="291"/>
        <v>0</v>
      </c>
      <c r="BW88" s="50">
        <v>0</v>
      </c>
      <c r="BX88" s="4">
        <v>0</v>
      </c>
      <c r="BY88" s="51">
        <f t="shared" si="292"/>
        <v>0</v>
      </c>
      <c r="BZ88" s="6">
        <f t="shared" si="294"/>
        <v>3213.7555000000002</v>
      </c>
      <c r="CA88" s="11">
        <f t="shared" si="295"/>
        <v>61266.290999999997</v>
      </c>
    </row>
    <row r="89" spans="1:79" x14ac:dyDescent="0.3">
      <c r="A89" s="43">
        <v>2023</v>
      </c>
      <c r="B89" s="44" t="s">
        <v>10</v>
      </c>
      <c r="C89" s="50"/>
      <c r="D89" s="4"/>
      <c r="E89" s="51"/>
      <c r="F89" s="50">
        <v>0</v>
      </c>
      <c r="G89" s="4">
        <v>0</v>
      </c>
      <c r="H89" s="51">
        <f t="shared" si="296"/>
        <v>0</v>
      </c>
      <c r="I89" s="50">
        <v>0</v>
      </c>
      <c r="J89" s="4">
        <v>0</v>
      </c>
      <c r="K89" s="51">
        <f t="shared" si="270"/>
        <v>0</v>
      </c>
      <c r="L89" s="50">
        <v>0</v>
      </c>
      <c r="M89" s="4">
        <v>0</v>
      </c>
      <c r="N89" s="51">
        <f t="shared" si="271"/>
        <v>0</v>
      </c>
      <c r="O89" s="50">
        <v>0</v>
      </c>
      <c r="P89" s="4">
        <v>0</v>
      </c>
      <c r="Q89" s="51">
        <f t="shared" si="272"/>
        <v>0</v>
      </c>
      <c r="R89" s="50">
        <v>0</v>
      </c>
      <c r="S89" s="4">
        <v>0</v>
      </c>
      <c r="T89" s="51">
        <f t="shared" si="273"/>
        <v>0</v>
      </c>
      <c r="U89" s="50">
        <v>0</v>
      </c>
      <c r="V89" s="4">
        <v>0</v>
      </c>
      <c r="W89" s="51">
        <f t="shared" si="274"/>
        <v>0</v>
      </c>
      <c r="X89" s="50">
        <v>0</v>
      </c>
      <c r="Y89" s="4">
        <v>0</v>
      </c>
      <c r="Z89" s="51">
        <f t="shared" si="275"/>
        <v>0</v>
      </c>
      <c r="AA89" s="76">
        <v>2761.17</v>
      </c>
      <c r="AB89" s="4">
        <v>51699.582000000002</v>
      </c>
      <c r="AC89" s="51">
        <f t="shared" si="276"/>
        <v>18723.795347624378</v>
      </c>
      <c r="AD89" s="50">
        <v>0</v>
      </c>
      <c r="AE89" s="4">
        <v>0</v>
      </c>
      <c r="AF89" s="51">
        <f t="shared" si="277"/>
        <v>0</v>
      </c>
      <c r="AG89" s="50">
        <v>0</v>
      </c>
      <c r="AH89" s="4">
        <v>0</v>
      </c>
      <c r="AI89" s="51">
        <f t="shared" si="278"/>
        <v>0</v>
      </c>
      <c r="AJ89" s="50">
        <v>0</v>
      </c>
      <c r="AK89" s="4">
        <v>0</v>
      </c>
      <c r="AL89" s="51">
        <f t="shared" si="279"/>
        <v>0</v>
      </c>
      <c r="AM89" s="50">
        <v>0</v>
      </c>
      <c r="AN89" s="4">
        <v>0</v>
      </c>
      <c r="AO89" s="51">
        <f t="shared" si="280"/>
        <v>0</v>
      </c>
      <c r="AP89" s="50">
        <v>0</v>
      </c>
      <c r="AQ89" s="4">
        <v>0</v>
      </c>
      <c r="AR89" s="51">
        <f t="shared" si="281"/>
        <v>0</v>
      </c>
      <c r="AS89" s="50">
        <v>0</v>
      </c>
      <c r="AT89" s="4">
        <v>0</v>
      </c>
      <c r="AU89" s="51">
        <f t="shared" si="282"/>
        <v>0</v>
      </c>
      <c r="AV89" s="50">
        <v>0</v>
      </c>
      <c r="AW89" s="4">
        <v>0</v>
      </c>
      <c r="AX89" s="51">
        <f t="shared" si="283"/>
        <v>0</v>
      </c>
      <c r="AY89" s="50">
        <v>0</v>
      </c>
      <c r="AZ89" s="4">
        <v>0</v>
      </c>
      <c r="BA89" s="51">
        <f t="shared" si="284"/>
        <v>0</v>
      </c>
      <c r="BB89" s="50">
        <v>0</v>
      </c>
      <c r="BC89" s="4">
        <v>0</v>
      </c>
      <c r="BD89" s="51">
        <f t="shared" si="285"/>
        <v>0</v>
      </c>
      <c r="BE89" s="50">
        <v>0</v>
      </c>
      <c r="BF89" s="4">
        <v>0</v>
      </c>
      <c r="BG89" s="51">
        <f t="shared" si="286"/>
        <v>0</v>
      </c>
      <c r="BH89" s="50">
        <v>0</v>
      </c>
      <c r="BI89" s="4">
        <v>0</v>
      </c>
      <c r="BJ89" s="51">
        <f t="shared" si="287"/>
        <v>0</v>
      </c>
      <c r="BK89" s="50">
        <v>0</v>
      </c>
      <c r="BL89" s="4">
        <v>0</v>
      </c>
      <c r="BM89" s="51">
        <f t="shared" si="288"/>
        <v>0</v>
      </c>
      <c r="BN89" s="50">
        <v>0</v>
      </c>
      <c r="BO89" s="4">
        <v>0</v>
      </c>
      <c r="BP89" s="51">
        <f t="shared" si="289"/>
        <v>0</v>
      </c>
      <c r="BQ89" s="50">
        <v>0</v>
      </c>
      <c r="BR89" s="4">
        <v>0</v>
      </c>
      <c r="BS89" s="51">
        <f t="shared" si="290"/>
        <v>0</v>
      </c>
      <c r="BT89" s="50">
        <v>0</v>
      </c>
      <c r="BU89" s="4">
        <v>0</v>
      </c>
      <c r="BV89" s="51">
        <f t="shared" si="291"/>
        <v>0</v>
      </c>
      <c r="BW89" s="50">
        <v>0</v>
      </c>
      <c r="BX89" s="4">
        <v>0</v>
      </c>
      <c r="BY89" s="51">
        <f t="shared" si="292"/>
        <v>0</v>
      </c>
      <c r="BZ89" s="6">
        <f t="shared" si="294"/>
        <v>2761.17</v>
      </c>
      <c r="CA89" s="11">
        <f t="shared" si="295"/>
        <v>51699.582000000002</v>
      </c>
    </row>
    <row r="90" spans="1:79" x14ac:dyDescent="0.3">
      <c r="A90" s="43">
        <v>2023</v>
      </c>
      <c r="B90" s="44" t="s">
        <v>11</v>
      </c>
      <c r="C90" s="50"/>
      <c r="D90" s="4"/>
      <c r="E90" s="51"/>
      <c r="F90" s="50">
        <v>0</v>
      </c>
      <c r="G90" s="4">
        <v>0</v>
      </c>
      <c r="H90" s="51">
        <f t="shared" si="296"/>
        <v>0</v>
      </c>
      <c r="I90" s="50">
        <v>0</v>
      </c>
      <c r="J90" s="4">
        <v>0</v>
      </c>
      <c r="K90" s="51">
        <f t="shared" si="270"/>
        <v>0</v>
      </c>
      <c r="L90" s="50">
        <v>0</v>
      </c>
      <c r="M90" s="4">
        <v>0</v>
      </c>
      <c r="N90" s="51">
        <f t="shared" si="271"/>
        <v>0</v>
      </c>
      <c r="O90" s="50">
        <v>0</v>
      </c>
      <c r="P90" s="4">
        <v>0</v>
      </c>
      <c r="Q90" s="51">
        <f t="shared" si="272"/>
        <v>0</v>
      </c>
      <c r="R90" s="50">
        <v>0</v>
      </c>
      <c r="S90" s="4">
        <v>0</v>
      </c>
      <c r="T90" s="51">
        <f t="shared" si="273"/>
        <v>0</v>
      </c>
      <c r="U90" s="50">
        <v>0</v>
      </c>
      <c r="V90" s="4">
        <v>0</v>
      </c>
      <c r="W90" s="51">
        <f t="shared" si="274"/>
        <v>0</v>
      </c>
      <c r="X90" s="50">
        <v>0</v>
      </c>
      <c r="Y90" s="4">
        <v>0</v>
      </c>
      <c r="Z90" s="51">
        <f t="shared" si="275"/>
        <v>0</v>
      </c>
      <c r="AA90" s="76">
        <v>1940.729</v>
      </c>
      <c r="AB90" s="4">
        <v>34712.601000000002</v>
      </c>
      <c r="AC90" s="51">
        <f t="shared" si="276"/>
        <v>17886.372079770026</v>
      </c>
      <c r="AD90" s="50">
        <v>0</v>
      </c>
      <c r="AE90" s="4">
        <v>0</v>
      </c>
      <c r="AF90" s="51">
        <f t="shared" si="277"/>
        <v>0</v>
      </c>
      <c r="AG90" s="50">
        <v>0</v>
      </c>
      <c r="AH90" s="4">
        <v>0</v>
      </c>
      <c r="AI90" s="51">
        <f t="shared" si="278"/>
        <v>0</v>
      </c>
      <c r="AJ90" s="50">
        <v>0</v>
      </c>
      <c r="AK90" s="4">
        <v>0</v>
      </c>
      <c r="AL90" s="51">
        <f t="shared" si="279"/>
        <v>0</v>
      </c>
      <c r="AM90" s="76">
        <v>2.5602600000000004</v>
      </c>
      <c r="AN90" s="4">
        <v>268.37900000000002</v>
      </c>
      <c r="AO90" s="51">
        <f t="shared" si="280"/>
        <v>104824.9005960332</v>
      </c>
      <c r="AP90" s="50">
        <v>0</v>
      </c>
      <c r="AQ90" s="4">
        <v>0</v>
      </c>
      <c r="AR90" s="51">
        <f t="shared" si="281"/>
        <v>0</v>
      </c>
      <c r="AS90" s="50">
        <v>0</v>
      </c>
      <c r="AT90" s="4">
        <v>0</v>
      </c>
      <c r="AU90" s="51">
        <f t="shared" si="282"/>
        <v>0</v>
      </c>
      <c r="AV90" s="50">
        <v>0</v>
      </c>
      <c r="AW90" s="4">
        <v>0</v>
      </c>
      <c r="AX90" s="51">
        <f t="shared" si="283"/>
        <v>0</v>
      </c>
      <c r="AY90" s="50">
        <v>0</v>
      </c>
      <c r="AZ90" s="4">
        <v>0</v>
      </c>
      <c r="BA90" s="51">
        <f t="shared" si="284"/>
        <v>0</v>
      </c>
      <c r="BB90" s="50">
        <v>0</v>
      </c>
      <c r="BC90" s="4">
        <v>0</v>
      </c>
      <c r="BD90" s="51">
        <f t="shared" si="285"/>
        <v>0</v>
      </c>
      <c r="BE90" s="50">
        <v>0</v>
      </c>
      <c r="BF90" s="4">
        <v>0</v>
      </c>
      <c r="BG90" s="51">
        <f t="shared" si="286"/>
        <v>0</v>
      </c>
      <c r="BH90" s="50">
        <v>0</v>
      </c>
      <c r="BI90" s="4">
        <v>0</v>
      </c>
      <c r="BJ90" s="51">
        <f t="shared" si="287"/>
        <v>0</v>
      </c>
      <c r="BK90" s="50">
        <v>0</v>
      </c>
      <c r="BL90" s="4">
        <v>0</v>
      </c>
      <c r="BM90" s="51">
        <f t="shared" si="288"/>
        <v>0</v>
      </c>
      <c r="BN90" s="50">
        <v>0</v>
      </c>
      <c r="BO90" s="4">
        <v>0</v>
      </c>
      <c r="BP90" s="51">
        <f t="shared" si="289"/>
        <v>0</v>
      </c>
      <c r="BQ90" s="50">
        <v>0</v>
      </c>
      <c r="BR90" s="4">
        <v>0</v>
      </c>
      <c r="BS90" s="51">
        <f t="shared" si="290"/>
        <v>0</v>
      </c>
      <c r="BT90" s="50">
        <v>0</v>
      </c>
      <c r="BU90" s="4">
        <v>0</v>
      </c>
      <c r="BV90" s="51">
        <f t="shared" si="291"/>
        <v>0</v>
      </c>
      <c r="BW90" s="50">
        <v>0</v>
      </c>
      <c r="BX90" s="4">
        <v>0</v>
      </c>
      <c r="BY90" s="51">
        <f t="shared" si="292"/>
        <v>0</v>
      </c>
      <c r="BZ90" s="6">
        <f t="shared" si="294"/>
        <v>1943.28926</v>
      </c>
      <c r="CA90" s="11">
        <f t="shared" si="295"/>
        <v>34980.980000000003</v>
      </c>
    </row>
    <row r="91" spans="1:79" x14ac:dyDescent="0.3">
      <c r="A91" s="43">
        <v>2023</v>
      </c>
      <c r="B91" s="44" t="s">
        <v>12</v>
      </c>
      <c r="C91" s="50"/>
      <c r="D91" s="4"/>
      <c r="E91" s="51"/>
      <c r="F91" s="50">
        <v>0</v>
      </c>
      <c r="G91" s="4">
        <v>0</v>
      </c>
      <c r="H91" s="51">
        <f t="shared" si="296"/>
        <v>0</v>
      </c>
      <c r="I91" s="50">
        <v>0</v>
      </c>
      <c r="J91" s="4">
        <v>0</v>
      </c>
      <c r="K91" s="51">
        <f t="shared" si="270"/>
        <v>0</v>
      </c>
      <c r="L91" s="50">
        <v>0</v>
      </c>
      <c r="M91" s="4">
        <v>0</v>
      </c>
      <c r="N91" s="51">
        <f t="shared" si="271"/>
        <v>0</v>
      </c>
      <c r="O91" s="50">
        <v>0</v>
      </c>
      <c r="P91" s="4">
        <v>0</v>
      </c>
      <c r="Q91" s="51">
        <f t="shared" si="272"/>
        <v>0</v>
      </c>
      <c r="R91" s="50">
        <v>0</v>
      </c>
      <c r="S91" s="4">
        <v>0</v>
      </c>
      <c r="T91" s="51">
        <f t="shared" si="273"/>
        <v>0</v>
      </c>
      <c r="U91" s="50">
        <v>0</v>
      </c>
      <c r="V91" s="4">
        <v>0</v>
      </c>
      <c r="W91" s="51">
        <f t="shared" si="274"/>
        <v>0</v>
      </c>
      <c r="X91" s="50">
        <v>0</v>
      </c>
      <c r="Y91" s="4">
        <v>0</v>
      </c>
      <c r="Z91" s="51">
        <f t="shared" si="275"/>
        <v>0</v>
      </c>
      <c r="AA91" s="76">
        <v>2689.989</v>
      </c>
      <c r="AB91" s="4">
        <v>47439.004000000001</v>
      </c>
      <c r="AC91" s="51">
        <f t="shared" si="276"/>
        <v>17635.389587094967</v>
      </c>
      <c r="AD91" s="50">
        <v>0</v>
      </c>
      <c r="AE91" s="4">
        <v>0</v>
      </c>
      <c r="AF91" s="51">
        <f t="shared" si="277"/>
        <v>0</v>
      </c>
      <c r="AG91" s="50">
        <v>0</v>
      </c>
      <c r="AH91" s="4">
        <v>0</v>
      </c>
      <c r="AI91" s="51">
        <f t="shared" si="278"/>
        <v>0</v>
      </c>
      <c r="AJ91" s="50">
        <v>0</v>
      </c>
      <c r="AK91" s="4">
        <v>0</v>
      </c>
      <c r="AL91" s="51">
        <f t="shared" si="279"/>
        <v>0</v>
      </c>
      <c r="AM91" s="76">
        <v>60</v>
      </c>
      <c r="AN91" s="4">
        <v>1661.8889999999999</v>
      </c>
      <c r="AO91" s="51">
        <f t="shared" si="280"/>
        <v>27698.149999999998</v>
      </c>
      <c r="AP91" s="50">
        <v>0</v>
      </c>
      <c r="AQ91" s="4">
        <v>0</v>
      </c>
      <c r="AR91" s="51">
        <f t="shared" si="281"/>
        <v>0</v>
      </c>
      <c r="AS91" s="50">
        <v>0</v>
      </c>
      <c r="AT91" s="4">
        <v>0</v>
      </c>
      <c r="AU91" s="51">
        <f t="shared" si="282"/>
        <v>0</v>
      </c>
      <c r="AV91" s="50">
        <v>0</v>
      </c>
      <c r="AW91" s="4">
        <v>0</v>
      </c>
      <c r="AX91" s="51">
        <f t="shared" si="283"/>
        <v>0</v>
      </c>
      <c r="AY91" s="50">
        <v>0</v>
      </c>
      <c r="AZ91" s="4">
        <v>0</v>
      </c>
      <c r="BA91" s="51">
        <f t="shared" si="284"/>
        <v>0</v>
      </c>
      <c r="BB91" s="50">
        <v>0</v>
      </c>
      <c r="BC91" s="4">
        <v>0</v>
      </c>
      <c r="BD91" s="51">
        <f t="shared" si="285"/>
        <v>0</v>
      </c>
      <c r="BE91" s="50">
        <v>0</v>
      </c>
      <c r="BF91" s="4">
        <v>0</v>
      </c>
      <c r="BG91" s="51">
        <f t="shared" si="286"/>
        <v>0</v>
      </c>
      <c r="BH91" s="50">
        <v>0</v>
      </c>
      <c r="BI91" s="4">
        <v>0</v>
      </c>
      <c r="BJ91" s="51">
        <f t="shared" si="287"/>
        <v>0</v>
      </c>
      <c r="BK91" s="50">
        <v>0</v>
      </c>
      <c r="BL91" s="4">
        <v>0</v>
      </c>
      <c r="BM91" s="51">
        <f t="shared" si="288"/>
        <v>0</v>
      </c>
      <c r="BN91" s="50">
        <v>0</v>
      </c>
      <c r="BO91" s="4">
        <v>0</v>
      </c>
      <c r="BP91" s="51">
        <f t="shared" si="289"/>
        <v>0</v>
      </c>
      <c r="BQ91" s="50">
        <v>0</v>
      </c>
      <c r="BR91" s="4">
        <v>0</v>
      </c>
      <c r="BS91" s="51">
        <f t="shared" si="290"/>
        <v>0</v>
      </c>
      <c r="BT91" s="50">
        <v>0</v>
      </c>
      <c r="BU91" s="4">
        <v>0</v>
      </c>
      <c r="BV91" s="51">
        <f t="shared" si="291"/>
        <v>0</v>
      </c>
      <c r="BW91" s="50">
        <v>0</v>
      </c>
      <c r="BX91" s="4">
        <v>0</v>
      </c>
      <c r="BY91" s="51">
        <f t="shared" si="292"/>
        <v>0</v>
      </c>
      <c r="BZ91" s="6">
        <f t="shared" si="294"/>
        <v>2749.989</v>
      </c>
      <c r="CA91" s="11">
        <f t="shared" si="295"/>
        <v>49100.893000000004</v>
      </c>
    </row>
    <row r="92" spans="1:79" x14ac:dyDescent="0.3">
      <c r="A92" s="43">
        <v>2023</v>
      </c>
      <c r="B92" s="44" t="s">
        <v>13</v>
      </c>
      <c r="C92" s="50"/>
      <c r="D92" s="4"/>
      <c r="E92" s="51"/>
      <c r="F92" s="50">
        <v>0</v>
      </c>
      <c r="G92" s="4">
        <v>0</v>
      </c>
      <c r="H92" s="51">
        <f t="shared" si="296"/>
        <v>0</v>
      </c>
      <c r="I92" s="50">
        <v>0</v>
      </c>
      <c r="J92" s="4">
        <v>0</v>
      </c>
      <c r="K92" s="51">
        <f t="shared" si="270"/>
        <v>0</v>
      </c>
      <c r="L92" s="50">
        <v>0</v>
      </c>
      <c r="M92" s="4">
        <v>0</v>
      </c>
      <c r="N92" s="51">
        <f t="shared" si="271"/>
        <v>0</v>
      </c>
      <c r="O92" s="50">
        <v>0</v>
      </c>
      <c r="P92" s="4">
        <v>0</v>
      </c>
      <c r="Q92" s="51">
        <f t="shared" si="272"/>
        <v>0</v>
      </c>
      <c r="R92" s="50">
        <v>0</v>
      </c>
      <c r="S92" s="4">
        <v>0</v>
      </c>
      <c r="T92" s="51">
        <f t="shared" si="273"/>
        <v>0</v>
      </c>
      <c r="U92" s="50">
        <v>0</v>
      </c>
      <c r="V92" s="4">
        <v>0</v>
      </c>
      <c r="W92" s="51">
        <f t="shared" si="274"/>
        <v>0</v>
      </c>
      <c r="X92" s="50">
        <v>0</v>
      </c>
      <c r="Y92" s="4">
        <v>0</v>
      </c>
      <c r="Z92" s="51">
        <f t="shared" si="275"/>
        <v>0</v>
      </c>
      <c r="AA92" s="76">
        <v>2300.4029999999998</v>
      </c>
      <c r="AB92" s="4">
        <v>41813.595000000001</v>
      </c>
      <c r="AC92" s="51">
        <f t="shared" si="276"/>
        <v>18176.639049766502</v>
      </c>
      <c r="AD92" s="50">
        <v>0</v>
      </c>
      <c r="AE92" s="4">
        <v>0</v>
      </c>
      <c r="AF92" s="51">
        <f t="shared" si="277"/>
        <v>0</v>
      </c>
      <c r="AG92" s="50">
        <v>0</v>
      </c>
      <c r="AH92" s="4">
        <v>0</v>
      </c>
      <c r="AI92" s="51">
        <f t="shared" si="278"/>
        <v>0</v>
      </c>
      <c r="AJ92" s="50">
        <v>0</v>
      </c>
      <c r="AK92" s="4">
        <v>0</v>
      </c>
      <c r="AL92" s="51">
        <f t="shared" si="279"/>
        <v>0</v>
      </c>
      <c r="AM92" s="76">
        <v>40</v>
      </c>
      <c r="AN92" s="4">
        <v>1146.6990000000001</v>
      </c>
      <c r="AO92" s="51">
        <f t="shared" si="280"/>
        <v>28667.475000000002</v>
      </c>
      <c r="AP92" s="50">
        <v>0</v>
      </c>
      <c r="AQ92" s="4">
        <v>0</v>
      </c>
      <c r="AR92" s="51">
        <f t="shared" si="281"/>
        <v>0</v>
      </c>
      <c r="AS92" s="50">
        <v>0</v>
      </c>
      <c r="AT92" s="4">
        <v>0</v>
      </c>
      <c r="AU92" s="51">
        <f t="shared" si="282"/>
        <v>0</v>
      </c>
      <c r="AV92" s="50">
        <v>0</v>
      </c>
      <c r="AW92" s="4">
        <v>0</v>
      </c>
      <c r="AX92" s="51">
        <f t="shared" si="283"/>
        <v>0</v>
      </c>
      <c r="AY92" s="50">
        <v>0</v>
      </c>
      <c r="AZ92" s="4">
        <v>0</v>
      </c>
      <c r="BA92" s="51">
        <f t="shared" si="284"/>
        <v>0</v>
      </c>
      <c r="BB92" s="50">
        <v>0</v>
      </c>
      <c r="BC92" s="4">
        <v>0</v>
      </c>
      <c r="BD92" s="51">
        <f t="shared" si="285"/>
        <v>0</v>
      </c>
      <c r="BE92" s="76">
        <v>43.74</v>
      </c>
      <c r="BF92" s="4">
        <v>838.64700000000005</v>
      </c>
      <c r="BG92" s="51">
        <f t="shared" si="286"/>
        <v>19173.456790123455</v>
      </c>
      <c r="BH92" s="50">
        <v>0</v>
      </c>
      <c r="BI92" s="4">
        <v>0</v>
      </c>
      <c r="BJ92" s="51">
        <f t="shared" si="287"/>
        <v>0</v>
      </c>
      <c r="BK92" s="50">
        <v>0</v>
      </c>
      <c r="BL92" s="4">
        <v>0</v>
      </c>
      <c r="BM92" s="51">
        <f t="shared" si="288"/>
        <v>0</v>
      </c>
      <c r="BN92" s="50">
        <v>0</v>
      </c>
      <c r="BO92" s="4">
        <v>0</v>
      </c>
      <c r="BP92" s="51">
        <f t="shared" si="289"/>
        <v>0</v>
      </c>
      <c r="BQ92" s="50">
        <v>0</v>
      </c>
      <c r="BR92" s="4">
        <v>0</v>
      </c>
      <c r="BS92" s="51">
        <f t="shared" si="290"/>
        <v>0</v>
      </c>
      <c r="BT92" s="50">
        <v>0</v>
      </c>
      <c r="BU92" s="4">
        <v>0</v>
      </c>
      <c r="BV92" s="51">
        <f t="shared" si="291"/>
        <v>0</v>
      </c>
      <c r="BW92" s="50">
        <v>0</v>
      </c>
      <c r="BX92" s="4">
        <v>0</v>
      </c>
      <c r="BY92" s="51">
        <f t="shared" si="292"/>
        <v>0</v>
      </c>
      <c r="BZ92" s="6">
        <f t="shared" si="294"/>
        <v>2384.1429999999996</v>
      </c>
      <c r="CA92" s="11">
        <f t="shared" si="295"/>
        <v>43798.940999999999</v>
      </c>
    </row>
    <row r="93" spans="1:79" x14ac:dyDescent="0.3">
      <c r="A93" s="43">
        <v>2023</v>
      </c>
      <c r="B93" s="44" t="s">
        <v>14</v>
      </c>
      <c r="C93" s="50"/>
      <c r="D93" s="4"/>
      <c r="E93" s="51"/>
      <c r="F93" s="50">
        <v>0</v>
      </c>
      <c r="G93" s="4">
        <v>0</v>
      </c>
      <c r="H93" s="51">
        <f t="shared" si="296"/>
        <v>0</v>
      </c>
      <c r="I93" s="50">
        <v>0</v>
      </c>
      <c r="J93" s="4">
        <v>0</v>
      </c>
      <c r="K93" s="51">
        <f t="shared" si="270"/>
        <v>0</v>
      </c>
      <c r="L93" s="50">
        <v>0</v>
      </c>
      <c r="M93" s="4">
        <v>0</v>
      </c>
      <c r="N93" s="51">
        <f t="shared" si="271"/>
        <v>0</v>
      </c>
      <c r="O93" s="50">
        <v>0</v>
      </c>
      <c r="P93" s="4">
        <v>0</v>
      </c>
      <c r="Q93" s="51">
        <f t="shared" si="272"/>
        <v>0</v>
      </c>
      <c r="R93" s="50">
        <v>0</v>
      </c>
      <c r="S93" s="4">
        <v>0</v>
      </c>
      <c r="T93" s="51">
        <f t="shared" si="273"/>
        <v>0</v>
      </c>
      <c r="U93" s="50">
        <v>0</v>
      </c>
      <c r="V93" s="4">
        <v>0</v>
      </c>
      <c r="W93" s="51">
        <f t="shared" si="274"/>
        <v>0</v>
      </c>
      <c r="X93" s="50">
        <v>0</v>
      </c>
      <c r="Y93" s="4">
        <v>0</v>
      </c>
      <c r="Z93" s="51">
        <f t="shared" si="275"/>
        <v>0</v>
      </c>
      <c r="AA93" s="50">
        <v>0</v>
      </c>
      <c r="AB93" s="4">
        <v>0</v>
      </c>
      <c r="AC93" s="51">
        <f t="shared" si="276"/>
        <v>0</v>
      </c>
      <c r="AD93" s="76">
        <v>2310.808</v>
      </c>
      <c r="AE93" s="4">
        <v>42371.614000000001</v>
      </c>
      <c r="AF93" s="51">
        <f t="shared" si="277"/>
        <v>18336.276315470604</v>
      </c>
      <c r="AG93" s="50">
        <v>0</v>
      </c>
      <c r="AH93" s="4">
        <v>0</v>
      </c>
      <c r="AI93" s="51">
        <f t="shared" si="278"/>
        <v>0</v>
      </c>
      <c r="AJ93" s="50">
        <v>0</v>
      </c>
      <c r="AK93" s="4">
        <v>0</v>
      </c>
      <c r="AL93" s="51">
        <f t="shared" si="279"/>
        <v>0</v>
      </c>
      <c r="AM93" s="76">
        <v>80</v>
      </c>
      <c r="AN93" s="4">
        <v>2272.5320000000002</v>
      </c>
      <c r="AO93" s="51">
        <f t="shared" si="280"/>
        <v>28406.65</v>
      </c>
      <c r="AP93" s="50">
        <v>0</v>
      </c>
      <c r="AQ93" s="4">
        <v>0</v>
      </c>
      <c r="AR93" s="51">
        <f t="shared" si="281"/>
        <v>0</v>
      </c>
      <c r="AS93" s="50">
        <v>0</v>
      </c>
      <c r="AT93" s="4">
        <v>0</v>
      </c>
      <c r="AU93" s="51">
        <f t="shared" si="282"/>
        <v>0</v>
      </c>
      <c r="AV93" s="50">
        <v>0</v>
      </c>
      <c r="AW93" s="4">
        <v>0</v>
      </c>
      <c r="AX93" s="51">
        <f t="shared" si="283"/>
        <v>0</v>
      </c>
      <c r="AY93" s="50">
        <v>0</v>
      </c>
      <c r="AZ93" s="4">
        <v>0</v>
      </c>
      <c r="BA93" s="51">
        <f t="shared" si="284"/>
        <v>0</v>
      </c>
      <c r="BB93" s="50">
        <v>0</v>
      </c>
      <c r="BC93" s="4">
        <v>0</v>
      </c>
      <c r="BD93" s="51">
        <f t="shared" si="285"/>
        <v>0</v>
      </c>
      <c r="BE93" s="50">
        <v>0</v>
      </c>
      <c r="BF93" s="4">
        <v>0</v>
      </c>
      <c r="BG93" s="51">
        <f t="shared" si="286"/>
        <v>0</v>
      </c>
      <c r="BH93" s="50">
        <v>0</v>
      </c>
      <c r="BI93" s="4">
        <v>0</v>
      </c>
      <c r="BJ93" s="51">
        <f t="shared" si="287"/>
        <v>0</v>
      </c>
      <c r="BK93" s="50">
        <v>0</v>
      </c>
      <c r="BL93" s="4">
        <v>0</v>
      </c>
      <c r="BM93" s="51">
        <f t="shared" si="288"/>
        <v>0</v>
      </c>
      <c r="BN93" s="50">
        <v>0</v>
      </c>
      <c r="BO93" s="4">
        <v>0</v>
      </c>
      <c r="BP93" s="51">
        <f t="shared" si="289"/>
        <v>0</v>
      </c>
      <c r="BQ93" s="50">
        <v>0</v>
      </c>
      <c r="BR93" s="4">
        <v>0</v>
      </c>
      <c r="BS93" s="51">
        <f t="shared" si="290"/>
        <v>0</v>
      </c>
      <c r="BT93" s="50">
        <v>0</v>
      </c>
      <c r="BU93" s="4">
        <v>0</v>
      </c>
      <c r="BV93" s="51">
        <f t="shared" si="291"/>
        <v>0</v>
      </c>
      <c r="BW93" s="50">
        <v>0</v>
      </c>
      <c r="BX93" s="4">
        <v>0</v>
      </c>
      <c r="BY93" s="51">
        <f t="shared" si="292"/>
        <v>0</v>
      </c>
      <c r="BZ93" s="6">
        <f t="shared" si="294"/>
        <v>2390.808</v>
      </c>
      <c r="CA93" s="11">
        <f t="shared" si="295"/>
        <v>44644.146000000001</v>
      </c>
    </row>
    <row r="94" spans="1:79" x14ac:dyDescent="0.3">
      <c r="A94" s="43">
        <v>2023</v>
      </c>
      <c r="B94" s="51" t="s">
        <v>15</v>
      </c>
      <c r="C94" s="50"/>
      <c r="D94" s="4"/>
      <c r="E94" s="51"/>
      <c r="F94" s="50">
        <v>0</v>
      </c>
      <c r="G94" s="4">
        <v>0</v>
      </c>
      <c r="H94" s="51">
        <f t="shared" si="296"/>
        <v>0</v>
      </c>
      <c r="I94" s="50">
        <v>0</v>
      </c>
      <c r="J94" s="4">
        <v>0</v>
      </c>
      <c r="K94" s="51">
        <f t="shared" si="270"/>
        <v>0</v>
      </c>
      <c r="L94" s="50">
        <v>0</v>
      </c>
      <c r="M94" s="4">
        <v>0</v>
      </c>
      <c r="N94" s="51">
        <f t="shared" si="271"/>
        <v>0</v>
      </c>
      <c r="O94" s="50">
        <v>0</v>
      </c>
      <c r="P94" s="4">
        <v>0</v>
      </c>
      <c r="Q94" s="51">
        <f t="shared" si="272"/>
        <v>0</v>
      </c>
      <c r="R94" s="50">
        <v>0</v>
      </c>
      <c r="S94" s="4">
        <v>0</v>
      </c>
      <c r="T94" s="51">
        <f t="shared" si="273"/>
        <v>0</v>
      </c>
      <c r="U94" s="50">
        <v>0</v>
      </c>
      <c r="V94" s="4">
        <v>0</v>
      </c>
      <c r="W94" s="51">
        <f t="shared" si="274"/>
        <v>0</v>
      </c>
      <c r="X94" s="50">
        <v>0</v>
      </c>
      <c r="Y94" s="4">
        <v>0</v>
      </c>
      <c r="Z94" s="51">
        <f t="shared" si="275"/>
        <v>0</v>
      </c>
      <c r="AA94" s="76">
        <v>1302.5630000000001</v>
      </c>
      <c r="AB94" s="4">
        <v>23694.266</v>
      </c>
      <c r="AC94" s="51">
        <f t="shared" si="276"/>
        <v>18190.495200616013</v>
      </c>
      <c r="AD94" s="50">
        <v>0</v>
      </c>
      <c r="AE94" s="4">
        <v>0</v>
      </c>
      <c r="AF94" s="51">
        <f t="shared" si="277"/>
        <v>0</v>
      </c>
      <c r="AG94" s="50">
        <v>0</v>
      </c>
      <c r="AH94" s="4">
        <v>0</v>
      </c>
      <c r="AI94" s="51">
        <f t="shared" si="278"/>
        <v>0</v>
      </c>
      <c r="AJ94" s="50">
        <v>0</v>
      </c>
      <c r="AK94" s="4">
        <v>0</v>
      </c>
      <c r="AL94" s="51">
        <f t="shared" si="279"/>
        <v>0</v>
      </c>
      <c r="AM94" s="76">
        <v>661.46799999999996</v>
      </c>
      <c r="AN94" s="4">
        <v>12360.014999999999</v>
      </c>
      <c r="AO94" s="51">
        <f t="shared" si="280"/>
        <v>18685.733852582438</v>
      </c>
      <c r="AP94" s="50">
        <v>0</v>
      </c>
      <c r="AQ94" s="4">
        <v>0</v>
      </c>
      <c r="AR94" s="51">
        <f t="shared" si="281"/>
        <v>0</v>
      </c>
      <c r="AS94" s="50">
        <v>0</v>
      </c>
      <c r="AT94" s="4">
        <v>0</v>
      </c>
      <c r="AU94" s="51">
        <f t="shared" si="282"/>
        <v>0</v>
      </c>
      <c r="AV94" s="50">
        <v>0</v>
      </c>
      <c r="AW94" s="4">
        <v>0</v>
      </c>
      <c r="AX94" s="51">
        <f t="shared" si="283"/>
        <v>0</v>
      </c>
      <c r="AY94" s="50">
        <v>0</v>
      </c>
      <c r="AZ94" s="4">
        <v>0</v>
      </c>
      <c r="BA94" s="51">
        <f t="shared" si="284"/>
        <v>0</v>
      </c>
      <c r="BB94" s="50">
        <v>0</v>
      </c>
      <c r="BC94" s="4">
        <v>0</v>
      </c>
      <c r="BD94" s="51">
        <f t="shared" si="285"/>
        <v>0</v>
      </c>
      <c r="BE94" s="50">
        <v>0</v>
      </c>
      <c r="BF94" s="4">
        <v>0</v>
      </c>
      <c r="BG94" s="51">
        <f t="shared" si="286"/>
        <v>0</v>
      </c>
      <c r="BH94" s="50">
        <v>0</v>
      </c>
      <c r="BI94" s="4">
        <v>0</v>
      </c>
      <c r="BJ94" s="51">
        <f t="shared" si="287"/>
        <v>0</v>
      </c>
      <c r="BK94" s="50">
        <v>0</v>
      </c>
      <c r="BL94" s="4">
        <v>0</v>
      </c>
      <c r="BM94" s="51">
        <f t="shared" si="288"/>
        <v>0</v>
      </c>
      <c r="BN94" s="50">
        <v>0</v>
      </c>
      <c r="BO94" s="4">
        <v>0</v>
      </c>
      <c r="BP94" s="51">
        <f t="shared" si="289"/>
        <v>0</v>
      </c>
      <c r="BQ94" s="50">
        <v>0</v>
      </c>
      <c r="BR94" s="4">
        <v>0</v>
      </c>
      <c r="BS94" s="51">
        <f t="shared" si="290"/>
        <v>0</v>
      </c>
      <c r="BT94" s="50">
        <v>0</v>
      </c>
      <c r="BU94" s="4">
        <v>0</v>
      </c>
      <c r="BV94" s="51">
        <f t="shared" si="291"/>
        <v>0</v>
      </c>
      <c r="BW94" s="50">
        <v>0</v>
      </c>
      <c r="BX94" s="4">
        <v>0</v>
      </c>
      <c r="BY94" s="51">
        <f t="shared" si="292"/>
        <v>0</v>
      </c>
      <c r="BZ94" s="6">
        <f t="shared" si="294"/>
        <v>1964.0309999999999</v>
      </c>
      <c r="CA94" s="11">
        <f t="shared" si="295"/>
        <v>36054.281000000003</v>
      </c>
    </row>
    <row r="95" spans="1:79" x14ac:dyDescent="0.3">
      <c r="A95" s="43">
        <v>2023</v>
      </c>
      <c r="B95" s="44" t="s">
        <v>16</v>
      </c>
      <c r="C95" s="50"/>
      <c r="D95" s="4"/>
      <c r="E95" s="51"/>
      <c r="F95" s="50">
        <v>0</v>
      </c>
      <c r="G95" s="4">
        <v>0</v>
      </c>
      <c r="H95" s="51">
        <f t="shared" si="296"/>
        <v>0</v>
      </c>
      <c r="I95" s="50">
        <v>0</v>
      </c>
      <c r="J95" s="4">
        <v>0</v>
      </c>
      <c r="K95" s="51">
        <f t="shared" si="270"/>
        <v>0</v>
      </c>
      <c r="L95" s="50">
        <v>0</v>
      </c>
      <c r="M95" s="4">
        <v>0</v>
      </c>
      <c r="N95" s="51">
        <f t="shared" si="271"/>
        <v>0</v>
      </c>
      <c r="O95" s="50">
        <v>0</v>
      </c>
      <c r="P95" s="4">
        <v>0</v>
      </c>
      <c r="Q95" s="51">
        <f t="shared" si="272"/>
        <v>0</v>
      </c>
      <c r="R95" s="50">
        <v>0</v>
      </c>
      <c r="S95" s="4">
        <v>0</v>
      </c>
      <c r="T95" s="51">
        <f t="shared" si="273"/>
        <v>0</v>
      </c>
      <c r="U95" s="50">
        <v>0</v>
      </c>
      <c r="V95" s="4">
        <v>0</v>
      </c>
      <c r="W95" s="51">
        <f t="shared" si="274"/>
        <v>0</v>
      </c>
      <c r="X95" s="76">
        <v>0.34849999999999998</v>
      </c>
      <c r="Y95" s="4">
        <v>11.292999999999999</v>
      </c>
      <c r="Z95" s="51">
        <f t="shared" si="275"/>
        <v>32404.59110473458</v>
      </c>
      <c r="AA95" s="76">
        <v>1998.8</v>
      </c>
      <c r="AB95" s="4">
        <v>35234.449000000001</v>
      </c>
      <c r="AC95" s="51">
        <f t="shared" si="276"/>
        <v>17627.801180708426</v>
      </c>
      <c r="AD95" s="50">
        <v>0</v>
      </c>
      <c r="AE95" s="4">
        <v>0</v>
      </c>
      <c r="AF95" s="51">
        <f t="shared" si="277"/>
        <v>0</v>
      </c>
      <c r="AG95" s="50">
        <v>0</v>
      </c>
      <c r="AH95" s="4">
        <v>0</v>
      </c>
      <c r="AI95" s="51">
        <f t="shared" si="278"/>
        <v>0</v>
      </c>
      <c r="AJ95" s="50">
        <v>0</v>
      </c>
      <c r="AK95" s="4">
        <v>0</v>
      </c>
      <c r="AL95" s="51">
        <f t="shared" si="279"/>
        <v>0</v>
      </c>
      <c r="AM95" s="76">
        <v>236.8</v>
      </c>
      <c r="AN95" s="4">
        <v>4585.3630000000003</v>
      </c>
      <c r="AO95" s="51">
        <f t="shared" si="280"/>
        <v>19363.86402027027</v>
      </c>
      <c r="AP95" s="50">
        <v>0</v>
      </c>
      <c r="AQ95" s="4">
        <v>0</v>
      </c>
      <c r="AR95" s="51">
        <f t="shared" si="281"/>
        <v>0</v>
      </c>
      <c r="AS95" s="50">
        <v>0</v>
      </c>
      <c r="AT95" s="4">
        <v>0</v>
      </c>
      <c r="AU95" s="51">
        <f t="shared" si="282"/>
        <v>0</v>
      </c>
      <c r="AV95" s="50">
        <v>0</v>
      </c>
      <c r="AW95" s="4">
        <v>0</v>
      </c>
      <c r="AX95" s="51">
        <f t="shared" si="283"/>
        <v>0</v>
      </c>
      <c r="AY95" s="50">
        <v>0</v>
      </c>
      <c r="AZ95" s="4">
        <v>0</v>
      </c>
      <c r="BA95" s="51">
        <f t="shared" si="284"/>
        <v>0</v>
      </c>
      <c r="BB95" s="50">
        <v>0</v>
      </c>
      <c r="BC95" s="4">
        <v>0</v>
      </c>
      <c r="BD95" s="51">
        <f t="shared" si="285"/>
        <v>0</v>
      </c>
      <c r="BE95" s="50">
        <v>0</v>
      </c>
      <c r="BF95" s="4">
        <v>0</v>
      </c>
      <c r="BG95" s="51">
        <f t="shared" si="286"/>
        <v>0</v>
      </c>
      <c r="BH95" s="50">
        <v>0</v>
      </c>
      <c r="BI95" s="4">
        <v>0</v>
      </c>
      <c r="BJ95" s="51">
        <f t="shared" si="287"/>
        <v>0</v>
      </c>
      <c r="BK95" s="50">
        <v>0</v>
      </c>
      <c r="BL95" s="4">
        <v>0</v>
      </c>
      <c r="BM95" s="51">
        <f t="shared" si="288"/>
        <v>0</v>
      </c>
      <c r="BN95" s="50">
        <v>0</v>
      </c>
      <c r="BO95" s="4">
        <v>0</v>
      </c>
      <c r="BP95" s="51">
        <f t="shared" si="289"/>
        <v>0</v>
      </c>
      <c r="BQ95" s="50">
        <v>0</v>
      </c>
      <c r="BR95" s="4">
        <v>0</v>
      </c>
      <c r="BS95" s="51">
        <f t="shared" si="290"/>
        <v>0</v>
      </c>
      <c r="BT95" s="50">
        <v>0</v>
      </c>
      <c r="BU95" s="4">
        <v>0</v>
      </c>
      <c r="BV95" s="51">
        <f t="shared" si="291"/>
        <v>0</v>
      </c>
      <c r="BW95" s="50">
        <v>0</v>
      </c>
      <c r="BX95" s="4">
        <v>0</v>
      </c>
      <c r="BY95" s="51">
        <f t="shared" si="292"/>
        <v>0</v>
      </c>
      <c r="BZ95" s="6">
        <f t="shared" si="294"/>
        <v>2235.9485</v>
      </c>
      <c r="CA95" s="11">
        <f t="shared" si="295"/>
        <v>39831.104999999996</v>
      </c>
    </row>
    <row r="96" spans="1:79" ht="15" thickBot="1" x14ac:dyDescent="0.35">
      <c r="A96" s="45"/>
      <c r="B96" s="64" t="s">
        <v>17</v>
      </c>
      <c r="C96" s="52"/>
      <c r="D96" s="27"/>
      <c r="E96" s="53"/>
      <c r="F96" s="52">
        <f t="shared" ref="F96:G96" si="297">SUM(F84:F95)</f>
        <v>0</v>
      </c>
      <c r="G96" s="27">
        <f t="shared" si="297"/>
        <v>0</v>
      </c>
      <c r="H96" s="53"/>
      <c r="I96" s="52">
        <f t="shared" ref="I96:J96" si="298">SUM(I84:I95)</f>
        <v>0</v>
      </c>
      <c r="J96" s="27">
        <f t="shared" si="298"/>
        <v>0</v>
      </c>
      <c r="K96" s="53"/>
      <c r="L96" s="52">
        <f t="shared" ref="L96:M96" si="299">SUM(L84:L95)</f>
        <v>0</v>
      </c>
      <c r="M96" s="27">
        <f t="shared" si="299"/>
        <v>0</v>
      </c>
      <c r="N96" s="53"/>
      <c r="O96" s="52">
        <f t="shared" ref="O96:P96" si="300">SUM(O84:O95)</f>
        <v>0</v>
      </c>
      <c r="P96" s="27">
        <f t="shared" si="300"/>
        <v>0</v>
      </c>
      <c r="Q96" s="53"/>
      <c r="R96" s="52">
        <f t="shared" ref="R96:S96" si="301">SUM(R84:R95)</f>
        <v>0</v>
      </c>
      <c r="S96" s="27">
        <f t="shared" si="301"/>
        <v>0</v>
      </c>
      <c r="T96" s="53"/>
      <c r="U96" s="52">
        <f t="shared" ref="U96:V96" si="302">SUM(U84:U95)</f>
        <v>0</v>
      </c>
      <c r="V96" s="27">
        <f t="shared" si="302"/>
        <v>0</v>
      </c>
      <c r="W96" s="53"/>
      <c r="X96" s="52">
        <f t="shared" ref="X96:Y96" si="303">SUM(X84:X95)</f>
        <v>0.94850000000000012</v>
      </c>
      <c r="Y96" s="27">
        <f t="shared" si="303"/>
        <v>42.888999999999996</v>
      </c>
      <c r="Z96" s="53"/>
      <c r="AA96" s="52">
        <f t="shared" ref="AA96:AB96" si="304">SUM(AA84:AA95)</f>
        <v>22144.821349999995</v>
      </c>
      <c r="AB96" s="27">
        <f t="shared" si="304"/>
        <v>427891.66400000005</v>
      </c>
      <c r="AC96" s="53"/>
      <c r="AD96" s="52">
        <f t="shared" ref="AD96:AE96" si="305">SUM(AD84:AD95)</f>
        <v>2310.808</v>
      </c>
      <c r="AE96" s="27">
        <f t="shared" si="305"/>
        <v>42371.614000000001</v>
      </c>
      <c r="AF96" s="53"/>
      <c r="AG96" s="52">
        <f t="shared" ref="AG96:AH96" si="306">SUM(AG84:AG95)</f>
        <v>0</v>
      </c>
      <c r="AH96" s="27">
        <f t="shared" si="306"/>
        <v>0</v>
      </c>
      <c r="AI96" s="53"/>
      <c r="AJ96" s="52">
        <f t="shared" ref="AJ96:AK96" si="307">SUM(AJ84:AJ95)</f>
        <v>5.0000000000000001E-4</v>
      </c>
      <c r="AK96" s="27">
        <f t="shared" si="307"/>
        <v>0.37</v>
      </c>
      <c r="AL96" s="53"/>
      <c r="AM96" s="52">
        <f t="shared" ref="AM96:AN96" si="308">SUM(AM84:AM95)</f>
        <v>2797.97426</v>
      </c>
      <c r="AN96" s="27">
        <f t="shared" si="308"/>
        <v>66234.679999999993</v>
      </c>
      <c r="AO96" s="53"/>
      <c r="AP96" s="52">
        <f t="shared" ref="AP96:AQ96" si="309">SUM(AP84:AP95)</f>
        <v>0</v>
      </c>
      <c r="AQ96" s="27">
        <f t="shared" si="309"/>
        <v>0</v>
      </c>
      <c r="AR96" s="53"/>
      <c r="AS96" s="52">
        <f t="shared" ref="AS96:AT96" si="310">SUM(AS84:AS95)</f>
        <v>0</v>
      </c>
      <c r="AT96" s="27">
        <f t="shared" si="310"/>
        <v>0</v>
      </c>
      <c r="AU96" s="53"/>
      <c r="AV96" s="52">
        <f t="shared" ref="AV96:AW96" si="311">SUM(AV84:AV95)</f>
        <v>0</v>
      </c>
      <c r="AW96" s="27">
        <f t="shared" si="311"/>
        <v>0</v>
      </c>
      <c r="AX96" s="53"/>
      <c r="AY96" s="52">
        <f t="shared" ref="AY96:AZ96" si="312">SUM(AY84:AY95)</f>
        <v>0</v>
      </c>
      <c r="AZ96" s="27">
        <f t="shared" si="312"/>
        <v>0</v>
      </c>
      <c r="BA96" s="53"/>
      <c r="BB96" s="52">
        <f t="shared" ref="BB96:BC96" si="313">SUM(BB84:BB95)</f>
        <v>0</v>
      </c>
      <c r="BC96" s="27">
        <f t="shared" si="313"/>
        <v>0</v>
      </c>
      <c r="BD96" s="53"/>
      <c r="BE96" s="52">
        <f t="shared" ref="BE96:BF96" si="314">SUM(BE84:BE95)</f>
        <v>43.74</v>
      </c>
      <c r="BF96" s="27">
        <f t="shared" si="314"/>
        <v>838.64700000000005</v>
      </c>
      <c r="BG96" s="53"/>
      <c r="BH96" s="52">
        <f t="shared" ref="BH96:BI96" si="315">SUM(BH84:BH95)</f>
        <v>0</v>
      </c>
      <c r="BI96" s="27">
        <f t="shared" si="315"/>
        <v>0</v>
      </c>
      <c r="BJ96" s="53"/>
      <c r="BK96" s="52">
        <f t="shared" ref="BK96:BL96" si="316">SUM(BK84:BK95)</f>
        <v>0</v>
      </c>
      <c r="BL96" s="27">
        <f t="shared" si="316"/>
        <v>0</v>
      </c>
      <c r="BM96" s="53"/>
      <c r="BN96" s="52">
        <f t="shared" ref="BN96:BO96" si="317">SUM(BN84:BN95)</f>
        <v>0</v>
      </c>
      <c r="BO96" s="27">
        <f t="shared" si="317"/>
        <v>0</v>
      </c>
      <c r="BP96" s="53"/>
      <c r="BQ96" s="52">
        <f t="shared" ref="BQ96:BR96" si="318">SUM(BQ84:BQ95)</f>
        <v>0</v>
      </c>
      <c r="BR96" s="27">
        <f t="shared" si="318"/>
        <v>0</v>
      </c>
      <c r="BS96" s="53"/>
      <c r="BT96" s="52">
        <f t="shared" ref="BT96:BU96" si="319">SUM(BT84:BT95)</f>
        <v>0</v>
      </c>
      <c r="BU96" s="27">
        <f t="shared" si="319"/>
        <v>0</v>
      </c>
      <c r="BV96" s="53"/>
      <c r="BW96" s="52">
        <f t="shared" ref="BW96:BX96" si="320">SUM(BW84:BW95)</f>
        <v>0</v>
      </c>
      <c r="BX96" s="27">
        <f t="shared" si="320"/>
        <v>0</v>
      </c>
      <c r="BY96" s="53"/>
      <c r="BZ96" s="25">
        <f t="shared" si="294"/>
        <v>27298.292609999993</v>
      </c>
      <c r="CA96" s="26">
        <f t="shared" si="295"/>
        <v>537379.86400000006</v>
      </c>
    </row>
    <row r="97" spans="1:79" x14ac:dyDescent="0.3">
      <c r="A97" s="43">
        <v>2024</v>
      </c>
      <c r="B97" s="44" t="s">
        <v>5</v>
      </c>
      <c r="C97" s="50"/>
      <c r="D97" s="4"/>
      <c r="E97" s="51"/>
      <c r="F97" s="50">
        <v>0</v>
      </c>
      <c r="G97" s="4">
        <v>0</v>
      </c>
      <c r="H97" s="51">
        <f>IF(F97=0,0,G97/F97*1000)</f>
        <v>0</v>
      </c>
      <c r="I97" s="50">
        <v>0</v>
      </c>
      <c r="J97" s="4">
        <v>0</v>
      </c>
      <c r="K97" s="51">
        <f t="shared" ref="K97:K108" si="321">IF(I97=0,0,J97/I97*1000)</f>
        <v>0</v>
      </c>
      <c r="L97" s="50">
        <v>0</v>
      </c>
      <c r="M97" s="4">
        <v>0</v>
      </c>
      <c r="N97" s="51">
        <f t="shared" ref="N97:N108" si="322">IF(L97=0,0,M97/L97*1000)</f>
        <v>0</v>
      </c>
      <c r="O97" s="50">
        <v>0</v>
      </c>
      <c r="P97" s="4">
        <v>0</v>
      </c>
      <c r="Q97" s="51">
        <f t="shared" ref="Q97:Q108" si="323">IF(O97=0,0,P97/O97*1000)</f>
        <v>0</v>
      </c>
      <c r="R97" s="50">
        <v>0</v>
      </c>
      <c r="S97" s="4">
        <v>0</v>
      </c>
      <c r="T97" s="51">
        <f t="shared" ref="T97:T108" si="324">IF(R97=0,0,S97/R97*1000)</f>
        <v>0</v>
      </c>
      <c r="U97" s="50">
        <v>0</v>
      </c>
      <c r="V97" s="4">
        <v>0</v>
      </c>
      <c r="W97" s="51">
        <f t="shared" ref="W97:W108" si="325">IF(U97=0,0,V97/U97*1000)</f>
        <v>0</v>
      </c>
      <c r="X97" s="50">
        <v>0</v>
      </c>
      <c r="Y97" s="4">
        <v>0</v>
      </c>
      <c r="Z97" s="51">
        <f t="shared" ref="Z97:Z108" si="326">IF(X97=0,0,Y97/X97*1000)</f>
        <v>0</v>
      </c>
      <c r="AA97" s="84">
        <v>1821.5129999999999</v>
      </c>
      <c r="AB97" s="85">
        <v>30139.947</v>
      </c>
      <c r="AC97" s="51">
        <f t="shared" ref="AC97:AC108" si="327">IF(AA97=0,0,AB97/AA97*1000)</f>
        <v>16546.65489623187</v>
      </c>
      <c r="AD97" s="50">
        <v>0</v>
      </c>
      <c r="AE97" s="4">
        <v>0</v>
      </c>
      <c r="AF97" s="51">
        <f t="shared" ref="AF97:AF108" si="328">IF(AD97=0,0,AE97/AD97*1000)</f>
        <v>0</v>
      </c>
      <c r="AG97" s="50">
        <v>0</v>
      </c>
      <c r="AH97" s="4">
        <v>0</v>
      </c>
      <c r="AI97" s="51">
        <f t="shared" ref="AI97:AI108" si="329">IF(AG97=0,0,AH97/AG97*1000)</f>
        <v>0</v>
      </c>
      <c r="AJ97" s="50">
        <v>0</v>
      </c>
      <c r="AK97" s="4">
        <v>0</v>
      </c>
      <c r="AL97" s="51">
        <f t="shared" ref="AL97:AL108" si="330">IF(AJ97=0,0,AK97/AJ97*1000)</f>
        <v>0</v>
      </c>
      <c r="AM97" s="84">
        <v>682.73299999999995</v>
      </c>
      <c r="AN97" s="85">
        <v>11539.147000000001</v>
      </c>
      <c r="AO97" s="51">
        <f t="shared" ref="AO97:AO108" si="331">IF(AM97=0,0,AN97/AM97*1000)</f>
        <v>16901.405088079824</v>
      </c>
      <c r="AP97" s="50">
        <v>0</v>
      </c>
      <c r="AQ97" s="4">
        <v>0</v>
      </c>
      <c r="AR97" s="51">
        <f t="shared" ref="AR97:AR108" si="332">IF(AP97=0,0,AQ97/AP97*1000)</f>
        <v>0</v>
      </c>
      <c r="AS97" s="50">
        <v>0</v>
      </c>
      <c r="AT97" s="4">
        <v>0</v>
      </c>
      <c r="AU97" s="51">
        <f t="shared" ref="AU97:AU108" si="333">IF(AS97=0,0,AT97/AS97*1000)</f>
        <v>0</v>
      </c>
      <c r="AV97" s="50">
        <v>0</v>
      </c>
      <c r="AW97" s="4">
        <v>0</v>
      </c>
      <c r="AX97" s="51">
        <f t="shared" ref="AX97:AX108" si="334">IF(AV97=0,0,AW97/AV97*1000)</f>
        <v>0</v>
      </c>
      <c r="AY97" s="50">
        <v>0</v>
      </c>
      <c r="AZ97" s="4">
        <v>0</v>
      </c>
      <c r="BA97" s="51">
        <f t="shared" ref="BA97:BA108" si="335">IF(AY97=0,0,AZ97/AY97*1000)</f>
        <v>0</v>
      </c>
      <c r="BB97" s="50">
        <v>0</v>
      </c>
      <c r="BC97" s="4">
        <v>0</v>
      </c>
      <c r="BD97" s="51">
        <f t="shared" ref="BD97:BD108" si="336">IF(BB97=0,0,BC97/BB97*1000)</f>
        <v>0</v>
      </c>
      <c r="BE97" s="50">
        <v>0</v>
      </c>
      <c r="BF97" s="4">
        <v>0</v>
      </c>
      <c r="BG97" s="51">
        <f t="shared" ref="BG97:BG108" si="337">IF(BE97=0,0,BF97/BE97*1000)</f>
        <v>0</v>
      </c>
      <c r="BH97" s="50">
        <v>0</v>
      </c>
      <c r="BI97" s="4">
        <v>0</v>
      </c>
      <c r="BJ97" s="51">
        <f t="shared" ref="BJ97:BJ108" si="338">IF(BH97=0,0,BI97/BH97*1000)</f>
        <v>0</v>
      </c>
      <c r="BK97" s="50">
        <v>0</v>
      </c>
      <c r="BL97" s="4">
        <v>0</v>
      </c>
      <c r="BM97" s="51">
        <f t="shared" ref="BM97:BM108" si="339">IF(BK97=0,0,BL97/BK97*1000)</f>
        <v>0</v>
      </c>
      <c r="BN97" s="50">
        <v>0</v>
      </c>
      <c r="BO97" s="4">
        <v>0</v>
      </c>
      <c r="BP97" s="51">
        <f t="shared" ref="BP97:BP108" si="340">IF(BN97=0,0,BO97/BN97*1000)</f>
        <v>0</v>
      </c>
      <c r="BQ97" s="84">
        <v>6.4999999999999997E-4</v>
      </c>
      <c r="BR97" s="85">
        <v>0.72899999999999998</v>
      </c>
      <c r="BS97" s="51">
        <f t="shared" ref="BS97:BS108" si="341">IF(BQ97=0,0,BR97/BQ97*1000)</f>
        <v>1121538.4615384617</v>
      </c>
      <c r="BT97" s="50">
        <v>0</v>
      </c>
      <c r="BU97" s="4">
        <v>0</v>
      </c>
      <c r="BV97" s="51">
        <f t="shared" ref="BV97:BV108" si="342">IF(BT97=0,0,BU97/BT97*1000)</f>
        <v>0</v>
      </c>
      <c r="BW97" s="50">
        <v>0</v>
      </c>
      <c r="BX97" s="4">
        <v>0</v>
      </c>
      <c r="BY97" s="51">
        <f t="shared" ref="BY97:BY108" si="343">IF(BW97=0,0,BX97/BW97*1000)</f>
        <v>0</v>
      </c>
      <c r="BZ97" s="6">
        <f>SUMIF($C$5:$BY$5,"Ton",C97:BY97)</f>
        <v>2504.24665</v>
      </c>
      <c r="CA97" s="11">
        <f>SUMIF($C$5:$BY$5,"F*",C97:BY97)</f>
        <v>41679.822999999997</v>
      </c>
    </row>
    <row r="98" spans="1:79" x14ac:dyDescent="0.3">
      <c r="A98" s="43">
        <v>2024</v>
      </c>
      <c r="B98" s="44" t="s">
        <v>6</v>
      </c>
      <c r="C98" s="76"/>
      <c r="D98" s="4"/>
      <c r="E98" s="51"/>
      <c r="F98" s="76">
        <v>67.2</v>
      </c>
      <c r="G98" s="4">
        <v>1197.77</v>
      </c>
      <c r="H98" s="51">
        <f t="shared" ref="H98:H99" si="344">IF(F98=0,0,G98/F98*1000)</f>
        <v>17823.958333333332</v>
      </c>
      <c r="I98" s="50">
        <v>0</v>
      </c>
      <c r="J98" s="4">
        <v>0</v>
      </c>
      <c r="K98" s="51">
        <f t="shared" si="321"/>
        <v>0</v>
      </c>
      <c r="L98" s="50">
        <v>0</v>
      </c>
      <c r="M98" s="4">
        <v>0</v>
      </c>
      <c r="N98" s="51">
        <f t="shared" si="322"/>
        <v>0</v>
      </c>
      <c r="O98" s="50">
        <v>0</v>
      </c>
      <c r="P98" s="4">
        <v>0</v>
      </c>
      <c r="Q98" s="51">
        <f t="shared" si="323"/>
        <v>0</v>
      </c>
      <c r="R98" s="50">
        <v>0</v>
      </c>
      <c r="S98" s="4">
        <v>0</v>
      </c>
      <c r="T98" s="51">
        <f t="shared" si="324"/>
        <v>0</v>
      </c>
      <c r="U98" s="50">
        <v>0</v>
      </c>
      <c r="V98" s="4">
        <v>0</v>
      </c>
      <c r="W98" s="51">
        <f t="shared" si="325"/>
        <v>0</v>
      </c>
      <c r="X98" s="76">
        <v>0.3</v>
      </c>
      <c r="Y98" s="4">
        <v>9.8889999999999993</v>
      </c>
      <c r="Z98" s="51">
        <f t="shared" si="326"/>
        <v>32963.333333333328</v>
      </c>
      <c r="AA98" s="76">
        <v>556.56500000000005</v>
      </c>
      <c r="AB98" s="4">
        <v>10354.91</v>
      </c>
      <c r="AC98" s="51">
        <f t="shared" si="327"/>
        <v>18605.032655664654</v>
      </c>
      <c r="AD98" s="50">
        <v>0</v>
      </c>
      <c r="AE98" s="4">
        <v>0</v>
      </c>
      <c r="AF98" s="51">
        <f t="shared" si="328"/>
        <v>0</v>
      </c>
      <c r="AG98" s="50">
        <v>0</v>
      </c>
      <c r="AH98" s="4">
        <v>0</v>
      </c>
      <c r="AI98" s="51">
        <f t="shared" si="329"/>
        <v>0</v>
      </c>
      <c r="AJ98" s="50">
        <v>0</v>
      </c>
      <c r="AK98" s="4">
        <v>0</v>
      </c>
      <c r="AL98" s="51">
        <f t="shared" si="330"/>
        <v>0</v>
      </c>
      <c r="AM98" s="76">
        <v>204.26398999999998</v>
      </c>
      <c r="AN98" s="4">
        <v>4729.2939999999999</v>
      </c>
      <c r="AO98" s="51">
        <f t="shared" si="331"/>
        <v>23152.852345633706</v>
      </c>
      <c r="AP98" s="50">
        <v>0</v>
      </c>
      <c r="AQ98" s="4">
        <v>0</v>
      </c>
      <c r="AR98" s="51">
        <f t="shared" si="332"/>
        <v>0</v>
      </c>
      <c r="AS98" s="50">
        <v>0</v>
      </c>
      <c r="AT98" s="4">
        <v>0</v>
      </c>
      <c r="AU98" s="51">
        <f t="shared" si="333"/>
        <v>0</v>
      </c>
      <c r="AV98" s="50">
        <v>0</v>
      </c>
      <c r="AW98" s="4">
        <v>0</v>
      </c>
      <c r="AX98" s="51">
        <f t="shared" si="334"/>
        <v>0</v>
      </c>
      <c r="AY98" s="50">
        <v>0</v>
      </c>
      <c r="AZ98" s="4">
        <v>0</v>
      </c>
      <c r="BA98" s="51">
        <f t="shared" si="335"/>
        <v>0</v>
      </c>
      <c r="BB98" s="50">
        <v>0</v>
      </c>
      <c r="BC98" s="4">
        <v>0</v>
      </c>
      <c r="BD98" s="51">
        <f t="shared" si="336"/>
        <v>0</v>
      </c>
      <c r="BE98" s="50">
        <v>0</v>
      </c>
      <c r="BF98" s="4">
        <v>0</v>
      </c>
      <c r="BG98" s="51">
        <f t="shared" si="337"/>
        <v>0</v>
      </c>
      <c r="BH98" s="50">
        <v>0</v>
      </c>
      <c r="BI98" s="4">
        <v>0</v>
      </c>
      <c r="BJ98" s="51">
        <f t="shared" si="338"/>
        <v>0</v>
      </c>
      <c r="BK98" s="50">
        <v>0</v>
      </c>
      <c r="BL98" s="4">
        <v>0</v>
      </c>
      <c r="BM98" s="51">
        <f t="shared" si="339"/>
        <v>0</v>
      </c>
      <c r="BN98" s="50">
        <v>0</v>
      </c>
      <c r="BO98" s="4">
        <v>0</v>
      </c>
      <c r="BP98" s="51">
        <f t="shared" si="340"/>
        <v>0</v>
      </c>
      <c r="BQ98" s="50">
        <v>0</v>
      </c>
      <c r="BR98" s="4">
        <v>0</v>
      </c>
      <c r="BS98" s="51">
        <f t="shared" si="341"/>
        <v>0</v>
      </c>
      <c r="BT98" s="50">
        <v>0</v>
      </c>
      <c r="BU98" s="4">
        <v>0</v>
      </c>
      <c r="BV98" s="51">
        <f t="shared" si="342"/>
        <v>0</v>
      </c>
      <c r="BW98" s="50">
        <v>0</v>
      </c>
      <c r="BX98" s="4">
        <v>0</v>
      </c>
      <c r="BY98" s="51">
        <f t="shared" si="343"/>
        <v>0</v>
      </c>
      <c r="BZ98" s="6">
        <f t="shared" ref="BZ98:BZ109" si="345">SUMIF($C$5:$BY$5,"Ton",C98:BY98)</f>
        <v>828.32898999999998</v>
      </c>
      <c r="CA98" s="11">
        <f t="shared" ref="CA98:CA109" si="346">SUMIF($C$5:$BY$5,"F*",C98:BY98)</f>
        <v>16291.862999999999</v>
      </c>
    </row>
    <row r="99" spans="1:79" x14ac:dyDescent="0.3">
      <c r="A99" s="43">
        <v>2024</v>
      </c>
      <c r="B99" s="44" t="s">
        <v>7</v>
      </c>
      <c r="C99" s="50"/>
      <c r="D99" s="4"/>
      <c r="E99" s="51"/>
      <c r="F99" s="50">
        <v>0</v>
      </c>
      <c r="G99" s="4">
        <v>0</v>
      </c>
      <c r="H99" s="51">
        <f t="shared" si="344"/>
        <v>0</v>
      </c>
      <c r="I99" s="50">
        <v>0</v>
      </c>
      <c r="J99" s="4">
        <v>0</v>
      </c>
      <c r="K99" s="51">
        <f t="shared" si="321"/>
        <v>0</v>
      </c>
      <c r="L99" s="50">
        <v>0</v>
      </c>
      <c r="M99" s="4">
        <v>0</v>
      </c>
      <c r="N99" s="51">
        <f t="shared" si="322"/>
        <v>0</v>
      </c>
      <c r="O99" s="50">
        <v>0</v>
      </c>
      <c r="P99" s="4">
        <v>0</v>
      </c>
      <c r="Q99" s="51">
        <f t="shared" si="323"/>
        <v>0</v>
      </c>
      <c r="R99" s="50">
        <v>0</v>
      </c>
      <c r="S99" s="4">
        <v>0</v>
      </c>
      <c r="T99" s="51">
        <f t="shared" si="324"/>
        <v>0</v>
      </c>
      <c r="U99" s="50">
        <v>0</v>
      </c>
      <c r="V99" s="4">
        <v>0</v>
      </c>
      <c r="W99" s="51">
        <f t="shared" si="325"/>
        <v>0</v>
      </c>
      <c r="X99" s="50">
        <v>0</v>
      </c>
      <c r="Y99" s="4">
        <v>0</v>
      </c>
      <c r="Z99" s="51">
        <f t="shared" si="326"/>
        <v>0</v>
      </c>
      <c r="AA99" s="76">
        <v>2200.0390000000002</v>
      </c>
      <c r="AB99" s="4">
        <v>41485.582000000002</v>
      </c>
      <c r="AC99" s="51">
        <f t="shared" si="327"/>
        <v>18856.748448550228</v>
      </c>
      <c r="AD99" s="50">
        <v>0</v>
      </c>
      <c r="AE99" s="4">
        <v>0</v>
      </c>
      <c r="AF99" s="51">
        <f t="shared" si="328"/>
        <v>0</v>
      </c>
      <c r="AG99" s="50">
        <v>0</v>
      </c>
      <c r="AH99" s="4">
        <v>0</v>
      </c>
      <c r="AI99" s="51">
        <f t="shared" si="329"/>
        <v>0</v>
      </c>
      <c r="AJ99" s="50">
        <v>0</v>
      </c>
      <c r="AK99" s="4">
        <v>0</v>
      </c>
      <c r="AL99" s="51">
        <f t="shared" si="330"/>
        <v>0</v>
      </c>
      <c r="AM99" s="76">
        <v>64.8</v>
      </c>
      <c r="AN99" s="4">
        <v>1264.7950000000001</v>
      </c>
      <c r="AO99" s="51">
        <f t="shared" si="331"/>
        <v>19518.441358024691</v>
      </c>
      <c r="AP99" s="50">
        <v>0</v>
      </c>
      <c r="AQ99" s="4">
        <v>0</v>
      </c>
      <c r="AR99" s="51">
        <f t="shared" si="332"/>
        <v>0</v>
      </c>
      <c r="AS99" s="50">
        <v>0</v>
      </c>
      <c r="AT99" s="4">
        <v>0</v>
      </c>
      <c r="AU99" s="51">
        <f t="shared" si="333"/>
        <v>0</v>
      </c>
      <c r="AV99" s="50">
        <v>0</v>
      </c>
      <c r="AW99" s="4">
        <v>0</v>
      </c>
      <c r="AX99" s="51">
        <f t="shared" si="334"/>
        <v>0</v>
      </c>
      <c r="AY99" s="50">
        <v>0</v>
      </c>
      <c r="AZ99" s="4">
        <v>0</v>
      </c>
      <c r="BA99" s="51">
        <f t="shared" si="335"/>
        <v>0</v>
      </c>
      <c r="BB99" s="50">
        <v>0</v>
      </c>
      <c r="BC99" s="4">
        <v>0</v>
      </c>
      <c r="BD99" s="51">
        <f t="shared" si="336"/>
        <v>0</v>
      </c>
      <c r="BE99" s="50">
        <v>0</v>
      </c>
      <c r="BF99" s="4">
        <v>0</v>
      </c>
      <c r="BG99" s="51">
        <f t="shared" si="337"/>
        <v>0</v>
      </c>
      <c r="BH99" s="50">
        <v>0</v>
      </c>
      <c r="BI99" s="4">
        <v>0</v>
      </c>
      <c r="BJ99" s="51">
        <f t="shared" si="338"/>
        <v>0</v>
      </c>
      <c r="BK99" s="50">
        <v>0</v>
      </c>
      <c r="BL99" s="4">
        <v>0</v>
      </c>
      <c r="BM99" s="51">
        <f t="shared" si="339"/>
        <v>0</v>
      </c>
      <c r="BN99" s="50">
        <v>0</v>
      </c>
      <c r="BO99" s="4">
        <v>0</v>
      </c>
      <c r="BP99" s="51">
        <f t="shared" si="340"/>
        <v>0</v>
      </c>
      <c r="BQ99" s="50">
        <v>0</v>
      </c>
      <c r="BR99" s="4">
        <v>0</v>
      </c>
      <c r="BS99" s="51">
        <f t="shared" si="341"/>
        <v>0</v>
      </c>
      <c r="BT99" s="50">
        <v>0</v>
      </c>
      <c r="BU99" s="4">
        <v>0</v>
      </c>
      <c r="BV99" s="51">
        <f t="shared" si="342"/>
        <v>0</v>
      </c>
      <c r="BW99" s="50">
        <v>0</v>
      </c>
      <c r="BX99" s="4">
        <v>0</v>
      </c>
      <c r="BY99" s="51">
        <f t="shared" si="343"/>
        <v>0</v>
      </c>
      <c r="BZ99" s="6">
        <f t="shared" si="345"/>
        <v>2264.8390000000004</v>
      </c>
      <c r="CA99" s="11">
        <f t="shared" si="346"/>
        <v>42750.377</v>
      </c>
    </row>
    <row r="100" spans="1:79" x14ac:dyDescent="0.3">
      <c r="A100" s="43">
        <v>2024</v>
      </c>
      <c r="B100" s="44" t="s">
        <v>8</v>
      </c>
      <c r="C100" s="50"/>
      <c r="D100" s="4"/>
      <c r="E100" s="51"/>
      <c r="F100" s="50">
        <v>0</v>
      </c>
      <c r="G100" s="4">
        <v>0</v>
      </c>
      <c r="H100" s="51">
        <f>IF(F100=0,0,G100/F100*1000)</f>
        <v>0</v>
      </c>
      <c r="I100" s="50">
        <v>0</v>
      </c>
      <c r="J100" s="4">
        <v>0</v>
      </c>
      <c r="K100" s="51">
        <f t="shared" si="321"/>
        <v>0</v>
      </c>
      <c r="L100" s="50">
        <v>0</v>
      </c>
      <c r="M100" s="4">
        <v>0</v>
      </c>
      <c r="N100" s="51">
        <f t="shared" si="322"/>
        <v>0</v>
      </c>
      <c r="O100" s="50">
        <v>0</v>
      </c>
      <c r="P100" s="4">
        <v>0</v>
      </c>
      <c r="Q100" s="51">
        <f t="shared" si="323"/>
        <v>0</v>
      </c>
      <c r="R100" s="50">
        <v>0</v>
      </c>
      <c r="S100" s="4">
        <v>0</v>
      </c>
      <c r="T100" s="51">
        <f t="shared" si="324"/>
        <v>0</v>
      </c>
      <c r="U100" s="50">
        <v>0</v>
      </c>
      <c r="V100" s="4">
        <v>0</v>
      </c>
      <c r="W100" s="51">
        <f t="shared" si="325"/>
        <v>0</v>
      </c>
      <c r="X100" s="50">
        <v>0</v>
      </c>
      <c r="Y100" s="4">
        <v>0</v>
      </c>
      <c r="Z100" s="51">
        <f t="shared" si="326"/>
        <v>0</v>
      </c>
      <c r="AA100" s="76">
        <v>2411.3139999999999</v>
      </c>
      <c r="AB100" s="4">
        <v>51752.946000000004</v>
      </c>
      <c r="AC100" s="51">
        <f t="shared" si="327"/>
        <v>21462.549464731681</v>
      </c>
      <c r="AD100" s="50">
        <v>0</v>
      </c>
      <c r="AE100" s="4">
        <v>0</v>
      </c>
      <c r="AF100" s="51">
        <f t="shared" si="328"/>
        <v>0</v>
      </c>
      <c r="AG100" s="50">
        <v>0</v>
      </c>
      <c r="AH100" s="4">
        <v>0</v>
      </c>
      <c r="AI100" s="51">
        <f t="shared" si="329"/>
        <v>0</v>
      </c>
      <c r="AJ100" s="50">
        <v>0</v>
      </c>
      <c r="AK100" s="4">
        <v>0</v>
      </c>
      <c r="AL100" s="51">
        <f t="shared" si="330"/>
        <v>0</v>
      </c>
      <c r="AM100" s="76">
        <v>144.80000000000001</v>
      </c>
      <c r="AN100" s="4">
        <v>3102.136</v>
      </c>
      <c r="AO100" s="51">
        <f t="shared" si="331"/>
        <v>21423.591160220993</v>
      </c>
      <c r="AP100" s="50">
        <v>0</v>
      </c>
      <c r="AQ100" s="4">
        <v>0</v>
      </c>
      <c r="AR100" s="51">
        <f t="shared" si="332"/>
        <v>0</v>
      </c>
      <c r="AS100" s="50">
        <v>0</v>
      </c>
      <c r="AT100" s="4">
        <v>0</v>
      </c>
      <c r="AU100" s="51">
        <f t="shared" si="333"/>
        <v>0</v>
      </c>
      <c r="AV100" s="50">
        <v>0</v>
      </c>
      <c r="AW100" s="4">
        <v>0</v>
      </c>
      <c r="AX100" s="51">
        <f t="shared" si="334"/>
        <v>0</v>
      </c>
      <c r="AY100" s="50">
        <v>0</v>
      </c>
      <c r="AZ100" s="4">
        <v>0</v>
      </c>
      <c r="BA100" s="51">
        <f t="shared" si="335"/>
        <v>0</v>
      </c>
      <c r="BB100" s="50">
        <v>0</v>
      </c>
      <c r="BC100" s="4">
        <v>0</v>
      </c>
      <c r="BD100" s="51">
        <f t="shared" si="336"/>
        <v>0</v>
      </c>
      <c r="BE100" s="50">
        <v>0</v>
      </c>
      <c r="BF100" s="4">
        <v>0</v>
      </c>
      <c r="BG100" s="51">
        <f t="shared" si="337"/>
        <v>0</v>
      </c>
      <c r="BH100" s="50">
        <v>0</v>
      </c>
      <c r="BI100" s="4">
        <v>0</v>
      </c>
      <c r="BJ100" s="51">
        <f t="shared" si="338"/>
        <v>0</v>
      </c>
      <c r="BK100" s="50">
        <v>0</v>
      </c>
      <c r="BL100" s="4">
        <v>0</v>
      </c>
      <c r="BM100" s="51">
        <f t="shared" si="339"/>
        <v>0</v>
      </c>
      <c r="BN100" s="50">
        <v>0</v>
      </c>
      <c r="BO100" s="4">
        <v>0</v>
      </c>
      <c r="BP100" s="51">
        <f t="shared" si="340"/>
        <v>0</v>
      </c>
      <c r="BQ100" s="50">
        <v>0</v>
      </c>
      <c r="BR100" s="4">
        <v>0</v>
      </c>
      <c r="BS100" s="51">
        <f t="shared" si="341"/>
        <v>0</v>
      </c>
      <c r="BT100" s="50">
        <v>0</v>
      </c>
      <c r="BU100" s="4">
        <v>0</v>
      </c>
      <c r="BV100" s="51">
        <f t="shared" si="342"/>
        <v>0</v>
      </c>
      <c r="BW100" s="50">
        <v>0</v>
      </c>
      <c r="BX100" s="4">
        <v>0</v>
      </c>
      <c r="BY100" s="51">
        <f t="shared" si="343"/>
        <v>0</v>
      </c>
      <c r="BZ100" s="6">
        <f t="shared" si="345"/>
        <v>2556.114</v>
      </c>
      <c r="CA100" s="11">
        <f t="shared" si="346"/>
        <v>54855.082000000002</v>
      </c>
    </row>
    <row r="101" spans="1:79" x14ac:dyDescent="0.3">
      <c r="A101" s="43">
        <v>2024</v>
      </c>
      <c r="B101" s="51" t="s">
        <v>9</v>
      </c>
      <c r="C101" s="50"/>
      <c r="D101" s="4"/>
      <c r="E101" s="51"/>
      <c r="F101" s="50">
        <v>0</v>
      </c>
      <c r="G101" s="4">
        <v>0</v>
      </c>
      <c r="H101" s="51">
        <f t="shared" ref="H101:H108" si="347">IF(F101=0,0,G101/F101*1000)</f>
        <v>0</v>
      </c>
      <c r="I101" s="50">
        <v>0</v>
      </c>
      <c r="J101" s="4">
        <v>0</v>
      </c>
      <c r="K101" s="51">
        <f t="shared" si="321"/>
        <v>0</v>
      </c>
      <c r="L101" s="50">
        <v>0</v>
      </c>
      <c r="M101" s="4">
        <v>0</v>
      </c>
      <c r="N101" s="51">
        <f t="shared" si="322"/>
        <v>0</v>
      </c>
      <c r="O101" s="50">
        <v>0</v>
      </c>
      <c r="P101" s="4">
        <v>0</v>
      </c>
      <c r="Q101" s="51">
        <f t="shared" si="323"/>
        <v>0</v>
      </c>
      <c r="R101" s="50">
        <v>0</v>
      </c>
      <c r="S101" s="4">
        <v>0</v>
      </c>
      <c r="T101" s="51">
        <f t="shared" si="324"/>
        <v>0</v>
      </c>
      <c r="U101" s="50">
        <v>0</v>
      </c>
      <c r="V101" s="4">
        <v>0</v>
      </c>
      <c r="W101" s="51">
        <f t="shared" si="325"/>
        <v>0</v>
      </c>
      <c r="X101" s="50">
        <v>0</v>
      </c>
      <c r="Y101" s="4">
        <v>0</v>
      </c>
      <c r="Z101" s="51">
        <f t="shared" si="326"/>
        <v>0</v>
      </c>
      <c r="AA101" s="76">
        <v>1705.153</v>
      </c>
      <c r="AB101" s="4">
        <v>37753.339</v>
      </c>
      <c r="AC101" s="51">
        <f t="shared" si="327"/>
        <v>22140.733998649976</v>
      </c>
      <c r="AD101" s="50">
        <v>0</v>
      </c>
      <c r="AE101" s="4">
        <v>0</v>
      </c>
      <c r="AF101" s="51">
        <f t="shared" si="328"/>
        <v>0</v>
      </c>
      <c r="AG101" s="50">
        <v>0</v>
      </c>
      <c r="AH101" s="4">
        <v>0</v>
      </c>
      <c r="AI101" s="51">
        <f t="shared" si="329"/>
        <v>0</v>
      </c>
      <c r="AJ101" s="50">
        <v>0</v>
      </c>
      <c r="AK101" s="4">
        <v>0</v>
      </c>
      <c r="AL101" s="51">
        <f t="shared" si="330"/>
        <v>0</v>
      </c>
      <c r="AM101" s="76">
        <v>220.07</v>
      </c>
      <c r="AN101" s="4">
        <v>5227.6270000000004</v>
      </c>
      <c r="AO101" s="51">
        <f t="shared" si="331"/>
        <v>23754.382696414781</v>
      </c>
      <c r="AP101" s="50">
        <v>0</v>
      </c>
      <c r="AQ101" s="4">
        <v>0</v>
      </c>
      <c r="AR101" s="51">
        <f t="shared" si="332"/>
        <v>0</v>
      </c>
      <c r="AS101" s="50">
        <v>0</v>
      </c>
      <c r="AT101" s="4">
        <v>0</v>
      </c>
      <c r="AU101" s="51">
        <f t="shared" si="333"/>
        <v>0</v>
      </c>
      <c r="AV101" s="50">
        <v>0</v>
      </c>
      <c r="AW101" s="4">
        <v>0</v>
      </c>
      <c r="AX101" s="51">
        <f t="shared" si="334"/>
        <v>0</v>
      </c>
      <c r="AY101" s="50">
        <v>0</v>
      </c>
      <c r="AZ101" s="4">
        <v>0</v>
      </c>
      <c r="BA101" s="51">
        <f t="shared" si="335"/>
        <v>0</v>
      </c>
      <c r="BB101" s="50">
        <v>0</v>
      </c>
      <c r="BC101" s="4">
        <v>0</v>
      </c>
      <c r="BD101" s="51">
        <f t="shared" si="336"/>
        <v>0</v>
      </c>
      <c r="BE101" s="50">
        <v>0</v>
      </c>
      <c r="BF101" s="4">
        <v>0</v>
      </c>
      <c r="BG101" s="51">
        <f t="shared" si="337"/>
        <v>0</v>
      </c>
      <c r="BH101" s="50">
        <v>0</v>
      </c>
      <c r="BI101" s="4">
        <v>0</v>
      </c>
      <c r="BJ101" s="51">
        <f t="shared" si="338"/>
        <v>0</v>
      </c>
      <c r="BK101" s="50">
        <v>0</v>
      </c>
      <c r="BL101" s="4">
        <v>0</v>
      </c>
      <c r="BM101" s="51">
        <f t="shared" si="339"/>
        <v>0</v>
      </c>
      <c r="BN101" s="50">
        <v>0</v>
      </c>
      <c r="BO101" s="4">
        <v>0</v>
      </c>
      <c r="BP101" s="51">
        <f t="shared" si="340"/>
        <v>0</v>
      </c>
      <c r="BQ101" s="50">
        <v>0</v>
      </c>
      <c r="BR101" s="4">
        <v>0</v>
      </c>
      <c r="BS101" s="51">
        <f t="shared" si="341"/>
        <v>0</v>
      </c>
      <c r="BT101" s="50">
        <v>0</v>
      </c>
      <c r="BU101" s="4">
        <v>0</v>
      </c>
      <c r="BV101" s="51">
        <f t="shared" si="342"/>
        <v>0</v>
      </c>
      <c r="BW101" s="50">
        <v>0</v>
      </c>
      <c r="BX101" s="4">
        <v>0</v>
      </c>
      <c r="BY101" s="51">
        <f t="shared" si="343"/>
        <v>0</v>
      </c>
      <c r="BZ101" s="6">
        <f t="shared" si="345"/>
        <v>1925.223</v>
      </c>
      <c r="CA101" s="11">
        <f t="shared" si="346"/>
        <v>42980.966</v>
      </c>
    </row>
    <row r="102" spans="1:79" x14ac:dyDescent="0.3">
      <c r="A102" s="43">
        <v>2024</v>
      </c>
      <c r="B102" s="44" t="s">
        <v>10</v>
      </c>
      <c r="C102" s="50"/>
      <c r="D102" s="4"/>
      <c r="E102" s="51"/>
      <c r="F102" s="50">
        <v>0</v>
      </c>
      <c r="G102" s="4">
        <v>0</v>
      </c>
      <c r="H102" s="51">
        <f t="shared" si="347"/>
        <v>0</v>
      </c>
      <c r="I102" s="50">
        <v>0</v>
      </c>
      <c r="J102" s="4">
        <v>0</v>
      </c>
      <c r="K102" s="51">
        <f t="shared" si="321"/>
        <v>0</v>
      </c>
      <c r="L102" s="50">
        <v>0</v>
      </c>
      <c r="M102" s="4">
        <v>0</v>
      </c>
      <c r="N102" s="51">
        <f t="shared" si="322"/>
        <v>0</v>
      </c>
      <c r="O102" s="50">
        <v>0</v>
      </c>
      <c r="P102" s="4">
        <v>0</v>
      </c>
      <c r="Q102" s="51">
        <f t="shared" si="323"/>
        <v>0</v>
      </c>
      <c r="R102" s="50">
        <v>0</v>
      </c>
      <c r="S102" s="4">
        <v>0</v>
      </c>
      <c r="T102" s="51">
        <f t="shared" si="324"/>
        <v>0</v>
      </c>
      <c r="U102" s="50">
        <v>0</v>
      </c>
      <c r="V102" s="4">
        <v>0</v>
      </c>
      <c r="W102" s="51">
        <f t="shared" si="325"/>
        <v>0</v>
      </c>
      <c r="X102" s="50">
        <v>0</v>
      </c>
      <c r="Y102" s="4">
        <v>0</v>
      </c>
      <c r="Z102" s="51">
        <f t="shared" si="326"/>
        <v>0</v>
      </c>
      <c r="AA102" s="76">
        <v>600.71</v>
      </c>
      <c r="AB102" s="4">
        <v>13488.9</v>
      </c>
      <c r="AC102" s="51">
        <f t="shared" si="327"/>
        <v>22454.928334803815</v>
      </c>
      <c r="AD102" s="50">
        <v>0</v>
      </c>
      <c r="AE102" s="4">
        <v>0</v>
      </c>
      <c r="AF102" s="51">
        <f t="shared" si="328"/>
        <v>0</v>
      </c>
      <c r="AG102" s="50">
        <v>0</v>
      </c>
      <c r="AH102" s="4">
        <v>0</v>
      </c>
      <c r="AI102" s="51">
        <f t="shared" si="329"/>
        <v>0</v>
      </c>
      <c r="AJ102" s="50">
        <v>0</v>
      </c>
      <c r="AK102" s="4">
        <v>0</v>
      </c>
      <c r="AL102" s="51">
        <f t="shared" si="330"/>
        <v>0</v>
      </c>
      <c r="AM102" s="76">
        <v>184.8</v>
      </c>
      <c r="AN102" s="4">
        <v>4239.7700000000004</v>
      </c>
      <c r="AO102" s="51">
        <f t="shared" si="331"/>
        <v>22942.478354978357</v>
      </c>
      <c r="AP102" s="50">
        <v>0</v>
      </c>
      <c r="AQ102" s="4">
        <v>0</v>
      </c>
      <c r="AR102" s="51">
        <f t="shared" si="332"/>
        <v>0</v>
      </c>
      <c r="AS102" s="50">
        <v>0</v>
      </c>
      <c r="AT102" s="4">
        <v>0</v>
      </c>
      <c r="AU102" s="51">
        <f t="shared" si="333"/>
        <v>0</v>
      </c>
      <c r="AV102" s="50">
        <v>0</v>
      </c>
      <c r="AW102" s="4">
        <v>0</v>
      </c>
      <c r="AX102" s="51">
        <f t="shared" si="334"/>
        <v>0</v>
      </c>
      <c r="AY102" s="50">
        <v>0</v>
      </c>
      <c r="AZ102" s="4">
        <v>0</v>
      </c>
      <c r="BA102" s="51">
        <f t="shared" si="335"/>
        <v>0</v>
      </c>
      <c r="BB102" s="50">
        <v>0</v>
      </c>
      <c r="BC102" s="4">
        <v>0</v>
      </c>
      <c r="BD102" s="51">
        <f t="shared" si="336"/>
        <v>0</v>
      </c>
      <c r="BE102" s="50">
        <v>0</v>
      </c>
      <c r="BF102" s="4">
        <v>0</v>
      </c>
      <c r="BG102" s="51">
        <f t="shared" si="337"/>
        <v>0</v>
      </c>
      <c r="BH102" s="50">
        <v>0</v>
      </c>
      <c r="BI102" s="4">
        <v>0</v>
      </c>
      <c r="BJ102" s="51">
        <f t="shared" si="338"/>
        <v>0</v>
      </c>
      <c r="BK102" s="50">
        <v>0</v>
      </c>
      <c r="BL102" s="4">
        <v>0</v>
      </c>
      <c r="BM102" s="51">
        <f t="shared" si="339"/>
        <v>0</v>
      </c>
      <c r="BN102" s="50">
        <v>0</v>
      </c>
      <c r="BO102" s="4">
        <v>0</v>
      </c>
      <c r="BP102" s="51">
        <f t="shared" si="340"/>
        <v>0</v>
      </c>
      <c r="BQ102" s="50">
        <v>0</v>
      </c>
      <c r="BR102" s="4">
        <v>0</v>
      </c>
      <c r="BS102" s="51">
        <f t="shared" si="341"/>
        <v>0</v>
      </c>
      <c r="BT102" s="50">
        <v>0</v>
      </c>
      <c r="BU102" s="4">
        <v>0</v>
      </c>
      <c r="BV102" s="51">
        <f t="shared" si="342"/>
        <v>0</v>
      </c>
      <c r="BW102" s="50">
        <v>0</v>
      </c>
      <c r="BX102" s="4">
        <v>0</v>
      </c>
      <c r="BY102" s="51">
        <f t="shared" si="343"/>
        <v>0</v>
      </c>
      <c r="BZ102" s="6">
        <f t="shared" si="345"/>
        <v>785.51</v>
      </c>
      <c r="CA102" s="11">
        <f t="shared" si="346"/>
        <v>17728.669999999998</v>
      </c>
    </row>
    <row r="103" spans="1:79" x14ac:dyDescent="0.3">
      <c r="A103" s="43">
        <v>2024</v>
      </c>
      <c r="B103" s="44" t="s">
        <v>11</v>
      </c>
      <c r="C103" s="50"/>
      <c r="D103" s="4"/>
      <c r="E103" s="51"/>
      <c r="F103" s="50">
        <v>0</v>
      </c>
      <c r="G103" s="4">
        <v>0</v>
      </c>
      <c r="H103" s="51">
        <f t="shared" si="347"/>
        <v>0</v>
      </c>
      <c r="I103" s="50">
        <v>0</v>
      </c>
      <c r="J103" s="4">
        <v>0</v>
      </c>
      <c r="K103" s="51">
        <f t="shared" si="321"/>
        <v>0</v>
      </c>
      <c r="L103" s="50">
        <v>0</v>
      </c>
      <c r="M103" s="4">
        <v>0</v>
      </c>
      <c r="N103" s="51">
        <f t="shared" si="322"/>
        <v>0</v>
      </c>
      <c r="O103" s="50">
        <v>0</v>
      </c>
      <c r="P103" s="4">
        <v>0</v>
      </c>
      <c r="Q103" s="51">
        <f t="shared" si="323"/>
        <v>0</v>
      </c>
      <c r="R103" s="50">
        <v>0</v>
      </c>
      <c r="S103" s="4">
        <v>0</v>
      </c>
      <c r="T103" s="51">
        <f t="shared" si="324"/>
        <v>0</v>
      </c>
      <c r="U103" s="50">
        <v>0</v>
      </c>
      <c r="V103" s="4">
        <v>0</v>
      </c>
      <c r="W103" s="51">
        <f t="shared" si="325"/>
        <v>0</v>
      </c>
      <c r="X103" s="50">
        <v>0</v>
      </c>
      <c r="Y103" s="4">
        <v>0</v>
      </c>
      <c r="Z103" s="51">
        <f t="shared" si="326"/>
        <v>0</v>
      </c>
      <c r="AA103" s="76">
        <v>742.21600000000001</v>
      </c>
      <c r="AB103" s="86">
        <v>19121.003000000001</v>
      </c>
      <c r="AC103" s="51">
        <f t="shared" si="327"/>
        <v>25762.046358472468</v>
      </c>
      <c r="AD103" s="50">
        <v>0</v>
      </c>
      <c r="AE103" s="4">
        <v>0</v>
      </c>
      <c r="AF103" s="51">
        <f t="shared" si="328"/>
        <v>0</v>
      </c>
      <c r="AG103" s="50">
        <v>0</v>
      </c>
      <c r="AH103" s="4">
        <v>0</v>
      </c>
      <c r="AI103" s="51">
        <f t="shared" si="329"/>
        <v>0</v>
      </c>
      <c r="AJ103" s="50">
        <v>0</v>
      </c>
      <c r="AK103" s="4">
        <v>0</v>
      </c>
      <c r="AL103" s="51">
        <f t="shared" si="330"/>
        <v>0</v>
      </c>
      <c r="AM103" s="76">
        <v>1016.7670000000001</v>
      </c>
      <c r="AN103" s="86">
        <v>23716.167000000001</v>
      </c>
      <c r="AO103" s="51">
        <f t="shared" si="331"/>
        <v>23325.0754597661</v>
      </c>
      <c r="AP103" s="50">
        <v>0</v>
      </c>
      <c r="AQ103" s="4">
        <v>0</v>
      </c>
      <c r="AR103" s="51">
        <f t="shared" si="332"/>
        <v>0</v>
      </c>
      <c r="AS103" s="50">
        <v>0</v>
      </c>
      <c r="AT103" s="4">
        <v>0</v>
      </c>
      <c r="AU103" s="51">
        <f t="shared" si="333"/>
        <v>0</v>
      </c>
      <c r="AV103" s="50">
        <v>0</v>
      </c>
      <c r="AW103" s="4">
        <v>0</v>
      </c>
      <c r="AX103" s="51">
        <f t="shared" si="334"/>
        <v>0</v>
      </c>
      <c r="AY103" s="50">
        <v>0</v>
      </c>
      <c r="AZ103" s="4">
        <v>0</v>
      </c>
      <c r="BA103" s="51">
        <f t="shared" si="335"/>
        <v>0</v>
      </c>
      <c r="BB103" s="50">
        <v>0</v>
      </c>
      <c r="BC103" s="4">
        <v>0</v>
      </c>
      <c r="BD103" s="51">
        <f t="shared" si="336"/>
        <v>0</v>
      </c>
      <c r="BE103" s="50">
        <v>0</v>
      </c>
      <c r="BF103" s="4">
        <v>0</v>
      </c>
      <c r="BG103" s="51">
        <f t="shared" si="337"/>
        <v>0</v>
      </c>
      <c r="BH103" s="50">
        <v>0</v>
      </c>
      <c r="BI103" s="4">
        <v>0</v>
      </c>
      <c r="BJ103" s="51">
        <f t="shared" si="338"/>
        <v>0</v>
      </c>
      <c r="BK103" s="50">
        <v>0</v>
      </c>
      <c r="BL103" s="4">
        <v>0</v>
      </c>
      <c r="BM103" s="51">
        <f t="shared" si="339"/>
        <v>0</v>
      </c>
      <c r="BN103" s="50">
        <v>0</v>
      </c>
      <c r="BO103" s="4">
        <v>0</v>
      </c>
      <c r="BP103" s="51">
        <f t="shared" si="340"/>
        <v>0</v>
      </c>
      <c r="BQ103" s="50">
        <v>0</v>
      </c>
      <c r="BR103" s="4">
        <v>0</v>
      </c>
      <c r="BS103" s="51">
        <f t="shared" si="341"/>
        <v>0</v>
      </c>
      <c r="BT103" s="50">
        <v>0</v>
      </c>
      <c r="BU103" s="4">
        <v>0</v>
      </c>
      <c r="BV103" s="51">
        <f t="shared" si="342"/>
        <v>0</v>
      </c>
      <c r="BW103" s="50">
        <v>0</v>
      </c>
      <c r="BX103" s="4">
        <v>0</v>
      </c>
      <c r="BY103" s="51">
        <f t="shared" si="343"/>
        <v>0</v>
      </c>
      <c r="BZ103" s="6">
        <f t="shared" si="345"/>
        <v>1758.9830000000002</v>
      </c>
      <c r="CA103" s="11">
        <f t="shared" si="346"/>
        <v>42837.17</v>
      </c>
    </row>
    <row r="104" spans="1:79" x14ac:dyDescent="0.3">
      <c r="A104" s="43">
        <v>2024</v>
      </c>
      <c r="B104" s="44" t="s">
        <v>12</v>
      </c>
      <c r="C104" s="50"/>
      <c r="D104" s="4"/>
      <c r="E104" s="51"/>
      <c r="F104" s="50">
        <v>0</v>
      </c>
      <c r="G104" s="4">
        <v>0</v>
      </c>
      <c r="H104" s="51">
        <f t="shared" si="347"/>
        <v>0</v>
      </c>
      <c r="I104" s="50">
        <v>0</v>
      </c>
      <c r="J104" s="4">
        <v>0</v>
      </c>
      <c r="K104" s="51">
        <f t="shared" si="321"/>
        <v>0</v>
      </c>
      <c r="L104" s="50">
        <v>0</v>
      </c>
      <c r="M104" s="4">
        <v>0</v>
      </c>
      <c r="N104" s="51">
        <f t="shared" si="322"/>
        <v>0</v>
      </c>
      <c r="O104" s="50">
        <v>0</v>
      </c>
      <c r="P104" s="4">
        <v>0</v>
      </c>
      <c r="Q104" s="51">
        <f t="shared" si="323"/>
        <v>0</v>
      </c>
      <c r="R104" s="50">
        <v>0</v>
      </c>
      <c r="S104" s="4">
        <v>0</v>
      </c>
      <c r="T104" s="51">
        <f t="shared" si="324"/>
        <v>0</v>
      </c>
      <c r="U104" s="50">
        <v>0</v>
      </c>
      <c r="V104" s="4">
        <v>0</v>
      </c>
      <c r="W104" s="51">
        <f t="shared" si="325"/>
        <v>0</v>
      </c>
      <c r="X104" s="50">
        <v>0</v>
      </c>
      <c r="Y104" s="4">
        <v>0</v>
      </c>
      <c r="Z104" s="51">
        <f t="shared" si="326"/>
        <v>0</v>
      </c>
      <c r="AA104" s="76">
        <v>3814.8</v>
      </c>
      <c r="AB104" s="4">
        <v>91528.542000000001</v>
      </c>
      <c r="AC104" s="51">
        <f t="shared" si="327"/>
        <v>23993.011953444478</v>
      </c>
      <c r="AD104" s="50">
        <v>0</v>
      </c>
      <c r="AE104" s="4">
        <v>0</v>
      </c>
      <c r="AF104" s="51">
        <f t="shared" si="328"/>
        <v>0</v>
      </c>
      <c r="AG104" s="50">
        <v>0</v>
      </c>
      <c r="AH104" s="4">
        <v>0</v>
      </c>
      <c r="AI104" s="51">
        <f t="shared" si="329"/>
        <v>0</v>
      </c>
      <c r="AJ104" s="50">
        <v>0</v>
      </c>
      <c r="AK104" s="4">
        <v>0</v>
      </c>
      <c r="AL104" s="51">
        <f t="shared" si="330"/>
        <v>0</v>
      </c>
      <c r="AM104" s="76">
        <v>640.40200000000004</v>
      </c>
      <c r="AN104" s="4">
        <v>15366.482</v>
      </c>
      <c r="AO104" s="51">
        <f t="shared" si="331"/>
        <v>23995.056230305338</v>
      </c>
      <c r="AP104" s="50">
        <v>0</v>
      </c>
      <c r="AQ104" s="4">
        <v>0</v>
      </c>
      <c r="AR104" s="51">
        <f t="shared" si="332"/>
        <v>0</v>
      </c>
      <c r="AS104" s="50">
        <v>0</v>
      </c>
      <c r="AT104" s="4">
        <v>0</v>
      </c>
      <c r="AU104" s="51">
        <f t="shared" si="333"/>
        <v>0</v>
      </c>
      <c r="AV104" s="50">
        <v>0</v>
      </c>
      <c r="AW104" s="4">
        <v>0</v>
      </c>
      <c r="AX104" s="51">
        <f t="shared" si="334"/>
        <v>0</v>
      </c>
      <c r="AY104" s="50">
        <v>0</v>
      </c>
      <c r="AZ104" s="4">
        <v>0</v>
      </c>
      <c r="BA104" s="51">
        <f t="shared" si="335"/>
        <v>0</v>
      </c>
      <c r="BB104" s="50">
        <v>0</v>
      </c>
      <c r="BC104" s="4">
        <v>0</v>
      </c>
      <c r="BD104" s="51">
        <f t="shared" si="336"/>
        <v>0</v>
      </c>
      <c r="BE104" s="50">
        <v>0</v>
      </c>
      <c r="BF104" s="4">
        <v>0</v>
      </c>
      <c r="BG104" s="51">
        <f t="shared" si="337"/>
        <v>0</v>
      </c>
      <c r="BH104" s="50">
        <v>0</v>
      </c>
      <c r="BI104" s="4">
        <v>0</v>
      </c>
      <c r="BJ104" s="51">
        <f t="shared" si="338"/>
        <v>0</v>
      </c>
      <c r="BK104" s="50">
        <v>0</v>
      </c>
      <c r="BL104" s="4">
        <v>0</v>
      </c>
      <c r="BM104" s="51">
        <f t="shared" si="339"/>
        <v>0</v>
      </c>
      <c r="BN104" s="50">
        <v>0</v>
      </c>
      <c r="BO104" s="4">
        <v>0</v>
      </c>
      <c r="BP104" s="51">
        <f t="shared" si="340"/>
        <v>0</v>
      </c>
      <c r="BQ104" s="50">
        <v>0</v>
      </c>
      <c r="BR104" s="4">
        <v>0</v>
      </c>
      <c r="BS104" s="51">
        <f t="shared" si="341"/>
        <v>0</v>
      </c>
      <c r="BT104" s="50">
        <v>0</v>
      </c>
      <c r="BU104" s="4">
        <v>0</v>
      </c>
      <c r="BV104" s="51">
        <f t="shared" si="342"/>
        <v>0</v>
      </c>
      <c r="BW104" s="50">
        <v>0</v>
      </c>
      <c r="BX104" s="4">
        <v>0</v>
      </c>
      <c r="BY104" s="51">
        <f t="shared" si="343"/>
        <v>0</v>
      </c>
      <c r="BZ104" s="6">
        <f t="shared" si="345"/>
        <v>4455.2020000000002</v>
      </c>
      <c r="CA104" s="11">
        <f t="shared" si="346"/>
        <v>106895.024</v>
      </c>
    </row>
    <row r="105" spans="1:79" x14ac:dyDescent="0.3">
      <c r="A105" s="43">
        <v>2024</v>
      </c>
      <c r="B105" s="44" t="s">
        <v>13</v>
      </c>
      <c r="C105" s="50"/>
      <c r="D105" s="4"/>
      <c r="E105" s="51"/>
      <c r="F105" s="50">
        <v>0</v>
      </c>
      <c r="G105" s="4">
        <v>0</v>
      </c>
      <c r="H105" s="51">
        <f t="shared" si="347"/>
        <v>0</v>
      </c>
      <c r="I105" s="50">
        <v>0</v>
      </c>
      <c r="J105" s="4">
        <v>0</v>
      </c>
      <c r="K105" s="51">
        <f t="shared" si="321"/>
        <v>0</v>
      </c>
      <c r="L105" s="50">
        <v>0</v>
      </c>
      <c r="M105" s="4">
        <v>0</v>
      </c>
      <c r="N105" s="51">
        <f t="shared" si="322"/>
        <v>0</v>
      </c>
      <c r="O105" s="50">
        <v>0</v>
      </c>
      <c r="P105" s="4">
        <v>0</v>
      </c>
      <c r="Q105" s="51">
        <f t="shared" si="323"/>
        <v>0</v>
      </c>
      <c r="R105" s="50">
        <v>0</v>
      </c>
      <c r="S105" s="4">
        <v>0</v>
      </c>
      <c r="T105" s="51">
        <f t="shared" si="324"/>
        <v>0</v>
      </c>
      <c r="U105" s="50">
        <v>0</v>
      </c>
      <c r="V105" s="4">
        <v>0</v>
      </c>
      <c r="W105" s="51">
        <f t="shared" si="325"/>
        <v>0</v>
      </c>
      <c r="X105" s="50">
        <v>0</v>
      </c>
      <c r="Y105" s="4">
        <v>0</v>
      </c>
      <c r="Z105" s="51">
        <f t="shared" si="326"/>
        <v>0</v>
      </c>
      <c r="AA105" s="76">
        <v>87.48</v>
      </c>
      <c r="AB105" s="4">
        <v>2067.6709999999998</v>
      </c>
      <c r="AC105" s="51">
        <f t="shared" si="327"/>
        <v>23635.928212162777</v>
      </c>
      <c r="AD105" s="50">
        <v>0</v>
      </c>
      <c r="AE105" s="4">
        <v>0</v>
      </c>
      <c r="AF105" s="51">
        <f t="shared" si="328"/>
        <v>0</v>
      </c>
      <c r="AG105" s="50">
        <v>0</v>
      </c>
      <c r="AH105" s="4">
        <v>0</v>
      </c>
      <c r="AI105" s="51">
        <f t="shared" si="329"/>
        <v>0</v>
      </c>
      <c r="AJ105" s="50">
        <v>0</v>
      </c>
      <c r="AK105" s="4">
        <v>0</v>
      </c>
      <c r="AL105" s="51">
        <f t="shared" si="330"/>
        <v>0</v>
      </c>
      <c r="AM105" s="76">
        <v>603.471</v>
      </c>
      <c r="AN105" s="4">
        <v>15033.154</v>
      </c>
      <c r="AO105" s="51">
        <f t="shared" si="331"/>
        <v>24911.145688856632</v>
      </c>
      <c r="AP105" s="50">
        <v>0</v>
      </c>
      <c r="AQ105" s="4">
        <v>0</v>
      </c>
      <c r="AR105" s="51">
        <f t="shared" si="332"/>
        <v>0</v>
      </c>
      <c r="AS105" s="50">
        <v>0</v>
      </c>
      <c r="AT105" s="4">
        <v>0</v>
      </c>
      <c r="AU105" s="51">
        <f t="shared" si="333"/>
        <v>0</v>
      </c>
      <c r="AV105" s="50">
        <v>0</v>
      </c>
      <c r="AW105" s="4">
        <v>0</v>
      </c>
      <c r="AX105" s="51">
        <f t="shared" si="334"/>
        <v>0</v>
      </c>
      <c r="AY105" s="50">
        <v>0</v>
      </c>
      <c r="AZ105" s="4">
        <v>0</v>
      </c>
      <c r="BA105" s="51">
        <f t="shared" si="335"/>
        <v>0</v>
      </c>
      <c r="BB105" s="50">
        <v>0</v>
      </c>
      <c r="BC105" s="4">
        <v>0</v>
      </c>
      <c r="BD105" s="51">
        <f t="shared" si="336"/>
        <v>0</v>
      </c>
      <c r="BE105" s="50">
        <v>0</v>
      </c>
      <c r="BF105" s="4">
        <v>0</v>
      </c>
      <c r="BG105" s="51">
        <f t="shared" si="337"/>
        <v>0</v>
      </c>
      <c r="BH105" s="50">
        <v>0</v>
      </c>
      <c r="BI105" s="4">
        <v>0</v>
      </c>
      <c r="BJ105" s="51">
        <f t="shared" si="338"/>
        <v>0</v>
      </c>
      <c r="BK105" s="50">
        <v>0</v>
      </c>
      <c r="BL105" s="4">
        <v>0</v>
      </c>
      <c r="BM105" s="51">
        <f t="shared" si="339"/>
        <v>0</v>
      </c>
      <c r="BN105" s="50">
        <v>0</v>
      </c>
      <c r="BO105" s="4">
        <v>0</v>
      </c>
      <c r="BP105" s="51">
        <f t="shared" si="340"/>
        <v>0</v>
      </c>
      <c r="BQ105" s="50">
        <v>0</v>
      </c>
      <c r="BR105" s="4">
        <v>0</v>
      </c>
      <c r="BS105" s="51">
        <f t="shared" si="341"/>
        <v>0</v>
      </c>
      <c r="BT105" s="50">
        <v>0</v>
      </c>
      <c r="BU105" s="4">
        <v>0</v>
      </c>
      <c r="BV105" s="51">
        <f t="shared" si="342"/>
        <v>0</v>
      </c>
      <c r="BW105" s="50">
        <v>0</v>
      </c>
      <c r="BX105" s="4">
        <v>0</v>
      </c>
      <c r="BY105" s="51">
        <f t="shared" si="343"/>
        <v>0</v>
      </c>
      <c r="BZ105" s="6">
        <f t="shared" si="345"/>
        <v>690.95100000000002</v>
      </c>
      <c r="CA105" s="11">
        <f t="shared" si="346"/>
        <v>17100.825000000001</v>
      </c>
    </row>
    <row r="106" spans="1:79" x14ac:dyDescent="0.3">
      <c r="A106" s="43">
        <v>2024</v>
      </c>
      <c r="B106" s="44" t="s">
        <v>14</v>
      </c>
      <c r="C106" s="50"/>
      <c r="D106" s="4"/>
      <c r="E106" s="51"/>
      <c r="F106" s="50">
        <v>0</v>
      </c>
      <c r="G106" s="4">
        <v>0</v>
      </c>
      <c r="H106" s="51">
        <f t="shared" si="347"/>
        <v>0</v>
      </c>
      <c r="I106" s="50">
        <v>0</v>
      </c>
      <c r="J106" s="4">
        <v>0</v>
      </c>
      <c r="K106" s="51">
        <f t="shared" si="321"/>
        <v>0</v>
      </c>
      <c r="L106" s="50">
        <v>0</v>
      </c>
      <c r="M106" s="4">
        <v>0</v>
      </c>
      <c r="N106" s="51">
        <f t="shared" si="322"/>
        <v>0</v>
      </c>
      <c r="O106" s="50">
        <v>0</v>
      </c>
      <c r="P106" s="4">
        <v>0</v>
      </c>
      <c r="Q106" s="51">
        <f t="shared" si="323"/>
        <v>0</v>
      </c>
      <c r="R106" s="50">
        <v>0</v>
      </c>
      <c r="S106" s="4">
        <v>0</v>
      </c>
      <c r="T106" s="51">
        <f t="shared" si="324"/>
        <v>0</v>
      </c>
      <c r="U106" s="50">
        <v>0</v>
      </c>
      <c r="V106" s="4">
        <v>0</v>
      </c>
      <c r="W106" s="51">
        <f t="shared" si="325"/>
        <v>0</v>
      </c>
      <c r="X106" s="50">
        <v>0</v>
      </c>
      <c r="Y106" s="4">
        <v>0</v>
      </c>
      <c r="Z106" s="51">
        <f t="shared" si="326"/>
        <v>0</v>
      </c>
      <c r="AA106" s="76">
        <v>3515.9520000000002</v>
      </c>
      <c r="AB106" s="4">
        <v>93068.014999999999</v>
      </c>
      <c r="AC106" s="51">
        <f t="shared" si="327"/>
        <v>26470.217739036256</v>
      </c>
      <c r="AD106" s="50">
        <v>0</v>
      </c>
      <c r="AE106" s="4">
        <v>0</v>
      </c>
      <c r="AF106" s="51">
        <f t="shared" si="328"/>
        <v>0</v>
      </c>
      <c r="AG106" s="50">
        <v>0</v>
      </c>
      <c r="AH106" s="4">
        <v>0</v>
      </c>
      <c r="AI106" s="51">
        <f t="shared" si="329"/>
        <v>0</v>
      </c>
      <c r="AJ106" s="50">
        <v>0</v>
      </c>
      <c r="AK106" s="4">
        <v>0</v>
      </c>
      <c r="AL106" s="51">
        <f t="shared" si="330"/>
        <v>0</v>
      </c>
      <c r="AM106" s="76">
        <v>1782.8050000000001</v>
      </c>
      <c r="AN106" s="4">
        <v>47018.353000000003</v>
      </c>
      <c r="AO106" s="51">
        <f t="shared" si="331"/>
        <v>26373.244970706273</v>
      </c>
      <c r="AP106" s="50">
        <v>0</v>
      </c>
      <c r="AQ106" s="4">
        <v>0</v>
      </c>
      <c r="AR106" s="51">
        <f t="shared" si="332"/>
        <v>0</v>
      </c>
      <c r="AS106" s="50">
        <v>0</v>
      </c>
      <c r="AT106" s="4">
        <v>0</v>
      </c>
      <c r="AU106" s="51">
        <f t="shared" si="333"/>
        <v>0</v>
      </c>
      <c r="AV106" s="50">
        <v>0</v>
      </c>
      <c r="AW106" s="4">
        <v>0</v>
      </c>
      <c r="AX106" s="51">
        <f t="shared" si="334"/>
        <v>0</v>
      </c>
      <c r="AY106" s="50">
        <v>0</v>
      </c>
      <c r="AZ106" s="4">
        <v>0</v>
      </c>
      <c r="BA106" s="51">
        <f t="shared" si="335"/>
        <v>0</v>
      </c>
      <c r="BB106" s="50">
        <v>0</v>
      </c>
      <c r="BC106" s="4">
        <v>0</v>
      </c>
      <c r="BD106" s="51">
        <f t="shared" si="336"/>
        <v>0</v>
      </c>
      <c r="BE106" s="50">
        <v>0</v>
      </c>
      <c r="BF106" s="4">
        <v>0</v>
      </c>
      <c r="BG106" s="51">
        <f t="shared" si="337"/>
        <v>0</v>
      </c>
      <c r="BH106" s="50">
        <v>0</v>
      </c>
      <c r="BI106" s="4">
        <v>0</v>
      </c>
      <c r="BJ106" s="51">
        <f t="shared" si="338"/>
        <v>0</v>
      </c>
      <c r="BK106" s="50">
        <v>0</v>
      </c>
      <c r="BL106" s="4">
        <v>0</v>
      </c>
      <c r="BM106" s="51">
        <f t="shared" si="339"/>
        <v>0</v>
      </c>
      <c r="BN106" s="50">
        <v>0</v>
      </c>
      <c r="BO106" s="4">
        <v>0</v>
      </c>
      <c r="BP106" s="51">
        <f t="shared" si="340"/>
        <v>0</v>
      </c>
      <c r="BQ106" s="50">
        <v>0</v>
      </c>
      <c r="BR106" s="4">
        <v>0</v>
      </c>
      <c r="BS106" s="51">
        <f t="shared" si="341"/>
        <v>0</v>
      </c>
      <c r="BT106" s="50">
        <v>0</v>
      </c>
      <c r="BU106" s="4">
        <v>0</v>
      </c>
      <c r="BV106" s="51">
        <f t="shared" si="342"/>
        <v>0</v>
      </c>
      <c r="BW106" s="50">
        <v>0</v>
      </c>
      <c r="BX106" s="4">
        <v>0</v>
      </c>
      <c r="BY106" s="51">
        <f t="shared" si="343"/>
        <v>0</v>
      </c>
      <c r="BZ106" s="6">
        <f t="shared" si="345"/>
        <v>5298.7570000000005</v>
      </c>
      <c r="CA106" s="11">
        <f t="shared" si="346"/>
        <v>140086.36800000002</v>
      </c>
    </row>
    <row r="107" spans="1:79" x14ac:dyDescent="0.3">
      <c r="A107" s="43">
        <v>2024</v>
      </c>
      <c r="B107" s="51" t="s">
        <v>15</v>
      </c>
      <c r="C107" s="50"/>
      <c r="D107" s="4"/>
      <c r="E107" s="51"/>
      <c r="F107" s="50">
        <v>0</v>
      </c>
      <c r="G107" s="4">
        <v>0</v>
      </c>
      <c r="H107" s="51">
        <f t="shared" si="347"/>
        <v>0</v>
      </c>
      <c r="I107" s="50">
        <v>0</v>
      </c>
      <c r="J107" s="4">
        <v>0</v>
      </c>
      <c r="K107" s="51">
        <f t="shared" si="321"/>
        <v>0</v>
      </c>
      <c r="L107" s="50">
        <v>0</v>
      </c>
      <c r="M107" s="4">
        <v>0</v>
      </c>
      <c r="N107" s="51">
        <f t="shared" si="322"/>
        <v>0</v>
      </c>
      <c r="O107" s="50">
        <v>0</v>
      </c>
      <c r="P107" s="4">
        <v>0</v>
      </c>
      <c r="Q107" s="51">
        <f t="shared" si="323"/>
        <v>0</v>
      </c>
      <c r="R107" s="50">
        <v>0</v>
      </c>
      <c r="S107" s="4">
        <v>0</v>
      </c>
      <c r="T107" s="51">
        <f t="shared" si="324"/>
        <v>0</v>
      </c>
      <c r="U107" s="50">
        <v>0</v>
      </c>
      <c r="V107" s="4">
        <v>0</v>
      </c>
      <c r="W107" s="51">
        <f t="shared" si="325"/>
        <v>0</v>
      </c>
      <c r="X107" s="50">
        <v>0</v>
      </c>
      <c r="Y107" s="4">
        <v>0</v>
      </c>
      <c r="Z107" s="51">
        <f t="shared" si="326"/>
        <v>0</v>
      </c>
      <c r="AA107" s="76">
        <v>131.22</v>
      </c>
      <c r="AB107" s="4">
        <v>3388.2730000000001</v>
      </c>
      <c r="AC107" s="51">
        <f t="shared" si="327"/>
        <v>25821.315348270084</v>
      </c>
      <c r="AD107" s="50">
        <v>0</v>
      </c>
      <c r="AE107" s="4">
        <v>0</v>
      </c>
      <c r="AF107" s="51">
        <f t="shared" si="328"/>
        <v>0</v>
      </c>
      <c r="AG107" s="50">
        <v>0</v>
      </c>
      <c r="AH107" s="4">
        <v>0</v>
      </c>
      <c r="AI107" s="51">
        <f t="shared" si="329"/>
        <v>0</v>
      </c>
      <c r="AJ107" s="50">
        <v>0</v>
      </c>
      <c r="AK107" s="4">
        <v>0</v>
      </c>
      <c r="AL107" s="51">
        <f t="shared" si="330"/>
        <v>0</v>
      </c>
      <c r="AM107" s="76">
        <v>1182.2249999999999</v>
      </c>
      <c r="AN107" s="4">
        <v>42100.684999999998</v>
      </c>
      <c r="AO107" s="51">
        <f t="shared" si="331"/>
        <v>35611.397999534776</v>
      </c>
      <c r="AP107" s="76">
        <v>130.30000000000001</v>
      </c>
      <c r="AQ107" s="4">
        <v>5243.1049999999996</v>
      </c>
      <c r="AR107" s="51">
        <f t="shared" si="332"/>
        <v>40238.718342287022</v>
      </c>
      <c r="AS107" s="50">
        <v>0</v>
      </c>
      <c r="AT107" s="4">
        <v>0</v>
      </c>
      <c r="AU107" s="51">
        <f t="shared" si="333"/>
        <v>0</v>
      </c>
      <c r="AV107" s="50">
        <v>0</v>
      </c>
      <c r="AW107" s="4">
        <v>0</v>
      </c>
      <c r="AX107" s="51">
        <f t="shared" si="334"/>
        <v>0</v>
      </c>
      <c r="AY107" s="50">
        <v>0</v>
      </c>
      <c r="AZ107" s="4">
        <v>0</v>
      </c>
      <c r="BA107" s="51">
        <f t="shared" si="335"/>
        <v>0</v>
      </c>
      <c r="BB107" s="50">
        <v>0</v>
      </c>
      <c r="BC107" s="4">
        <v>0</v>
      </c>
      <c r="BD107" s="51">
        <f t="shared" si="336"/>
        <v>0</v>
      </c>
      <c r="BE107" s="50">
        <v>0</v>
      </c>
      <c r="BF107" s="4">
        <v>0</v>
      </c>
      <c r="BG107" s="51">
        <f t="shared" si="337"/>
        <v>0</v>
      </c>
      <c r="BH107" s="50">
        <v>0</v>
      </c>
      <c r="BI107" s="4">
        <v>0</v>
      </c>
      <c r="BJ107" s="51">
        <f t="shared" si="338"/>
        <v>0</v>
      </c>
      <c r="BK107" s="50">
        <v>0</v>
      </c>
      <c r="BL107" s="4">
        <v>0</v>
      </c>
      <c r="BM107" s="51">
        <f t="shared" si="339"/>
        <v>0</v>
      </c>
      <c r="BN107" s="50">
        <v>0</v>
      </c>
      <c r="BO107" s="4">
        <v>0</v>
      </c>
      <c r="BP107" s="51">
        <f t="shared" si="340"/>
        <v>0</v>
      </c>
      <c r="BQ107" s="50">
        <v>0</v>
      </c>
      <c r="BR107" s="4">
        <v>0</v>
      </c>
      <c r="BS107" s="51">
        <f t="shared" si="341"/>
        <v>0</v>
      </c>
      <c r="BT107" s="50">
        <v>0</v>
      </c>
      <c r="BU107" s="4">
        <v>0</v>
      </c>
      <c r="BV107" s="51">
        <f t="shared" si="342"/>
        <v>0</v>
      </c>
      <c r="BW107" s="50">
        <v>0</v>
      </c>
      <c r="BX107" s="4">
        <v>0</v>
      </c>
      <c r="BY107" s="51">
        <f t="shared" si="343"/>
        <v>0</v>
      </c>
      <c r="BZ107" s="6">
        <f t="shared" si="345"/>
        <v>1443.7449999999999</v>
      </c>
      <c r="CA107" s="11">
        <f t="shared" si="346"/>
        <v>50732.062999999995</v>
      </c>
    </row>
    <row r="108" spans="1:79" x14ac:dyDescent="0.3">
      <c r="A108" s="43">
        <v>2024</v>
      </c>
      <c r="B108" s="44" t="s">
        <v>16</v>
      </c>
      <c r="C108" s="76"/>
      <c r="D108" s="4"/>
      <c r="E108" s="51"/>
      <c r="F108" s="76">
        <v>1.4</v>
      </c>
      <c r="G108" s="4">
        <v>43.732999999999997</v>
      </c>
      <c r="H108" s="51">
        <f t="shared" si="347"/>
        <v>31237.857142857141</v>
      </c>
      <c r="I108" s="50">
        <v>0</v>
      </c>
      <c r="J108" s="4">
        <v>0</v>
      </c>
      <c r="K108" s="51">
        <f t="shared" si="321"/>
        <v>0</v>
      </c>
      <c r="L108" s="50">
        <v>0</v>
      </c>
      <c r="M108" s="4">
        <v>0</v>
      </c>
      <c r="N108" s="51">
        <f t="shared" si="322"/>
        <v>0</v>
      </c>
      <c r="O108" s="50">
        <v>0</v>
      </c>
      <c r="P108" s="4">
        <v>0</v>
      </c>
      <c r="Q108" s="51">
        <f t="shared" si="323"/>
        <v>0</v>
      </c>
      <c r="R108" s="50">
        <v>0</v>
      </c>
      <c r="S108" s="4">
        <v>0</v>
      </c>
      <c r="T108" s="51">
        <f t="shared" si="324"/>
        <v>0</v>
      </c>
      <c r="U108" s="50">
        <v>0</v>
      </c>
      <c r="V108" s="4">
        <v>0</v>
      </c>
      <c r="W108" s="51">
        <f t="shared" si="325"/>
        <v>0</v>
      </c>
      <c r="X108" s="50">
        <v>0</v>
      </c>
      <c r="Y108" s="4">
        <v>0</v>
      </c>
      <c r="Z108" s="51">
        <f t="shared" si="326"/>
        <v>0</v>
      </c>
      <c r="AA108" s="76">
        <v>2673.8820000000001</v>
      </c>
      <c r="AB108" s="4">
        <v>79470.080000000002</v>
      </c>
      <c r="AC108" s="51">
        <f t="shared" si="327"/>
        <v>29720.862775545069</v>
      </c>
      <c r="AD108" s="50">
        <v>0</v>
      </c>
      <c r="AE108" s="4">
        <v>0</v>
      </c>
      <c r="AF108" s="51">
        <f t="shared" si="328"/>
        <v>0</v>
      </c>
      <c r="AG108" s="50">
        <v>0</v>
      </c>
      <c r="AH108" s="4">
        <v>0</v>
      </c>
      <c r="AI108" s="51">
        <f t="shared" si="329"/>
        <v>0</v>
      </c>
      <c r="AJ108" s="50">
        <v>0</v>
      </c>
      <c r="AK108" s="4">
        <v>0</v>
      </c>
      <c r="AL108" s="51">
        <f t="shared" si="330"/>
        <v>0</v>
      </c>
      <c r="AM108" s="76">
        <v>710.93499999999995</v>
      </c>
      <c r="AN108" s="4">
        <v>24980.128000000001</v>
      </c>
      <c r="AO108" s="51">
        <f t="shared" si="331"/>
        <v>35137.006899364926</v>
      </c>
      <c r="AP108" s="50">
        <v>0</v>
      </c>
      <c r="AQ108" s="4">
        <v>0</v>
      </c>
      <c r="AR108" s="51">
        <f t="shared" si="332"/>
        <v>0</v>
      </c>
      <c r="AS108" s="50">
        <v>0</v>
      </c>
      <c r="AT108" s="4">
        <v>0</v>
      </c>
      <c r="AU108" s="51">
        <f t="shared" si="333"/>
        <v>0</v>
      </c>
      <c r="AV108" s="50">
        <v>0</v>
      </c>
      <c r="AW108" s="4">
        <v>0</v>
      </c>
      <c r="AX108" s="51">
        <f t="shared" si="334"/>
        <v>0</v>
      </c>
      <c r="AY108" s="50">
        <v>0</v>
      </c>
      <c r="AZ108" s="4">
        <v>0</v>
      </c>
      <c r="BA108" s="51">
        <f t="shared" si="335"/>
        <v>0</v>
      </c>
      <c r="BB108" s="50">
        <v>0</v>
      </c>
      <c r="BC108" s="4">
        <v>0</v>
      </c>
      <c r="BD108" s="51">
        <f t="shared" si="336"/>
        <v>0</v>
      </c>
      <c r="BE108" s="50">
        <v>0</v>
      </c>
      <c r="BF108" s="4">
        <v>0</v>
      </c>
      <c r="BG108" s="51">
        <f t="shared" si="337"/>
        <v>0</v>
      </c>
      <c r="BH108" s="50">
        <v>0</v>
      </c>
      <c r="BI108" s="4">
        <v>0</v>
      </c>
      <c r="BJ108" s="51">
        <f t="shared" si="338"/>
        <v>0</v>
      </c>
      <c r="BK108" s="50">
        <v>0</v>
      </c>
      <c r="BL108" s="4">
        <v>0</v>
      </c>
      <c r="BM108" s="51">
        <f t="shared" si="339"/>
        <v>0</v>
      </c>
      <c r="BN108" s="50">
        <v>0</v>
      </c>
      <c r="BO108" s="4">
        <v>0</v>
      </c>
      <c r="BP108" s="51">
        <f t="shared" si="340"/>
        <v>0</v>
      </c>
      <c r="BQ108" s="50">
        <v>0</v>
      </c>
      <c r="BR108" s="4">
        <v>0</v>
      </c>
      <c r="BS108" s="51">
        <f t="shared" si="341"/>
        <v>0</v>
      </c>
      <c r="BT108" s="50">
        <v>0</v>
      </c>
      <c r="BU108" s="4">
        <v>0</v>
      </c>
      <c r="BV108" s="51">
        <f t="shared" si="342"/>
        <v>0</v>
      </c>
      <c r="BW108" s="50">
        <v>0</v>
      </c>
      <c r="BX108" s="4">
        <v>0</v>
      </c>
      <c r="BY108" s="51">
        <f t="shared" si="343"/>
        <v>0</v>
      </c>
      <c r="BZ108" s="6">
        <f t="shared" si="345"/>
        <v>3386.2170000000001</v>
      </c>
      <c r="CA108" s="11">
        <f t="shared" si="346"/>
        <v>104493.94099999999</v>
      </c>
    </row>
    <row r="109" spans="1:79" ht="15" thickBot="1" x14ac:dyDescent="0.35">
      <c r="A109" s="45"/>
      <c r="B109" s="64" t="s">
        <v>17</v>
      </c>
      <c r="C109" s="52"/>
      <c r="D109" s="27"/>
      <c r="E109" s="53"/>
      <c r="F109" s="52">
        <f t="shared" ref="F109:G109" si="348">SUM(F97:F108)</f>
        <v>68.600000000000009</v>
      </c>
      <c r="G109" s="27">
        <f t="shared" si="348"/>
        <v>1241.5029999999999</v>
      </c>
      <c r="H109" s="53"/>
      <c r="I109" s="52">
        <f t="shared" ref="I109:J109" si="349">SUM(I97:I108)</f>
        <v>0</v>
      </c>
      <c r="J109" s="27">
        <f t="shared" si="349"/>
        <v>0</v>
      </c>
      <c r="K109" s="53"/>
      <c r="L109" s="52">
        <f t="shared" ref="L109:M109" si="350">SUM(L97:L108)</f>
        <v>0</v>
      </c>
      <c r="M109" s="27">
        <f t="shared" si="350"/>
        <v>0</v>
      </c>
      <c r="N109" s="53"/>
      <c r="O109" s="52">
        <f t="shared" ref="O109:P109" si="351">SUM(O97:O108)</f>
        <v>0</v>
      </c>
      <c r="P109" s="27">
        <f t="shared" si="351"/>
        <v>0</v>
      </c>
      <c r="Q109" s="53"/>
      <c r="R109" s="52">
        <f t="shared" ref="R109:S109" si="352">SUM(R97:R108)</f>
        <v>0</v>
      </c>
      <c r="S109" s="27">
        <f t="shared" si="352"/>
        <v>0</v>
      </c>
      <c r="T109" s="53"/>
      <c r="U109" s="52">
        <f t="shared" ref="U109:V109" si="353">SUM(U97:U108)</f>
        <v>0</v>
      </c>
      <c r="V109" s="27">
        <f t="shared" si="353"/>
        <v>0</v>
      </c>
      <c r="W109" s="53"/>
      <c r="X109" s="52">
        <f t="shared" ref="X109:Y109" si="354">SUM(X97:X108)</f>
        <v>0.3</v>
      </c>
      <c r="Y109" s="27">
        <f t="shared" si="354"/>
        <v>9.8889999999999993</v>
      </c>
      <c r="Z109" s="53"/>
      <c r="AA109" s="52">
        <f t="shared" ref="AA109:AB109" si="355">SUM(AA97:AA108)</f>
        <v>20260.844000000005</v>
      </c>
      <c r="AB109" s="27">
        <f t="shared" si="355"/>
        <v>473619.20799999998</v>
      </c>
      <c r="AC109" s="53"/>
      <c r="AD109" s="52">
        <f t="shared" ref="AD109:AE109" si="356">SUM(AD97:AD108)</f>
        <v>0</v>
      </c>
      <c r="AE109" s="27">
        <f t="shared" si="356"/>
        <v>0</v>
      </c>
      <c r="AF109" s="53"/>
      <c r="AG109" s="52">
        <f t="shared" ref="AG109:AH109" si="357">SUM(AG97:AG108)</f>
        <v>0</v>
      </c>
      <c r="AH109" s="27">
        <f t="shared" si="357"/>
        <v>0</v>
      </c>
      <c r="AI109" s="53"/>
      <c r="AJ109" s="52">
        <f t="shared" ref="AJ109:AK109" si="358">SUM(AJ97:AJ108)</f>
        <v>0</v>
      </c>
      <c r="AK109" s="27">
        <f t="shared" si="358"/>
        <v>0</v>
      </c>
      <c r="AL109" s="53"/>
      <c r="AM109" s="52">
        <f t="shared" ref="AM109:AN109" si="359">SUM(AM97:AM108)</f>
        <v>7438.0719899999986</v>
      </c>
      <c r="AN109" s="27">
        <f t="shared" si="359"/>
        <v>198317.73799999998</v>
      </c>
      <c r="AO109" s="53"/>
      <c r="AP109" s="52">
        <f t="shared" ref="AP109:AQ109" si="360">SUM(AP97:AP108)</f>
        <v>130.30000000000001</v>
      </c>
      <c r="AQ109" s="27">
        <f t="shared" si="360"/>
        <v>5243.1049999999996</v>
      </c>
      <c r="AR109" s="53"/>
      <c r="AS109" s="52">
        <f t="shared" ref="AS109:AT109" si="361">SUM(AS97:AS108)</f>
        <v>0</v>
      </c>
      <c r="AT109" s="27">
        <f t="shared" si="361"/>
        <v>0</v>
      </c>
      <c r="AU109" s="53"/>
      <c r="AV109" s="52">
        <f t="shared" ref="AV109:AW109" si="362">SUM(AV97:AV108)</f>
        <v>0</v>
      </c>
      <c r="AW109" s="27">
        <f t="shared" si="362"/>
        <v>0</v>
      </c>
      <c r="AX109" s="53"/>
      <c r="AY109" s="52">
        <f t="shared" ref="AY109:AZ109" si="363">SUM(AY97:AY108)</f>
        <v>0</v>
      </c>
      <c r="AZ109" s="27">
        <f t="shared" si="363"/>
        <v>0</v>
      </c>
      <c r="BA109" s="53"/>
      <c r="BB109" s="52">
        <f t="shared" ref="BB109:BC109" si="364">SUM(BB97:BB108)</f>
        <v>0</v>
      </c>
      <c r="BC109" s="27">
        <f t="shared" si="364"/>
        <v>0</v>
      </c>
      <c r="BD109" s="53"/>
      <c r="BE109" s="52">
        <f t="shared" ref="BE109:BF109" si="365">SUM(BE97:BE108)</f>
        <v>0</v>
      </c>
      <c r="BF109" s="27">
        <f t="shared" si="365"/>
        <v>0</v>
      </c>
      <c r="BG109" s="53"/>
      <c r="BH109" s="52">
        <f t="shared" ref="BH109:BI109" si="366">SUM(BH97:BH108)</f>
        <v>0</v>
      </c>
      <c r="BI109" s="27">
        <f t="shared" si="366"/>
        <v>0</v>
      </c>
      <c r="BJ109" s="53"/>
      <c r="BK109" s="52">
        <f t="shared" ref="BK109:BL109" si="367">SUM(BK97:BK108)</f>
        <v>0</v>
      </c>
      <c r="BL109" s="27">
        <f t="shared" si="367"/>
        <v>0</v>
      </c>
      <c r="BM109" s="53"/>
      <c r="BN109" s="52">
        <f t="shared" ref="BN109:BO109" si="368">SUM(BN97:BN108)</f>
        <v>0</v>
      </c>
      <c r="BO109" s="27">
        <f t="shared" si="368"/>
        <v>0</v>
      </c>
      <c r="BP109" s="53"/>
      <c r="BQ109" s="52">
        <f t="shared" ref="BQ109:BR109" si="369">SUM(BQ97:BQ108)</f>
        <v>6.4999999999999997E-4</v>
      </c>
      <c r="BR109" s="27">
        <f t="shared" si="369"/>
        <v>0.72899999999999998</v>
      </c>
      <c r="BS109" s="53"/>
      <c r="BT109" s="52">
        <f t="shared" ref="BT109:BU109" si="370">SUM(BT97:BT108)</f>
        <v>0</v>
      </c>
      <c r="BU109" s="27">
        <f t="shared" si="370"/>
        <v>0</v>
      </c>
      <c r="BV109" s="53"/>
      <c r="BW109" s="52">
        <f t="shared" ref="BW109:BX109" si="371">SUM(BW97:BW108)</f>
        <v>0</v>
      </c>
      <c r="BX109" s="27">
        <f t="shared" si="371"/>
        <v>0</v>
      </c>
      <c r="BY109" s="53"/>
      <c r="BZ109" s="25">
        <f t="shared" si="345"/>
        <v>27898.116640000004</v>
      </c>
      <c r="CA109" s="26">
        <f t="shared" si="346"/>
        <v>678432.17200000002</v>
      </c>
    </row>
    <row r="110" spans="1:79" x14ac:dyDescent="0.3">
      <c r="A110" s="43">
        <v>2025</v>
      </c>
      <c r="B110" s="44" t="s">
        <v>5</v>
      </c>
      <c r="C110" s="76">
        <v>0.05</v>
      </c>
      <c r="D110" s="4">
        <v>1</v>
      </c>
      <c r="E110" s="51">
        <f>IF(C110=0,0,D110/C110*1000)</f>
        <v>20000</v>
      </c>
      <c r="F110" s="50">
        <v>0</v>
      </c>
      <c r="G110" s="4">
        <v>0</v>
      </c>
      <c r="H110" s="51">
        <f>IF(F110=0,0,G110/F110*1000)</f>
        <v>0</v>
      </c>
      <c r="I110" s="50">
        <v>0</v>
      </c>
      <c r="J110" s="4">
        <v>0</v>
      </c>
      <c r="K110" s="51">
        <f t="shared" ref="K110:K121" si="372">IF(I110=0,0,J110/I110*1000)</f>
        <v>0</v>
      </c>
      <c r="L110" s="50">
        <v>0</v>
      </c>
      <c r="M110" s="4">
        <v>0</v>
      </c>
      <c r="N110" s="51">
        <f t="shared" ref="N110:N121" si="373">IF(L110=0,0,M110/L110*1000)</f>
        <v>0</v>
      </c>
      <c r="O110" s="50">
        <v>0</v>
      </c>
      <c r="P110" s="4">
        <v>0</v>
      </c>
      <c r="Q110" s="51">
        <f t="shared" ref="Q110:Q121" si="374">IF(O110=0,0,P110/O110*1000)</f>
        <v>0</v>
      </c>
      <c r="R110" s="50">
        <v>0</v>
      </c>
      <c r="S110" s="4">
        <v>0</v>
      </c>
      <c r="T110" s="51">
        <f t="shared" ref="T110:T121" si="375">IF(R110=0,0,S110/R110*1000)</f>
        <v>0</v>
      </c>
      <c r="U110" s="50">
        <v>0</v>
      </c>
      <c r="V110" s="4">
        <v>0</v>
      </c>
      <c r="W110" s="51">
        <f t="shared" ref="W110:W121" si="376">IF(U110=0,0,V110/U110*1000)</f>
        <v>0</v>
      </c>
      <c r="X110" s="50">
        <v>0</v>
      </c>
      <c r="Y110" s="4">
        <v>0</v>
      </c>
      <c r="Z110" s="51">
        <f t="shared" ref="Z110:Z121" si="377">IF(X110=0,0,Y110/X110*1000)</f>
        <v>0</v>
      </c>
      <c r="AA110" s="76">
        <v>1570.692</v>
      </c>
      <c r="AB110" s="4">
        <v>55712.275999999998</v>
      </c>
      <c r="AC110" s="51">
        <f t="shared" ref="AC110:AC121" si="378">IF(AA110=0,0,AB110/AA110*1000)</f>
        <v>35469.892251313431</v>
      </c>
      <c r="AD110" s="50">
        <v>0</v>
      </c>
      <c r="AE110" s="4">
        <v>0</v>
      </c>
      <c r="AF110" s="51">
        <f t="shared" ref="AF110:AF121" si="379">IF(AD110=0,0,AE110/AD110*1000)</f>
        <v>0</v>
      </c>
      <c r="AG110" s="50">
        <v>0</v>
      </c>
      <c r="AH110" s="4">
        <v>0</v>
      </c>
      <c r="AI110" s="51">
        <f t="shared" ref="AI110:AI121" si="380">IF(AG110=0,0,AH110/AG110*1000)</f>
        <v>0</v>
      </c>
      <c r="AJ110" s="50">
        <v>0</v>
      </c>
      <c r="AK110" s="4">
        <v>0</v>
      </c>
      <c r="AL110" s="51">
        <f t="shared" ref="AL110:AL121" si="381">IF(AJ110=0,0,AK110/AJ110*1000)</f>
        <v>0</v>
      </c>
      <c r="AM110" s="76">
        <v>20</v>
      </c>
      <c r="AN110" s="4">
        <v>579.29100000000005</v>
      </c>
      <c r="AO110" s="51">
        <f t="shared" ref="AO110:AO121" si="382">IF(AM110=0,0,AN110/AM110*1000)</f>
        <v>28964.550000000003</v>
      </c>
      <c r="AP110" s="50">
        <v>0</v>
      </c>
      <c r="AQ110" s="4">
        <v>0</v>
      </c>
      <c r="AR110" s="51">
        <f t="shared" ref="AR110:AR121" si="383">IF(AP110=0,0,AQ110/AP110*1000)</f>
        <v>0</v>
      </c>
      <c r="AS110" s="50">
        <v>0</v>
      </c>
      <c r="AT110" s="4">
        <v>0</v>
      </c>
      <c r="AU110" s="51">
        <f t="shared" ref="AU110:AU121" si="384">IF(AS110=0,0,AT110/AS110*1000)</f>
        <v>0</v>
      </c>
      <c r="AV110" s="50">
        <v>0</v>
      </c>
      <c r="AW110" s="4">
        <v>0</v>
      </c>
      <c r="AX110" s="51">
        <f t="shared" ref="AX110:AX121" si="385">IF(AV110=0,0,AW110/AV110*1000)</f>
        <v>0</v>
      </c>
      <c r="AY110" s="50">
        <v>0</v>
      </c>
      <c r="AZ110" s="4">
        <v>0</v>
      </c>
      <c r="BA110" s="51">
        <f t="shared" ref="BA110:BA121" si="386">IF(AY110=0,0,AZ110/AY110*1000)</f>
        <v>0</v>
      </c>
      <c r="BB110" s="50">
        <v>0</v>
      </c>
      <c r="BC110" s="4">
        <v>0</v>
      </c>
      <c r="BD110" s="51">
        <f t="shared" ref="BD110:BD121" si="387">IF(BB110=0,0,BC110/BB110*1000)</f>
        <v>0</v>
      </c>
      <c r="BE110" s="50">
        <v>0</v>
      </c>
      <c r="BF110" s="4">
        <v>0</v>
      </c>
      <c r="BG110" s="51">
        <f t="shared" ref="BG110:BG121" si="388">IF(BE110=0,0,BF110/BE110*1000)</f>
        <v>0</v>
      </c>
      <c r="BH110" s="50">
        <v>0</v>
      </c>
      <c r="BI110" s="4">
        <v>0</v>
      </c>
      <c r="BJ110" s="51">
        <f t="shared" ref="BJ110:BJ121" si="389">IF(BH110=0,0,BI110/BH110*1000)</f>
        <v>0</v>
      </c>
      <c r="BK110" s="50">
        <v>0</v>
      </c>
      <c r="BL110" s="4">
        <v>0</v>
      </c>
      <c r="BM110" s="51">
        <f t="shared" ref="BM110:BM121" si="390">IF(BK110=0,0,BL110/BK110*1000)</f>
        <v>0</v>
      </c>
      <c r="BN110" s="50">
        <v>0</v>
      </c>
      <c r="BO110" s="4">
        <v>0</v>
      </c>
      <c r="BP110" s="51">
        <f t="shared" ref="BP110:BP121" si="391">IF(BN110=0,0,BO110/BN110*1000)</f>
        <v>0</v>
      </c>
      <c r="BQ110" s="50">
        <v>0</v>
      </c>
      <c r="BR110" s="4">
        <v>0</v>
      </c>
      <c r="BS110" s="51">
        <f t="shared" ref="BS110:BS121" si="392">IF(BQ110=0,0,BR110/BQ110*1000)</f>
        <v>0</v>
      </c>
      <c r="BT110" s="50">
        <v>0</v>
      </c>
      <c r="BU110" s="4">
        <v>0</v>
      </c>
      <c r="BV110" s="51">
        <f t="shared" ref="BV110:BV121" si="393">IF(BT110=0,0,BU110/BT110*1000)</f>
        <v>0</v>
      </c>
      <c r="BW110" s="50">
        <v>0</v>
      </c>
      <c r="BX110" s="4">
        <v>0</v>
      </c>
      <c r="BY110" s="51">
        <f t="shared" ref="BY110:BY121" si="394">IF(BW110=0,0,BX110/BW110*1000)</f>
        <v>0</v>
      </c>
      <c r="BZ110" s="6">
        <f>SUMIF($C$5:$BY$5,"Ton",C110:BY110)</f>
        <v>1590.742</v>
      </c>
      <c r="CA110" s="11">
        <f>SUMIF($C$5:$BY$5,"F*",C110:BY110)</f>
        <v>56292.566999999995</v>
      </c>
    </row>
    <row r="111" spans="1:79" x14ac:dyDescent="0.3">
      <c r="A111" s="43">
        <v>2025</v>
      </c>
      <c r="B111" s="44" t="s">
        <v>6</v>
      </c>
      <c r="C111" s="50">
        <v>0</v>
      </c>
      <c r="D111" s="4">
        <v>0</v>
      </c>
      <c r="E111" s="51">
        <f t="shared" ref="E111:E112" si="395">IF(C111=0,0,D111/C111*1000)</f>
        <v>0</v>
      </c>
      <c r="F111" s="50">
        <v>0</v>
      </c>
      <c r="G111" s="4">
        <v>0</v>
      </c>
      <c r="H111" s="51">
        <f t="shared" ref="H111:H112" si="396">IF(F111=0,0,G111/F111*1000)</f>
        <v>0</v>
      </c>
      <c r="I111" s="50">
        <v>0</v>
      </c>
      <c r="J111" s="4">
        <v>0</v>
      </c>
      <c r="K111" s="51">
        <f t="shared" si="372"/>
        <v>0</v>
      </c>
      <c r="L111" s="50">
        <v>0</v>
      </c>
      <c r="M111" s="4">
        <v>0</v>
      </c>
      <c r="N111" s="51">
        <f t="shared" si="373"/>
        <v>0</v>
      </c>
      <c r="O111" s="50">
        <v>0</v>
      </c>
      <c r="P111" s="4">
        <v>0</v>
      </c>
      <c r="Q111" s="51">
        <f t="shared" si="374"/>
        <v>0</v>
      </c>
      <c r="R111" s="50">
        <v>0</v>
      </c>
      <c r="S111" s="4">
        <v>0</v>
      </c>
      <c r="T111" s="51">
        <f t="shared" si="375"/>
        <v>0</v>
      </c>
      <c r="U111" s="50">
        <v>0</v>
      </c>
      <c r="V111" s="4">
        <v>0</v>
      </c>
      <c r="W111" s="51">
        <f t="shared" si="376"/>
        <v>0</v>
      </c>
      <c r="X111" s="50">
        <v>0</v>
      </c>
      <c r="Y111" s="4">
        <v>0</v>
      </c>
      <c r="Z111" s="51">
        <f t="shared" si="377"/>
        <v>0</v>
      </c>
      <c r="AA111" s="76">
        <v>497.702</v>
      </c>
      <c r="AB111" s="4">
        <v>17698.27</v>
      </c>
      <c r="AC111" s="51">
        <f t="shared" si="378"/>
        <v>35559.973638844131</v>
      </c>
      <c r="AD111" s="50">
        <v>0</v>
      </c>
      <c r="AE111" s="4">
        <v>0</v>
      </c>
      <c r="AF111" s="51">
        <f t="shared" si="379"/>
        <v>0</v>
      </c>
      <c r="AG111" s="50">
        <v>0</v>
      </c>
      <c r="AH111" s="4">
        <v>0</v>
      </c>
      <c r="AI111" s="51">
        <f t="shared" si="380"/>
        <v>0</v>
      </c>
      <c r="AJ111" s="50">
        <v>0</v>
      </c>
      <c r="AK111" s="4">
        <v>0</v>
      </c>
      <c r="AL111" s="51">
        <f t="shared" si="381"/>
        <v>0</v>
      </c>
      <c r="AM111" s="76">
        <v>267.2</v>
      </c>
      <c r="AN111" s="4">
        <v>9798.3070000000007</v>
      </c>
      <c r="AO111" s="51">
        <f t="shared" si="382"/>
        <v>36670.310628742518</v>
      </c>
      <c r="AP111" s="50">
        <v>0</v>
      </c>
      <c r="AQ111" s="4">
        <v>0</v>
      </c>
      <c r="AR111" s="51">
        <f t="shared" si="383"/>
        <v>0</v>
      </c>
      <c r="AS111" s="50">
        <v>0</v>
      </c>
      <c r="AT111" s="4">
        <v>0</v>
      </c>
      <c r="AU111" s="51">
        <f t="shared" si="384"/>
        <v>0</v>
      </c>
      <c r="AV111" s="50">
        <v>0</v>
      </c>
      <c r="AW111" s="4">
        <v>0</v>
      </c>
      <c r="AX111" s="51">
        <f t="shared" si="385"/>
        <v>0</v>
      </c>
      <c r="AY111" s="50">
        <v>0</v>
      </c>
      <c r="AZ111" s="4">
        <v>0</v>
      </c>
      <c r="BA111" s="51">
        <f t="shared" si="386"/>
        <v>0</v>
      </c>
      <c r="BB111" s="50">
        <v>0</v>
      </c>
      <c r="BC111" s="4">
        <v>0</v>
      </c>
      <c r="BD111" s="51">
        <f t="shared" si="387"/>
        <v>0</v>
      </c>
      <c r="BE111" s="50">
        <v>0</v>
      </c>
      <c r="BF111" s="4">
        <v>0</v>
      </c>
      <c r="BG111" s="51">
        <f t="shared" si="388"/>
        <v>0</v>
      </c>
      <c r="BH111" s="50">
        <v>0</v>
      </c>
      <c r="BI111" s="4">
        <v>0</v>
      </c>
      <c r="BJ111" s="51">
        <f t="shared" si="389"/>
        <v>0</v>
      </c>
      <c r="BK111" s="50">
        <v>0</v>
      </c>
      <c r="BL111" s="4">
        <v>0</v>
      </c>
      <c r="BM111" s="51">
        <f t="shared" si="390"/>
        <v>0</v>
      </c>
      <c r="BN111" s="50">
        <v>0</v>
      </c>
      <c r="BO111" s="4">
        <v>0</v>
      </c>
      <c r="BP111" s="51">
        <f t="shared" si="391"/>
        <v>0</v>
      </c>
      <c r="BQ111" s="50">
        <v>0</v>
      </c>
      <c r="BR111" s="4">
        <v>0</v>
      </c>
      <c r="BS111" s="51">
        <f t="shared" si="392"/>
        <v>0</v>
      </c>
      <c r="BT111" s="50">
        <v>0</v>
      </c>
      <c r="BU111" s="4">
        <v>0</v>
      </c>
      <c r="BV111" s="51">
        <f t="shared" si="393"/>
        <v>0</v>
      </c>
      <c r="BW111" s="50">
        <v>0</v>
      </c>
      <c r="BX111" s="4">
        <v>0</v>
      </c>
      <c r="BY111" s="51">
        <f t="shared" si="394"/>
        <v>0</v>
      </c>
      <c r="BZ111" s="6">
        <f t="shared" ref="BZ111:BZ122" si="397">SUMIF($C$5:$BY$5,"Ton",C111:BY111)</f>
        <v>764.90200000000004</v>
      </c>
      <c r="CA111" s="11">
        <f t="shared" ref="CA111:CA122" si="398">SUMIF($C$5:$BY$5,"F*",C111:BY111)</f>
        <v>27496.577000000001</v>
      </c>
    </row>
    <row r="112" spans="1:79" x14ac:dyDescent="0.3">
      <c r="A112" s="43">
        <v>2025</v>
      </c>
      <c r="B112" s="44" t="s">
        <v>7</v>
      </c>
      <c r="C112" s="50">
        <v>0</v>
      </c>
      <c r="D112" s="4">
        <v>0</v>
      </c>
      <c r="E112" s="51">
        <f t="shared" si="395"/>
        <v>0</v>
      </c>
      <c r="F112" s="50">
        <v>0</v>
      </c>
      <c r="G112" s="4">
        <v>0</v>
      </c>
      <c r="H112" s="51">
        <f t="shared" si="396"/>
        <v>0</v>
      </c>
      <c r="I112" s="50">
        <v>0</v>
      </c>
      <c r="J112" s="4">
        <v>0</v>
      </c>
      <c r="K112" s="51">
        <f t="shared" si="372"/>
        <v>0</v>
      </c>
      <c r="L112" s="50">
        <v>0</v>
      </c>
      <c r="M112" s="4">
        <v>0</v>
      </c>
      <c r="N112" s="51">
        <f t="shared" si="373"/>
        <v>0</v>
      </c>
      <c r="O112" s="50">
        <v>0</v>
      </c>
      <c r="P112" s="4">
        <v>0</v>
      </c>
      <c r="Q112" s="51">
        <f t="shared" si="374"/>
        <v>0</v>
      </c>
      <c r="R112" s="50">
        <v>0</v>
      </c>
      <c r="S112" s="4">
        <v>0</v>
      </c>
      <c r="T112" s="51">
        <f t="shared" si="375"/>
        <v>0</v>
      </c>
      <c r="U112" s="50">
        <v>0</v>
      </c>
      <c r="V112" s="4">
        <v>0</v>
      </c>
      <c r="W112" s="51">
        <f t="shared" si="376"/>
        <v>0</v>
      </c>
      <c r="X112" s="50">
        <v>0</v>
      </c>
      <c r="Y112" s="4">
        <v>0</v>
      </c>
      <c r="Z112" s="51">
        <f t="shared" si="377"/>
        <v>0</v>
      </c>
      <c r="AA112" s="76">
        <v>1818.9960000000001</v>
      </c>
      <c r="AB112" s="4">
        <v>65330.396000000001</v>
      </c>
      <c r="AC112" s="51">
        <f t="shared" si="378"/>
        <v>35915.634778746076</v>
      </c>
      <c r="AD112" s="50">
        <v>0</v>
      </c>
      <c r="AE112" s="4">
        <v>0</v>
      </c>
      <c r="AF112" s="51">
        <f t="shared" si="379"/>
        <v>0</v>
      </c>
      <c r="AG112" s="50">
        <v>0</v>
      </c>
      <c r="AH112" s="4">
        <v>0</v>
      </c>
      <c r="AI112" s="51">
        <f t="shared" si="380"/>
        <v>0</v>
      </c>
      <c r="AJ112" s="50">
        <v>0</v>
      </c>
      <c r="AK112" s="4">
        <v>0</v>
      </c>
      <c r="AL112" s="51">
        <f t="shared" si="381"/>
        <v>0</v>
      </c>
      <c r="AM112" s="76">
        <v>61.664000000000001</v>
      </c>
      <c r="AN112" s="4">
        <v>2442.2359999999999</v>
      </c>
      <c r="AO112" s="51">
        <f t="shared" si="382"/>
        <v>39605.539699014007</v>
      </c>
      <c r="AP112" s="50">
        <v>0</v>
      </c>
      <c r="AQ112" s="4">
        <v>0</v>
      </c>
      <c r="AR112" s="51">
        <f t="shared" si="383"/>
        <v>0</v>
      </c>
      <c r="AS112" s="50">
        <v>0</v>
      </c>
      <c r="AT112" s="4">
        <v>0</v>
      </c>
      <c r="AU112" s="51">
        <f t="shared" si="384"/>
        <v>0</v>
      </c>
      <c r="AV112" s="50">
        <v>0</v>
      </c>
      <c r="AW112" s="4">
        <v>0</v>
      </c>
      <c r="AX112" s="51">
        <f t="shared" si="385"/>
        <v>0</v>
      </c>
      <c r="AY112" s="50">
        <v>0</v>
      </c>
      <c r="AZ112" s="4">
        <v>0</v>
      </c>
      <c r="BA112" s="51">
        <f t="shared" si="386"/>
        <v>0</v>
      </c>
      <c r="BB112" s="50">
        <v>0</v>
      </c>
      <c r="BC112" s="4">
        <v>0</v>
      </c>
      <c r="BD112" s="51">
        <f t="shared" si="387"/>
        <v>0</v>
      </c>
      <c r="BE112" s="50">
        <v>0</v>
      </c>
      <c r="BF112" s="4">
        <v>0</v>
      </c>
      <c r="BG112" s="51">
        <f t="shared" si="388"/>
        <v>0</v>
      </c>
      <c r="BH112" s="50">
        <v>0</v>
      </c>
      <c r="BI112" s="4">
        <v>0</v>
      </c>
      <c r="BJ112" s="51">
        <f t="shared" si="389"/>
        <v>0</v>
      </c>
      <c r="BK112" s="50">
        <v>0</v>
      </c>
      <c r="BL112" s="4">
        <v>0</v>
      </c>
      <c r="BM112" s="51">
        <f t="shared" si="390"/>
        <v>0</v>
      </c>
      <c r="BN112" s="50">
        <v>0</v>
      </c>
      <c r="BO112" s="4">
        <v>0</v>
      </c>
      <c r="BP112" s="51">
        <f t="shared" si="391"/>
        <v>0</v>
      </c>
      <c r="BQ112" s="50">
        <v>0</v>
      </c>
      <c r="BR112" s="4">
        <v>0</v>
      </c>
      <c r="BS112" s="51">
        <f t="shared" si="392"/>
        <v>0</v>
      </c>
      <c r="BT112" s="50">
        <v>0</v>
      </c>
      <c r="BU112" s="4">
        <v>0</v>
      </c>
      <c r="BV112" s="51">
        <f t="shared" si="393"/>
        <v>0</v>
      </c>
      <c r="BW112" s="50">
        <v>0</v>
      </c>
      <c r="BX112" s="4">
        <v>0</v>
      </c>
      <c r="BY112" s="51">
        <f t="shared" si="394"/>
        <v>0</v>
      </c>
      <c r="BZ112" s="6">
        <f t="shared" si="397"/>
        <v>1880.66</v>
      </c>
      <c r="CA112" s="11">
        <f t="shared" si="398"/>
        <v>67772.631999999998</v>
      </c>
    </row>
    <row r="113" spans="1:79" x14ac:dyDescent="0.3">
      <c r="A113" s="43">
        <v>2025</v>
      </c>
      <c r="B113" s="44" t="s">
        <v>8</v>
      </c>
      <c r="C113" s="50">
        <v>0</v>
      </c>
      <c r="D113" s="4">
        <v>0</v>
      </c>
      <c r="E113" s="51">
        <f>IF(C113=0,0,D113/C113*1000)</f>
        <v>0</v>
      </c>
      <c r="F113" s="50">
        <v>0</v>
      </c>
      <c r="G113" s="4">
        <v>0</v>
      </c>
      <c r="H113" s="51">
        <f>IF(F113=0,0,G113/F113*1000)</f>
        <v>0</v>
      </c>
      <c r="I113" s="50">
        <v>0</v>
      </c>
      <c r="J113" s="4">
        <v>0</v>
      </c>
      <c r="K113" s="51">
        <f t="shared" si="372"/>
        <v>0</v>
      </c>
      <c r="L113" s="50">
        <v>0</v>
      </c>
      <c r="M113" s="4">
        <v>0</v>
      </c>
      <c r="N113" s="51">
        <f t="shared" si="373"/>
        <v>0</v>
      </c>
      <c r="O113" s="50">
        <v>0</v>
      </c>
      <c r="P113" s="4">
        <v>0</v>
      </c>
      <c r="Q113" s="51">
        <f t="shared" si="374"/>
        <v>0</v>
      </c>
      <c r="R113" s="50">
        <v>0</v>
      </c>
      <c r="S113" s="4">
        <v>0</v>
      </c>
      <c r="T113" s="51">
        <f t="shared" si="375"/>
        <v>0</v>
      </c>
      <c r="U113" s="50">
        <v>0</v>
      </c>
      <c r="V113" s="4">
        <v>0</v>
      </c>
      <c r="W113" s="51">
        <f t="shared" si="376"/>
        <v>0</v>
      </c>
      <c r="X113" s="50">
        <v>0</v>
      </c>
      <c r="Y113" s="4">
        <v>0</v>
      </c>
      <c r="Z113" s="51">
        <f t="shared" si="377"/>
        <v>0</v>
      </c>
      <c r="AA113" s="50">
        <v>0</v>
      </c>
      <c r="AB113" s="4">
        <v>0</v>
      </c>
      <c r="AC113" s="51">
        <f t="shared" si="378"/>
        <v>0</v>
      </c>
      <c r="AD113" s="50">
        <v>0</v>
      </c>
      <c r="AE113" s="4">
        <v>0</v>
      </c>
      <c r="AF113" s="51">
        <f t="shared" si="379"/>
        <v>0</v>
      </c>
      <c r="AG113" s="50">
        <v>0</v>
      </c>
      <c r="AH113" s="4">
        <v>0</v>
      </c>
      <c r="AI113" s="51">
        <f t="shared" si="380"/>
        <v>0</v>
      </c>
      <c r="AJ113" s="50">
        <v>0</v>
      </c>
      <c r="AK113" s="4">
        <v>0</v>
      </c>
      <c r="AL113" s="51">
        <f t="shared" si="381"/>
        <v>0</v>
      </c>
      <c r="AM113" s="50">
        <v>0</v>
      </c>
      <c r="AN113" s="4">
        <v>0</v>
      </c>
      <c r="AO113" s="51">
        <f t="shared" si="382"/>
        <v>0</v>
      </c>
      <c r="AP113" s="50">
        <v>0</v>
      </c>
      <c r="AQ113" s="4">
        <v>0</v>
      </c>
      <c r="AR113" s="51">
        <f t="shared" si="383"/>
        <v>0</v>
      </c>
      <c r="AS113" s="50">
        <v>0</v>
      </c>
      <c r="AT113" s="4">
        <v>0</v>
      </c>
      <c r="AU113" s="51">
        <f t="shared" si="384"/>
        <v>0</v>
      </c>
      <c r="AV113" s="50">
        <v>0</v>
      </c>
      <c r="AW113" s="4">
        <v>0</v>
      </c>
      <c r="AX113" s="51">
        <f t="shared" si="385"/>
        <v>0</v>
      </c>
      <c r="AY113" s="50">
        <v>0</v>
      </c>
      <c r="AZ113" s="4">
        <v>0</v>
      </c>
      <c r="BA113" s="51">
        <f t="shared" si="386"/>
        <v>0</v>
      </c>
      <c r="BB113" s="50">
        <v>0</v>
      </c>
      <c r="BC113" s="4">
        <v>0</v>
      </c>
      <c r="BD113" s="51">
        <f t="shared" si="387"/>
        <v>0</v>
      </c>
      <c r="BE113" s="50">
        <v>0</v>
      </c>
      <c r="BF113" s="4">
        <v>0</v>
      </c>
      <c r="BG113" s="51">
        <f t="shared" si="388"/>
        <v>0</v>
      </c>
      <c r="BH113" s="50">
        <v>0</v>
      </c>
      <c r="BI113" s="4">
        <v>0</v>
      </c>
      <c r="BJ113" s="51">
        <f t="shared" si="389"/>
        <v>0</v>
      </c>
      <c r="BK113" s="50">
        <v>0</v>
      </c>
      <c r="BL113" s="4">
        <v>0</v>
      </c>
      <c r="BM113" s="51">
        <f t="shared" si="390"/>
        <v>0</v>
      </c>
      <c r="BN113" s="50">
        <v>0</v>
      </c>
      <c r="BO113" s="4">
        <v>0</v>
      </c>
      <c r="BP113" s="51">
        <f t="shared" si="391"/>
        <v>0</v>
      </c>
      <c r="BQ113" s="50">
        <v>0</v>
      </c>
      <c r="BR113" s="4">
        <v>0</v>
      </c>
      <c r="BS113" s="51">
        <f t="shared" si="392"/>
        <v>0</v>
      </c>
      <c r="BT113" s="50">
        <v>0</v>
      </c>
      <c r="BU113" s="4">
        <v>0</v>
      </c>
      <c r="BV113" s="51">
        <f t="shared" si="393"/>
        <v>0</v>
      </c>
      <c r="BW113" s="50">
        <v>0</v>
      </c>
      <c r="BX113" s="4">
        <v>0</v>
      </c>
      <c r="BY113" s="51">
        <f t="shared" si="394"/>
        <v>0</v>
      </c>
      <c r="BZ113" s="6">
        <f t="shared" si="397"/>
        <v>0</v>
      </c>
      <c r="CA113" s="11">
        <f t="shared" si="398"/>
        <v>0</v>
      </c>
    </row>
    <row r="114" spans="1:79" x14ac:dyDescent="0.3">
      <c r="A114" s="43">
        <v>2025</v>
      </c>
      <c r="B114" s="51" t="s">
        <v>9</v>
      </c>
      <c r="C114" s="50">
        <v>0</v>
      </c>
      <c r="D114" s="4">
        <v>0</v>
      </c>
      <c r="E114" s="51">
        <f t="shared" ref="E114:E121" si="399">IF(C114=0,0,D114/C114*1000)</f>
        <v>0</v>
      </c>
      <c r="F114" s="50">
        <v>0</v>
      </c>
      <c r="G114" s="4">
        <v>0</v>
      </c>
      <c r="H114" s="51">
        <f t="shared" ref="H114:H121" si="400">IF(F114=0,0,G114/F114*1000)</f>
        <v>0</v>
      </c>
      <c r="I114" s="50">
        <v>0</v>
      </c>
      <c r="J114" s="4">
        <v>0</v>
      </c>
      <c r="K114" s="51">
        <f t="shared" si="372"/>
        <v>0</v>
      </c>
      <c r="L114" s="50">
        <v>0</v>
      </c>
      <c r="M114" s="4">
        <v>0</v>
      </c>
      <c r="N114" s="51">
        <f t="shared" si="373"/>
        <v>0</v>
      </c>
      <c r="O114" s="50">
        <v>0</v>
      </c>
      <c r="P114" s="4">
        <v>0</v>
      </c>
      <c r="Q114" s="51">
        <f t="shared" si="374"/>
        <v>0</v>
      </c>
      <c r="R114" s="50">
        <v>0</v>
      </c>
      <c r="S114" s="4">
        <v>0</v>
      </c>
      <c r="T114" s="51">
        <f t="shared" si="375"/>
        <v>0</v>
      </c>
      <c r="U114" s="50">
        <v>0</v>
      </c>
      <c r="V114" s="4">
        <v>0</v>
      </c>
      <c r="W114" s="51">
        <f t="shared" si="376"/>
        <v>0</v>
      </c>
      <c r="X114" s="50">
        <v>0</v>
      </c>
      <c r="Y114" s="4">
        <v>0</v>
      </c>
      <c r="Z114" s="51">
        <f t="shared" si="377"/>
        <v>0</v>
      </c>
      <c r="AA114" s="50">
        <v>0</v>
      </c>
      <c r="AB114" s="4">
        <v>0</v>
      </c>
      <c r="AC114" s="51">
        <f t="shared" si="378"/>
        <v>0</v>
      </c>
      <c r="AD114" s="50">
        <v>0</v>
      </c>
      <c r="AE114" s="4">
        <v>0</v>
      </c>
      <c r="AF114" s="51">
        <f t="shared" si="379"/>
        <v>0</v>
      </c>
      <c r="AG114" s="50">
        <v>0</v>
      </c>
      <c r="AH114" s="4">
        <v>0</v>
      </c>
      <c r="AI114" s="51">
        <f t="shared" si="380"/>
        <v>0</v>
      </c>
      <c r="AJ114" s="50">
        <v>0</v>
      </c>
      <c r="AK114" s="4">
        <v>0</v>
      </c>
      <c r="AL114" s="51">
        <f t="shared" si="381"/>
        <v>0</v>
      </c>
      <c r="AM114" s="50">
        <v>0</v>
      </c>
      <c r="AN114" s="4">
        <v>0</v>
      </c>
      <c r="AO114" s="51">
        <f t="shared" si="382"/>
        <v>0</v>
      </c>
      <c r="AP114" s="50">
        <v>0</v>
      </c>
      <c r="AQ114" s="4">
        <v>0</v>
      </c>
      <c r="AR114" s="51">
        <f t="shared" si="383"/>
        <v>0</v>
      </c>
      <c r="AS114" s="50">
        <v>0</v>
      </c>
      <c r="AT114" s="4">
        <v>0</v>
      </c>
      <c r="AU114" s="51">
        <f t="shared" si="384"/>
        <v>0</v>
      </c>
      <c r="AV114" s="50">
        <v>0</v>
      </c>
      <c r="AW114" s="4">
        <v>0</v>
      </c>
      <c r="AX114" s="51">
        <f t="shared" si="385"/>
        <v>0</v>
      </c>
      <c r="AY114" s="50">
        <v>0</v>
      </c>
      <c r="AZ114" s="4">
        <v>0</v>
      </c>
      <c r="BA114" s="51">
        <f t="shared" si="386"/>
        <v>0</v>
      </c>
      <c r="BB114" s="50">
        <v>0</v>
      </c>
      <c r="BC114" s="4">
        <v>0</v>
      </c>
      <c r="BD114" s="51">
        <f t="shared" si="387"/>
        <v>0</v>
      </c>
      <c r="BE114" s="50">
        <v>0</v>
      </c>
      <c r="BF114" s="4">
        <v>0</v>
      </c>
      <c r="BG114" s="51">
        <f t="shared" si="388"/>
        <v>0</v>
      </c>
      <c r="BH114" s="50">
        <v>0</v>
      </c>
      <c r="BI114" s="4">
        <v>0</v>
      </c>
      <c r="BJ114" s="51">
        <f t="shared" si="389"/>
        <v>0</v>
      </c>
      <c r="BK114" s="50">
        <v>0</v>
      </c>
      <c r="BL114" s="4">
        <v>0</v>
      </c>
      <c r="BM114" s="51">
        <f t="shared" si="390"/>
        <v>0</v>
      </c>
      <c r="BN114" s="50">
        <v>0</v>
      </c>
      <c r="BO114" s="4">
        <v>0</v>
      </c>
      <c r="BP114" s="51">
        <f t="shared" si="391"/>
        <v>0</v>
      </c>
      <c r="BQ114" s="50">
        <v>0</v>
      </c>
      <c r="BR114" s="4">
        <v>0</v>
      </c>
      <c r="BS114" s="51">
        <f t="shared" si="392"/>
        <v>0</v>
      </c>
      <c r="BT114" s="50">
        <v>0</v>
      </c>
      <c r="BU114" s="4">
        <v>0</v>
      </c>
      <c r="BV114" s="51">
        <f t="shared" si="393"/>
        <v>0</v>
      </c>
      <c r="BW114" s="50">
        <v>0</v>
      </c>
      <c r="BX114" s="4">
        <v>0</v>
      </c>
      <c r="BY114" s="51">
        <f t="shared" si="394"/>
        <v>0</v>
      </c>
      <c r="BZ114" s="6">
        <f t="shared" si="397"/>
        <v>0</v>
      </c>
      <c r="CA114" s="11">
        <f t="shared" si="398"/>
        <v>0</v>
      </c>
    </row>
    <row r="115" spans="1:79" x14ac:dyDescent="0.3">
      <c r="A115" s="43">
        <v>2025</v>
      </c>
      <c r="B115" s="44" t="s">
        <v>10</v>
      </c>
      <c r="C115" s="50">
        <v>0</v>
      </c>
      <c r="D115" s="4">
        <v>0</v>
      </c>
      <c r="E115" s="51">
        <f t="shared" si="399"/>
        <v>0</v>
      </c>
      <c r="F115" s="50">
        <v>0</v>
      </c>
      <c r="G115" s="4">
        <v>0</v>
      </c>
      <c r="H115" s="51">
        <f t="shared" si="400"/>
        <v>0</v>
      </c>
      <c r="I115" s="50">
        <v>0</v>
      </c>
      <c r="J115" s="4">
        <v>0</v>
      </c>
      <c r="K115" s="51">
        <f t="shared" si="372"/>
        <v>0</v>
      </c>
      <c r="L115" s="50">
        <v>0</v>
      </c>
      <c r="M115" s="4">
        <v>0</v>
      </c>
      <c r="N115" s="51">
        <f t="shared" si="373"/>
        <v>0</v>
      </c>
      <c r="O115" s="50">
        <v>0</v>
      </c>
      <c r="P115" s="4">
        <v>0</v>
      </c>
      <c r="Q115" s="51">
        <f t="shared" si="374"/>
        <v>0</v>
      </c>
      <c r="R115" s="50">
        <v>0</v>
      </c>
      <c r="S115" s="4">
        <v>0</v>
      </c>
      <c r="T115" s="51">
        <f t="shared" si="375"/>
        <v>0</v>
      </c>
      <c r="U115" s="50">
        <v>0</v>
      </c>
      <c r="V115" s="4">
        <v>0</v>
      </c>
      <c r="W115" s="51">
        <f t="shared" si="376"/>
        <v>0</v>
      </c>
      <c r="X115" s="50">
        <v>0</v>
      </c>
      <c r="Y115" s="4">
        <v>0</v>
      </c>
      <c r="Z115" s="51">
        <f t="shared" si="377"/>
        <v>0</v>
      </c>
      <c r="AA115" s="50">
        <v>0</v>
      </c>
      <c r="AB115" s="4">
        <v>0</v>
      </c>
      <c r="AC115" s="51">
        <f t="shared" si="378"/>
        <v>0</v>
      </c>
      <c r="AD115" s="50">
        <v>0</v>
      </c>
      <c r="AE115" s="4">
        <v>0</v>
      </c>
      <c r="AF115" s="51">
        <f t="shared" si="379"/>
        <v>0</v>
      </c>
      <c r="AG115" s="50">
        <v>0</v>
      </c>
      <c r="AH115" s="4">
        <v>0</v>
      </c>
      <c r="AI115" s="51">
        <f t="shared" si="380"/>
        <v>0</v>
      </c>
      <c r="AJ115" s="50">
        <v>0</v>
      </c>
      <c r="AK115" s="4">
        <v>0</v>
      </c>
      <c r="AL115" s="51">
        <f t="shared" si="381"/>
        <v>0</v>
      </c>
      <c r="AM115" s="50">
        <v>0</v>
      </c>
      <c r="AN115" s="4">
        <v>0</v>
      </c>
      <c r="AO115" s="51">
        <f t="shared" si="382"/>
        <v>0</v>
      </c>
      <c r="AP115" s="50">
        <v>0</v>
      </c>
      <c r="AQ115" s="4">
        <v>0</v>
      </c>
      <c r="AR115" s="51">
        <f t="shared" si="383"/>
        <v>0</v>
      </c>
      <c r="AS115" s="50">
        <v>0</v>
      </c>
      <c r="AT115" s="4">
        <v>0</v>
      </c>
      <c r="AU115" s="51">
        <f t="shared" si="384"/>
        <v>0</v>
      </c>
      <c r="AV115" s="50">
        <v>0</v>
      </c>
      <c r="AW115" s="4">
        <v>0</v>
      </c>
      <c r="AX115" s="51">
        <f t="shared" si="385"/>
        <v>0</v>
      </c>
      <c r="AY115" s="50">
        <v>0</v>
      </c>
      <c r="AZ115" s="4">
        <v>0</v>
      </c>
      <c r="BA115" s="51">
        <f t="shared" si="386"/>
        <v>0</v>
      </c>
      <c r="BB115" s="50">
        <v>0</v>
      </c>
      <c r="BC115" s="4">
        <v>0</v>
      </c>
      <c r="BD115" s="51">
        <f t="shared" si="387"/>
        <v>0</v>
      </c>
      <c r="BE115" s="50">
        <v>0</v>
      </c>
      <c r="BF115" s="4">
        <v>0</v>
      </c>
      <c r="BG115" s="51">
        <f t="shared" si="388"/>
        <v>0</v>
      </c>
      <c r="BH115" s="50">
        <v>0</v>
      </c>
      <c r="BI115" s="4">
        <v>0</v>
      </c>
      <c r="BJ115" s="51">
        <f t="shared" si="389"/>
        <v>0</v>
      </c>
      <c r="BK115" s="50">
        <v>0</v>
      </c>
      <c r="BL115" s="4">
        <v>0</v>
      </c>
      <c r="BM115" s="51">
        <f t="shared" si="390"/>
        <v>0</v>
      </c>
      <c r="BN115" s="50">
        <v>0</v>
      </c>
      <c r="BO115" s="4">
        <v>0</v>
      </c>
      <c r="BP115" s="51">
        <f t="shared" si="391"/>
        <v>0</v>
      </c>
      <c r="BQ115" s="50">
        <v>0</v>
      </c>
      <c r="BR115" s="4">
        <v>0</v>
      </c>
      <c r="BS115" s="51">
        <f t="shared" si="392"/>
        <v>0</v>
      </c>
      <c r="BT115" s="50">
        <v>0</v>
      </c>
      <c r="BU115" s="4">
        <v>0</v>
      </c>
      <c r="BV115" s="51">
        <f t="shared" si="393"/>
        <v>0</v>
      </c>
      <c r="BW115" s="50">
        <v>0</v>
      </c>
      <c r="BX115" s="4">
        <v>0</v>
      </c>
      <c r="BY115" s="51">
        <f t="shared" si="394"/>
        <v>0</v>
      </c>
      <c r="BZ115" s="6">
        <f t="shared" si="397"/>
        <v>0</v>
      </c>
      <c r="CA115" s="11">
        <f t="shared" si="398"/>
        <v>0</v>
      </c>
    </row>
    <row r="116" spans="1:79" x14ac:dyDescent="0.3">
      <c r="A116" s="43">
        <v>2025</v>
      </c>
      <c r="B116" s="44" t="s">
        <v>11</v>
      </c>
      <c r="C116" s="50">
        <v>0</v>
      </c>
      <c r="D116" s="4">
        <v>0</v>
      </c>
      <c r="E116" s="51">
        <f t="shared" si="399"/>
        <v>0</v>
      </c>
      <c r="F116" s="50">
        <v>0</v>
      </c>
      <c r="G116" s="4">
        <v>0</v>
      </c>
      <c r="H116" s="51">
        <f t="shared" si="400"/>
        <v>0</v>
      </c>
      <c r="I116" s="50">
        <v>0</v>
      </c>
      <c r="J116" s="4">
        <v>0</v>
      </c>
      <c r="K116" s="51">
        <f t="shared" si="372"/>
        <v>0</v>
      </c>
      <c r="L116" s="50">
        <v>0</v>
      </c>
      <c r="M116" s="4">
        <v>0</v>
      </c>
      <c r="N116" s="51">
        <f t="shared" si="373"/>
        <v>0</v>
      </c>
      <c r="O116" s="50">
        <v>0</v>
      </c>
      <c r="P116" s="4">
        <v>0</v>
      </c>
      <c r="Q116" s="51">
        <f t="shared" si="374"/>
        <v>0</v>
      </c>
      <c r="R116" s="50">
        <v>0</v>
      </c>
      <c r="S116" s="4">
        <v>0</v>
      </c>
      <c r="T116" s="51">
        <f t="shared" si="375"/>
        <v>0</v>
      </c>
      <c r="U116" s="50">
        <v>0</v>
      </c>
      <c r="V116" s="4">
        <v>0</v>
      </c>
      <c r="W116" s="51">
        <f t="shared" si="376"/>
        <v>0</v>
      </c>
      <c r="X116" s="50">
        <v>0</v>
      </c>
      <c r="Y116" s="4">
        <v>0</v>
      </c>
      <c r="Z116" s="51">
        <f t="shared" si="377"/>
        <v>0</v>
      </c>
      <c r="AA116" s="50">
        <v>0</v>
      </c>
      <c r="AB116" s="4">
        <v>0</v>
      </c>
      <c r="AC116" s="51">
        <f t="shared" si="378"/>
        <v>0</v>
      </c>
      <c r="AD116" s="50">
        <v>0</v>
      </c>
      <c r="AE116" s="4">
        <v>0</v>
      </c>
      <c r="AF116" s="51">
        <f t="shared" si="379"/>
        <v>0</v>
      </c>
      <c r="AG116" s="50">
        <v>0</v>
      </c>
      <c r="AH116" s="4">
        <v>0</v>
      </c>
      <c r="AI116" s="51">
        <f t="shared" si="380"/>
        <v>0</v>
      </c>
      <c r="AJ116" s="50">
        <v>0</v>
      </c>
      <c r="AK116" s="4">
        <v>0</v>
      </c>
      <c r="AL116" s="51">
        <f t="shared" si="381"/>
        <v>0</v>
      </c>
      <c r="AM116" s="50">
        <v>0</v>
      </c>
      <c r="AN116" s="4">
        <v>0</v>
      </c>
      <c r="AO116" s="51">
        <f t="shared" si="382"/>
        <v>0</v>
      </c>
      <c r="AP116" s="50">
        <v>0</v>
      </c>
      <c r="AQ116" s="4">
        <v>0</v>
      </c>
      <c r="AR116" s="51">
        <f t="shared" si="383"/>
        <v>0</v>
      </c>
      <c r="AS116" s="50">
        <v>0</v>
      </c>
      <c r="AT116" s="4">
        <v>0</v>
      </c>
      <c r="AU116" s="51">
        <f t="shared" si="384"/>
        <v>0</v>
      </c>
      <c r="AV116" s="50">
        <v>0</v>
      </c>
      <c r="AW116" s="4">
        <v>0</v>
      </c>
      <c r="AX116" s="51">
        <f t="shared" si="385"/>
        <v>0</v>
      </c>
      <c r="AY116" s="50">
        <v>0</v>
      </c>
      <c r="AZ116" s="4">
        <v>0</v>
      </c>
      <c r="BA116" s="51">
        <f t="shared" si="386"/>
        <v>0</v>
      </c>
      <c r="BB116" s="50">
        <v>0</v>
      </c>
      <c r="BC116" s="4">
        <v>0</v>
      </c>
      <c r="BD116" s="51">
        <f t="shared" si="387"/>
        <v>0</v>
      </c>
      <c r="BE116" s="50">
        <v>0</v>
      </c>
      <c r="BF116" s="4">
        <v>0</v>
      </c>
      <c r="BG116" s="51">
        <f t="shared" si="388"/>
        <v>0</v>
      </c>
      <c r="BH116" s="50">
        <v>0</v>
      </c>
      <c r="BI116" s="4">
        <v>0</v>
      </c>
      <c r="BJ116" s="51">
        <f t="shared" si="389"/>
        <v>0</v>
      </c>
      <c r="BK116" s="50">
        <v>0</v>
      </c>
      <c r="BL116" s="4">
        <v>0</v>
      </c>
      <c r="BM116" s="51">
        <f t="shared" si="390"/>
        <v>0</v>
      </c>
      <c r="BN116" s="50">
        <v>0</v>
      </c>
      <c r="BO116" s="4">
        <v>0</v>
      </c>
      <c r="BP116" s="51">
        <f t="shared" si="391"/>
        <v>0</v>
      </c>
      <c r="BQ116" s="50">
        <v>0</v>
      </c>
      <c r="BR116" s="4">
        <v>0</v>
      </c>
      <c r="BS116" s="51">
        <f t="shared" si="392"/>
        <v>0</v>
      </c>
      <c r="BT116" s="50">
        <v>0</v>
      </c>
      <c r="BU116" s="4">
        <v>0</v>
      </c>
      <c r="BV116" s="51">
        <f t="shared" si="393"/>
        <v>0</v>
      </c>
      <c r="BW116" s="50">
        <v>0</v>
      </c>
      <c r="BX116" s="4">
        <v>0</v>
      </c>
      <c r="BY116" s="51">
        <f t="shared" si="394"/>
        <v>0</v>
      </c>
      <c r="BZ116" s="6">
        <f t="shared" si="397"/>
        <v>0</v>
      </c>
      <c r="CA116" s="11">
        <f t="shared" si="398"/>
        <v>0</v>
      </c>
    </row>
    <row r="117" spans="1:79" x14ac:dyDescent="0.3">
      <c r="A117" s="43">
        <v>2025</v>
      </c>
      <c r="B117" s="44" t="s">
        <v>12</v>
      </c>
      <c r="C117" s="50">
        <v>0</v>
      </c>
      <c r="D117" s="4">
        <v>0</v>
      </c>
      <c r="E117" s="51">
        <f t="shared" si="399"/>
        <v>0</v>
      </c>
      <c r="F117" s="50">
        <v>0</v>
      </c>
      <c r="G117" s="4">
        <v>0</v>
      </c>
      <c r="H117" s="51">
        <f t="shared" si="400"/>
        <v>0</v>
      </c>
      <c r="I117" s="50">
        <v>0</v>
      </c>
      <c r="J117" s="4">
        <v>0</v>
      </c>
      <c r="K117" s="51">
        <f t="shared" si="372"/>
        <v>0</v>
      </c>
      <c r="L117" s="50">
        <v>0</v>
      </c>
      <c r="M117" s="4">
        <v>0</v>
      </c>
      <c r="N117" s="51">
        <f t="shared" si="373"/>
        <v>0</v>
      </c>
      <c r="O117" s="50">
        <v>0</v>
      </c>
      <c r="P117" s="4">
        <v>0</v>
      </c>
      <c r="Q117" s="51">
        <f t="shared" si="374"/>
        <v>0</v>
      </c>
      <c r="R117" s="50">
        <v>0</v>
      </c>
      <c r="S117" s="4">
        <v>0</v>
      </c>
      <c r="T117" s="51">
        <f t="shared" si="375"/>
        <v>0</v>
      </c>
      <c r="U117" s="50">
        <v>0</v>
      </c>
      <c r="V117" s="4">
        <v>0</v>
      </c>
      <c r="W117" s="51">
        <f t="shared" si="376"/>
        <v>0</v>
      </c>
      <c r="X117" s="50">
        <v>0</v>
      </c>
      <c r="Y117" s="4">
        <v>0</v>
      </c>
      <c r="Z117" s="51">
        <f t="shared" si="377"/>
        <v>0</v>
      </c>
      <c r="AA117" s="50">
        <v>0</v>
      </c>
      <c r="AB117" s="4">
        <v>0</v>
      </c>
      <c r="AC117" s="51">
        <f t="shared" si="378"/>
        <v>0</v>
      </c>
      <c r="AD117" s="50">
        <v>0</v>
      </c>
      <c r="AE117" s="4">
        <v>0</v>
      </c>
      <c r="AF117" s="51">
        <f t="shared" si="379"/>
        <v>0</v>
      </c>
      <c r="AG117" s="50">
        <v>0</v>
      </c>
      <c r="AH117" s="4">
        <v>0</v>
      </c>
      <c r="AI117" s="51">
        <f t="shared" si="380"/>
        <v>0</v>
      </c>
      <c r="AJ117" s="50">
        <v>0</v>
      </c>
      <c r="AK117" s="4">
        <v>0</v>
      </c>
      <c r="AL117" s="51">
        <f t="shared" si="381"/>
        <v>0</v>
      </c>
      <c r="AM117" s="50">
        <v>0</v>
      </c>
      <c r="AN117" s="4">
        <v>0</v>
      </c>
      <c r="AO117" s="51">
        <f t="shared" si="382"/>
        <v>0</v>
      </c>
      <c r="AP117" s="50">
        <v>0</v>
      </c>
      <c r="AQ117" s="4">
        <v>0</v>
      </c>
      <c r="AR117" s="51">
        <f t="shared" si="383"/>
        <v>0</v>
      </c>
      <c r="AS117" s="50">
        <v>0</v>
      </c>
      <c r="AT117" s="4">
        <v>0</v>
      </c>
      <c r="AU117" s="51">
        <f t="shared" si="384"/>
        <v>0</v>
      </c>
      <c r="AV117" s="50">
        <v>0</v>
      </c>
      <c r="AW117" s="4">
        <v>0</v>
      </c>
      <c r="AX117" s="51">
        <f t="shared" si="385"/>
        <v>0</v>
      </c>
      <c r="AY117" s="50">
        <v>0</v>
      </c>
      <c r="AZ117" s="4">
        <v>0</v>
      </c>
      <c r="BA117" s="51">
        <f t="shared" si="386"/>
        <v>0</v>
      </c>
      <c r="BB117" s="50">
        <v>0</v>
      </c>
      <c r="BC117" s="4">
        <v>0</v>
      </c>
      <c r="BD117" s="51">
        <f t="shared" si="387"/>
        <v>0</v>
      </c>
      <c r="BE117" s="50">
        <v>0</v>
      </c>
      <c r="BF117" s="4">
        <v>0</v>
      </c>
      <c r="BG117" s="51">
        <f t="shared" si="388"/>
        <v>0</v>
      </c>
      <c r="BH117" s="50">
        <v>0</v>
      </c>
      <c r="BI117" s="4">
        <v>0</v>
      </c>
      <c r="BJ117" s="51">
        <f t="shared" si="389"/>
        <v>0</v>
      </c>
      <c r="BK117" s="50">
        <v>0</v>
      </c>
      <c r="BL117" s="4">
        <v>0</v>
      </c>
      <c r="BM117" s="51">
        <f t="shared" si="390"/>
        <v>0</v>
      </c>
      <c r="BN117" s="50">
        <v>0</v>
      </c>
      <c r="BO117" s="4">
        <v>0</v>
      </c>
      <c r="BP117" s="51">
        <f t="shared" si="391"/>
        <v>0</v>
      </c>
      <c r="BQ117" s="50">
        <v>0</v>
      </c>
      <c r="BR117" s="4">
        <v>0</v>
      </c>
      <c r="BS117" s="51">
        <f t="shared" si="392"/>
        <v>0</v>
      </c>
      <c r="BT117" s="50">
        <v>0</v>
      </c>
      <c r="BU117" s="4">
        <v>0</v>
      </c>
      <c r="BV117" s="51">
        <f t="shared" si="393"/>
        <v>0</v>
      </c>
      <c r="BW117" s="50">
        <v>0</v>
      </c>
      <c r="BX117" s="4">
        <v>0</v>
      </c>
      <c r="BY117" s="51">
        <f t="shared" si="394"/>
        <v>0</v>
      </c>
      <c r="BZ117" s="6">
        <f t="shared" si="397"/>
        <v>0</v>
      </c>
      <c r="CA117" s="11">
        <f t="shared" si="398"/>
        <v>0</v>
      </c>
    </row>
    <row r="118" spans="1:79" x14ac:dyDescent="0.3">
      <c r="A118" s="43">
        <v>2025</v>
      </c>
      <c r="B118" s="44" t="s">
        <v>13</v>
      </c>
      <c r="C118" s="50">
        <v>0</v>
      </c>
      <c r="D118" s="4">
        <v>0</v>
      </c>
      <c r="E118" s="51">
        <f t="shared" si="399"/>
        <v>0</v>
      </c>
      <c r="F118" s="50">
        <v>0</v>
      </c>
      <c r="G118" s="4">
        <v>0</v>
      </c>
      <c r="H118" s="51">
        <f t="shared" si="400"/>
        <v>0</v>
      </c>
      <c r="I118" s="50">
        <v>0</v>
      </c>
      <c r="J118" s="4">
        <v>0</v>
      </c>
      <c r="K118" s="51">
        <f t="shared" si="372"/>
        <v>0</v>
      </c>
      <c r="L118" s="50">
        <v>0</v>
      </c>
      <c r="M118" s="4">
        <v>0</v>
      </c>
      <c r="N118" s="51">
        <f t="shared" si="373"/>
        <v>0</v>
      </c>
      <c r="O118" s="50">
        <v>0</v>
      </c>
      <c r="P118" s="4">
        <v>0</v>
      </c>
      <c r="Q118" s="51">
        <f t="shared" si="374"/>
        <v>0</v>
      </c>
      <c r="R118" s="50">
        <v>0</v>
      </c>
      <c r="S118" s="4">
        <v>0</v>
      </c>
      <c r="T118" s="51">
        <f t="shared" si="375"/>
        <v>0</v>
      </c>
      <c r="U118" s="50">
        <v>0</v>
      </c>
      <c r="V118" s="4">
        <v>0</v>
      </c>
      <c r="W118" s="51">
        <f t="shared" si="376"/>
        <v>0</v>
      </c>
      <c r="X118" s="50">
        <v>0</v>
      </c>
      <c r="Y118" s="4">
        <v>0</v>
      </c>
      <c r="Z118" s="51">
        <f t="shared" si="377"/>
        <v>0</v>
      </c>
      <c r="AA118" s="50">
        <v>0</v>
      </c>
      <c r="AB118" s="4">
        <v>0</v>
      </c>
      <c r="AC118" s="51">
        <f t="shared" si="378"/>
        <v>0</v>
      </c>
      <c r="AD118" s="50">
        <v>0</v>
      </c>
      <c r="AE118" s="4">
        <v>0</v>
      </c>
      <c r="AF118" s="51">
        <f t="shared" si="379"/>
        <v>0</v>
      </c>
      <c r="AG118" s="50">
        <v>0</v>
      </c>
      <c r="AH118" s="4">
        <v>0</v>
      </c>
      <c r="AI118" s="51">
        <f t="shared" si="380"/>
        <v>0</v>
      </c>
      <c r="AJ118" s="50">
        <v>0</v>
      </c>
      <c r="AK118" s="4">
        <v>0</v>
      </c>
      <c r="AL118" s="51">
        <f t="shared" si="381"/>
        <v>0</v>
      </c>
      <c r="AM118" s="50">
        <v>0</v>
      </c>
      <c r="AN118" s="4">
        <v>0</v>
      </c>
      <c r="AO118" s="51">
        <f t="shared" si="382"/>
        <v>0</v>
      </c>
      <c r="AP118" s="50">
        <v>0</v>
      </c>
      <c r="AQ118" s="4">
        <v>0</v>
      </c>
      <c r="AR118" s="51">
        <f t="shared" si="383"/>
        <v>0</v>
      </c>
      <c r="AS118" s="50">
        <v>0</v>
      </c>
      <c r="AT118" s="4">
        <v>0</v>
      </c>
      <c r="AU118" s="51">
        <f t="shared" si="384"/>
        <v>0</v>
      </c>
      <c r="AV118" s="50">
        <v>0</v>
      </c>
      <c r="AW118" s="4">
        <v>0</v>
      </c>
      <c r="AX118" s="51">
        <f t="shared" si="385"/>
        <v>0</v>
      </c>
      <c r="AY118" s="50">
        <v>0</v>
      </c>
      <c r="AZ118" s="4">
        <v>0</v>
      </c>
      <c r="BA118" s="51">
        <f t="shared" si="386"/>
        <v>0</v>
      </c>
      <c r="BB118" s="50">
        <v>0</v>
      </c>
      <c r="BC118" s="4">
        <v>0</v>
      </c>
      <c r="BD118" s="51">
        <f t="shared" si="387"/>
        <v>0</v>
      </c>
      <c r="BE118" s="50">
        <v>0</v>
      </c>
      <c r="BF118" s="4">
        <v>0</v>
      </c>
      <c r="BG118" s="51">
        <f t="shared" si="388"/>
        <v>0</v>
      </c>
      <c r="BH118" s="50">
        <v>0</v>
      </c>
      <c r="BI118" s="4">
        <v>0</v>
      </c>
      <c r="BJ118" s="51">
        <f t="shared" si="389"/>
        <v>0</v>
      </c>
      <c r="BK118" s="50">
        <v>0</v>
      </c>
      <c r="BL118" s="4">
        <v>0</v>
      </c>
      <c r="BM118" s="51">
        <f t="shared" si="390"/>
        <v>0</v>
      </c>
      <c r="BN118" s="50">
        <v>0</v>
      </c>
      <c r="BO118" s="4">
        <v>0</v>
      </c>
      <c r="BP118" s="51">
        <f t="shared" si="391"/>
        <v>0</v>
      </c>
      <c r="BQ118" s="50">
        <v>0</v>
      </c>
      <c r="BR118" s="4">
        <v>0</v>
      </c>
      <c r="BS118" s="51">
        <f t="shared" si="392"/>
        <v>0</v>
      </c>
      <c r="BT118" s="50">
        <v>0</v>
      </c>
      <c r="BU118" s="4">
        <v>0</v>
      </c>
      <c r="BV118" s="51">
        <f t="shared" si="393"/>
        <v>0</v>
      </c>
      <c r="BW118" s="50">
        <v>0</v>
      </c>
      <c r="BX118" s="4">
        <v>0</v>
      </c>
      <c r="BY118" s="51">
        <f t="shared" si="394"/>
        <v>0</v>
      </c>
      <c r="BZ118" s="6">
        <f t="shared" si="397"/>
        <v>0</v>
      </c>
      <c r="CA118" s="11">
        <f t="shared" si="398"/>
        <v>0</v>
      </c>
    </row>
    <row r="119" spans="1:79" x14ac:dyDescent="0.3">
      <c r="A119" s="43">
        <v>2025</v>
      </c>
      <c r="B119" s="44" t="s">
        <v>14</v>
      </c>
      <c r="C119" s="50">
        <v>0</v>
      </c>
      <c r="D119" s="4">
        <v>0</v>
      </c>
      <c r="E119" s="51">
        <f t="shared" si="399"/>
        <v>0</v>
      </c>
      <c r="F119" s="50">
        <v>0</v>
      </c>
      <c r="G119" s="4">
        <v>0</v>
      </c>
      <c r="H119" s="51">
        <f t="shared" si="400"/>
        <v>0</v>
      </c>
      <c r="I119" s="50">
        <v>0</v>
      </c>
      <c r="J119" s="4">
        <v>0</v>
      </c>
      <c r="K119" s="51">
        <f t="shared" si="372"/>
        <v>0</v>
      </c>
      <c r="L119" s="50">
        <v>0</v>
      </c>
      <c r="M119" s="4">
        <v>0</v>
      </c>
      <c r="N119" s="51">
        <f t="shared" si="373"/>
        <v>0</v>
      </c>
      <c r="O119" s="50">
        <v>0</v>
      </c>
      <c r="P119" s="4">
        <v>0</v>
      </c>
      <c r="Q119" s="51">
        <f t="shared" si="374"/>
        <v>0</v>
      </c>
      <c r="R119" s="50">
        <v>0</v>
      </c>
      <c r="S119" s="4">
        <v>0</v>
      </c>
      <c r="T119" s="51">
        <f t="shared" si="375"/>
        <v>0</v>
      </c>
      <c r="U119" s="50">
        <v>0</v>
      </c>
      <c r="V119" s="4">
        <v>0</v>
      </c>
      <c r="W119" s="51">
        <f t="shared" si="376"/>
        <v>0</v>
      </c>
      <c r="X119" s="50">
        <v>0</v>
      </c>
      <c r="Y119" s="4">
        <v>0</v>
      </c>
      <c r="Z119" s="51">
        <f t="shared" si="377"/>
        <v>0</v>
      </c>
      <c r="AA119" s="50">
        <v>0</v>
      </c>
      <c r="AB119" s="4">
        <v>0</v>
      </c>
      <c r="AC119" s="51">
        <f t="shared" si="378"/>
        <v>0</v>
      </c>
      <c r="AD119" s="50">
        <v>0</v>
      </c>
      <c r="AE119" s="4">
        <v>0</v>
      </c>
      <c r="AF119" s="51">
        <f t="shared" si="379"/>
        <v>0</v>
      </c>
      <c r="AG119" s="50">
        <v>0</v>
      </c>
      <c r="AH119" s="4">
        <v>0</v>
      </c>
      <c r="AI119" s="51">
        <f t="shared" si="380"/>
        <v>0</v>
      </c>
      <c r="AJ119" s="50">
        <v>0</v>
      </c>
      <c r="AK119" s="4">
        <v>0</v>
      </c>
      <c r="AL119" s="51">
        <f t="shared" si="381"/>
        <v>0</v>
      </c>
      <c r="AM119" s="50">
        <v>0</v>
      </c>
      <c r="AN119" s="4">
        <v>0</v>
      </c>
      <c r="AO119" s="51">
        <f t="shared" si="382"/>
        <v>0</v>
      </c>
      <c r="AP119" s="50">
        <v>0</v>
      </c>
      <c r="AQ119" s="4">
        <v>0</v>
      </c>
      <c r="AR119" s="51">
        <f t="shared" si="383"/>
        <v>0</v>
      </c>
      <c r="AS119" s="50">
        <v>0</v>
      </c>
      <c r="AT119" s="4">
        <v>0</v>
      </c>
      <c r="AU119" s="51">
        <f t="shared" si="384"/>
        <v>0</v>
      </c>
      <c r="AV119" s="50">
        <v>0</v>
      </c>
      <c r="AW119" s="4">
        <v>0</v>
      </c>
      <c r="AX119" s="51">
        <f t="shared" si="385"/>
        <v>0</v>
      </c>
      <c r="AY119" s="50">
        <v>0</v>
      </c>
      <c r="AZ119" s="4">
        <v>0</v>
      </c>
      <c r="BA119" s="51">
        <f t="shared" si="386"/>
        <v>0</v>
      </c>
      <c r="BB119" s="50">
        <v>0</v>
      </c>
      <c r="BC119" s="4">
        <v>0</v>
      </c>
      <c r="BD119" s="51">
        <f t="shared" si="387"/>
        <v>0</v>
      </c>
      <c r="BE119" s="50">
        <v>0</v>
      </c>
      <c r="BF119" s="4">
        <v>0</v>
      </c>
      <c r="BG119" s="51">
        <f t="shared" si="388"/>
        <v>0</v>
      </c>
      <c r="BH119" s="50">
        <v>0</v>
      </c>
      <c r="BI119" s="4">
        <v>0</v>
      </c>
      <c r="BJ119" s="51">
        <f t="shared" si="389"/>
        <v>0</v>
      </c>
      <c r="BK119" s="50">
        <v>0</v>
      </c>
      <c r="BL119" s="4">
        <v>0</v>
      </c>
      <c r="BM119" s="51">
        <f t="shared" si="390"/>
        <v>0</v>
      </c>
      <c r="BN119" s="50">
        <v>0</v>
      </c>
      <c r="BO119" s="4">
        <v>0</v>
      </c>
      <c r="BP119" s="51">
        <f t="shared" si="391"/>
        <v>0</v>
      </c>
      <c r="BQ119" s="50">
        <v>0</v>
      </c>
      <c r="BR119" s="4">
        <v>0</v>
      </c>
      <c r="BS119" s="51">
        <f t="shared" si="392"/>
        <v>0</v>
      </c>
      <c r="BT119" s="50">
        <v>0</v>
      </c>
      <c r="BU119" s="4">
        <v>0</v>
      </c>
      <c r="BV119" s="51">
        <f t="shared" si="393"/>
        <v>0</v>
      </c>
      <c r="BW119" s="50">
        <v>0</v>
      </c>
      <c r="BX119" s="4">
        <v>0</v>
      </c>
      <c r="BY119" s="51">
        <f t="shared" si="394"/>
        <v>0</v>
      </c>
      <c r="BZ119" s="6">
        <f t="shared" si="397"/>
        <v>0</v>
      </c>
      <c r="CA119" s="11">
        <f t="shared" si="398"/>
        <v>0</v>
      </c>
    </row>
    <row r="120" spans="1:79" x14ac:dyDescent="0.3">
      <c r="A120" s="43">
        <v>2025</v>
      </c>
      <c r="B120" s="51" t="s">
        <v>15</v>
      </c>
      <c r="C120" s="50">
        <v>0</v>
      </c>
      <c r="D120" s="4">
        <v>0</v>
      </c>
      <c r="E120" s="51">
        <f t="shared" si="399"/>
        <v>0</v>
      </c>
      <c r="F120" s="50">
        <v>0</v>
      </c>
      <c r="G120" s="4">
        <v>0</v>
      </c>
      <c r="H120" s="51">
        <f t="shared" si="400"/>
        <v>0</v>
      </c>
      <c r="I120" s="50">
        <v>0</v>
      </c>
      <c r="J120" s="4">
        <v>0</v>
      </c>
      <c r="K120" s="51">
        <f t="shared" si="372"/>
        <v>0</v>
      </c>
      <c r="L120" s="50">
        <v>0</v>
      </c>
      <c r="M120" s="4">
        <v>0</v>
      </c>
      <c r="N120" s="51">
        <f t="shared" si="373"/>
        <v>0</v>
      </c>
      <c r="O120" s="50">
        <v>0</v>
      </c>
      <c r="P120" s="4">
        <v>0</v>
      </c>
      <c r="Q120" s="51">
        <f t="shared" si="374"/>
        <v>0</v>
      </c>
      <c r="R120" s="50">
        <v>0</v>
      </c>
      <c r="S120" s="4">
        <v>0</v>
      </c>
      <c r="T120" s="51">
        <f t="shared" si="375"/>
        <v>0</v>
      </c>
      <c r="U120" s="50">
        <v>0</v>
      </c>
      <c r="V120" s="4">
        <v>0</v>
      </c>
      <c r="W120" s="51">
        <f t="shared" si="376"/>
        <v>0</v>
      </c>
      <c r="X120" s="50">
        <v>0</v>
      </c>
      <c r="Y120" s="4">
        <v>0</v>
      </c>
      <c r="Z120" s="51">
        <f t="shared" si="377"/>
        <v>0</v>
      </c>
      <c r="AA120" s="50">
        <v>0</v>
      </c>
      <c r="AB120" s="4">
        <v>0</v>
      </c>
      <c r="AC120" s="51">
        <f t="shared" si="378"/>
        <v>0</v>
      </c>
      <c r="AD120" s="50">
        <v>0</v>
      </c>
      <c r="AE120" s="4">
        <v>0</v>
      </c>
      <c r="AF120" s="51">
        <f t="shared" si="379"/>
        <v>0</v>
      </c>
      <c r="AG120" s="50">
        <v>0</v>
      </c>
      <c r="AH120" s="4">
        <v>0</v>
      </c>
      <c r="AI120" s="51">
        <f t="shared" si="380"/>
        <v>0</v>
      </c>
      <c r="AJ120" s="50">
        <v>0</v>
      </c>
      <c r="AK120" s="4">
        <v>0</v>
      </c>
      <c r="AL120" s="51">
        <f t="shared" si="381"/>
        <v>0</v>
      </c>
      <c r="AM120" s="50">
        <v>0</v>
      </c>
      <c r="AN120" s="4">
        <v>0</v>
      </c>
      <c r="AO120" s="51">
        <f t="shared" si="382"/>
        <v>0</v>
      </c>
      <c r="AP120" s="50">
        <v>0</v>
      </c>
      <c r="AQ120" s="4">
        <v>0</v>
      </c>
      <c r="AR120" s="51">
        <f t="shared" si="383"/>
        <v>0</v>
      </c>
      <c r="AS120" s="50">
        <v>0</v>
      </c>
      <c r="AT120" s="4">
        <v>0</v>
      </c>
      <c r="AU120" s="51">
        <f t="shared" si="384"/>
        <v>0</v>
      </c>
      <c r="AV120" s="50">
        <v>0</v>
      </c>
      <c r="AW120" s="4">
        <v>0</v>
      </c>
      <c r="AX120" s="51">
        <f t="shared" si="385"/>
        <v>0</v>
      </c>
      <c r="AY120" s="50">
        <v>0</v>
      </c>
      <c r="AZ120" s="4">
        <v>0</v>
      </c>
      <c r="BA120" s="51">
        <f t="shared" si="386"/>
        <v>0</v>
      </c>
      <c r="BB120" s="50">
        <v>0</v>
      </c>
      <c r="BC120" s="4">
        <v>0</v>
      </c>
      <c r="BD120" s="51">
        <f t="shared" si="387"/>
        <v>0</v>
      </c>
      <c r="BE120" s="50">
        <v>0</v>
      </c>
      <c r="BF120" s="4">
        <v>0</v>
      </c>
      <c r="BG120" s="51">
        <f t="shared" si="388"/>
        <v>0</v>
      </c>
      <c r="BH120" s="50">
        <v>0</v>
      </c>
      <c r="BI120" s="4">
        <v>0</v>
      </c>
      <c r="BJ120" s="51">
        <f t="shared" si="389"/>
        <v>0</v>
      </c>
      <c r="BK120" s="50">
        <v>0</v>
      </c>
      <c r="BL120" s="4">
        <v>0</v>
      </c>
      <c r="BM120" s="51">
        <f t="shared" si="390"/>
        <v>0</v>
      </c>
      <c r="BN120" s="50">
        <v>0</v>
      </c>
      <c r="BO120" s="4">
        <v>0</v>
      </c>
      <c r="BP120" s="51">
        <f t="shared" si="391"/>
        <v>0</v>
      </c>
      <c r="BQ120" s="50">
        <v>0</v>
      </c>
      <c r="BR120" s="4">
        <v>0</v>
      </c>
      <c r="BS120" s="51">
        <f t="shared" si="392"/>
        <v>0</v>
      </c>
      <c r="BT120" s="50">
        <v>0</v>
      </c>
      <c r="BU120" s="4">
        <v>0</v>
      </c>
      <c r="BV120" s="51">
        <f t="shared" si="393"/>
        <v>0</v>
      </c>
      <c r="BW120" s="50">
        <v>0</v>
      </c>
      <c r="BX120" s="4">
        <v>0</v>
      </c>
      <c r="BY120" s="51">
        <f t="shared" si="394"/>
        <v>0</v>
      </c>
      <c r="BZ120" s="6">
        <f t="shared" si="397"/>
        <v>0</v>
      </c>
      <c r="CA120" s="11">
        <f t="shared" si="398"/>
        <v>0</v>
      </c>
    </row>
    <row r="121" spans="1:79" x14ac:dyDescent="0.3">
      <c r="A121" s="43">
        <v>2025</v>
      </c>
      <c r="B121" s="44" t="s">
        <v>16</v>
      </c>
      <c r="C121" s="50">
        <v>0</v>
      </c>
      <c r="D121" s="4">
        <v>0</v>
      </c>
      <c r="E121" s="51">
        <f t="shared" si="399"/>
        <v>0</v>
      </c>
      <c r="F121" s="50">
        <v>0</v>
      </c>
      <c r="G121" s="4">
        <v>0</v>
      </c>
      <c r="H121" s="51">
        <f t="shared" si="400"/>
        <v>0</v>
      </c>
      <c r="I121" s="50">
        <v>0</v>
      </c>
      <c r="J121" s="4">
        <v>0</v>
      </c>
      <c r="K121" s="51">
        <f t="shared" si="372"/>
        <v>0</v>
      </c>
      <c r="L121" s="50">
        <v>0</v>
      </c>
      <c r="M121" s="4">
        <v>0</v>
      </c>
      <c r="N121" s="51">
        <f t="shared" si="373"/>
        <v>0</v>
      </c>
      <c r="O121" s="50">
        <v>0</v>
      </c>
      <c r="P121" s="4">
        <v>0</v>
      </c>
      <c r="Q121" s="51">
        <f t="shared" si="374"/>
        <v>0</v>
      </c>
      <c r="R121" s="50">
        <v>0</v>
      </c>
      <c r="S121" s="4">
        <v>0</v>
      </c>
      <c r="T121" s="51">
        <f t="shared" si="375"/>
        <v>0</v>
      </c>
      <c r="U121" s="50">
        <v>0</v>
      </c>
      <c r="V121" s="4">
        <v>0</v>
      </c>
      <c r="W121" s="51">
        <f t="shared" si="376"/>
        <v>0</v>
      </c>
      <c r="X121" s="50">
        <v>0</v>
      </c>
      <c r="Y121" s="4">
        <v>0</v>
      </c>
      <c r="Z121" s="51">
        <f t="shared" si="377"/>
        <v>0</v>
      </c>
      <c r="AA121" s="50">
        <v>0</v>
      </c>
      <c r="AB121" s="4">
        <v>0</v>
      </c>
      <c r="AC121" s="51">
        <f t="shared" si="378"/>
        <v>0</v>
      </c>
      <c r="AD121" s="50">
        <v>0</v>
      </c>
      <c r="AE121" s="4">
        <v>0</v>
      </c>
      <c r="AF121" s="51">
        <f t="shared" si="379"/>
        <v>0</v>
      </c>
      <c r="AG121" s="50">
        <v>0</v>
      </c>
      <c r="AH121" s="4">
        <v>0</v>
      </c>
      <c r="AI121" s="51">
        <f t="shared" si="380"/>
        <v>0</v>
      </c>
      <c r="AJ121" s="50">
        <v>0</v>
      </c>
      <c r="AK121" s="4">
        <v>0</v>
      </c>
      <c r="AL121" s="51">
        <f t="shared" si="381"/>
        <v>0</v>
      </c>
      <c r="AM121" s="50">
        <v>0</v>
      </c>
      <c r="AN121" s="4">
        <v>0</v>
      </c>
      <c r="AO121" s="51">
        <f t="shared" si="382"/>
        <v>0</v>
      </c>
      <c r="AP121" s="50">
        <v>0</v>
      </c>
      <c r="AQ121" s="4">
        <v>0</v>
      </c>
      <c r="AR121" s="51">
        <f t="shared" si="383"/>
        <v>0</v>
      </c>
      <c r="AS121" s="50">
        <v>0</v>
      </c>
      <c r="AT121" s="4">
        <v>0</v>
      </c>
      <c r="AU121" s="51">
        <f t="shared" si="384"/>
        <v>0</v>
      </c>
      <c r="AV121" s="50">
        <v>0</v>
      </c>
      <c r="AW121" s="4">
        <v>0</v>
      </c>
      <c r="AX121" s="51">
        <f t="shared" si="385"/>
        <v>0</v>
      </c>
      <c r="AY121" s="50">
        <v>0</v>
      </c>
      <c r="AZ121" s="4">
        <v>0</v>
      </c>
      <c r="BA121" s="51">
        <f t="shared" si="386"/>
        <v>0</v>
      </c>
      <c r="BB121" s="50">
        <v>0</v>
      </c>
      <c r="BC121" s="4">
        <v>0</v>
      </c>
      <c r="BD121" s="51">
        <f t="shared" si="387"/>
        <v>0</v>
      </c>
      <c r="BE121" s="50">
        <v>0</v>
      </c>
      <c r="BF121" s="4">
        <v>0</v>
      </c>
      <c r="BG121" s="51">
        <f t="shared" si="388"/>
        <v>0</v>
      </c>
      <c r="BH121" s="50">
        <v>0</v>
      </c>
      <c r="BI121" s="4">
        <v>0</v>
      </c>
      <c r="BJ121" s="51">
        <f t="shared" si="389"/>
        <v>0</v>
      </c>
      <c r="BK121" s="50">
        <v>0</v>
      </c>
      <c r="BL121" s="4">
        <v>0</v>
      </c>
      <c r="BM121" s="51">
        <f t="shared" si="390"/>
        <v>0</v>
      </c>
      <c r="BN121" s="50">
        <v>0</v>
      </c>
      <c r="BO121" s="4">
        <v>0</v>
      </c>
      <c r="BP121" s="51">
        <f t="shared" si="391"/>
        <v>0</v>
      </c>
      <c r="BQ121" s="50">
        <v>0</v>
      </c>
      <c r="BR121" s="4">
        <v>0</v>
      </c>
      <c r="BS121" s="51">
        <f t="shared" si="392"/>
        <v>0</v>
      </c>
      <c r="BT121" s="50">
        <v>0</v>
      </c>
      <c r="BU121" s="4">
        <v>0</v>
      </c>
      <c r="BV121" s="51">
        <f t="shared" si="393"/>
        <v>0</v>
      </c>
      <c r="BW121" s="50">
        <v>0</v>
      </c>
      <c r="BX121" s="4">
        <v>0</v>
      </c>
      <c r="BY121" s="51">
        <f t="shared" si="394"/>
        <v>0</v>
      </c>
      <c r="BZ121" s="6">
        <f t="shared" si="397"/>
        <v>0</v>
      </c>
      <c r="CA121" s="11">
        <f t="shared" si="398"/>
        <v>0</v>
      </c>
    </row>
    <row r="122" spans="1:79" ht="15" thickBot="1" x14ac:dyDescent="0.35">
      <c r="A122" s="45"/>
      <c r="B122" s="64" t="s">
        <v>17</v>
      </c>
      <c r="C122" s="52">
        <f t="shared" ref="C122:D122" si="401">SUM(C110:C121)</f>
        <v>0.05</v>
      </c>
      <c r="D122" s="27">
        <f t="shared" si="401"/>
        <v>1</v>
      </c>
      <c r="E122" s="53"/>
      <c r="F122" s="52">
        <f t="shared" ref="F122:G122" si="402">SUM(F110:F121)</f>
        <v>0</v>
      </c>
      <c r="G122" s="27">
        <f t="shared" si="402"/>
        <v>0</v>
      </c>
      <c r="H122" s="53"/>
      <c r="I122" s="52">
        <f t="shared" ref="I122:J122" si="403">SUM(I110:I121)</f>
        <v>0</v>
      </c>
      <c r="J122" s="27">
        <f t="shared" si="403"/>
        <v>0</v>
      </c>
      <c r="K122" s="53"/>
      <c r="L122" s="52">
        <f t="shared" ref="L122:M122" si="404">SUM(L110:L121)</f>
        <v>0</v>
      </c>
      <c r="M122" s="27">
        <f t="shared" si="404"/>
        <v>0</v>
      </c>
      <c r="N122" s="53"/>
      <c r="O122" s="52">
        <f t="shared" ref="O122:P122" si="405">SUM(O110:O121)</f>
        <v>0</v>
      </c>
      <c r="P122" s="27">
        <f t="shared" si="405"/>
        <v>0</v>
      </c>
      <c r="Q122" s="53"/>
      <c r="R122" s="52">
        <f t="shared" ref="R122:S122" si="406">SUM(R110:R121)</f>
        <v>0</v>
      </c>
      <c r="S122" s="27">
        <f t="shared" si="406"/>
        <v>0</v>
      </c>
      <c r="T122" s="53"/>
      <c r="U122" s="52">
        <f t="shared" ref="U122:V122" si="407">SUM(U110:U121)</f>
        <v>0</v>
      </c>
      <c r="V122" s="27">
        <f t="shared" si="407"/>
        <v>0</v>
      </c>
      <c r="W122" s="53"/>
      <c r="X122" s="52">
        <f t="shared" ref="X122:Y122" si="408">SUM(X110:X121)</f>
        <v>0</v>
      </c>
      <c r="Y122" s="27">
        <f t="shared" si="408"/>
        <v>0</v>
      </c>
      <c r="Z122" s="53"/>
      <c r="AA122" s="52">
        <f t="shared" ref="AA122:AB122" si="409">SUM(AA110:AA121)</f>
        <v>3887.3900000000003</v>
      </c>
      <c r="AB122" s="27">
        <f t="shared" si="409"/>
        <v>138740.94200000001</v>
      </c>
      <c r="AC122" s="53"/>
      <c r="AD122" s="52">
        <f t="shared" ref="AD122:AE122" si="410">SUM(AD110:AD121)</f>
        <v>0</v>
      </c>
      <c r="AE122" s="27">
        <f t="shared" si="410"/>
        <v>0</v>
      </c>
      <c r="AF122" s="53"/>
      <c r="AG122" s="52">
        <f t="shared" ref="AG122:AH122" si="411">SUM(AG110:AG121)</f>
        <v>0</v>
      </c>
      <c r="AH122" s="27">
        <f t="shared" si="411"/>
        <v>0</v>
      </c>
      <c r="AI122" s="53"/>
      <c r="AJ122" s="52">
        <f t="shared" ref="AJ122:AK122" si="412">SUM(AJ110:AJ121)</f>
        <v>0</v>
      </c>
      <c r="AK122" s="27">
        <f t="shared" si="412"/>
        <v>0</v>
      </c>
      <c r="AL122" s="53"/>
      <c r="AM122" s="52">
        <f t="shared" ref="AM122:AN122" si="413">SUM(AM110:AM121)</f>
        <v>348.86399999999998</v>
      </c>
      <c r="AN122" s="27">
        <f t="shared" si="413"/>
        <v>12819.833999999999</v>
      </c>
      <c r="AO122" s="53"/>
      <c r="AP122" s="52">
        <f t="shared" ref="AP122:AQ122" si="414">SUM(AP110:AP121)</f>
        <v>0</v>
      </c>
      <c r="AQ122" s="27">
        <f t="shared" si="414"/>
        <v>0</v>
      </c>
      <c r="AR122" s="53"/>
      <c r="AS122" s="52">
        <f t="shared" ref="AS122:AT122" si="415">SUM(AS110:AS121)</f>
        <v>0</v>
      </c>
      <c r="AT122" s="27">
        <f t="shared" si="415"/>
        <v>0</v>
      </c>
      <c r="AU122" s="53"/>
      <c r="AV122" s="52">
        <f t="shared" ref="AV122:AW122" si="416">SUM(AV110:AV121)</f>
        <v>0</v>
      </c>
      <c r="AW122" s="27">
        <f t="shared" si="416"/>
        <v>0</v>
      </c>
      <c r="AX122" s="53"/>
      <c r="AY122" s="52">
        <f t="shared" ref="AY122:AZ122" si="417">SUM(AY110:AY121)</f>
        <v>0</v>
      </c>
      <c r="AZ122" s="27">
        <f t="shared" si="417"/>
        <v>0</v>
      </c>
      <c r="BA122" s="53"/>
      <c r="BB122" s="52">
        <f t="shared" ref="BB122:BC122" si="418">SUM(BB110:BB121)</f>
        <v>0</v>
      </c>
      <c r="BC122" s="27">
        <f t="shared" si="418"/>
        <v>0</v>
      </c>
      <c r="BD122" s="53"/>
      <c r="BE122" s="52">
        <f t="shared" ref="BE122:BF122" si="419">SUM(BE110:BE121)</f>
        <v>0</v>
      </c>
      <c r="BF122" s="27">
        <f t="shared" si="419"/>
        <v>0</v>
      </c>
      <c r="BG122" s="53"/>
      <c r="BH122" s="52">
        <f t="shared" ref="BH122:BI122" si="420">SUM(BH110:BH121)</f>
        <v>0</v>
      </c>
      <c r="BI122" s="27">
        <f t="shared" si="420"/>
        <v>0</v>
      </c>
      <c r="BJ122" s="53"/>
      <c r="BK122" s="52">
        <f t="shared" ref="BK122:BL122" si="421">SUM(BK110:BK121)</f>
        <v>0</v>
      </c>
      <c r="BL122" s="27">
        <f t="shared" si="421"/>
        <v>0</v>
      </c>
      <c r="BM122" s="53"/>
      <c r="BN122" s="52">
        <f t="shared" ref="BN122:BO122" si="422">SUM(BN110:BN121)</f>
        <v>0</v>
      </c>
      <c r="BO122" s="27">
        <f t="shared" si="422"/>
        <v>0</v>
      </c>
      <c r="BP122" s="53"/>
      <c r="BQ122" s="52">
        <f t="shared" ref="BQ122:BR122" si="423">SUM(BQ110:BQ121)</f>
        <v>0</v>
      </c>
      <c r="BR122" s="27">
        <f t="shared" si="423"/>
        <v>0</v>
      </c>
      <c r="BS122" s="53"/>
      <c r="BT122" s="52">
        <f t="shared" ref="BT122:BU122" si="424">SUM(BT110:BT121)</f>
        <v>0</v>
      </c>
      <c r="BU122" s="27">
        <f t="shared" si="424"/>
        <v>0</v>
      </c>
      <c r="BV122" s="53"/>
      <c r="BW122" s="52">
        <f t="shared" ref="BW122:BX122" si="425">SUM(BW110:BW121)</f>
        <v>0</v>
      </c>
      <c r="BX122" s="27">
        <f t="shared" si="425"/>
        <v>0</v>
      </c>
      <c r="BY122" s="53"/>
      <c r="BZ122" s="25">
        <f t="shared" si="397"/>
        <v>4236.3040000000001</v>
      </c>
      <c r="CA122" s="26">
        <f t="shared" si="398"/>
        <v>151561.77600000001</v>
      </c>
    </row>
  </sheetData>
  <mergeCells count="28">
    <mergeCell ref="BE4:BG4"/>
    <mergeCell ref="AY4:BA4"/>
    <mergeCell ref="L4:N4"/>
    <mergeCell ref="A4:B4"/>
    <mergeCell ref="U4:W4"/>
    <mergeCell ref="X4:Z4"/>
    <mergeCell ref="C4:E4"/>
    <mergeCell ref="R4:T4"/>
    <mergeCell ref="I4:K4"/>
    <mergeCell ref="AJ4:AL4"/>
    <mergeCell ref="AD4:AF4"/>
    <mergeCell ref="F4:H4"/>
    <mergeCell ref="BW4:BY4"/>
    <mergeCell ref="C2:T2"/>
    <mergeCell ref="C3:S3"/>
    <mergeCell ref="O4:Q4"/>
    <mergeCell ref="AV4:AX4"/>
    <mergeCell ref="AG4:AI4"/>
    <mergeCell ref="BT4:BV4"/>
    <mergeCell ref="AA4:AC4"/>
    <mergeCell ref="AM4:AO4"/>
    <mergeCell ref="BQ4:BS4"/>
    <mergeCell ref="AS4:AU4"/>
    <mergeCell ref="BN4:BP4"/>
    <mergeCell ref="BH4:BJ4"/>
    <mergeCell ref="BK4:BM4"/>
    <mergeCell ref="BB4:BD4"/>
    <mergeCell ref="AP4:AR4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P122"/>
  <sheetViews>
    <sheetView zoomScaleNormal="10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Z112" sqref="AZ112"/>
    </sheetView>
  </sheetViews>
  <sheetFormatPr defaultRowHeight="14.4" x14ac:dyDescent="0.3"/>
  <cols>
    <col min="2" max="2" width="11.6640625" customWidth="1"/>
    <col min="3" max="3" width="10.109375" style="7" customWidth="1"/>
    <col min="4" max="5" width="10.109375" style="5" customWidth="1"/>
    <col min="6" max="6" width="10.109375" style="7" customWidth="1"/>
    <col min="7" max="8" width="10.109375" style="5" customWidth="1"/>
    <col min="9" max="9" width="10.109375" style="7" customWidth="1"/>
    <col min="10" max="11" width="10.109375" style="5" customWidth="1"/>
    <col min="12" max="12" width="10.109375" style="7" customWidth="1"/>
    <col min="13" max="13" width="10.109375" style="5" customWidth="1"/>
    <col min="14" max="14" width="12.109375" style="5" customWidth="1"/>
    <col min="15" max="15" width="10.109375" style="7" customWidth="1"/>
    <col min="16" max="17" width="10.109375" style="5" customWidth="1"/>
    <col min="18" max="18" width="10.109375" style="7" customWidth="1"/>
    <col min="19" max="20" width="10.109375" style="5" customWidth="1"/>
    <col min="21" max="21" width="10.109375" style="7" customWidth="1"/>
    <col min="22" max="23" width="10.109375" style="5" customWidth="1"/>
    <col min="24" max="24" width="10.109375" style="7" customWidth="1"/>
    <col min="25" max="25" width="10.109375" style="5" customWidth="1"/>
    <col min="26" max="26" width="10.88671875" style="5" bestFit="1" customWidth="1"/>
    <col min="27" max="27" width="10.109375" style="7" customWidth="1"/>
    <col min="28" max="29" width="10.109375" style="5" customWidth="1"/>
    <col min="30" max="30" width="10.109375" style="7" customWidth="1"/>
    <col min="31" max="31" width="10.109375" style="5" customWidth="1"/>
    <col min="32" max="32" width="10.88671875" style="5" bestFit="1" customWidth="1"/>
    <col min="33" max="33" width="10.109375" style="7" customWidth="1"/>
    <col min="34" max="34" width="10.109375" style="5" customWidth="1"/>
    <col min="35" max="35" width="10.88671875" style="5" bestFit="1" customWidth="1"/>
    <col min="36" max="36" width="10.109375" style="7" customWidth="1"/>
    <col min="37" max="38" width="10.109375" style="5" customWidth="1"/>
    <col min="39" max="39" width="10.109375" style="7" customWidth="1"/>
    <col min="40" max="41" width="10.109375" style="5" customWidth="1"/>
    <col min="42" max="42" width="10.109375" style="7" customWidth="1"/>
    <col min="43" max="44" width="10.109375" style="5" customWidth="1"/>
    <col min="45" max="45" width="10.109375" style="7" customWidth="1"/>
    <col min="46" max="47" width="10.109375" style="5" customWidth="1"/>
    <col min="48" max="48" width="10.109375" style="7" customWidth="1"/>
    <col min="49" max="50" width="10.109375" style="5" customWidth="1"/>
    <col min="51" max="51" width="12.33203125" style="7" customWidth="1"/>
    <col min="52" max="52" width="12.33203125" style="5" customWidth="1"/>
    <col min="53" max="53" width="9.109375" style="5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5" max="75" width="12.109375" customWidth="1"/>
    <col min="78" max="78" width="1.6640625" customWidth="1"/>
    <col min="82" max="82" width="1.6640625" customWidth="1"/>
    <col min="86" max="86" width="1.6640625" customWidth="1"/>
    <col min="90" max="90" width="1.6640625" customWidth="1"/>
  </cols>
  <sheetData>
    <row r="1" spans="1:172" s="14" customFormat="1" ht="9.75" customHeight="1" x14ac:dyDescent="0.3">
      <c r="C1" s="15"/>
      <c r="D1" s="16"/>
      <c r="E1" s="16"/>
      <c r="F1" s="15"/>
      <c r="G1" s="16"/>
      <c r="H1" s="16"/>
      <c r="I1" s="15"/>
      <c r="J1" s="16"/>
      <c r="K1" s="16"/>
      <c r="L1" s="15"/>
      <c r="M1" s="16"/>
      <c r="N1" s="16"/>
      <c r="O1" s="15"/>
      <c r="P1" s="16"/>
      <c r="Q1" s="16"/>
      <c r="R1" s="15"/>
      <c r="S1" s="16"/>
      <c r="T1" s="16"/>
      <c r="U1" s="15"/>
      <c r="V1" s="16"/>
      <c r="W1" s="16"/>
      <c r="X1" s="15"/>
      <c r="Y1" s="16"/>
      <c r="Z1" s="16"/>
      <c r="AA1" s="15"/>
      <c r="AB1" s="16"/>
      <c r="AC1" s="16"/>
      <c r="AD1" s="15"/>
      <c r="AE1" s="16"/>
      <c r="AF1" s="16"/>
      <c r="AG1" s="15"/>
      <c r="AH1" s="16"/>
      <c r="AI1" s="16"/>
      <c r="AJ1" s="15"/>
      <c r="AK1" s="16"/>
      <c r="AL1" s="16"/>
      <c r="AM1" s="15"/>
      <c r="AN1" s="16"/>
      <c r="AO1" s="16"/>
      <c r="AP1" s="15"/>
      <c r="AQ1" s="16"/>
      <c r="AR1" s="16"/>
      <c r="AS1" s="15"/>
      <c r="AT1" s="16"/>
      <c r="AU1" s="16"/>
      <c r="AV1" s="15"/>
      <c r="AW1" s="16"/>
      <c r="AX1" s="16"/>
      <c r="AY1" s="15"/>
      <c r="AZ1" s="16"/>
      <c r="BA1" s="16"/>
    </row>
    <row r="2" spans="1:172" s="21" customFormat="1" ht="21" customHeight="1" x14ac:dyDescent="0.4">
      <c r="B2" s="17" t="s">
        <v>18</v>
      </c>
      <c r="C2" s="90" t="s">
        <v>26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36"/>
      <c r="AK2" s="18"/>
      <c r="AL2" s="18"/>
      <c r="AM2" s="36"/>
      <c r="AN2" s="18"/>
      <c r="AO2" s="18"/>
      <c r="AP2" s="36"/>
      <c r="AQ2" s="18"/>
      <c r="AR2" s="18"/>
      <c r="AS2" s="36"/>
      <c r="AT2" s="18"/>
      <c r="AU2" s="18"/>
      <c r="AV2" s="36"/>
      <c r="AW2" s="18"/>
      <c r="AX2" s="18"/>
      <c r="AY2" s="20"/>
      <c r="AZ2" s="19"/>
      <c r="BA2" s="19"/>
    </row>
    <row r="3" spans="1:172" s="21" customFormat="1" ht="21" customHeight="1" thickBot="1" x14ac:dyDescent="0.45">
      <c r="C3" s="99" t="s">
        <v>40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37"/>
      <c r="P3" s="38"/>
      <c r="Q3" s="38"/>
      <c r="R3" s="37"/>
      <c r="S3" s="38"/>
      <c r="T3" s="38"/>
      <c r="U3" s="37"/>
      <c r="V3" s="38"/>
      <c r="W3" s="38"/>
      <c r="X3" s="37"/>
      <c r="Y3" s="38"/>
      <c r="Z3" s="38"/>
      <c r="AA3" s="37"/>
      <c r="AB3" s="38"/>
      <c r="AC3" s="38"/>
      <c r="AD3" s="37"/>
      <c r="AE3" s="38"/>
      <c r="AF3" s="38"/>
      <c r="AG3" s="37"/>
      <c r="AH3" s="38"/>
      <c r="AI3" s="38"/>
      <c r="AJ3" s="37"/>
      <c r="AK3" s="38"/>
      <c r="AL3" s="38"/>
      <c r="AM3" s="37"/>
      <c r="AN3" s="38"/>
      <c r="AO3" s="38"/>
      <c r="AP3" s="37"/>
      <c r="AQ3" s="38"/>
      <c r="AR3" s="38"/>
      <c r="AS3" s="37"/>
      <c r="AT3" s="38"/>
      <c r="AU3" s="38"/>
      <c r="AV3" s="37"/>
      <c r="AW3" s="38"/>
      <c r="AX3" s="38"/>
      <c r="AY3" s="20"/>
      <c r="AZ3" s="19"/>
      <c r="BA3" s="19"/>
    </row>
    <row r="4" spans="1:172" s="82" customFormat="1" ht="45" customHeight="1" x14ac:dyDescent="0.3">
      <c r="A4" s="97" t="s">
        <v>0</v>
      </c>
      <c r="B4" s="98"/>
      <c r="C4" s="94" t="s">
        <v>61</v>
      </c>
      <c r="D4" s="95"/>
      <c r="E4" s="96"/>
      <c r="F4" s="94" t="s">
        <v>60</v>
      </c>
      <c r="G4" s="95"/>
      <c r="H4" s="96"/>
      <c r="I4" s="94" t="s">
        <v>25</v>
      </c>
      <c r="J4" s="95"/>
      <c r="K4" s="96"/>
      <c r="L4" s="94" t="s">
        <v>23</v>
      </c>
      <c r="M4" s="95"/>
      <c r="N4" s="96"/>
      <c r="O4" s="94" t="s">
        <v>54</v>
      </c>
      <c r="P4" s="95"/>
      <c r="Q4" s="96"/>
      <c r="R4" s="94" t="s">
        <v>50</v>
      </c>
      <c r="S4" s="95"/>
      <c r="T4" s="96"/>
      <c r="U4" s="94" t="s">
        <v>33</v>
      </c>
      <c r="V4" s="95"/>
      <c r="W4" s="96"/>
      <c r="X4" s="94" t="s">
        <v>47</v>
      </c>
      <c r="Y4" s="95"/>
      <c r="Z4" s="96"/>
      <c r="AA4" s="94" t="s">
        <v>34</v>
      </c>
      <c r="AB4" s="95"/>
      <c r="AC4" s="96"/>
      <c r="AD4" s="94" t="s">
        <v>35</v>
      </c>
      <c r="AE4" s="95"/>
      <c r="AF4" s="96"/>
      <c r="AG4" s="94" t="s">
        <v>36</v>
      </c>
      <c r="AH4" s="95"/>
      <c r="AI4" s="96"/>
      <c r="AJ4" s="94" t="s">
        <v>37</v>
      </c>
      <c r="AK4" s="95"/>
      <c r="AL4" s="96"/>
      <c r="AM4" s="94" t="s">
        <v>31</v>
      </c>
      <c r="AN4" s="95"/>
      <c r="AO4" s="96"/>
      <c r="AP4" s="94" t="s">
        <v>45</v>
      </c>
      <c r="AQ4" s="95"/>
      <c r="AR4" s="96"/>
      <c r="AS4" s="94" t="s">
        <v>38</v>
      </c>
      <c r="AT4" s="95"/>
      <c r="AU4" s="96"/>
      <c r="AV4" s="94" t="s">
        <v>39</v>
      </c>
      <c r="AW4" s="95"/>
      <c r="AX4" s="96"/>
      <c r="AY4" s="79" t="s">
        <v>20</v>
      </c>
      <c r="AZ4" s="80" t="s">
        <v>20</v>
      </c>
      <c r="BA4" s="81"/>
      <c r="BC4" s="83"/>
      <c r="BD4" s="83"/>
      <c r="BE4" s="83"/>
      <c r="BG4" s="83"/>
      <c r="BH4" s="83"/>
      <c r="BI4" s="83"/>
      <c r="BK4" s="83"/>
      <c r="BL4" s="83"/>
      <c r="BM4" s="83"/>
      <c r="BO4" s="83"/>
      <c r="BP4" s="83"/>
      <c r="BQ4" s="83"/>
      <c r="BS4" s="83"/>
      <c r="BT4" s="83"/>
      <c r="BU4" s="83"/>
      <c r="BW4" s="83"/>
      <c r="BX4" s="83"/>
      <c r="BY4" s="83"/>
      <c r="CA4" s="83"/>
      <c r="CB4" s="83"/>
      <c r="CC4" s="83"/>
      <c r="CE4" s="83"/>
      <c r="CF4" s="83"/>
      <c r="CG4" s="83"/>
      <c r="CI4" s="83"/>
      <c r="CJ4" s="83"/>
      <c r="CK4" s="83"/>
      <c r="CM4" s="83"/>
      <c r="CN4" s="83"/>
      <c r="CO4" s="83"/>
    </row>
    <row r="5" spans="1:172" ht="45" customHeight="1" thickBot="1" x14ac:dyDescent="0.35">
      <c r="A5" s="58" t="s">
        <v>1</v>
      </c>
      <c r="B5" s="59" t="s">
        <v>42</v>
      </c>
      <c r="C5" s="29" t="s">
        <v>2</v>
      </c>
      <c r="D5" s="28" t="s">
        <v>3</v>
      </c>
      <c r="E5" s="47" t="s">
        <v>4</v>
      </c>
      <c r="F5" s="29" t="s">
        <v>2</v>
      </c>
      <c r="G5" s="28" t="s">
        <v>3</v>
      </c>
      <c r="H5" s="47" t="s">
        <v>4</v>
      </c>
      <c r="I5" s="29" t="s">
        <v>2</v>
      </c>
      <c r="J5" s="28" t="s">
        <v>3</v>
      </c>
      <c r="K5" s="47" t="s">
        <v>4</v>
      </c>
      <c r="L5" s="29" t="s">
        <v>2</v>
      </c>
      <c r="M5" s="28" t="s">
        <v>3</v>
      </c>
      <c r="N5" s="47" t="s">
        <v>4</v>
      </c>
      <c r="O5" s="29" t="s">
        <v>2</v>
      </c>
      <c r="P5" s="28" t="s">
        <v>3</v>
      </c>
      <c r="Q5" s="47" t="s">
        <v>4</v>
      </c>
      <c r="R5" s="29" t="s">
        <v>2</v>
      </c>
      <c r="S5" s="28" t="s">
        <v>3</v>
      </c>
      <c r="T5" s="47" t="s">
        <v>4</v>
      </c>
      <c r="U5" s="29" t="s">
        <v>2</v>
      </c>
      <c r="V5" s="28" t="s">
        <v>3</v>
      </c>
      <c r="W5" s="47" t="s">
        <v>4</v>
      </c>
      <c r="X5" s="29" t="s">
        <v>2</v>
      </c>
      <c r="Y5" s="28" t="s">
        <v>3</v>
      </c>
      <c r="Z5" s="47" t="s">
        <v>4</v>
      </c>
      <c r="AA5" s="29" t="s">
        <v>2</v>
      </c>
      <c r="AB5" s="28" t="s">
        <v>3</v>
      </c>
      <c r="AC5" s="47" t="s">
        <v>4</v>
      </c>
      <c r="AD5" s="29" t="s">
        <v>2</v>
      </c>
      <c r="AE5" s="28" t="s">
        <v>3</v>
      </c>
      <c r="AF5" s="47" t="s">
        <v>4</v>
      </c>
      <c r="AG5" s="29" t="s">
        <v>2</v>
      </c>
      <c r="AH5" s="28" t="s">
        <v>3</v>
      </c>
      <c r="AI5" s="47" t="s">
        <v>4</v>
      </c>
      <c r="AJ5" s="29" t="s">
        <v>2</v>
      </c>
      <c r="AK5" s="28" t="s">
        <v>3</v>
      </c>
      <c r="AL5" s="47" t="s">
        <v>4</v>
      </c>
      <c r="AM5" s="29" t="s">
        <v>2</v>
      </c>
      <c r="AN5" s="28" t="s">
        <v>3</v>
      </c>
      <c r="AO5" s="47" t="s">
        <v>4</v>
      </c>
      <c r="AP5" s="29" t="s">
        <v>2</v>
      </c>
      <c r="AQ5" s="28" t="s">
        <v>3</v>
      </c>
      <c r="AR5" s="47" t="s">
        <v>4</v>
      </c>
      <c r="AS5" s="29" t="s">
        <v>2</v>
      </c>
      <c r="AT5" s="28" t="s">
        <v>3</v>
      </c>
      <c r="AU5" s="47" t="s">
        <v>4</v>
      </c>
      <c r="AV5" s="29" t="s">
        <v>2</v>
      </c>
      <c r="AW5" s="28" t="s">
        <v>3</v>
      </c>
      <c r="AX5" s="47" t="s">
        <v>4</v>
      </c>
      <c r="AY5" s="29" t="s">
        <v>21</v>
      </c>
      <c r="AZ5" s="30" t="s">
        <v>22</v>
      </c>
      <c r="BA5" s="3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</row>
    <row r="6" spans="1:172" x14ac:dyDescent="0.3">
      <c r="A6" s="41">
        <v>2017</v>
      </c>
      <c r="B6" s="42" t="s">
        <v>5</v>
      </c>
      <c r="C6" s="48"/>
      <c r="D6" s="22"/>
      <c r="E6" s="49"/>
      <c r="F6" s="48"/>
      <c r="G6" s="22"/>
      <c r="H6" s="49"/>
      <c r="I6" s="48">
        <v>0</v>
      </c>
      <c r="J6" s="22">
        <v>0</v>
      </c>
      <c r="K6" s="49">
        <v>0</v>
      </c>
      <c r="L6" s="48">
        <v>0</v>
      </c>
      <c r="M6" s="22">
        <v>0</v>
      </c>
      <c r="N6" s="49">
        <v>0</v>
      </c>
      <c r="O6" s="48">
        <v>0</v>
      </c>
      <c r="P6" s="22">
        <v>0</v>
      </c>
      <c r="Q6" s="49">
        <v>0</v>
      </c>
      <c r="R6" s="50">
        <v>0</v>
      </c>
      <c r="S6" s="4">
        <v>0</v>
      </c>
      <c r="T6" s="51">
        <v>0</v>
      </c>
      <c r="U6" s="48">
        <v>0.34599999999999997</v>
      </c>
      <c r="V6" s="22">
        <v>11.45</v>
      </c>
      <c r="W6" s="49">
        <f t="shared" ref="W6" si="0">V6/U6*1000</f>
        <v>33092.485549132944</v>
      </c>
      <c r="X6" s="48">
        <v>0</v>
      </c>
      <c r="Y6" s="22">
        <v>0</v>
      </c>
      <c r="Z6" s="49">
        <v>0</v>
      </c>
      <c r="AA6" s="48">
        <v>0</v>
      </c>
      <c r="AB6" s="22">
        <v>0</v>
      </c>
      <c r="AC6" s="49">
        <v>0</v>
      </c>
      <c r="AD6" s="48">
        <v>0</v>
      </c>
      <c r="AE6" s="22">
        <v>0</v>
      </c>
      <c r="AF6" s="49">
        <v>0</v>
      </c>
      <c r="AG6" s="48">
        <v>0</v>
      </c>
      <c r="AH6" s="22">
        <v>0</v>
      </c>
      <c r="AI6" s="49">
        <v>0</v>
      </c>
      <c r="AJ6" s="48">
        <v>5.2999999999999999E-2</v>
      </c>
      <c r="AK6" s="22">
        <v>2.3199999999999998</v>
      </c>
      <c r="AL6" s="49">
        <f t="shared" ref="AL6" si="1">AK6/AJ6*1000</f>
        <v>43773.584905660377</v>
      </c>
      <c r="AM6" s="48">
        <v>0</v>
      </c>
      <c r="AN6" s="22">
        <v>0</v>
      </c>
      <c r="AO6" s="49">
        <v>0</v>
      </c>
      <c r="AP6" s="48">
        <v>0</v>
      </c>
      <c r="AQ6" s="22">
        <v>0</v>
      </c>
      <c r="AR6" s="49">
        <v>0</v>
      </c>
      <c r="AS6" s="48">
        <v>0.27010000000000001</v>
      </c>
      <c r="AT6" s="22">
        <v>18.43</v>
      </c>
      <c r="AU6" s="49">
        <f t="shared" ref="AU6:AU8" si="2">AT6/AS6*1000</f>
        <v>68233.987412069589</v>
      </c>
      <c r="AV6" s="48">
        <v>0</v>
      </c>
      <c r="AW6" s="22">
        <v>0</v>
      </c>
      <c r="AX6" s="49">
        <v>0</v>
      </c>
      <c r="AY6" s="31">
        <f t="shared" ref="AY6:AY31" si="3">C6+L6+U6+AA6+AD6+AG6+O6+AJ6+AS6+AV6</f>
        <v>0.66910000000000003</v>
      </c>
      <c r="AZ6" s="32">
        <f t="shared" ref="AZ6:AZ31" si="4">D6+M6+V6+AB6+AE6+AH6+P6+AK6+AT6+AW6</f>
        <v>32.200000000000003</v>
      </c>
    </row>
    <row r="7" spans="1:172" x14ac:dyDescent="0.3">
      <c r="A7" s="43">
        <v>2017</v>
      </c>
      <c r="B7" s="44" t="s">
        <v>6</v>
      </c>
      <c r="C7" s="50"/>
      <c r="D7" s="4"/>
      <c r="E7" s="51"/>
      <c r="F7" s="50"/>
      <c r="G7" s="4"/>
      <c r="H7" s="51"/>
      <c r="I7" s="50">
        <v>0</v>
      </c>
      <c r="J7" s="4">
        <v>0</v>
      </c>
      <c r="K7" s="51">
        <v>0</v>
      </c>
      <c r="L7" s="50">
        <v>0</v>
      </c>
      <c r="M7" s="4">
        <v>0</v>
      </c>
      <c r="N7" s="51">
        <v>0</v>
      </c>
      <c r="O7" s="50">
        <v>0</v>
      </c>
      <c r="P7" s="4">
        <v>0</v>
      </c>
      <c r="Q7" s="51">
        <v>0</v>
      </c>
      <c r="R7" s="50">
        <v>0</v>
      </c>
      <c r="S7" s="4">
        <v>0</v>
      </c>
      <c r="T7" s="51">
        <v>0</v>
      </c>
      <c r="U7" s="50">
        <v>0</v>
      </c>
      <c r="V7" s="4">
        <v>0</v>
      </c>
      <c r="W7" s="51">
        <v>0</v>
      </c>
      <c r="X7" s="48">
        <v>0</v>
      </c>
      <c r="Y7" s="22">
        <v>0</v>
      </c>
      <c r="Z7" s="49">
        <v>0</v>
      </c>
      <c r="AA7" s="50">
        <v>0.02</v>
      </c>
      <c r="AB7" s="4">
        <v>1.93</v>
      </c>
      <c r="AC7" s="51">
        <f t="shared" ref="AC7" si="5">AB7/AA7*1000</f>
        <v>96500</v>
      </c>
      <c r="AD7" s="50">
        <v>0</v>
      </c>
      <c r="AE7" s="4">
        <v>0</v>
      </c>
      <c r="AF7" s="51">
        <v>0</v>
      </c>
      <c r="AG7" s="50">
        <v>0</v>
      </c>
      <c r="AH7" s="4">
        <v>0</v>
      </c>
      <c r="AI7" s="51">
        <v>0</v>
      </c>
      <c r="AJ7" s="50">
        <v>0</v>
      </c>
      <c r="AK7" s="4">
        <v>0</v>
      </c>
      <c r="AL7" s="51">
        <v>0</v>
      </c>
      <c r="AM7" s="50">
        <v>0</v>
      </c>
      <c r="AN7" s="4">
        <v>0</v>
      </c>
      <c r="AO7" s="51">
        <v>0</v>
      </c>
      <c r="AP7" s="50">
        <v>0</v>
      </c>
      <c r="AQ7" s="4">
        <v>0</v>
      </c>
      <c r="AR7" s="51">
        <v>0</v>
      </c>
      <c r="AS7" s="50">
        <v>2</v>
      </c>
      <c r="AT7" s="4">
        <v>26.78</v>
      </c>
      <c r="AU7" s="51">
        <f t="shared" si="2"/>
        <v>13390</v>
      </c>
      <c r="AV7" s="50">
        <v>0</v>
      </c>
      <c r="AW7" s="4">
        <v>0</v>
      </c>
      <c r="AX7" s="51">
        <v>0</v>
      </c>
      <c r="AY7" s="12">
        <f t="shared" si="3"/>
        <v>2.02</v>
      </c>
      <c r="AZ7" s="13">
        <f t="shared" si="4"/>
        <v>28.71</v>
      </c>
    </row>
    <row r="8" spans="1:172" x14ac:dyDescent="0.3">
      <c r="A8" s="43">
        <v>2017</v>
      </c>
      <c r="B8" s="44" t="s">
        <v>7</v>
      </c>
      <c r="C8" s="50"/>
      <c r="D8" s="4"/>
      <c r="E8" s="51"/>
      <c r="F8" s="50"/>
      <c r="G8" s="4"/>
      <c r="H8" s="51"/>
      <c r="I8" s="50">
        <v>8.0000000000000002E-3</v>
      </c>
      <c r="J8" s="4">
        <v>0.77</v>
      </c>
      <c r="K8" s="51">
        <f t="shared" ref="K8" si="6">J8/I8*1000</f>
        <v>96250</v>
      </c>
      <c r="L8" s="50">
        <v>0.45</v>
      </c>
      <c r="M8" s="4">
        <v>17.559999999999999</v>
      </c>
      <c r="N8" s="51">
        <f t="shared" ref="N8" si="7">M8/L8*1000</f>
        <v>39022.222222222219</v>
      </c>
      <c r="O8" s="50">
        <v>0</v>
      </c>
      <c r="P8" s="4">
        <v>0</v>
      </c>
      <c r="Q8" s="51">
        <v>0</v>
      </c>
      <c r="R8" s="50">
        <v>0</v>
      </c>
      <c r="S8" s="4">
        <v>0</v>
      </c>
      <c r="T8" s="51">
        <v>0</v>
      </c>
      <c r="U8" s="50">
        <v>0</v>
      </c>
      <c r="V8" s="4">
        <v>0</v>
      </c>
      <c r="W8" s="51">
        <v>0</v>
      </c>
      <c r="X8" s="48">
        <v>0</v>
      </c>
      <c r="Y8" s="22">
        <v>0</v>
      </c>
      <c r="Z8" s="49">
        <v>0</v>
      </c>
      <c r="AA8" s="50">
        <v>0</v>
      </c>
      <c r="AB8" s="4">
        <v>0</v>
      </c>
      <c r="AC8" s="51">
        <v>0</v>
      </c>
      <c r="AD8" s="50">
        <v>0</v>
      </c>
      <c r="AE8" s="4">
        <v>0</v>
      </c>
      <c r="AF8" s="51">
        <v>0</v>
      </c>
      <c r="AG8" s="50">
        <v>0</v>
      </c>
      <c r="AH8" s="4">
        <v>0</v>
      </c>
      <c r="AI8" s="51">
        <v>0</v>
      </c>
      <c r="AJ8" s="50">
        <v>0</v>
      </c>
      <c r="AK8" s="4">
        <v>0</v>
      </c>
      <c r="AL8" s="51">
        <v>0</v>
      </c>
      <c r="AM8" s="50">
        <v>0</v>
      </c>
      <c r="AN8" s="4">
        <v>0</v>
      </c>
      <c r="AO8" s="51">
        <v>0</v>
      </c>
      <c r="AP8" s="50">
        <v>0</v>
      </c>
      <c r="AQ8" s="4">
        <v>0</v>
      </c>
      <c r="AR8" s="51">
        <v>0</v>
      </c>
      <c r="AS8" s="50">
        <v>2.2839999999999998</v>
      </c>
      <c r="AT8" s="4">
        <v>43.15</v>
      </c>
      <c r="AU8" s="51">
        <f t="shared" si="2"/>
        <v>18892.294220665503</v>
      </c>
      <c r="AV8" s="50">
        <v>0</v>
      </c>
      <c r="AW8" s="4">
        <v>0</v>
      </c>
      <c r="AX8" s="51">
        <v>0</v>
      </c>
      <c r="AY8" s="12">
        <f t="shared" si="3"/>
        <v>2.734</v>
      </c>
      <c r="AZ8" s="13">
        <f t="shared" si="4"/>
        <v>60.709999999999994</v>
      </c>
    </row>
    <row r="9" spans="1:172" x14ac:dyDescent="0.3">
      <c r="A9" s="43">
        <v>2017</v>
      </c>
      <c r="B9" s="44" t="s">
        <v>8</v>
      </c>
      <c r="C9" s="50"/>
      <c r="D9" s="4"/>
      <c r="E9" s="51"/>
      <c r="F9" s="50"/>
      <c r="G9" s="4"/>
      <c r="H9" s="51"/>
      <c r="I9" s="50">
        <v>0</v>
      </c>
      <c r="J9" s="4">
        <v>0</v>
      </c>
      <c r="K9" s="51">
        <v>0</v>
      </c>
      <c r="L9" s="50">
        <v>0</v>
      </c>
      <c r="M9" s="4">
        <v>0</v>
      </c>
      <c r="N9" s="51">
        <v>0</v>
      </c>
      <c r="O9" s="50">
        <v>0</v>
      </c>
      <c r="P9" s="4">
        <v>0</v>
      </c>
      <c r="Q9" s="51">
        <v>0</v>
      </c>
      <c r="R9" s="50">
        <v>0</v>
      </c>
      <c r="S9" s="4">
        <v>0</v>
      </c>
      <c r="T9" s="51">
        <v>0</v>
      </c>
      <c r="U9" s="50">
        <v>0</v>
      </c>
      <c r="V9" s="4">
        <v>0</v>
      </c>
      <c r="W9" s="51">
        <v>0</v>
      </c>
      <c r="X9" s="48">
        <v>0</v>
      </c>
      <c r="Y9" s="22">
        <v>0</v>
      </c>
      <c r="Z9" s="49">
        <v>0</v>
      </c>
      <c r="AA9" s="50">
        <v>0</v>
      </c>
      <c r="AB9" s="4">
        <v>0</v>
      </c>
      <c r="AC9" s="51">
        <v>0</v>
      </c>
      <c r="AD9" s="50">
        <v>0</v>
      </c>
      <c r="AE9" s="4">
        <v>0</v>
      </c>
      <c r="AF9" s="51">
        <v>0</v>
      </c>
      <c r="AG9" s="50">
        <v>0</v>
      </c>
      <c r="AH9" s="4">
        <v>0</v>
      </c>
      <c r="AI9" s="51">
        <v>0</v>
      </c>
      <c r="AJ9" s="50">
        <v>0</v>
      </c>
      <c r="AK9" s="4">
        <v>0</v>
      </c>
      <c r="AL9" s="51">
        <v>0</v>
      </c>
      <c r="AM9" s="50">
        <v>0</v>
      </c>
      <c r="AN9" s="4">
        <v>0</v>
      </c>
      <c r="AO9" s="51">
        <v>0</v>
      </c>
      <c r="AP9" s="50">
        <v>0</v>
      </c>
      <c r="AQ9" s="4">
        <v>0</v>
      </c>
      <c r="AR9" s="51">
        <v>0</v>
      </c>
      <c r="AS9" s="50">
        <v>0</v>
      </c>
      <c r="AT9" s="4">
        <v>0</v>
      </c>
      <c r="AU9" s="51">
        <v>0</v>
      </c>
      <c r="AV9" s="50">
        <v>0</v>
      </c>
      <c r="AW9" s="4">
        <v>0</v>
      </c>
      <c r="AX9" s="51">
        <v>0</v>
      </c>
      <c r="AY9" s="12">
        <f t="shared" si="3"/>
        <v>0</v>
      </c>
      <c r="AZ9" s="13">
        <f t="shared" si="4"/>
        <v>0</v>
      </c>
    </row>
    <row r="10" spans="1:172" x14ac:dyDescent="0.3">
      <c r="A10" s="43">
        <v>2017</v>
      </c>
      <c r="B10" s="44" t="s">
        <v>9</v>
      </c>
      <c r="C10" s="50"/>
      <c r="D10" s="4"/>
      <c r="E10" s="51"/>
      <c r="F10" s="50"/>
      <c r="G10" s="4"/>
      <c r="H10" s="51"/>
      <c r="I10" s="50">
        <v>0</v>
      </c>
      <c r="J10" s="4">
        <v>0</v>
      </c>
      <c r="K10" s="51">
        <v>0</v>
      </c>
      <c r="L10" s="50">
        <v>0</v>
      </c>
      <c r="M10" s="4">
        <v>0</v>
      </c>
      <c r="N10" s="51">
        <v>0</v>
      </c>
      <c r="O10" s="50">
        <v>6.9000000000000006E-2</v>
      </c>
      <c r="P10" s="4">
        <v>3.13</v>
      </c>
      <c r="Q10" s="51">
        <f t="shared" ref="Q10" si="8">P10/O10*1000</f>
        <v>45362.318840579705</v>
      </c>
      <c r="R10" s="50">
        <v>0</v>
      </c>
      <c r="S10" s="4">
        <v>0</v>
      </c>
      <c r="T10" s="51">
        <v>0</v>
      </c>
      <c r="U10" s="50">
        <v>0</v>
      </c>
      <c r="V10" s="4">
        <v>0</v>
      </c>
      <c r="W10" s="51">
        <v>0</v>
      </c>
      <c r="X10" s="48">
        <v>0</v>
      </c>
      <c r="Y10" s="22">
        <v>0</v>
      </c>
      <c r="Z10" s="49">
        <v>0</v>
      </c>
      <c r="AA10" s="50">
        <v>0</v>
      </c>
      <c r="AB10" s="4">
        <v>0</v>
      </c>
      <c r="AC10" s="51">
        <v>0</v>
      </c>
      <c r="AD10" s="50">
        <v>0.02</v>
      </c>
      <c r="AE10" s="4">
        <v>2.75</v>
      </c>
      <c r="AF10" s="51">
        <f t="shared" ref="AF10" si="9">AE10/AD10*1000</f>
        <v>137500</v>
      </c>
      <c r="AG10" s="50">
        <v>0.05</v>
      </c>
      <c r="AH10" s="4">
        <v>5.35</v>
      </c>
      <c r="AI10" s="51">
        <f t="shared" ref="AI10" si="10">AH10/AG10*1000</f>
        <v>106999.99999999999</v>
      </c>
      <c r="AJ10" s="50">
        <v>0</v>
      </c>
      <c r="AK10" s="4">
        <v>0</v>
      </c>
      <c r="AL10" s="51">
        <v>0</v>
      </c>
      <c r="AM10" s="50">
        <v>0</v>
      </c>
      <c r="AN10" s="4">
        <v>0</v>
      </c>
      <c r="AO10" s="51">
        <v>0</v>
      </c>
      <c r="AP10" s="50">
        <v>0</v>
      </c>
      <c r="AQ10" s="4">
        <v>0</v>
      </c>
      <c r="AR10" s="51">
        <v>0</v>
      </c>
      <c r="AS10" s="50">
        <v>30.56</v>
      </c>
      <c r="AT10" s="4">
        <v>539.77</v>
      </c>
      <c r="AU10" s="51">
        <f t="shared" ref="AU10" si="11">AT10/AS10*1000</f>
        <v>17662.630890052355</v>
      </c>
      <c r="AV10" s="50">
        <v>2</v>
      </c>
      <c r="AW10" s="4">
        <v>37.5</v>
      </c>
      <c r="AX10" s="51">
        <f t="shared" ref="AX10:AX11" si="12">AW10/AV10*1000</f>
        <v>18750</v>
      </c>
      <c r="AY10" s="12">
        <f t="shared" si="3"/>
        <v>32.698999999999998</v>
      </c>
      <c r="AZ10" s="13">
        <f t="shared" si="4"/>
        <v>588.5</v>
      </c>
    </row>
    <row r="11" spans="1:172" x14ac:dyDescent="0.3">
      <c r="A11" s="43">
        <v>2017</v>
      </c>
      <c r="B11" s="44" t="s">
        <v>10</v>
      </c>
      <c r="C11" s="50"/>
      <c r="D11" s="4"/>
      <c r="E11" s="51"/>
      <c r="F11" s="50"/>
      <c r="G11" s="4"/>
      <c r="H11" s="51"/>
      <c r="I11" s="50">
        <v>0</v>
      </c>
      <c r="J11" s="4">
        <v>0</v>
      </c>
      <c r="K11" s="51">
        <v>0</v>
      </c>
      <c r="L11" s="50">
        <v>0</v>
      </c>
      <c r="M11" s="4">
        <v>0</v>
      </c>
      <c r="N11" s="51">
        <v>0</v>
      </c>
      <c r="O11" s="50">
        <v>0</v>
      </c>
      <c r="P11" s="4">
        <v>0</v>
      </c>
      <c r="Q11" s="51">
        <v>0</v>
      </c>
      <c r="R11" s="50">
        <v>0</v>
      </c>
      <c r="S11" s="4">
        <v>0</v>
      </c>
      <c r="T11" s="51">
        <v>0</v>
      </c>
      <c r="U11" s="50">
        <v>0</v>
      </c>
      <c r="V11" s="4">
        <v>0</v>
      </c>
      <c r="W11" s="51">
        <v>0</v>
      </c>
      <c r="X11" s="48">
        <v>0</v>
      </c>
      <c r="Y11" s="22">
        <v>0</v>
      </c>
      <c r="Z11" s="49">
        <v>0</v>
      </c>
      <c r="AA11" s="50">
        <v>0</v>
      </c>
      <c r="AB11" s="4">
        <v>0</v>
      </c>
      <c r="AC11" s="51">
        <v>0</v>
      </c>
      <c r="AD11" s="50">
        <v>0</v>
      </c>
      <c r="AE11" s="4">
        <v>0</v>
      </c>
      <c r="AF11" s="51">
        <v>0</v>
      </c>
      <c r="AG11" s="50">
        <v>0</v>
      </c>
      <c r="AH11" s="4">
        <v>0</v>
      </c>
      <c r="AI11" s="51">
        <v>0</v>
      </c>
      <c r="AJ11" s="50">
        <v>0</v>
      </c>
      <c r="AK11" s="4">
        <v>0</v>
      </c>
      <c r="AL11" s="51">
        <v>0</v>
      </c>
      <c r="AM11" s="50">
        <v>0</v>
      </c>
      <c r="AN11" s="4">
        <v>0</v>
      </c>
      <c r="AO11" s="51">
        <v>0</v>
      </c>
      <c r="AP11" s="50">
        <v>0</v>
      </c>
      <c r="AQ11" s="4">
        <v>0</v>
      </c>
      <c r="AR11" s="51">
        <v>0</v>
      </c>
      <c r="AS11" s="50">
        <v>0</v>
      </c>
      <c r="AT11" s="4">
        <v>0</v>
      </c>
      <c r="AU11" s="51">
        <v>0</v>
      </c>
      <c r="AV11" s="50">
        <v>25.4</v>
      </c>
      <c r="AW11" s="4">
        <v>524.87</v>
      </c>
      <c r="AX11" s="51">
        <f t="shared" si="12"/>
        <v>20664.173228346455</v>
      </c>
      <c r="AY11" s="12">
        <f t="shared" si="3"/>
        <v>25.4</v>
      </c>
      <c r="AZ11" s="13">
        <f t="shared" si="4"/>
        <v>524.87</v>
      </c>
    </row>
    <row r="12" spans="1:172" x14ac:dyDescent="0.3">
      <c r="A12" s="43">
        <v>2017</v>
      </c>
      <c r="B12" s="44" t="s">
        <v>11</v>
      </c>
      <c r="C12" s="50"/>
      <c r="D12" s="4"/>
      <c r="E12" s="51"/>
      <c r="F12" s="50"/>
      <c r="G12" s="4"/>
      <c r="H12" s="51"/>
      <c r="I12" s="50">
        <v>1.2350000000000001</v>
      </c>
      <c r="J12" s="4">
        <v>7.85</v>
      </c>
      <c r="K12" s="51">
        <f t="shared" ref="K12" si="13">J12/I12*1000</f>
        <v>6356.2753036437234</v>
      </c>
      <c r="L12" s="50">
        <v>0</v>
      </c>
      <c r="M12" s="4">
        <v>0</v>
      </c>
      <c r="N12" s="51">
        <v>0</v>
      </c>
      <c r="O12" s="50">
        <v>0</v>
      </c>
      <c r="P12" s="4">
        <v>0</v>
      </c>
      <c r="Q12" s="51">
        <v>0</v>
      </c>
      <c r="R12" s="50">
        <v>0</v>
      </c>
      <c r="S12" s="4">
        <v>0</v>
      </c>
      <c r="T12" s="51">
        <v>0</v>
      </c>
      <c r="U12" s="50">
        <v>7.4999999999999997E-2</v>
      </c>
      <c r="V12" s="4">
        <v>2.2999999999999998</v>
      </c>
      <c r="W12" s="51">
        <f t="shared" ref="W12" si="14">V12/U12*1000</f>
        <v>30666.666666666664</v>
      </c>
      <c r="X12" s="48">
        <v>0</v>
      </c>
      <c r="Y12" s="22">
        <v>0</v>
      </c>
      <c r="Z12" s="49">
        <v>0</v>
      </c>
      <c r="AA12" s="50">
        <v>0</v>
      </c>
      <c r="AB12" s="4">
        <v>0</v>
      </c>
      <c r="AC12" s="51">
        <v>0</v>
      </c>
      <c r="AD12" s="50">
        <v>0</v>
      </c>
      <c r="AE12" s="4">
        <v>0</v>
      </c>
      <c r="AF12" s="51">
        <v>0</v>
      </c>
      <c r="AG12" s="50">
        <v>0</v>
      </c>
      <c r="AH12" s="4">
        <v>0</v>
      </c>
      <c r="AI12" s="51">
        <v>0</v>
      </c>
      <c r="AJ12" s="50">
        <v>0</v>
      </c>
      <c r="AK12" s="4">
        <v>0</v>
      </c>
      <c r="AL12" s="51">
        <v>0</v>
      </c>
      <c r="AM12" s="50">
        <v>0</v>
      </c>
      <c r="AN12" s="4">
        <v>0</v>
      </c>
      <c r="AO12" s="51">
        <v>0</v>
      </c>
      <c r="AP12" s="50">
        <v>0</v>
      </c>
      <c r="AQ12" s="4">
        <v>0</v>
      </c>
      <c r="AR12" s="51">
        <v>0</v>
      </c>
      <c r="AS12" s="50">
        <v>2</v>
      </c>
      <c r="AT12" s="4">
        <v>26.4</v>
      </c>
      <c r="AU12" s="51">
        <f t="shared" ref="AU12" si="15">AT12/AS12*1000</f>
        <v>13200</v>
      </c>
      <c r="AV12" s="50">
        <v>0</v>
      </c>
      <c r="AW12" s="4">
        <v>0</v>
      </c>
      <c r="AX12" s="51">
        <v>0</v>
      </c>
      <c r="AY12" s="12">
        <f t="shared" si="3"/>
        <v>2.0750000000000002</v>
      </c>
      <c r="AZ12" s="13">
        <f t="shared" si="4"/>
        <v>28.7</v>
      </c>
    </row>
    <row r="13" spans="1:172" x14ac:dyDescent="0.3">
      <c r="A13" s="43">
        <v>2017</v>
      </c>
      <c r="B13" s="44" t="s">
        <v>12</v>
      </c>
      <c r="C13" s="50"/>
      <c r="D13" s="4"/>
      <c r="E13" s="51"/>
      <c r="F13" s="50"/>
      <c r="G13" s="4"/>
      <c r="H13" s="51"/>
      <c r="I13" s="50">
        <v>0</v>
      </c>
      <c r="J13" s="4">
        <v>0</v>
      </c>
      <c r="K13" s="51">
        <v>0</v>
      </c>
      <c r="L13" s="50">
        <v>0</v>
      </c>
      <c r="M13" s="4">
        <v>0</v>
      </c>
      <c r="N13" s="51">
        <v>0</v>
      </c>
      <c r="O13" s="50">
        <v>0</v>
      </c>
      <c r="P13" s="4">
        <v>0</v>
      </c>
      <c r="Q13" s="51">
        <v>0</v>
      </c>
      <c r="R13" s="50">
        <v>0</v>
      </c>
      <c r="S13" s="4">
        <v>0</v>
      </c>
      <c r="T13" s="51">
        <v>0</v>
      </c>
      <c r="U13" s="50">
        <v>0</v>
      </c>
      <c r="V13" s="4">
        <v>0</v>
      </c>
      <c r="W13" s="51">
        <v>0</v>
      </c>
      <c r="X13" s="48">
        <v>0</v>
      </c>
      <c r="Y13" s="22">
        <v>0</v>
      </c>
      <c r="Z13" s="49">
        <v>0</v>
      </c>
      <c r="AA13" s="50">
        <v>1.548</v>
      </c>
      <c r="AB13" s="4">
        <v>9.61</v>
      </c>
      <c r="AC13" s="51">
        <f t="shared" ref="AC13:AC17" si="16">AB13/AA13*1000</f>
        <v>6208.0103359173127</v>
      </c>
      <c r="AD13" s="50">
        <v>0.06</v>
      </c>
      <c r="AE13" s="4">
        <v>0.96</v>
      </c>
      <c r="AF13" s="51">
        <f t="shared" ref="AF13:AF17" si="17">AE13/AD13*1000</f>
        <v>16000</v>
      </c>
      <c r="AG13" s="50">
        <v>7.4999999999999997E-2</v>
      </c>
      <c r="AH13" s="4">
        <v>8.0299999999999994</v>
      </c>
      <c r="AI13" s="51">
        <f t="shared" ref="AI13" si="18">AH13/AG13*1000</f>
        <v>107066.66666666666</v>
      </c>
      <c r="AJ13" s="50">
        <v>0</v>
      </c>
      <c r="AK13" s="4">
        <v>0</v>
      </c>
      <c r="AL13" s="51">
        <v>0</v>
      </c>
      <c r="AM13" s="50">
        <v>0</v>
      </c>
      <c r="AN13" s="4">
        <v>0</v>
      </c>
      <c r="AO13" s="51">
        <v>0</v>
      </c>
      <c r="AP13" s="50">
        <v>0</v>
      </c>
      <c r="AQ13" s="4">
        <v>0</v>
      </c>
      <c r="AR13" s="51">
        <v>0</v>
      </c>
      <c r="AS13" s="50">
        <v>0</v>
      </c>
      <c r="AT13" s="4">
        <v>0</v>
      </c>
      <c r="AU13" s="51">
        <v>0</v>
      </c>
      <c r="AV13" s="50">
        <v>0</v>
      </c>
      <c r="AW13" s="4">
        <v>0</v>
      </c>
      <c r="AX13" s="51">
        <v>0</v>
      </c>
      <c r="AY13" s="12">
        <f t="shared" si="3"/>
        <v>1.6830000000000001</v>
      </c>
      <c r="AZ13" s="13">
        <f t="shared" si="4"/>
        <v>18.600000000000001</v>
      </c>
    </row>
    <row r="14" spans="1:172" x14ac:dyDescent="0.3">
      <c r="A14" s="43">
        <v>2017</v>
      </c>
      <c r="B14" s="44" t="s">
        <v>13</v>
      </c>
      <c r="C14" s="50"/>
      <c r="D14" s="4"/>
      <c r="E14" s="51"/>
      <c r="F14" s="50"/>
      <c r="G14" s="4"/>
      <c r="H14" s="51"/>
      <c r="I14" s="50">
        <v>0.91900000000000004</v>
      </c>
      <c r="J14" s="4">
        <v>23.31</v>
      </c>
      <c r="K14" s="51">
        <f t="shared" ref="K14" si="19">J14/I14*1000</f>
        <v>25364.5266594124</v>
      </c>
      <c r="L14" s="50">
        <v>4.3999999999999997E-2</v>
      </c>
      <c r="M14" s="4">
        <v>13.6</v>
      </c>
      <c r="N14" s="51">
        <f t="shared" ref="N14:N17" si="20">M14/L14*1000</f>
        <v>309090.90909090912</v>
      </c>
      <c r="O14" s="50">
        <v>0</v>
      </c>
      <c r="P14" s="4">
        <v>0</v>
      </c>
      <c r="Q14" s="51">
        <v>0</v>
      </c>
      <c r="R14" s="50">
        <v>0</v>
      </c>
      <c r="S14" s="4">
        <v>0</v>
      </c>
      <c r="T14" s="51">
        <v>0</v>
      </c>
      <c r="U14" s="50">
        <v>0</v>
      </c>
      <c r="V14" s="4">
        <v>0</v>
      </c>
      <c r="W14" s="51">
        <v>0</v>
      </c>
      <c r="X14" s="48">
        <v>0</v>
      </c>
      <c r="Y14" s="22">
        <v>0</v>
      </c>
      <c r="Z14" s="49">
        <v>0</v>
      </c>
      <c r="AA14" s="50">
        <v>0</v>
      </c>
      <c r="AB14" s="4">
        <v>0</v>
      </c>
      <c r="AC14" s="51">
        <v>0</v>
      </c>
      <c r="AD14" s="50">
        <v>0</v>
      </c>
      <c r="AE14" s="4">
        <v>0</v>
      </c>
      <c r="AF14" s="51">
        <v>0</v>
      </c>
      <c r="AG14" s="50">
        <v>0</v>
      </c>
      <c r="AH14" s="4">
        <v>0</v>
      </c>
      <c r="AI14" s="51">
        <v>0</v>
      </c>
      <c r="AJ14" s="50">
        <v>0</v>
      </c>
      <c r="AK14" s="4">
        <v>0</v>
      </c>
      <c r="AL14" s="51">
        <v>0</v>
      </c>
      <c r="AM14" s="50">
        <v>0</v>
      </c>
      <c r="AN14" s="4">
        <v>0</v>
      </c>
      <c r="AO14" s="51">
        <v>0</v>
      </c>
      <c r="AP14" s="50">
        <v>0</v>
      </c>
      <c r="AQ14" s="4">
        <v>0</v>
      </c>
      <c r="AR14" s="51">
        <v>0</v>
      </c>
      <c r="AS14" s="50">
        <v>5</v>
      </c>
      <c r="AT14" s="4">
        <v>91.29</v>
      </c>
      <c r="AU14" s="51">
        <f t="shared" ref="AU14:AU17" si="21">AT14/AS14*1000</f>
        <v>18258.000000000004</v>
      </c>
      <c r="AV14" s="50">
        <v>0</v>
      </c>
      <c r="AW14" s="4">
        <v>0</v>
      </c>
      <c r="AX14" s="51">
        <v>0</v>
      </c>
      <c r="AY14" s="12">
        <f t="shared" si="3"/>
        <v>5.0439999999999996</v>
      </c>
      <c r="AZ14" s="13">
        <f t="shared" si="4"/>
        <v>104.89</v>
      </c>
    </row>
    <row r="15" spans="1:172" x14ac:dyDescent="0.3">
      <c r="A15" s="43">
        <v>2017</v>
      </c>
      <c r="B15" s="44" t="s">
        <v>14</v>
      </c>
      <c r="C15" s="50"/>
      <c r="D15" s="4"/>
      <c r="E15" s="51"/>
      <c r="F15" s="50"/>
      <c r="G15" s="4"/>
      <c r="H15" s="51"/>
      <c r="I15" s="50">
        <v>0</v>
      </c>
      <c r="J15" s="4">
        <v>0</v>
      </c>
      <c r="K15" s="51">
        <v>0</v>
      </c>
      <c r="L15" s="50">
        <v>0.47799999999999998</v>
      </c>
      <c r="M15" s="4">
        <v>40.82</v>
      </c>
      <c r="N15" s="51">
        <f t="shared" si="20"/>
        <v>85397.48953974896</v>
      </c>
      <c r="O15" s="50">
        <v>1.7000000000000001E-2</v>
      </c>
      <c r="P15" s="4">
        <v>0.18</v>
      </c>
      <c r="Q15" s="51">
        <f t="shared" ref="Q15" si="22">P15/O15*1000</f>
        <v>10588.235294117647</v>
      </c>
      <c r="R15" s="50">
        <v>0</v>
      </c>
      <c r="S15" s="4">
        <v>0</v>
      </c>
      <c r="T15" s="51">
        <v>0</v>
      </c>
      <c r="U15" s="50">
        <v>0</v>
      </c>
      <c r="V15" s="4">
        <v>0</v>
      </c>
      <c r="W15" s="51">
        <v>0</v>
      </c>
      <c r="X15" s="48">
        <v>0</v>
      </c>
      <c r="Y15" s="22">
        <v>0</v>
      </c>
      <c r="Z15" s="49">
        <v>0</v>
      </c>
      <c r="AA15" s="50">
        <v>0</v>
      </c>
      <c r="AB15" s="4">
        <v>0</v>
      </c>
      <c r="AC15" s="51">
        <v>0</v>
      </c>
      <c r="AD15" s="50">
        <v>0.05</v>
      </c>
      <c r="AE15" s="4">
        <v>0.93</v>
      </c>
      <c r="AF15" s="51">
        <f t="shared" si="17"/>
        <v>18600</v>
      </c>
      <c r="AG15" s="50">
        <v>0</v>
      </c>
      <c r="AH15" s="4">
        <v>0</v>
      </c>
      <c r="AI15" s="51">
        <v>0</v>
      </c>
      <c r="AJ15" s="50">
        <v>0</v>
      </c>
      <c r="AK15" s="4">
        <v>0</v>
      </c>
      <c r="AL15" s="51">
        <v>0</v>
      </c>
      <c r="AM15" s="50">
        <v>0</v>
      </c>
      <c r="AN15" s="4">
        <v>0</v>
      </c>
      <c r="AO15" s="51">
        <v>0</v>
      </c>
      <c r="AP15" s="50">
        <v>0</v>
      </c>
      <c r="AQ15" s="4">
        <v>0</v>
      </c>
      <c r="AR15" s="51">
        <v>0</v>
      </c>
      <c r="AS15" s="50">
        <v>0</v>
      </c>
      <c r="AT15" s="4">
        <v>0</v>
      </c>
      <c r="AU15" s="51">
        <v>0</v>
      </c>
      <c r="AV15" s="50">
        <v>0</v>
      </c>
      <c r="AW15" s="4">
        <v>0</v>
      </c>
      <c r="AX15" s="51">
        <v>0</v>
      </c>
      <c r="AY15" s="12">
        <f t="shared" si="3"/>
        <v>0.54500000000000004</v>
      </c>
      <c r="AZ15" s="13">
        <f t="shared" si="4"/>
        <v>41.93</v>
      </c>
    </row>
    <row r="16" spans="1:172" x14ac:dyDescent="0.3">
      <c r="A16" s="43">
        <v>2017</v>
      </c>
      <c r="B16" s="44" t="s">
        <v>15</v>
      </c>
      <c r="C16" s="50"/>
      <c r="D16" s="4"/>
      <c r="E16" s="51"/>
      <c r="F16" s="50"/>
      <c r="G16" s="4"/>
      <c r="H16" s="51"/>
      <c r="I16" s="50">
        <v>0.51600000000000001</v>
      </c>
      <c r="J16" s="4">
        <v>2.38</v>
      </c>
      <c r="K16" s="51">
        <f t="shared" ref="K16" si="23">J16/I16*1000</f>
        <v>4612.4031007751928</v>
      </c>
      <c r="L16" s="50">
        <v>0</v>
      </c>
      <c r="M16" s="4">
        <v>0</v>
      </c>
      <c r="N16" s="51">
        <v>0</v>
      </c>
      <c r="O16" s="50">
        <v>0</v>
      </c>
      <c r="P16" s="4">
        <v>0</v>
      </c>
      <c r="Q16" s="51">
        <v>0</v>
      </c>
      <c r="R16" s="50">
        <v>0</v>
      </c>
      <c r="S16" s="4">
        <v>0</v>
      </c>
      <c r="T16" s="51">
        <v>0</v>
      </c>
      <c r="U16" s="50">
        <v>0</v>
      </c>
      <c r="V16" s="4">
        <v>0</v>
      </c>
      <c r="W16" s="51">
        <v>0</v>
      </c>
      <c r="X16" s="48">
        <v>0</v>
      </c>
      <c r="Y16" s="22">
        <v>0</v>
      </c>
      <c r="Z16" s="49">
        <v>0</v>
      </c>
      <c r="AA16" s="50">
        <v>0</v>
      </c>
      <c r="AB16" s="4">
        <v>0</v>
      </c>
      <c r="AC16" s="51">
        <v>0</v>
      </c>
      <c r="AD16" s="50">
        <v>0</v>
      </c>
      <c r="AE16" s="4">
        <v>0</v>
      </c>
      <c r="AF16" s="51">
        <v>0</v>
      </c>
      <c r="AG16" s="50">
        <v>0</v>
      </c>
      <c r="AH16" s="4">
        <v>0</v>
      </c>
      <c r="AI16" s="51">
        <v>0</v>
      </c>
      <c r="AJ16" s="50">
        <v>0</v>
      </c>
      <c r="AK16" s="4">
        <v>0</v>
      </c>
      <c r="AL16" s="51">
        <v>0</v>
      </c>
      <c r="AM16" s="50">
        <v>0</v>
      </c>
      <c r="AN16" s="4">
        <v>0</v>
      </c>
      <c r="AO16" s="51">
        <v>0</v>
      </c>
      <c r="AP16" s="50">
        <v>0</v>
      </c>
      <c r="AQ16" s="4">
        <v>0</v>
      </c>
      <c r="AR16" s="51">
        <v>0</v>
      </c>
      <c r="AS16" s="50">
        <v>0</v>
      </c>
      <c r="AT16" s="4">
        <v>0</v>
      </c>
      <c r="AU16" s="51">
        <v>0</v>
      </c>
      <c r="AV16" s="50">
        <v>0</v>
      </c>
      <c r="AW16" s="4">
        <v>0</v>
      </c>
      <c r="AX16" s="51">
        <v>0</v>
      </c>
      <c r="AY16" s="12">
        <f t="shared" si="3"/>
        <v>0</v>
      </c>
      <c r="AZ16" s="13">
        <f t="shared" si="4"/>
        <v>0</v>
      </c>
    </row>
    <row r="17" spans="1:52" x14ac:dyDescent="0.3">
      <c r="A17" s="43">
        <v>2017</v>
      </c>
      <c r="B17" s="44" t="s">
        <v>16</v>
      </c>
      <c r="C17" s="50"/>
      <c r="D17" s="4"/>
      <c r="E17" s="51"/>
      <c r="F17" s="50"/>
      <c r="G17" s="4"/>
      <c r="H17" s="51"/>
      <c r="I17" s="50">
        <v>0</v>
      </c>
      <c r="J17" s="4">
        <v>0</v>
      </c>
      <c r="K17" s="51">
        <v>0</v>
      </c>
      <c r="L17" s="50">
        <v>7.0000000000000007E-2</v>
      </c>
      <c r="M17" s="4">
        <v>2.76</v>
      </c>
      <c r="N17" s="51">
        <f t="shared" si="20"/>
        <v>39428.57142857142</v>
      </c>
      <c r="O17" s="50">
        <v>0</v>
      </c>
      <c r="P17" s="4">
        <v>0</v>
      </c>
      <c r="Q17" s="51">
        <v>0</v>
      </c>
      <c r="R17" s="50">
        <v>0</v>
      </c>
      <c r="S17" s="4">
        <v>0</v>
      </c>
      <c r="T17" s="51">
        <v>0</v>
      </c>
      <c r="U17" s="50">
        <v>0</v>
      </c>
      <c r="V17" s="4">
        <v>0</v>
      </c>
      <c r="W17" s="51">
        <v>0</v>
      </c>
      <c r="X17" s="48">
        <v>0</v>
      </c>
      <c r="Y17" s="22">
        <v>0</v>
      </c>
      <c r="Z17" s="49">
        <v>0</v>
      </c>
      <c r="AA17" s="50">
        <v>3.03</v>
      </c>
      <c r="AB17" s="4">
        <v>30.07</v>
      </c>
      <c r="AC17" s="51">
        <f t="shared" si="16"/>
        <v>9924.0924092409259</v>
      </c>
      <c r="AD17" s="50">
        <v>0.08</v>
      </c>
      <c r="AE17" s="4">
        <v>12.7</v>
      </c>
      <c r="AF17" s="51">
        <f t="shared" si="17"/>
        <v>158750</v>
      </c>
      <c r="AG17" s="50">
        <v>0</v>
      </c>
      <c r="AH17" s="4">
        <v>0</v>
      </c>
      <c r="AI17" s="51">
        <v>0</v>
      </c>
      <c r="AJ17" s="50">
        <v>0</v>
      </c>
      <c r="AK17" s="4">
        <v>0</v>
      </c>
      <c r="AL17" s="51">
        <v>0</v>
      </c>
      <c r="AM17" s="50">
        <v>0</v>
      </c>
      <c r="AN17" s="4">
        <v>0</v>
      </c>
      <c r="AO17" s="51">
        <v>0</v>
      </c>
      <c r="AP17" s="50">
        <v>0</v>
      </c>
      <c r="AQ17" s="4">
        <v>0</v>
      </c>
      <c r="AR17" s="51">
        <v>0</v>
      </c>
      <c r="AS17" s="50">
        <v>1.8879999999999999</v>
      </c>
      <c r="AT17" s="4">
        <v>29.72</v>
      </c>
      <c r="AU17" s="51">
        <f t="shared" si="21"/>
        <v>15741.525423728814</v>
      </c>
      <c r="AV17" s="50">
        <v>0</v>
      </c>
      <c r="AW17" s="4">
        <v>0</v>
      </c>
      <c r="AX17" s="51">
        <v>0</v>
      </c>
      <c r="AY17" s="12">
        <f t="shared" si="3"/>
        <v>5.0679999999999996</v>
      </c>
      <c r="AZ17" s="13">
        <f t="shared" si="4"/>
        <v>75.25</v>
      </c>
    </row>
    <row r="18" spans="1:52" ht="15" thickBot="1" x14ac:dyDescent="0.35">
      <c r="A18" s="60"/>
      <c r="B18" s="61" t="s">
        <v>17</v>
      </c>
      <c r="C18" s="56"/>
      <c r="D18" s="33"/>
      <c r="E18" s="57"/>
      <c r="F18" s="56"/>
      <c r="G18" s="33"/>
      <c r="H18" s="57"/>
      <c r="I18" s="56">
        <f t="shared" ref="I18:J18" si="24">SUM(I6:I17)</f>
        <v>2.6779999999999999</v>
      </c>
      <c r="J18" s="33">
        <f t="shared" si="24"/>
        <v>34.31</v>
      </c>
      <c r="K18" s="57"/>
      <c r="L18" s="56">
        <f t="shared" ref="L18:M18" si="25">SUM(L6:L17)</f>
        <v>1.042</v>
      </c>
      <c r="M18" s="33">
        <f t="shared" si="25"/>
        <v>74.739999999999995</v>
      </c>
      <c r="N18" s="57"/>
      <c r="O18" s="56">
        <f t="shared" ref="O18:P18" si="26">SUM(O6:O17)</f>
        <v>8.6000000000000007E-2</v>
      </c>
      <c r="P18" s="33">
        <f t="shared" si="26"/>
        <v>3.31</v>
      </c>
      <c r="Q18" s="57"/>
      <c r="R18" s="56">
        <f t="shared" ref="R18:S18" si="27">SUM(R6:R17)</f>
        <v>0</v>
      </c>
      <c r="S18" s="33">
        <f t="shared" si="27"/>
        <v>0</v>
      </c>
      <c r="T18" s="57"/>
      <c r="U18" s="56">
        <f t="shared" ref="U18:V18" si="28">SUM(U6:U17)</f>
        <v>0.42099999999999999</v>
      </c>
      <c r="V18" s="33">
        <f t="shared" si="28"/>
        <v>13.75</v>
      </c>
      <c r="W18" s="57"/>
      <c r="X18" s="56">
        <f t="shared" ref="X18:Y18" si="29">SUM(X6:X17)</f>
        <v>0</v>
      </c>
      <c r="Y18" s="33">
        <f t="shared" si="29"/>
        <v>0</v>
      </c>
      <c r="Z18" s="57"/>
      <c r="AA18" s="56">
        <f t="shared" ref="AA18:AB18" si="30">SUM(AA6:AA17)</f>
        <v>4.5979999999999999</v>
      </c>
      <c r="AB18" s="33">
        <f t="shared" si="30"/>
        <v>41.61</v>
      </c>
      <c r="AC18" s="57"/>
      <c r="AD18" s="56">
        <f t="shared" ref="AD18:AE18" si="31">SUM(AD6:AD17)</f>
        <v>0.21000000000000002</v>
      </c>
      <c r="AE18" s="33">
        <f t="shared" si="31"/>
        <v>17.34</v>
      </c>
      <c r="AF18" s="57"/>
      <c r="AG18" s="56">
        <f t="shared" ref="AG18:AH18" si="32">SUM(AG6:AG17)</f>
        <v>0.125</v>
      </c>
      <c r="AH18" s="33">
        <f t="shared" si="32"/>
        <v>13.379999999999999</v>
      </c>
      <c r="AI18" s="57"/>
      <c r="AJ18" s="56">
        <f t="shared" ref="AJ18:AK18" si="33">SUM(AJ6:AJ17)</f>
        <v>5.2999999999999999E-2</v>
      </c>
      <c r="AK18" s="33">
        <f t="shared" si="33"/>
        <v>2.3199999999999998</v>
      </c>
      <c r="AL18" s="57"/>
      <c r="AM18" s="56">
        <f t="shared" ref="AM18:AN18" si="34">SUM(AM6:AM17)</f>
        <v>0</v>
      </c>
      <c r="AN18" s="33">
        <f t="shared" si="34"/>
        <v>0</v>
      </c>
      <c r="AO18" s="57"/>
      <c r="AP18" s="56">
        <f t="shared" ref="AP18:AQ18" si="35">SUM(AP6:AP17)</f>
        <v>0</v>
      </c>
      <c r="AQ18" s="33">
        <f t="shared" si="35"/>
        <v>0</v>
      </c>
      <c r="AR18" s="57"/>
      <c r="AS18" s="56">
        <f t="shared" ref="AS18:AT18" si="36">SUM(AS6:AS17)</f>
        <v>44.002099999999999</v>
      </c>
      <c r="AT18" s="33">
        <f t="shared" si="36"/>
        <v>775.54</v>
      </c>
      <c r="AU18" s="57"/>
      <c r="AV18" s="56">
        <f t="shared" ref="AV18:AW18" si="37">SUM(AV6:AV17)</f>
        <v>27.4</v>
      </c>
      <c r="AW18" s="33">
        <f t="shared" si="37"/>
        <v>562.37</v>
      </c>
      <c r="AX18" s="57"/>
      <c r="AY18" s="34">
        <f t="shared" si="3"/>
        <v>77.937099999999987</v>
      </c>
      <c r="AZ18" s="35">
        <f t="shared" si="4"/>
        <v>1504.3600000000001</v>
      </c>
    </row>
    <row r="19" spans="1:52" x14ac:dyDescent="0.3">
      <c r="A19" s="41">
        <v>2018</v>
      </c>
      <c r="B19" s="42" t="s">
        <v>5</v>
      </c>
      <c r="C19" s="48"/>
      <c r="D19" s="22"/>
      <c r="E19" s="49"/>
      <c r="F19" s="48"/>
      <c r="G19" s="22"/>
      <c r="H19" s="49"/>
      <c r="I19" s="48">
        <v>0</v>
      </c>
      <c r="J19" s="22">
        <v>0</v>
      </c>
      <c r="K19" s="49">
        <v>0</v>
      </c>
      <c r="L19" s="48">
        <v>0</v>
      </c>
      <c r="M19" s="22">
        <v>0</v>
      </c>
      <c r="N19" s="49">
        <v>0</v>
      </c>
      <c r="O19" s="48">
        <v>0</v>
      </c>
      <c r="P19" s="22">
        <v>0</v>
      </c>
      <c r="Q19" s="49">
        <v>0</v>
      </c>
      <c r="R19" s="50">
        <v>0</v>
      </c>
      <c r="S19" s="4">
        <v>0</v>
      </c>
      <c r="T19" s="51">
        <v>0</v>
      </c>
      <c r="U19" s="48">
        <v>0</v>
      </c>
      <c r="V19" s="22">
        <v>0</v>
      </c>
      <c r="W19" s="49">
        <v>0</v>
      </c>
      <c r="X19" s="48">
        <v>0</v>
      </c>
      <c r="Y19" s="22">
        <v>0</v>
      </c>
      <c r="Z19" s="49">
        <v>0</v>
      </c>
      <c r="AA19" s="48">
        <v>0</v>
      </c>
      <c r="AB19" s="22">
        <v>0</v>
      </c>
      <c r="AC19" s="49">
        <v>0</v>
      </c>
      <c r="AD19" s="48">
        <v>0</v>
      </c>
      <c r="AE19" s="22">
        <v>0</v>
      </c>
      <c r="AF19" s="49">
        <v>0</v>
      </c>
      <c r="AG19" s="48">
        <v>0</v>
      </c>
      <c r="AH19" s="22">
        <v>0</v>
      </c>
      <c r="AI19" s="49">
        <v>0</v>
      </c>
      <c r="AJ19" s="48">
        <v>0</v>
      </c>
      <c r="AK19" s="22">
        <v>0</v>
      </c>
      <c r="AL19" s="49">
        <v>0</v>
      </c>
      <c r="AM19" s="48">
        <v>0</v>
      </c>
      <c r="AN19" s="22">
        <v>0</v>
      </c>
      <c r="AO19" s="49">
        <v>0</v>
      </c>
      <c r="AP19" s="48">
        <v>0</v>
      </c>
      <c r="AQ19" s="22">
        <v>0</v>
      </c>
      <c r="AR19" s="49">
        <v>0</v>
      </c>
      <c r="AS19" s="48">
        <v>0</v>
      </c>
      <c r="AT19" s="22">
        <v>0</v>
      </c>
      <c r="AU19" s="49">
        <v>0</v>
      </c>
      <c r="AV19" s="48">
        <v>0</v>
      </c>
      <c r="AW19" s="22">
        <v>0</v>
      </c>
      <c r="AX19" s="49">
        <v>0</v>
      </c>
      <c r="AY19" s="31">
        <f t="shared" si="3"/>
        <v>0</v>
      </c>
      <c r="AZ19" s="32">
        <f t="shared" si="4"/>
        <v>0</v>
      </c>
    </row>
    <row r="20" spans="1:52" x14ac:dyDescent="0.3">
      <c r="A20" s="43">
        <v>2018</v>
      </c>
      <c r="B20" s="44" t="s">
        <v>6</v>
      </c>
      <c r="C20" s="50"/>
      <c r="D20" s="4"/>
      <c r="E20" s="51"/>
      <c r="F20" s="50"/>
      <c r="G20" s="4"/>
      <c r="H20" s="51"/>
      <c r="I20" s="50">
        <v>0</v>
      </c>
      <c r="J20" s="4">
        <v>0</v>
      </c>
      <c r="K20" s="51">
        <v>0</v>
      </c>
      <c r="L20" s="50">
        <v>0</v>
      </c>
      <c r="M20" s="4">
        <v>0</v>
      </c>
      <c r="N20" s="51">
        <v>0</v>
      </c>
      <c r="O20" s="50">
        <v>5.0000000000000001E-3</v>
      </c>
      <c r="P20" s="4">
        <v>0.32</v>
      </c>
      <c r="Q20" s="51">
        <f t="shared" ref="Q20:Q30" si="38">P20/O20*1000</f>
        <v>64000</v>
      </c>
      <c r="R20" s="50">
        <v>0</v>
      </c>
      <c r="S20" s="4">
        <v>0</v>
      </c>
      <c r="T20" s="51">
        <v>0</v>
      </c>
      <c r="U20" s="50">
        <v>0</v>
      </c>
      <c r="V20" s="4">
        <v>0</v>
      </c>
      <c r="W20" s="51">
        <v>0</v>
      </c>
      <c r="X20" s="48">
        <v>0</v>
      </c>
      <c r="Y20" s="22">
        <v>0</v>
      </c>
      <c r="Z20" s="49">
        <v>0</v>
      </c>
      <c r="AA20" s="50">
        <v>0</v>
      </c>
      <c r="AB20" s="4">
        <v>0</v>
      </c>
      <c r="AC20" s="51">
        <v>0</v>
      </c>
      <c r="AD20" s="50">
        <v>0.23499999999999999</v>
      </c>
      <c r="AE20" s="4">
        <v>11.35</v>
      </c>
      <c r="AF20" s="51">
        <f t="shared" ref="AF20:AF29" si="39">AE20/AD20*1000</f>
        <v>48297.872340425536</v>
      </c>
      <c r="AG20" s="50">
        <v>0</v>
      </c>
      <c r="AH20" s="4">
        <v>0</v>
      </c>
      <c r="AI20" s="51">
        <v>0</v>
      </c>
      <c r="AJ20" s="50">
        <v>0</v>
      </c>
      <c r="AK20" s="4">
        <v>0</v>
      </c>
      <c r="AL20" s="51">
        <v>0</v>
      </c>
      <c r="AM20" s="50">
        <v>0</v>
      </c>
      <c r="AN20" s="4">
        <v>0</v>
      </c>
      <c r="AO20" s="51">
        <v>0</v>
      </c>
      <c r="AP20" s="50">
        <v>0</v>
      </c>
      <c r="AQ20" s="4">
        <v>0</v>
      </c>
      <c r="AR20" s="51">
        <v>0</v>
      </c>
      <c r="AS20" s="50">
        <v>2</v>
      </c>
      <c r="AT20" s="4">
        <v>26.4</v>
      </c>
      <c r="AU20" s="51">
        <f t="shared" ref="AU20:AU30" si="40">AT20/AS20*1000</f>
        <v>13200</v>
      </c>
      <c r="AV20" s="50">
        <v>0</v>
      </c>
      <c r="AW20" s="4">
        <v>0</v>
      </c>
      <c r="AX20" s="51">
        <v>0</v>
      </c>
      <c r="AY20" s="12">
        <f t="shared" si="3"/>
        <v>2.2400000000000002</v>
      </c>
      <c r="AZ20" s="13">
        <f t="shared" si="4"/>
        <v>38.07</v>
      </c>
    </row>
    <row r="21" spans="1:52" x14ac:dyDescent="0.3">
      <c r="A21" s="43">
        <v>2018</v>
      </c>
      <c r="B21" s="44" t="s">
        <v>7</v>
      </c>
      <c r="C21" s="50"/>
      <c r="D21" s="4"/>
      <c r="E21" s="51"/>
      <c r="F21" s="50"/>
      <c r="G21" s="4"/>
      <c r="H21" s="51"/>
      <c r="I21" s="50">
        <v>0</v>
      </c>
      <c r="J21" s="4">
        <v>0</v>
      </c>
      <c r="K21" s="51">
        <v>0</v>
      </c>
      <c r="L21" s="50">
        <v>0</v>
      </c>
      <c r="M21" s="4">
        <v>0</v>
      </c>
      <c r="N21" s="51">
        <v>0</v>
      </c>
      <c r="O21" s="50">
        <v>0</v>
      </c>
      <c r="P21" s="4">
        <v>0</v>
      </c>
      <c r="Q21" s="51">
        <v>0</v>
      </c>
      <c r="R21" s="50">
        <v>0</v>
      </c>
      <c r="S21" s="4">
        <v>0</v>
      </c>
      <c r="T21" s="51">
        <v>0</v>
      </c>
      <c r="U21" s="50">
        <v>7.1999999999999995E-2</v>
      </c>
      <c r="V21" s="4">
        <v>0.53</v>
      </c>
      <c r="W21" s="51">
        <f t="shared" ref="W21:W27" si="41">V21/U21*1000</f>
        <v>7361.1111111111113</v>
      </c>
      <c r="X21" s="48">
        <v>0</v>
      </c>
      <c r="Y21" s="22">
        <v>0</v>
      </c>
      <c r="Z21" s="49">
        <v>0</v>
      </c>
      <c r="AA21" s="50">
        <v>0.03</v>
      </c>
      <c r="AB21" s="4">
        <v>0.92</v>
      </c>
      <c r="AC21" s="51">
        <f t="shared" ref="AC21" si="42">AB21/AA21*1000</f>
        <v>30666.666666666668</v>
      </c>
      <c r="AD21" s="50">
        <v>0.22800000000000001</v>
      </c>
      <c r="AE21" s="4">
        <v>9.07</v>
      </c>
      <c r="AF21" s="51">
        <f t="shared" si="39"/>
        <v>39780.701754385969</v>
      </c>
      <c r="AG21" s="50">
        <v>0</v>
      </c>
      <c r="AH21" s="4">
        <v>0</v>
      </c>
      <c r="AI21" s="51">
        <v>0</v>
      </c>
      <c r="AJ21" s="50">
        <v>0</v>
      </c>
      <c r="AK21" s="4">
        <v>0</v>
      </c>
      <c r="AL21" s="51">
        <v>0</v>
      </c>
      <c r="AM21" s="50">
        <v>0</v>
      </c>
      <c r="AN21" s="4">
        <v>0</v>
      </c>
      <c r="AO21" s="51">
        <v>0</v>
      </c>
      <c r="AP21" s="50">
        <v>0</v>
      </c>
      <c r="AQ21" s="4">
        <v>0</v>
      </c>
      <c r="AR21" s="51">
        <v>0</v>
      </c>
      <c r="AS21" s="50">
        <v>0</v>
      </c>
      <c r="AT21" s="4">
        <v>0</v>
      </c>
      <c r="AU21" s="51">
        <v>0</v>
      </c>
      <c r="AV21" s="50">
        <v>1</v>
      </c>
      <c r="AW21" s="4">
        <v>27.25</v>
      </c>
      <c r="AX21" s="51">
        <f t="shared" ref="AX21:AX29" si="43">AW21/AV21*1000</f>
        <v>27250</v>
      </c>
      <c r="AY21" s="12">
        <f t="shared" si="3"/>
        <v>1.33</v>
      </c>
      <c r="AZ21" s="13">
        <f t="shared" si="4"/>
        <v>37.769999999999996</v>
      </c>
    </row>
    <row r="22" spans="1:52" x14ac:dyDescent="0.3">
      <c r="A22" s="43">
        <v>2018</v>
      </c>
      <c r="B22" s="44" t="s">
        <v>8</v>
      </c>
      <c r="C22" s="50"/>
      <c r="D22" s="4"/>
      <c r="E22" s="51"/>
      <c r="F22" s="50"/>
      <c r="G22" s="4"/>
      <c r="H22" s="51"/>
      <c r="I22" s="50">
        <v>0</v>
      </c>
      <c r="J22" s="4">
        <v>0</v>
      </c>
      <c r="K22" s="51">
        <v>0</v>
      </c>
      <c r="L22" s="50">
        <v>0.54</v>
      </c>
      <c r="M22" s="4">
        <v>20.7</v>
      </c>
      <c r="N22" s="51">
        <f t="shared" ref="N22:N29" si="44">M22/L22*1000</f>
        <v>38333.333333333328</v>
      </c>
      <c r="O22" s="50">
        <v>0</v>
      </c>
      <c r="P22" s="4">
        <v>0</v>
      </c>
      <c r="Q22" s="51">
        <v>0</v>
      </c>
      <c r="R22" s="50">
        <v>0</v>
      </c>
      <c r="S22" s="4">
        <v>0</v>
      </c>
      <c r="T22" s="51">
        <v>0</v>
      </c>
      <c r="U22" s="50">
        <v>0</v>
      </c>
      <c r="V22" s="4">
        <v>0</v>
      </c>
      <c r="W22" s="51">
        <v>0</v>
      </c>
      <c r="X22" s="48">
        <v>0</v>
      </c>
      <c r="Y22" s="22">
        <v>0</v>
      </c>
      <c r="Z22" s="49">
        <v>0</v>
      </c>
      <c r="AA22" s="50">
        <v>0</v>
      </c>
      <c r="AB22" s="4">
        <v>0</v>
      </c>
      <c r="AC22" s="51">
        <v>0</v>
      </c>
      <c r="AD22" s="50">
        <v>4.0000000000000001E-3</v>
      </c>
      <c r="AE22" s="4">
        <v>0.06</v>
      </c>
      <c r="AF22" s="51">
        <f t="shared" si="39"/>
        <v>15000</v>
      </c>
      <c r="AG22" s="50">
        <v>0</v>
      </c>
      <c r="AH22" s="4">
        <v>0</v>
      </c>
      <c r="AI22" s="51">
        <v>0</v>
      </c>
      <c r="AJ22" s="50">
        <v>0</v>
      </c>
      <c r="AK22" s="4">
        <v>0</v>
      </c>
      <c r="AL22" s="51">
        <v>0</v>
      </c>
      <c r="AM22" s="50">
        <v>0</v>
      </c>
      <c r="AN22" s="4">
        <v>0</v>
      </c>
      <c r="AO22" s="51">
        <v>0</v>
      </c>
      <c r="AP22" s="50">
        <v>0</v>
      </c>
      <c r="AQ22" s="4">
        <v>0</v>
      </c>
      <c r="AR22" s="51">
        <v>0</v>
      </c>
      <c r="AS22" s="50">
        <v>3</v>
      </c>
      <c r="AT22" s="4">
        <v>39.6</v>
      </c>
      <c r="AU22" s="51">
        <f t="shared" si="40"/>
        <v>13200.000000000002</v>
      </c>
      <c r="AV22" s="50">
        <v>14.955</v>
      </c>
      <c r="AW22" s="4">
        <v>214.16</v>
      </c>
      <c r="AX22" s="51">
        <f t="shared" si="43"/>
        <v>14320.294215981276</v>
      </c>
      <c r="AY22" s="12">
        <f t="shared" si="3"/>
        <v>18.498999999999999</v>
      </c>
      <c r="AZ22" s="13">
        <f t="shared" si="4"/>
        <v>274.52</v>
      </c>
    </row>
    <row r="23" spans="1:52" x14ac:dyDescent="0.3">
      <c r="A23" s="43">
        <v>2018</v>
      </c>
      <c r="B23" s="44" t="s">
        <v>9</v>
      </c>
      <c r="C23" s="50"/>
      <c r="D23" s="4"/>
      <c r="E23" s="51"/>
      <c r="F23" s="50"/>
      <c r="G23" s="4"/>
      <c r="H23" s="51"/>
      <c r="I23" s="50">
        <v>0</v>
      </c>
      <c r="J23" s="4">
        <v>0</v>
      </c>
      <c r="K23" s="51">
        <v>0</v>
      </c>
      <c r="L23" s="50">
        <v>0</v>
      </c>
      <c r="M23" s="4">
        <v>0</v>
      </c>
      <c r="N23" s="51">
        <v>0</v>
      </c>
      <c r="O23" s="50">
        <v>0</v>
      </c>
      <c r="P23" s="4">
        <v>0</v>
      </c>
      <c r="Q23" s="51">
        <v>0</v>
      </c>
      <c r="R23" s="50">
        <v>0</v>
      </c>
      <c r="S23" s="4">
        <v>0</v>
      </c>
      <c r="T23" s="51">
        <v>0</v>
      </c>
      <c r="U23" s="50">
        <v>0</v>
      </c>
      <c r="V23" s="4">
        <v>0</v>
      </c>
      <c r="W23" s="51">
        <v>0</v>
      </c>
      <c r="X23" s="48">
        <v>0</v>
      </c>
      <c r="Y23" s="22">
        <v>0</v>
      </c>
      <c r="Z23" s="49">
        <v>0</v>
      </c>
      <c r="AA23" s="50">
        <v>0</v>
      </c>
      <c r="AB23" s="4">
        <v>0</v>
      </c>
      <c r="AC23" s="51">
        <v>0</v>
      </c>
      <c r="AD23" s="50">
        <v>3.4000000000000002E-2</v>
      </c>
      <c r="AE23" s="4">
        <v>2.16</v>
      </c>
      <c r="AF23" s="51">
        <f t="shared" si="39"/>
        <v>63529.411764705881</v>
      </c>
      <c r="AG23" s="50">
        <v>0</v>
      </c>
      <c r="AH23" s="4">
        <v>0</v>
      </c>
      <c r="AI23" s="51">
        <v>0</v>
      </c>
      <c r="AJ23" s="50">
        <v>0</v>
      </c>
      <c r="AK23" s="4">
        <v>0</v>
      </c>
      <c r="AL23" s="51">
        <v>0</v>
      </c>
      <c r="AM23" s="50">
        <v>0</v>
      </c>
      <c r="AN23" s="4">
        <v>0</v>
      </c>
      <c r="AO23" s="51">
        <v>0</v>
      </c>
      <c r="AP23" s="50">
        <v>0</v>
      </c>
      <c r="AQ23" s="4">
        <v>0</v>
      </c>
      <c r="AR23" s="51">
        <v>0</v>
      </c>
      <c r="AS23" s="50">
        <v>3</v>
      </c>
      <c r="AT23" s="4">
        <v>39.56</v>
      </c>
      <c r="AU23" s="51">
        <f t="shared" si="40"/>
        <v>13186.666666666668</v>
      </c>
      <c r="AV23" s="50">
        <v>29</v>
      </c>
      <c r="AW23" s="4">
        <v>613.5</v>
      </c>
      <c r="AX23" s="51">
        <f t="shared" si="43"/>
        <v>21155.172413793101</v>
      </c>
      <c r="AY23" s="12">
        <f t="shared" si="3"/>
        <v>32.033999999999999</v>
      </c>
      <c r="AZ23" s="13">
        <f t="shared" si="4"/>
        <v>655.22</v>
      </c>
    </row>
    <row r="24" spans="1:52" x14ac:dyDescent="0.3">
      <c r="A24" s="43">
        <v>2018</v>
      </c>
      <c r="B24" s="44" t="s">
        <v>10</v>
      </c>
      <c r="C24" s="50"/>
      <c r="D24" s="4"/>
      <c r="E24" s="51"/>
      <c r="F24" s="50"/>
      <c r="G24" s="4"/>
      <c r="H24" s="51"/>
      <c r="I24" s="50">
        <v>0</v>
      </c>
      <c r="J24" s="4">
        <v>0</v>
      </c>
      <c r="K24" s="51">
        <v>0</v>
      </c>
      <c r="L24" s="50">
        <v>0</v>
      </c>
      <c r="M24" s="4">
        <v>0</v>
      </c>
      <c r="N24" s="51">
        <v>0</v>
      </c>
      <c r="O24" s="50">
        <v>0</v>
      </c>
      <c r="P24" s="4">
        <v>0</v>
      </c>
      <c r="Q24" s="51">
        <v>0</v>
      </c>
      <c r="R24" s="50">
        <v>0</v>
      </c>
      <c r="S24" s="4">
        <v>0</v>
      </c>
      <c r="T24" s="51">
        <v>0</v>
      </c>
      <c r="U24" s="50">
        <v>0</v>
      </c>
      <c r="V24" s="4">
        <v>0</v>
      </c>
      <c r="W24" s="51">
        <v>0</v>
      </c>
      <c r="X24" s="48">
        <v>0</v>
      </c>
      <c r="Y24" s="22">
        <v>0</v>
      </c>
      <c r="Z24" s="49">
        <v>0</v>
      </c>
      <c r="AA24" s="50">
        <v>0</v>
      </c>
      <c r="AB24" s="4">
        <v>0</v>
      </c>
      <c r="AC24" s="51">
        <v>0</v>
      </c>
      <c r="AD24" s="50">
        <v>0.01</v>
      </c>
      <c r="AE24" s="4">
        <v>1.3640000000000001</v>
      </c>
      <c r="AF24" s="51">
        <f t="shared" si="39"/>
        <v>136400</v>
      </c>
      <c r="AG24" s="50">
        <v>0</v>
      </c>
      <c r="AH24" s="4">
        <v>0</v>
      </c>
      <c r="AI24" s="51">
        <v>0</v>
      </c>
      <c r="AJ24" s="50">
        <v>0</v>
      </c>
      <c r="AK24" s="4">
        <v>0</v>
      </c>
      <c r="AL24" s="51">
        <v>0</v>
      </c>
      <c r="AM24" s="50">
        <v>0</v>
      </c>
      <c r="AN24" s="4">
        <v>0</v>
      </c>
      <c r="AO24" s="51">
        <v>0</v>
      </c>
      <c r="AP24" s="50">
        <v>0</v>
      </c>
      <c r="AQ24" s="4">
        <v>0</v>
      </c>
      <c r="AR24" s="51">
        <v>0</v>
      </c>
      <c r="AS24" s="50">
        <v>0</v>
      </c>
      <c r="AT24" s="4">
        <v>0</v>
      </c>
      <c r="AU24" s="51">
        <v>0</v>
      </c>
      <c r="AV24" s="50">
        <v>0</v>
      </c>
      <c r="AW24" s="4">
        <v>0</v>
      </c>
      <c r="AX24" s="51">
        <v>0</v>
      </c>
      <c r="AY24" s="12">
        <f t="shared" si="3"/>
        <v>0.01</v>
      </c>
      <c r="AZ24" s="13">
        <f t="shared" si="4"/>
        <v>1.3640000000000001</v>
      </c>
    </row>
    <row r="25" spans="1:52" x14ac:dyDescent="0.3">
      <c r="A25" s="43">
        <v>2018</v>
      </c>
      <c r="B25" s="44" t="s">
        <v>11</v>
      </c>
      <c r="C25" s="50"/>
      <c r="D25" s="4"/>
      <c r="E25" s="51"/>
      <c r="F25" s="50"/>
      <c r="G25" s="4"/>
      <c r="H25" s="51"/>
      <c r="I25" s="50">
        <v>0</v>
      </c>
      <c r="J25" s="4">
        <v>0</v>
      </c>
      <c r="K25" s="51">
        <v>0</v>
      </c>
      <c r="L25" s="50">
        <v>0</v>
      </c>
      <c r="M25" s="4">
        <v>0</v>
      </c>
      <c r="N25" s="51">
        <v>0</v>
      </c>
      <c r="O25" s="50">
        <v>0</v>
      </c>
      <c r="P25" s="4">
        <v>0</v>
      </c>
      <c r="Q25" s="51">
        <v>0</v>
      </c>
      <c r="R25" s="50">
        <v>0</v>
      </c>
      <c r="S25" s="4">
        <v>0</v>
      </c>
      <c r="T25" s="51">
        <v>0</v>
      </c>
      <c r="U25" s="50">
        <v>0</v>
      </c>
      <c r="V25" s="4">
        <v>0</v>
      </c>
      <c r="W25" s="51">
        <v>0</v>
      </c>
      <c r="X25" s="48">
        <v>0</v>
      </c>
      <c r="Y25" s="22">
        <v>0</v>
      </c>
      <c r="Z25" s="49">
        <v>0</v>
      </c>
      <c r="AA25" s="50">
        <v>0</v>
      </c>
      <c r="AB25" s="4">
        <v>0</v>
      </c>
      <c r="AC25" s="51">
        <v>0</v>
      </c>
      <c r="AD25" s="50">
        <v>0</v>
      </c>
      <c r="AE25" s="4">
        <v>0</v>
      </c>
      <c r="AF25" s="51">
        <v>0</v>
      </c>
      <c r="AG25" s="50">
        <v>0</v>
      </c>
      <c r="AH25" s="4">
        <v>0</v>
      </c>
      <c r="AI25" s="51">
        <v>0</v>
      </c>
      <c r="AJ25" s="50">
        <v>0</v>
      </c>
      <c r="AK25" s="4">
        <v>0</v>
      </c>
      <c r="AL25" s="51">
        <v>0</v>
      </c>
      <c r="AM25" s="50">
        <v>0</v>
      </c>
      <c r="AN25" s="4">
        <v>0</v>
      </c>
      <c r="AO25" s="51">
        <v>0</v>
      </c>
      <c r="AP25" s="50">
        <v>0</v>
      </c>
      <c r="AQ25" s="4">
        <v>0</v>
      </c>
      <c r="AR25" s="51">
        <v>0</v>
      </c>
      <c r="AS25" s="50">
        <v>0.1384</v>
      </c>
      <c r="AT25" s="4">
        <v>4.9649999999999999</v>
      </c>
      <c r="AU25" s="51">
        <f t="shared" si="40"/>
        <v>35874.277456647396</v>
      </c>
      <c r="AV25" s="50">
        <v>31</v>
      </c>
      <c r="AW25" s="4">
        <v>375.44</v>
      </c>
      <c r="AX25" s="51">
        <f t="shared" si="43"/>
        <v>12110.967741935485</v>
      </c>
      <c r="AY25" s="12">
        <f t="shared" si="3"/>
        <v>31.138400000000001</v>
      </c>
      <c r="AZ25" s="13">
        <f t="shared" si="4"/>
        <v>380.40499999999997</v>
      </c>
    </row>
    <row r="26" spans="1:52" x14ac:dyDescent="0.3">
      <c r="A26" s="43">
        <v>2018</v>
      </c>
      <c r="B26" s="44" t="s">
        <v>12</v>
      </c>
      <c r="C26" s="50"/>
      <c r="D26" s="4"/>
      <c r="E26" s="51"/>
      <c r="F26" s="50"/>
      <c r="G26" s="4"/>
      <c r="H26" s="51"/>
      <c r="I26" s="50">
        <v>0</v>
      </c>
      <c r="J26" s="4">
        <v>0</v>
      </c>
      <c r="K26" s="51">
        <v>0</v>
      </c>
      <c r="L26" s="50">
        <v>0</v>
      </c>
      <c r="M26" s="4">
        <v>0</v>
      </c>
      <c r="N26" s="51">
        <v>0</v>
      </c>
      <c r="O26" s="50">
        <v>0.01</v>
      </c>
      <c r="P26" s="4">
        <v>1.323</v>
      </c>
      <c r="Q26" s="51">
        <f t="shared" si="38"/>
        <v>132299.99999999997</v>
      </c>
      <c r="R26" s="50">
        <v>0</v>
      </c>
      <c r="S26" s="4">
        <v>0</v>
      </c>
      <c r="T26" s="51">
        <v>0</v>
      </c>
      <c r="U26" s="50">
        <v>1.4999999999999999E-2</v>
      </c>
      <c r="V26" s="4">
        <v>2.468</v>
      </c>
      <c r="W26" s="51">
        <f t="shared" si="41"/>
        <v>164533.33333333334</v>
      </c>
      <c r="X26" s="48">
        <v>0</v>
      </c>
      <c r="Y26" s="22">
        <v>0</v>
      </c>
      <c r="Z26" s="49">
        <v>0</v>
      </c>
      <c r="AA26" s="50">
        <v>0</v>
      </c>
      <c r="AB26" s="4">
        <v>0</v>
      </c>
      <c r="AC26" s="51">
        <v>0</v>
      </c>
      <c r="AD26" s="50">
        <v>0</v>
      </c>
      <c r="AE26" s="4">
        <v>0</v>
      </c>
      <c r="AF26" s="51">
        <v>0</v>
      </c>
      <c r="AG26" s="50">
        <v>0</v>
      </c>
      <c r="AH26" s="4">
        <v>0</v>
      </c>
      <c r="AI26" s="51">
        <v>0</v>
      </c>
      <c r="AJ26" s="50">
        <v>0</v>
      </c>
      <c r="AK26" s="4">
        <v>0</v>
      </c>
      <c r="AL26" s="51">
        <v>0</v>
      </c>
      <c r="AM26" s="50">
        <v>0</v>
      </c>
      <c r="AN26" s="4">
        <v>0</v>
      </c>
      <c r="AO26" s="51">
        <v>0</v>
      </c>
      <c r="AP26" s="50">
        <v>0</v>
      </c>
      <c r="AQ26" s="4">
        <v>0</v>
      </c>
      <c r="AR26" s="51">
        <v>0</v>
      </c>
      <c r="AS26" s="50">
        <v>3.0000000000000001E-3</v>
      </c>
      <c r="AT26" s="4">
        <v>0.19900000000000001</v>
      </c>
      <c r="AU26" s="51">
        <f t="shared" si="40"/>
        <v>66333.333333333328</v>
      </c>
      <c r="AV26" s="50">
        <v>2</v>
      </c>
      <c r="AW26" s="4">
        <v>37.5</v>
      </c>
      <c r="AX26" s="51">
        <f t="shared" si="43"/>
        <v>18750</v>
      </c>
      <c r="AY26" s="12">
        <f t="shared" si="3"/>
        <v>2.028</v>
      </c>
      <c r="AZ26" s="13">
        <f t="shared" si="4"/>
        <v>41.49</v>
      </c>
    </row>
    <row r="27" spans="1:52" x14ac:dyDescent="0.3">
      <c r="A27" s="43">
        <v>2018</v>
      </c>
      <c r="B27" s="44" t="s">
        <v>13</v>
      </c>
      <c r="C27" s="50"/>
      <c r="D27" s="4"/>
      <c r="E27" s="51"/>
      <c r="F27" s="50"/>
      <c r="G27" s="4"/>
      <c r="H27" s="51"/>
      <c r="I27" s="50">
        <v>3.0000000000000001E-3</v>
      </c>
      <c r="J27" s="4">
        <v>0.749</v>
      </c>
      <c r="K27" s="51">
        <f t="shared" ref="K27:K30" si="45">J27/I27*1000</f>
        <v>249666.66666666666</v>
      </c>
      <c r="L27" s="50">
        <v>0</v>
      </c>
      <c r="M27" s="4">
        <v>0</v>
      </c>
      <c r="N27" s="51">
        <v>0</v>
      </c>
      <c r="O27" s="50">
        <v>0.19</v>
      </c>
      <c r="P27" s="4">
        <v>12.16</v>
      </c>
      <c r="Q27" s="51">
        <f t="shared" si="38"/>
        <v>64000</v>
      </c>
      <c r="R27" s="50">
        <v>0</v>
      </c>
      <c r="S27" s="4">
        <v>0</v>
      </c>
      <c r="T27" s="51">
        <v>0</v>
      </c>
      <c r="U27" s="50">
        <v>3.0000000000000001E-3</v>
      </c>
      <c r="V27" s="4">
        <v>0.58099999999999996</v>
      </c>
      <c r="W27" s="51">
        <f t="shared" si="41"/>
        <v>193666.66666666666</v>
      </c>
      <c r="X27" s="48">
        <v>0</v>
      </c>
      <c r="Y27" s="22">
        <v>0</v>
      </c>
      <c r="Z27" s="49">
        <v>0</v>
      </c>
      <c r="AA27" s="50">
        <v>0</v>
      </c>
      <c r="AB27" s="4">
        <v>0</v>
      </c>
      <c r="AC27" s="51">
        <v>0</v>
      </c>
      <c r="AD27" s="50">
        <v>0.35326000000000002</v>
      </c>
      <c r="AE27" s="4">
        <v>12.693</v>
      </c>
      <c r="AF27" s="51">
        <f t="shared" si="39"/>
        <v>35931.04229179641</v>
      </c>
      <c r="AG27" s="50">
        <v>0</v>
      </c>
      <c r="AH27" s="4">
        <v>0</v>
      </c>
      <c r="AI27" s="51">
        <v>0</v>
      </c>
      <c r="AJ27" s="50">
        <v>0</v>
      </c>
      <c r="AK27" s="4">
        <v>0</v>
      </c>
      <c r="AL27" s="51">
        <v>0</v>
      </c>
      <c r="AM27" s="50">
        <v>0</v>
      </c>
      <c r="AN27" s="4">
        <v>0</v>
      </c>
      <c r="AO27" s="51">
        <v>0</v>
      </c>
      <c r="AP27" s="50">
        <v>0</v>
      </c>
      <c r="AQ27" s="4">
        <v>0</v>
      </c>
      <c r="AR27" s="51">
        <v>0</v>
      </c>
      <c r="AS27" s="50">
        <v>2</v>
      </c>
      <c r="AT27" s="4">
        <v>25.15</v>
      </c>
      <c r="AU27" s="51">
        <f t="shared" si="40"/>
        <v>12575</v>
      </c>
      <c r="AV27" s="50">
        <v>25.4</v>
      </c>
      <c r="AW27" s="4">
        <v>496.06200000000001</v>
      </c>
      <c r="AX27" s="51">
        <f t="shared" si="43"/>
        <v>19530</v>
      </c>
      <c r="AY27" s="12">
        <f t="shared" si="3"/>
        <v>27.946259999999999</v>
      </c>
      <c r="AZ27" s="13">
        <f t="shared" si="4"/>
        <v>546.64599999999996</v>
      </c>
    </row>
    <row r="28" spans="1:52" x14ac:dyDescent="0.3">
      <c r="A28" s="43">
        <v>2018</v>
      </c>
      <c r="B28" s="44" t="s">
        <v>14</v>
      </c>
      <c r="C28" s="50"/>
      <c r="D28" s="4"/>
      <c r="E28" s="51"/>
      <c r="F28" s="50"/>
      <c r="G28" s="4"/>
      <c r="H28" s="51"/>
      <c r="I28" s="50">
        <v>5.0000000000000001E-3</v>
      </c>
      <c r="J28" s="4">
        <v>0.73099999999999998</v>
      </c>
      <c r="K28" s="51">
        <f t="shared" si="45"/>
        <v>146200</v>
      </c>
      <c r="L28" s="50">
        <v>0</v>
      </c>
      <c r="M28" s="4">
        <v>0</v>
      </c>
      <c r="N28" s="51">
        <v>0</v>
      </c>
      <c r="O28" s="50">
        <v>0</v>
      </c>
      <c r="P28" s="4">
        <v>0</v>
      </c>
      <c r="Q28" s="51">
        <v>0</v>
      </c>
      <c r="R28" s="50">
        <v>0</v>
      </c>
      <c r="S28" s="4">
        <v>0</v>
      </c>
      <c r="T28" s="51">
        <v>0</v>
      </c>
      <c r="U28" s="50">
        <v>0</v>
      </c>
      <c r="V28" s="4">
        <v>0</v>
      </c>
      <c r="W28" s="51">
        <v>0</v>
      </c>
      <c r="X28" s="48">
        <v>0</v>
      </c>
      <c r="Y28" s="22">
        <v>0</v>
      </c>
      <c r="Z28" s="49">
        <v>0</v>
      </c>
      <c r="AA28" s="50">
        <v>0</v>
      </c>
      <c r="AB28" s="4">
        <v>0</v>
      </c>
      <c r="AC28" s="51">
        <v>0</v>
      </c>
      <c r="AD28" s="50">
        <v>0.42305999999999999</v>
      </c>
      <c r="AE28" s="4">
        <v>39.671999999999997</v>
      </c>
      <c r="AF28" s="51">
        <f t="shared" si="39"/>
        <v>93773.932775492838</v>
      </c>
      <c r="AG28" s="50">
        <v>0</v>
      </c>
      <c r="AH28" s="4">
        <v>0</v>
      </c>
      <c r="AI28" s="51">
        <v>0</v>
      </c>
      <c r="AJ28" s="50">
        <v>0</v>
      </c>
      <c r="AK28" s="4">
        <v>0</v>
      </c>
      <c r="AL28" s="51">
        <v>0</v>
      </c>
      <c r="AM28" s="50">
        <v>0</v>
      </c>
      <c r="AN28" s="4">
        <v>0</v>
      </c>
      <c r="AO28" s="51">
        <v>0</v>
      </c>
      <c r="AP28" s="50">
        <v>0</v>
      </c>
      <c r="AQ28" s="4">
        <v>0</v>
      </c>
      <c r="AR28" s="51">
        <v>0</v>
      </c>
      <c r="AS28" s="50">
        <v>0</v>
      </c>
      <c r="AT28" s="4">
        <v>0</v>
      </c>
      <c r="AU28" s="51">
        <v>0</v>
      </c>
      <c r="AV28" s="50">
        <v>10.78</v>
      </c>
      <c r="AW28" s="4">
        <v>199.02799999999999</v>
      </c>
      <c r="AX28" s="51">
        <f t="shared" si="43"/>
        <v>18462.708719851576</v>
      </c>
      <c r="AY28" s="12">
        <f t="shared" si="3"/>
        <v>11.203059999999999</v>
      </c>
      <c r="AZ28" s="13">
        <f t="shared" si="4"/>
        <v>238.7</v>
      </c>
    </row>
    <row r="29" spans="1:52" x14ac:dyDescent="0.3">
      <c r="A29" s="43">
        <v>2018</v>
      </c>
      <c r="B29" s="44" t="s">
        <v>15</v>
      </c>
      <c r="C29" s="50"/>
      <c r="D29" s="4"/>
      <c r="E29" s="51"/>
      <c r="F29" s="50"/>
      <c r="G29" s="4"/>
      <c r="H29" s="51"/>
      <c r="I29" s="50">
        <v>1.256E-2</v>
      </c>
      <c r="J29" s="4">
        <v>1.272</v>
      </c>
      <c r="K29" s="51">
        <f t="shared" si="45"/>
        <v>101273.88535031848</v>
      </c>
      <c r="L29" s="50">
        <v>0.151</v>
      </c>
      <c r="M29" s="4">
        <v>14.753</v>
      </c>
      <c r="N29" s="51">
        <f t="shared" si="44"/>
        <v>97701.9867549669</v>
      </c>
      <c r="O29" s="50">
        <v>0.08</v>
      </c>
      <c r="P29" s="4">
        <v>4.907</v>
      </c>
      <c r="Q29" s="51">
        <f t="shared" si="38"/>
        <v>61337.5</v>
      </c>
      <c r="R29" s="50">
        <v>0</v>
      </c>
      <c r="S29" s="4">
        <v>0</v>
      </c>
      <c r="T29" s="51">
        <v>0</v>
      </c>
      <c r="U29" s="50">
        <v>0</v>
      </c>
      <c r="V29" s="4">
        <v>0</v>
      </c>
      <c r="W29" s="51">
        <v>0</v>
      </c>
      <c r="X29" s="48">
        <v>0</v>
      </c>
      <c r="Y29" s="22">
        <v>0</v>
      </c>
      <c r="Z29" s="49">
        <v>0</v>
      </c>
      <c r="AA29" s="50">
        <v>0</v>
      </c>
      <c r="AB29" s="4">
        <v>0</v>
      </c>
      <c r="AC29" s="51">
        <v>0</v>
      </c>
      <c r="AD29" s="50">
        <v>4.6909999999999993E-2</v>
      </c>
      <c r="AE29" s="4">
        <v>0.58499999999999996</v>
      </c>
      <c r="AF29" s="51">
        <f t="shared" si="39"/>
        <v>12470.688552547434</v>
      </c>
      <c r="AG29" s="50">
        <v>0</v>
      </c>
      <c r="AH29" s="4">
        <v>0</v>
      </c>
      <c r="AI29" s="51">
        <v>0</v>
      </c>
      <c r="AJ29" s="50">
        <v>0</v>
      </c>
      <c r="AK29" s="4">
        <v>0</v>
      </c>
      <c r="AL29" s="51">
        <v>0</v>
      </c>
      <c r="AM29" s="50">
        <v>0</v>
      </c>
      <c r="AN29" s="4">
        <v>0</v>
      </c>
      <c r="AO29" s="51">
        <v>0</v>
      </c>
      <c r="AP29" s="50">
        <v>0</v>
      </c>
      <c r="AQ29" s="4">
        <v>0</v>
      </c>
      <c r="AR29" s="51">
        <v>0</v>
      </c>
      <c r="AS29" s="50">
        <v>2</v>
      </c>
      <c r="AT29" s="4">
        <v>26.37</v>
      </c>
      <c r="AU29" s="51">
        <f t="shared" si="40"/>
        <v>13185</v>
      </c>
      <c r="AV29" s="50">
        <v>30.8</v>
      </c>
      <c r="AW29" s="4">
        <v>613.952</v>
      </c>
      <c r="AX29" s="51">
        <f t="shared" si="43"/>
        <v>19933.506493506491</v>
      </c>
      <c r="AY29" s="12">
        <f t="shared" si="3"/>
        <v>33.077910000000003</v>
      </c>
      <c r="AZ29" s="13">
        <f t="shared" si="4"/>
        <v>660.56700000000001</v>
      </c>
    </row>
    <row r="30" spans="1:52" x14ac:dyDescent="0.3">
      <c r="A30" s="43">
        <v>2018</v>
      </c>
      <c r="B30" s="44" t="s">
        <v>16</v>
      </c>
      <c r="C30" s="50"/>
      <c r="D30" s="4"/>
      <c r="E30" s="51"/>
      <c r="F30" s="50"/>
      <c r="G30" s="4"/>
      <c r="H30" s="51"/>
      <c r="I30" s="50">
        <v>4.2759999999999999E-2</v>
      </c>
      <c r="J30" s="4">
        <v>1.9339999999999999</v>
      </c>
      <c r="K30" s="51">
        <f t="shared" si="45"/>
        <v>45229.186155285315</v>
      </c>
      <c r="L30" s="50">
        <v>0</v>
      </c>
      <c r="M30" s="4">
        <v>0</v>
      </c>
      <c r="N30" s="51">
        <v>0</v>
      </c>
      <c r="O30" s="50">
        <v>1E-3</v>
      </c>
      <c r="P30" s="4">
        <v>0.94899999999999995</v>
      </c>
      <c r="Q30" s="51">
        <f t="shared" si="38"/>
        <v>948999.99999999988</v>
      </c>
      <c r="R30" s="50">
        <v>0</v>
      </c>
      <c r="S30" s="4">
        <v>0</v>
      </c>
      <c r="T30" s="51">
        <v>0</v>
      </c>
      <c r="U30" s="50">
        <v>0</v>
      </c>
      <c r="V30" s="4">
        <v>0</v>
      </c>
      <c r="W30" s="51">
        <v>0</v>
      </c>
      <c r="X30" s="48">
        <v>0</v>
      </c>
      <c r="Y30" s="22">
        <v>0</v>
      </c>
      <c r="Z30" s="49">
        <v>0</v>
      </c>
      <c r="AA30" s="50">
        <v>0</v>
      </c>
      <c r="AB30" s="4">
        <v>0</v>
      </c>
      <c r="AC30" s="51">
        <v>0</v>
      </c>
      <c r="AD30" s="50">
        <v>0</v>
      </c>
      <c r="AE30" s="4">
        <v>0</v>
      </c>
      <c r="AF30" s="51">
        <v>0</v>
      </c>
      <c r="AG30" s="50">
        <v>0</v>
      </c>
      <c r="AH30" s="4">
        <v>0</v>
      </c>
      <c r="AI30" s="51">
        <v>0</v>
      </c>
      <c r="AJ30" s="50">
        <v>0</v>
      </c>
      <c r="AK30" s="4">
        <v>0</v>
      </c>
      <c r="AL30" s="51">
        <v>0</v>
      </c>
      <c r="AM30" s="50">
        <v>0</v>
      </c>
      <c r="AN30" s="4">
        <v>0</v>
      </c>
      <c r="AO30" s="51">
        <v>0</v>
      </c>
      <c r="AP30" s="50">
        <v>0</v>
      </c>
      <c r="AQ30" s="4">
        <v>0</v>
      </c>
      <c r="AR30" s="51">
        <v>0</v>
      </c>
      <c r="AS30" s="50">
        <v>6.2500000000000003E-3</v>
      </c>
      <c r="AT30" s="4">
        <v>0.437</v>
      </c>
      <c r="AU30" s="51">
        <f t="shared" si="40"/>
        <v>69920</v>
      </c>
      <c r="AV30" s="50">
        <v>0</v>
      </c>
      <c r="AW30" s="4">
        <v>0</v>
      </c>
      <c r="AX30" s="51">
        <v>0</v>
      </c>
      <c r="AY30" s="12">
        <f t="shared" si="3"/>
        <v>7.2500000000000004E-3</v>
      </c>
      <c r="AZ30" s="13">
        <f t="shared" si="4"/>
        <v>1.3859999999999999</v>
      </c>
    </row>
    <row r="31" spans="1:52" ht="15" thickBot="1" x14ac:dyDescent="0.35">
      <c r="A31" s="60"/>
      <c r="B31" s="61" t="s">
        <v>17</v>
      </c>
      <c r="C31" s="56"/>
      <c r="D31" s="33"/>
      <c r="E31" s="57"/>
      <c r="F31" s="56"/>
      <c r="G31" s="33"/>
      <c r="H31" s="57"/>
      <c r="I31" s="56">
        <f t="shared" ref="I31:J31" si="46">SUM(I19:I30)</f>
        <v>6.3320000000000001E-2</v>
      </c>
      <c r="J31" s="33">
        <f t="shared" si="46"/>
        <v>4.6859999999999999</v>
      </c>
      <c r="K31" s="57"/>
      <c r="L31" s="56">
        <f t="shared" ref="L31:M31" si="47">SUM(L19:L30)</f>
        <v>0.69100000000000006</v>
      </c>
      <c r="M31" s="33">
        <f t="shared" si="47"/>
        <v>35.453000000000003</v>
      </c>
      <c r="N31" s="57"/>
      <c r="O31" s="56">
        <f t="shared" ref="O31:P31" si="48">SUM(O19:O30)</f>
        <v>0.28600000000000003</v>
      </c>
      <c r="P31" s="33">
        <f t="shared" si="48"/>
        <v>19.659000000000002</v>
      </c>
      <c r="Q31" s="57"/>
      <c r="R31" s="56">
        <f t="shared" ref="R31:S31" si="49">SUM(R19:R30)</f>
        <v>0</v>
      </c>
      <c r="S31" s="33">
        <f t="shared" si="49"/>
        <v>0</v>
      </c>
      <c r="T31" s="57"/>
      <c r="U31" s="56">
        <f t="shared" ref="U31:V31" si="50">SUM(U19:U30)</f>
        <v>0.09</v>
      </c>
      <c r="V31" s="33">
        <f t="shared" si="50"/>
        <v>3.5790000000000002</v>
      </c>
      <c r="W31" s="57"/>
      <c r="X31" s="56">
        <f t="shared" ref="X31:Y31" si="51">SUM(X19:X30)</f>
        <v>0</v>
      </c>
      <c r="Y31" s="33">
        <f t="shared" si="51"/>
        <v>0</v>
      </c>
      <c r="Z31" s="57"/>
      <c r="AA31" s="56">
        <f t="shared" ref="AA31:AB31" si="52">SUM(AA19:AA30)</f>
        <v>0.03</v>
      </c>
      <c r="AB31" s="33">
        <f t="shared" si="52"/>
        <v>0.92</v>
      </c>
      <c r="AC31" s="57"/>
      <c r="AD31" s="56">
        <f t="shared" ref="AD31:AE31" si="53">SUM(AD19:AD30)</f>
        <v>1.33423</v>
      </c>
      <c r="AE31" s="33">
        <f t="shared" si="53"/>
        <v>76.953999999999994</v>
      </c>
      <c r="AF31" s="57"/>
      <c r="AG31" s="56">
        <f t="shared" ref="AG31:AH31" si="54">SUM(AG19:AG30)</f>
        <v>0</v>
      </c>
      <c r="AH31" s="33">
        <f t="shared" si="54"/>
        <v>0</v>
      </c>
      <c r="AI31" s="57"/>
      <c r="AJ31" s="56">
        <f t="shared" ref="AJ31:AK31" si="55">SUM(AJ19:AJ30)</f>
        <v>0</v>
      </c>
      <c r="AK31" s="33">
        <f t="shared" si="55"/>
        <v>0</v>
      </c>
      <c r="AL31" s="57"/>
      <c r="AM31" s="56">
        <f t="shared" ref="AM31:AN31" si="56">SUM(AM19:AM30)</f>
        <v>0</v>
      </c>
      <c r="AN31" s="33">
        <f t="shared" si="56"/>
        <v>0</v>
      </c>
      <c r="AO31" s="57"/>
      <c r="AP31" s="56">
        <f t="shared" ref="AP31:AQ31" si="57">SUM(AP19:AP30)</f>
        <v>0</v>
      </c>
      <c r="AQ31" s="33">
        <f t="shared" si="57"/>
        <v>0</v>
      </c>
      <c r="AR31" s="57"/>
      <c r="AS31" s="56">
        <f t="shared" ref="AS31:AT31" si="58">SUM(AS19:AS30)</f>
        <v>12.147650000000001</v>
      </c>
      <c r="AT31" s="33">
        <f t="shared" si="58"/>
        <v>162.68100000000001</v>
      </c>
      <c r="AU31" s="57"/>
      <c r="AV31" s="56">
        <f t="shared" ref="AV31:AW31" si="59">SUM(AV19:AV30)</f>
        <v>144.935</v>
      </c>
      <c r="AW31" s="33">
        <f t="shared" si="59"/>
        <v>2576.8919999999998</v>
      </c>
      <c r="AX31" s="57"/>
      <c r="AY31" s="34">
        <f t="shared" si="3"/>
        <v>159.51388</v>
      </c>
      <c r="AZ31" s="35">
        <f t="shared" si="4"/>
        <v>2876.1379999999999</v>
      </c>
    </row>
    <row r="32" spans="1:52" x14ac:dyDescent="0.3">
      <c r="A32" s="43">
        <v>2019</v>
      </c>
      <c r="B32" s="42" t="s">
        <v>5</v>
      </c>
      <c r="C32" s="50"/>
      <c r="D32" s="4"/>
      <c r="E32" s="51"/>
      <c r="F32" s="50"/>
      <c r="G32" s="4"/>
      <c r="H32" s="51"/>
      <c r="I32" s="50">
        <v>8.9999999999999993E-3</v>
      </c>
      <c r="J32" s="4">
        <v>0.85</v>
      </c>
      <c r="K32" s="51">
        <f t="shared" ref="K32:K35" si="60">J32/I32*1000</f>
        <v>94444.444444444438</v>
      </c>
      <c r="L32" s="50">
        <v>0</v>
      </c>
      <c r="M32" s="4">
        <v>0</v>
      </c>
      <c r="N32" s="51">
        <v>0</v>
      </c>
      <c r="O32" s="50">
        <v>0</v>
      </c>
      <c r="P32" s="4">
        <v>0</v>
      </c>
      <c r="Q32" s="51">
        <v>0</v>
      </c>
      <c r="R32" s="50">
        <v>0</v>
      </c>
      <c r="S32" s="4">
        <v>0</v>
      </c>
      <c r="T32" s="51">
        <v>0</v>
      </c>
      <c r="U32" s="50">
        <v>0</v>
      </c>
      <c r="V32" s="4">
        <v>0</v>
      </c>
      <c r="W32" s="51">
        <v>0</v>
      </c>
      <c r="X32" s="50">
        <v>0</v>
      </c>
      <c r="Y32" s="4">
        <v>0</v>
      </c>
      <c r="Z32" s="51">
        <v>0</v>
      </c>
      <c r="AA32" s="50">
        <v>4.1360000000000001</v>
      </c>
      <c r="AB32" s="4">
        <v>76.680000000000007</v>
      </c>
      <c r="AC32" s="51">
        <f t="shared" ref="AC32:AC42" si="61">AB32/AA32*1000</f>
        <v>18539.651837524179</v>
      </c>
      <c r="AD32" s="50">
        <v>0</v>
      </c>
      <c r="AE32" s="4">
        <v>0</v>
      </c>
      <c r="AF32" s="51">
        <v>0</v>
      </c>
      <c r="AG32" s="50">
        <v>0</v>
      </c>
      <c r="AH32" s="4">
        <v>0</v>
      </c>
      <c r="AI32" s="51">
        <v>0</v>
      </c>
      <c r="AJ32" s="50">
        <v>0</v>
      </c>
      <c r="AK32" s="4">
        <v>0</v>
      </c>
      <c r="AL32" s="51">
        <v>0</v>
      </c>
      <c r="AM32" s="50">
        <v>0</v>
      </c>
      <c r="AN32" s="4">
        <v>0</v>
      </c>
      <c r="AO32" s="51">
        <v>0</v>
      </c>
      <c r="AP32" s="50">
        <v>1E-3</v>
      </c>
      <c r="AQ32" s="4">
        <v>0.31900000000000001</v>
      </c>
      <c r="AR32" s="51">
        <f t="shared" ref="AR32" si="62">AQ32/AP32*1000</f>
        <v>319000</v>
      </c>
      <c r="AS32" s="50">
        <v>3.0708200000000003</v>
      </c>
      <c r="AT32" s="4">
        <v>40.479999999999997</v>
      </c>
      <c r="AU32" s="51">
        <f t="shared" ref="AU32:AU42" si="63">AT32/AS32*1000</f>
        <v>13182.146788154303</v>
      </c>
      <c r="AV32" s="50">
        <v>0</v>
      </c>
      <c r="AW32" s="4">
        <v>0</v>
      </c>
      <c r="AX32" s="51">
        <v>0</v>
      </c>
      <c r="AY32" s="12">
        <f t="shared" ref="AY32:AY37" si="64">C32+L32+U32+AA32+AD32+AG32+O32+AJ32+AS32+AV32+AP32+X32</f>
        <v>7.2078200000000008</v>
      </c>
      <c r="AZ32" s="13">
        <f t="shared" ref="AZ32:AZ37" si="65">D32+M32+V32+AB32+AE32+AH32+P32+AK32+AT32+AW32+AQ32+Y32</f>
        <v>117.479</v>
      </c>
    </row>
    <row r="33" spans="1:52" x14ac:dyDescent="0.3">
      <c r="A33" s="43">
        <v>2019</v>
      </c>
      <c r="B33" s="44" t="s">
        <v>6</v>
      </c>
      <c r="C33" s="50"/>
      <c r="D33" s="4"/>
      <c r="E33" s="51"/>
      <c r="F33" s="50"/>
      <c r="G33" s="4"/>
      <c r="H33" s="51"/>
      <c r="I33" s="50">
        <v>6.0000000000000001E-3</v>
      </c>
      <c r="J33" s="4">
        <v>0.52200000000000002</v>
      </c>
      <c r="K33" s="51">
        <f t="shared" si="60"/>
        <v>87000</v>
      </c>
      <c r="L33" s="50">
        <v>0.09</v>
      </c>
      <c r="M33" s="4">
        <v>0.9</v>
      </c>
      <c r="N33" s="51">
        <f t="shared" ref="N33" si="66">M33/L33*1000</f>
        <v>10000</v>
      </c>
      <c r="O33" s="50">
        <v>0</v>
      </c>
      <c r="P33" s="4">
        <v>0</v>
      </c>
      <c r="Q33" s="51">
        <v>0</v>
      </c>
      <c r="R33" s="50">
        <v>0</v>
      </c>
      <c r="S33" s="4">
        <v>0</v>
      </c>
      <c r="T33" s="51">
        <v>0</v>
      </c>
      <c r="U33" s="50">
        <v>0</v>
      </c>
      <c r="V33" s="4">
        <v>0</v>
      </c>
      <c r="W33" s="51">
        <v>0</v>
      </c>
      <c r="X33" s="50">
        <v>0</v>
      </c>
      <c r="Y33" s="4">
        <v>0</v>
      </c>
      <c r="Z33" s="51">
        <v>0</v>
      </c>
      <c r="AA33" s="50">
        <v>0</v>
      </c>
      <c r="AB33" s="4">
        <v>0</v>
      </c>
      <c r="AC33" s="51">
        <v>0</v>
      </c>
      <c r="AD33" s="50">
        <v>0</v>
      </c>
      <c r="AE33" s="4">
        <v>0</v>
      </c>
      <c r="AF33" s="51">
        <v>0</v>
      </c>
      <c r="AG33" s="50">
        <v>0</v>
      </c>
      <c r="AH33" s="4">
        <v>0</v>
      </c>
      <c r="AI33" s="51">
        <v>0</v>
      </c>
      <c r="AJ33" s="50">
        <v>0</v>
      </c>
      <c r="AK33" s="4">
        <v>0</v>
      </c>
      <c r="AL33" s="51">
        <v>0</v>
      </c>
      <c r="AM33" s="50">
        <v>0</v>
      </c>
      <c r="AN33" s="4">
        <v>0</v>
      </c>
      <c r="AO33" s="51">
        <v>0</v>
      </c>
      <c r="AP33" s="50">
        <v>0</v>
      </c>
      <c r="AQ33" s="4">
        <v>0</v>
      </c>
      <c r="AR33" s="51">
        <v>0</v>
      </c>
      <c r="AS33" s="50">
        <v>0.12</v>
      </c>
      <c r="AT33" s="4">
        <v>9.6</v>
      </c>
      <c r="AU33" s="51">
        <f t="shared" si="63"/>
        <v>80000</v>
      </c>
      <c r="AV33" s="50">
        <v>1.96</v>
      </c>
      <c r="AW33" s="4">
        <v>36.75</v>
      </c>
      <c r="AX33" s="51">
        <f t="shared" ref="AX33:AX41" si="67">AW33/AV33*1000</f>
        <v>18750</v>
      </c>
      <c r="AY33" s="12">
        <f t="shared" si="64"/>
        <v>2.17</v>
      </c>
      <c r="AZ33" s="13">
        <f t="shared" si="65"/>
        <v>47.25</v>
      </c>
    </row>
    <row r="34" spans="1:52" x14ac:dyDescent="0.3">
      <c r="A34" s="43">
        <v>2019</v>
      </c>
      <c r="B34" s="44" t="s">
        <v>7</v>
      </c>
      <c r="C34" s="50"/>
      <c r="D34" s="4"/>
      <c r="E34" s="51"/>
      <c r="F34" s="50"/>
      <c r="G34" s="4"/>
      <c r="H34" s="51"/>
      <c r="I34" s="50">
        <v>6.7500000000000004E-2</v>
      </c>
      <c r="J34" s="4">
        <v>4.0369999999999999</v>
      </c>
      <c r="K34" s="51">
        <f t="shared" si="60"/>
        <v>59807.407407407401</v>
      </c>
      <c r="L34" s="50">
        <v>0</v>
      </c>
      <c r="M34" s="4">
        <v>0</v>
      </c>
      <c r="N34" s="51">
        <v>0</v>
      </c>
      <c r="O34" s="50">
        <v>0</v>
      </c>
      <c r="P34" s="4">
        <v>0</v>
      </c>
      <c r="Q34" s="51">
        <v>0</v>
      </c>
      <c r="R34" s="50">
        <v>0</v>
      </c>
      <c r="S34" s="4">
        <v>0</v>
      </c>
      <c r="T34" s="51">
        <v>0</v>
      </c>
      <c r="U34" s="50">
        <v>0.03</v>
      </c>
      <c r="V34" s="4">
        <v>1.9419999999999999</v>
      </c>
      <c r="W34" s="51">
        <f t="shared" ref="W34:W40" si="68">V34/U34*1000</f>
        <v>64733.333333333336</v>
      </c>
      <c r="X34" s="50">
        <v>0</v>
      </c>
      <c r="Y34" s="4">
        <v>0</v>
      </c>
      <c r="Z34" s="51">
        <v>0</v>
      </c>
      <c r="AA34" s="50">
        <v>0</v>
      </c>
      <c r="AB34" s="4">
        <v>0</v>
      </c>
      <c r="AC34" s="51">
        <v>0</v>
      </c>
      <c r="AD34" s="50">
        <v>0</v>
      </c>
      <c r="AE34" s="4">
        <v>0</v>
      </c>
      <c r="AF34" s="51">
        <v>0</v>
      </c>
      <c r="AG34" s="50">
        <v>0</v>
      </c>
      <c r="AH34" s="4">
        <v>0</v>
      </c>
      <c r="AI34" s="51">
        <v>0</v>
      </c>
      <c r="AJ34" s="50">
        <v>0</v>
      </c>
      <c r="AK34" s="4">
        <v>0</v>
      </c>
      <c r="AL34" s="51">
        <v>0</v>
      </c>
      <c r="AM34" s="50">
        <v>5.0000000000000001E-3</v>
      </c>
      <c r="AN34" s="4">
        <v>0.622</v>
      </c>
      <c r="AO34" s="51">
        <f t="shared" ref="AO34" si="69">AN34/AM34*1000</f>
        <v>124399.99999999999</v>
      </c>
      <c r="AP34" s="50">
        <v>0</v>
      </c>
      <c r="AQ34" s="4">
        <v>0</v>
      </c>
      <c r="AR34" s="51">
        <v>0</v>
      </c>
      <c r="AS34" s="50">
        <v>2</v>
      </c>
      <c r="AT34" s="4">
        <v>26.37</v>
      </c>
      <c r="AU34" s="51">
        <f t="shared" si="63"/>
        <v>13185</v>
      </c>
      <c r="AV34" s="50">
        <v>10</v>
      </c>
      <c r="AW34" s="4">
        <v>358.75</v>
      </c>
      <c r="AX34" s="51">
        <f t="shared" si="67"/>
        <v>35875</v>
      </c>
      <c r="AY34" s="12">
        <f t="shared" si="64"/>
        <v>12.03</v>
      </c>
      <c r="AZ34" s="13">
        <f t="shared" si="65"/>
        <v>387.06200000000001</v>
      </c>
    </row>
    <row r="35" spans="1:52" x14ac:dyDescent="0.3">
      <c r="A35" s="43">
        <v>2019</v>
      </c>
      <c r="B35" s="44" t="s">
        <v>8</v>
      </c>
      <c r="C35" s="50"/>
      <c r="D35" s="4"/>
      <c r="E35" s="51"/>
      <c r="F35" s="50"/>
      <c r="G35" s="4"/>
      <c r="H35" s="51"/>
      <c r="I35" s="50">
        <v>1.95E-2</v>
      </c>
      <c r="J35" s="4">
        <v>1.198</v>
      </c>
      <c r="K35" s="51">
        <f t="shared" si="60"/>
        <v>61435.89743589743</v>
      </c>
      <c r="L35" s="50">
        <v>0</v>
      </c>
      <c r="M35" s="4">
        <v>0</v>
      </c>
      <c r="N35" s="51">
        <v>0</v>
      </c>
      <c r="O35" s="50">
        <v>0</v>
      </c>
      <c r="P35" s="4">
        <v>0</v>
      </c>
      <c r="Q35" s="51">
        <v>0</v>
      </c>
      <c r="R35" s="50">
        <v>0</v>
      </c>
      <c r="S35" s="4">
        <v>0</v>
      </c>
      <c r="T35" s="51">
        <v>0</v>
      </c>
      <c r="U35" s="50">
        <v>0</v>
      </c>
      <c r="V35" s="4">
        <v>0</v>
      </c>
      <c r="W35" s="51">
        <v>0</v>
      </c>
      <c r="X35" s="50">
        <v>0</v>
      </c>
      <c r="Y35" s="4">
        <v>0</v>
      </c>
      <c r="Z35" s="51">
        <v>0</v>
      </c>
      <c r="AA35" s="50">
        <v>0</v>
      </c>
      <c r="AB35" s="4">
        <v>0</v>
      </c>
      <c r="AC35" s="51">
        <v>0</v>
      </c>
      <c r="AD35" s="50">
        <v>0</v>
      </c>
      <c r="AE35" s="4">
        <v>0</v>
      </c>
      <c r="AF35" s="51">
        <v>0</v>
      </c>
      <c r="AG35" s="50">
        <v>0</v>
      </c>
      <c r="AH35" s="4">
        <v>0</v>
      </c>
      <c r="AI35" s="51">
        <v>0</v>
      </c>
      <c r="AJ35" s="50">
        <v>0</v>
      </c>
      <c r="AK35" s="4">
        <v>0</v>
      </c>
      <c r="AL35" s="51">
        <v>0</v>
      </c>
      <c r="AM35" s="50">
        <v>0</v>
      </c>
      <c r="AN35" s="4">
        <v>0</v>
      </c>
      <c r="AO35" s="51">
        <v>0</v>
      </c>
      <c r="AP35" s="50">
        <v>0</v>
      </c>
      <c r="AQ35" s="4">
        <v>0</v>
      </c>
      <c r="AR35" s="51">
        <v>0</v>
      </c>
      <c r="AS35" s="50">
        <v>0</v>
      </c>
      <c r="AT35" s="4">
        <v>0</v>
      </c>
      <c r="AU35" s="51">
        <v>0</v>
      </c>
      <c r="AV35" s="50">
        <v>0</v>
      </c>
      <c r="AW35" s="4">
        <v>0</v>
      </c>
      <c r="AX35" s="51">
        <v>0</v>
      </c>
      <c r="AY35" s="12">
        <f t="shared" si="64"/>
        <v>0</v>
      </c>
      <c r="AZ35" s="13">
        <f t="shared" si="65"/>
        <v>0</v>
      </c>
    </row>
    <row r="36" spans="1:52" x14ac:dyDescent="0.3">
      <c r="A36" s="43">
        <v>2019</v>
      </c>
      <c r="B36" s="44" t="s">
        <v>9</v>
      </c>
      <c r="C36" s="50"/>
      <c r="D36" s="4"/>
      <c r="E36" s="51"/>
      <c r="F36" s="50"/>
      <c r="G36" s="4"/>
      <c r="H36" s="51"/>
      <c r="I36" s="50">
        <v>0</v>
      </c>
      <c r="J36" s="4">
        <v>0</v>
      </c>
      <c r="K36" s="51">
        <v>0</v>
      </c>
      <c r="L36" s="50">
        <v>0</v>
      </c>
      <c r="M36" s="4">
        <v>0</v>
      </c>
      <c r="N36" s="51">
        <v>0</v>
      </c>
      <c r="O36" s="50">
        <v>9.5999999999999992E-3</v>
      </c>
      <c r="P36" s="4">
        <v>0.46300000000000002</v>
      </c>
      <c r="Q36" s="51">
        <f t="shared" ref="Q36:Q43" si="70">P36/O36*1000</f>
        <v>48229.166666666672</v>
      </c>
      <c r="R36" s="50">
        <v>0</v>
      </c>
      <c r="S36" s="4">
        <v>0</v>
      </c>
      <c r="T36" s="51">
        <v>0</v>
      </c>
      <c r="U36" s="50">
        <v>0</v>
      </c>
      <c r="V36" s="4">
        <v>0</v>
      </c>
      <c r="W36" s="51">
        <v>0</v>
      </c>
      <c r="X36" s="50">
        <v>0</v>
      </c>
      <c r="Y36" s="4">
        <v>0</v>
      </c>
      <c r="Z36" s="51">
        <v>0</v>
      </c>
      <c r="AA36" s="50">
        <v>0</v>
      </c>
      <c r="AB36" s="4">
        <v>0</v>
      </c>
      <c r="AC36" s="51">
        <v>0</v>
      </c>
      <c r="AD36" s="50">
        <v>0</v>
      </c>
      <c r="AE36" s="4">
        <v>0</v>
      </c>
      <c r="AF36" s="51">
        <v>0</v>
      </c>
      <c r="AG36" s="50">
        <v>0</v>
      </c>
      <c r="AH36" s="4">
        <v>0</v>
      </c>
      <c r="AI36" s="51">
        <v>0</v>
      </c>
      <c r="AJ36" s="50">
        <v>0</v>
      </c>
      <c r="AK36" s="4">
        <v>0</v>
      </c>
      <c r="AL36" s="51">
        <v>0</v>
      </c>
      <c r="AM36" s="50">
        <v>0</v>
      </c>
      <c r="AN36" s="4">
        <v>0</v>
      </c>
      <c r="AO36" s="51">
        <v>0</v>
      </c>
      <c r="AP36" s="50">
        <v>0</v>
      </c>
      <c r="AQ36" s="4">
        <v>0</v>
      </c>
      <c r="AR36" s="51">
        <v>0</v>
      </c>
      <c r="AS36" s="50">
        <v>5</v>
      </c>
      <c r="AT36" s="4">
        <v>63</v>
      </c>
      <c r="AU36" s="51">
        <f t="shared" si="63"/>
        <v>12600</v>
      </c>
      <c r="AV36" s="50">
        <v>23</v>
      </c>
      <c r="AW36" s="4">
        <v>404.11</v>
      </c>
      <c r="AX36" s="51">
        <f t="shared" si="67"/>
        <v>17570</v>
      </c>
      <c r="AY36" s="12">
        <f t="shared" si="64"/>
        <v>28.009599999999999</v>
      </c>
      <c r="AZ36" s="13">
        <f t="shared" si="65"/>
        <v>467.57300000000004</v>
      </c>
    </row>
    <row r="37" spans="1:52" x14ac:dyDescent="0.3">
      <c r="A37" s="43">
        <v>2019</v>
      </c>
      <c r="B37" s="44" t="s">
        <v>10</v>
      </c>
      <c r="C37" s="50"/>
      <c r="D37" s="4"/>
      <c r="E37" s="51"/>
      <c r="F37" s="50"/>
      <c r="G37" s="4"/>
      <c r="H37" s="51"/>
      <c r="I37" s="50">
        <v>0</v>
      </c>
      <c r="J37" s="4">
        <v>0</v>
      </c>
      <c r="K37" s="51">
        <v>0</v>
      </c>
      <c r="L37" s="50">
        <v>0</v>
      </c>
      <c r="M37" s="4">
        <v>0</v>
      </c>
      <c r="N37" s="51">
        <v>0</v>
      </c>
      <c r="O37" s="50">
        <v>3.108E-2</v>
      </c>
      <c r="P37" s="4">
        <v>1.544</v>
      </c>
      <c r="Q37" s="51">
        <f t="shared" si="70"/>
        <v>49678.249678249675</v>
      </c>
      <c r="R37" s="50">
        <v>0</v>
      </c>
      <c r="S37" s="4">
        <v>0</v>
      </c>
      <c r="T37" s="51">
        <v>0</v>
      </c>
      <c r="U37" s="50">
        <v>0</v>
      </c>
      <c r="V37" s="4">
        <v>0</v>
      </c>
      <c r="W37" s="51">
        <v>0</v>
      </c>
      <c r="X37" s="50">
        <v>0</v>
      </c>
      <c r="Y37" s="4">
        <v>0</v>
      </c>
      <c r="Z37" s="51">
        <v>0</v>
      </c>
      <c r="AA37" s="50">
        <v>0</v>
      </c>
      <c r="AB37" s="4">
        <v>0</v>
      </c>
      <c r="AC37" s="51">
        <v>0</v>
      </c>
      <c r="AD37" s="50">
        <v>2.1749999999999999E-2</v>
      </c>
      <c r="AE37" s="4">
        <v>1.5189999999999999</v>
      </c>
      <c r="AF37" s="51">
        <f t="shared" ref="AF37:AF43" si="71">AE37/AD37*1000</f>
        <v>69839.080459770121</v>
      </c>
      <c r="AG37" s="50">
        <v>0</v>
      </c>
      <c r="AH37" s="4">
        <v>0</v>
      </c>
      <c r="AI37" s="51">
        <v>0</v>
      </c>
      <c r="AJ37" s="50">
        <v>0</v>
      </c>
      <c r="AK37" s="4">
        <v>0</v>
      </c>
      <c r="AL37" s="51">
        <v>0</v>
      </c>
      <c r="AM37" s="50">
        <v>0</v>
      </c>
      <c r="AN37" s="4">
        <v>0</v>
      </c>
      <c r="AO37" s="51">
        <v>0</v>
      </c>
      <c r="AP37" s="50">
        <v>0</v>
      </c>
      <c r="AQ37" s="4">
        <v>0</v>
      </c>
      <c r="AR37" s="51">
        <v>0</v>
      </c>
      <c r="AS37" s="50">
        <v>0</v>
      </c>
      <c r="AT37" s="4">
        <v>0</v>
      </c>
      <c r="AU37" s="51">
        <v>0</v>
      </c>
      <c r="AV37" s="50">
        <v>103.92</v>
      </c>
      <c r="AW37" s="4">
        <v>1179.569</v>
      </c>
      <c r="AX37" s="51">
        <f t="shared" si="67"/>
        <v>11350.740954580448</v>
      </c>
      <c r="AY37" s="12">
        <f t="shared" si="64"/>
        <v>103.97283</v>
      </c>
      <c r="AZ37" s="13">
        <f t="shared" si="65"/>
        <v>1182.6320000000001</v>
      </c>
    </row>
    <row r="38" spans="1:52" x14ac:dyDescent="0.3">
      <c r="A38" s="43">
        <v>2019</v>
      </c>
      <c r="B38" s="44" t="s">
        <v>11</v>
      </c>
      <c r="C38" s="50"/>
      <c r="D38" s="4"/>
      <c r="E38" s="51"/>
      <c r="F38" s="50"/>
      <c r="G38" s="4"/>
      <c r="H38" s="51"/>
      <c r="I38" s="50">
        <v>0</v>
      </c>
      <c r="J38" s="4">
        <v>0</v>
      </c>
      <c r="K38" s="51">
        <v>0</v>
      </c>
      <c r="L38" s="50">
        <v>0</v>
      </c>
      <c r="M38" s="4">
        <v>0</v>
      </c>
      <c r="N38" s="51">
        <v>0</v>
      </c>
      <c r="O38" s="50">
        <v>0.83135000000000003</v>
      </c>
      <c r="P38" s="4">
        <v>10.516</v>
      </c>
      <c r="Q38" s="51">
        <f t="shared" si="70"/>
        <v>12649.305346725205</v>
      </c>
      <c r="R38" s="50">
        <v>0</v>
      </c>
      <c r="S38" s="4">
        <v>0</v>
      </c>
      <c r="T38" s="51">
        <v>0</v>
      </c>
      <c r="U38" s="50">
        <v>18.827999999999999</v>
      </c>
      <c r="V38" s="4">
        <v>284.77800000000002</v>
      </c>
      <c r="W38" s="51">
        <f t="shared" si="68"/>
        <v>15125.239005736139</v>
      </c>
      <c r="X38" s="50">
        <v>3.1379999999999998E-2</v>
      </c>
      <c r="Y38" s="4">
        <v>1.798</v>
      </c>
      <c r="Z38" s="51">
        <f t="shared" ref="Z38" si="72">Y38/X38*1000</f>
        <v>57297.641810070112</v>
      </c>
      <c r="AA38" s="50">
        <v>0</v>
      </c>
      <c r="AB38" s="4">
        <v>0</v>
      </c>
      <c r="AC38" s="51">
        <v>0</v>
      </c>
      <c r="AD38" s="50">
        <v>0</v>
      </c>
      <c r="AE38" s="4">
        <v>0</v>
      </c>
      <c r="AF38" s="51">
        <v>0</v>
      </c>
      <c r="AG38" s="50">
        <v>0</v>
      </c>
      <c r="AH38" s="4">
        <v>0</v>
      </c>
      <c r="AI38" s="51">
        <v>0</v>
      </c>
      <c r="AJ38" s="50">
        <v>0</v>
      </c>
      <c r="AK38" s="4">
        <v>0</v>
      </c>
      <c r="AL38" s="51">
        <v>0</v>
      </c>
      <c r="AM38" s="50">
        <v>0</v>
      </c>
      <c r="AN38" s="4">
        <v>0</v>
      </c>
      <c r="AO38" s="51">
        <v>0</v>
      </c>
      <c r="AP38" s="50">
        <v>0</v>
      </c>
      <c r="AQ38" s="4">
        <v>0</v>
      </c>
      <c r="AR38" s="51">
        <v>0</v>
      </c>
      <c r="AS38" s="50">
        <v>0</v>
      </c>
      <c r="AT38" s="4">
        <v>0</v>
      </c>
      <c r="AU38" s="51">
        <v>0</v>
      </c>
      <c r="AV38" s="50">
        <v>0</v>
      </c>
      <c r="AW38" s="4">
        <v>0</v>
      </c>
      <c r="AX38" s="51">
        <v>0</v>
      </c>
      <c r="AY38" s="12">
        <f>C38+L38+U38+AA38+AD38+AG38+O38+AJ38+AS38+AV38+AP38+X38</f>
        <v>19.690729999999999</v>
      </c>
      <c r="AZ38" s="13">
        <f>D38+M38+V38+AB38+AE38+AH38+P38+AK38+AT38+AW38+AQ38+Y38</f>
        <v>297.09200000000004</v>
      </c>
    </row>
    <row r="39" spans="1:52" x14ac:dyDescent="0.3">
      <c r="A39" s="43">
        <v>2019</v>
      </c>
      <c r="B39" s="44" t="s">
        <v>12</v>
      </c>
      <c r="C39" s="50"/>
      <c r="D39" s="4"/>
      <c r="E39" s="51"/>
      <c r="F39" s="50"/>
      <c r="G39" s="4"/>
      <c r="H39" s="51"/>
      <c r="I39" s="50">
        <v>0</v>
      </c>
      <c r="J39" s="4">
        <v>0</v>
      </c>
      <c r="K39" s="51">
        <v>0</v>
      </c>
      <c r="L39" s="50">
        <v>0</v>
      </c>
      <c r="M39" s="4">
        <v>0</v>
      </c>
      <c r="N39" s="51">
        <v>0</v>
      </c>
      <c r="O39" s="50">
        <v>4.1640000000000003E-2</v>
      </c>
      <c r="P39" s="4">
        <v>4.2270000000000003</v>
      </c>
      <c r="Q39" s="51">
        <f t="shared" si="70"/>
        <v>101512.96829971182</v>
      </c>
      <c r="R39" s="50">
        <v>0</v>
      </c>
      <c r="S39" s="4">
        <v>0</v>
      </c>
      <c r="T39" s="51">
        <v>0</v>
      </c>
      <c r="U39" s="50">
        <v>6.0000000000000001E-3</v>
      </c>
      <c r="V39" s="4">
        <v>0.52900000000000003</v>
      </c>
      <c r="W39" s="51">
        <f t="shared" si="68"/>
        <v>88166.666666666672</v>
      </c>
      <c r="X39" s="50">
        <v>0</v>
      </c>
      <c r="Y39" s="4">
        <v>0</v>
      </c>
      <c r="Z39" s="51">
        <v>0</v>
      </c>
      <c r="AA39" s="50">
        <v>0</v>
      </c>
      <c r="AB39" s="4">
        <v>0</v>
      </c>
      <c r="AC39" s="51">
        <v>0</v>
      </c>
      <c r="AD39" s="50">
        <v>2.094E-2</v>
      </c>
      <c r="AE39" s="4">
        <v>0.35</v>
      </c>
      <c r="AF39" s="51">
        <f t="shared" si="71"/>
        <v>16714.42215854823</v>
      </c>
      <c r="AG39" s="50">
        <v>0</v>
      </c>
      <c r="AH39" s="4">
        <v>0</v>
      </c>
      <c r="AI39" s="51">
        <v>0</v>
      </c>
      <c r="AJ39" s="50">
        <v>0</v>
      </c>
      <c r="AK39" s="4">
        <v>0</v>
      </c>
      <c r="AL39" s="51">
        <v>0</v>
      </c>
      <c r="AM39" s="50">
        <v>0</v>
      </c>
      <c r="AN39" s="4">
        <v>0</v>
      </c>
      <c r="AO39" s="51">
        <v>0</v>
      </c>
      <c r="AP39" s="50">
        <v>0</v>
      </c>
      <c r="AQ39" s="4">
        <v>0</v>
      </c>
      <c r="AR39" s="51">
        <v>0</v>
      </c>
      <c r="AS39" s="50">
        <v>2</v>
      </c>
      <c r="AT39" s="4">
        <v>24.9</v>
      </c>
      <c r="AU39" s="51">
        <f t="shared" si="63"/>
        <v>12450</v>
      </c>
      <c r="AV39" s="50">
        <v>20</v>
      </c>
      <c r="AW39" s="4">
        <v>369</v>
      </c>
      <c r="AX39" s="51">
        <f t="shared" si="67"/>
        <v>18450</v>
      </c>
      <c r="AY39" s="12">
        <f t="shared" ref="AY39:AY44" si="73">C39+L39+U39+AA39+AD39+AG39+O39+AJ39+AS39+AV39+AP39+X39</f>
        <v>22.068580000000001</v>
      </c>
      <c r="AZ39" s="13">
        <f t="shared" ref="AZ39:AZ44" si="74">D39+M39+V39+AB39+AE39+AH39+P39+AK39+AT39+AW39+AQ39+Y39</f>
        <v>399.00599999999997</v>
      </c>
    </row>
    <row r="40" spans="1:52" x14ac:dyDescent="0.3">
      <c r="A40" s="43">
        <v>2019</v>
      </c>
      <c r="B40" s="44" t="s">
        <v>13</v>
      </c>
      <c r="C40" s="50"/>
      <c r="D40" s="4"/>
      <c r="E40" s="51"/>
      <c r="F40" s="50"/>
      <c r="G40" s="4"/>
      <c r="H40" s="51"/>
      <c r="I40" s="50">
        <v>6.0000000000000001E-3</v>
      </c>
      <c r="J40" s="4">
        <v>0.53700000000000003</v>
      </c>
      <c r="K40" s="51">
        <f t="shared" ref="K40" si="75">J40/I40*1000</f>
        <v>89500</v>
      </c>
      <c r="L40" s="50">
        <v>0</v>
      </c>
      <c r="M40" s="4">
        <v>0</v>
      </c>
      <c r="N40" s="51">
        <v>0</v>
      </c>
      <c r="O40" s="50">
        <v>3.1809999999999998E-2</v>
      </c>
      <c r="P40" s="4">
        <v>2.7879999999999998</v>
      </c>
      <c r="Q40" s="51">
        <f t="shared" si="70"/>
        <v>87645.394530022008</v>
      </c>
      <c r="R40" s="50">
        <v>0</v>
      </c>
      <c r="S40" s="4">
        <v>0</v>
      </c>
      <c r="T40" s="51">
        <v>0</v>
      </c>
      <c r="U40" s="50">
        <v>0.17624999999999999</v>
      </c>
      <c r="V40" s="4">
        <v>8.7569999999999997</v>
      </c>
      <c r="W40" s="51">
        <f t="shared" si="68"/>
        <v>49685.106382978724</v>
      </c>
      <c r="X40" s="50">
        <v>0</v>
      </c>
      <c r="Y40" s="4">
        <v>0</v>
      </c>
      <c r="Z40" s="51">
        <v>0</v>
      </c>
      <c r="AA40" s="50">
        <v>0</v>
      </c>
      <c r="AB40" s="4">
        <v>0</v>
      </c>
      <c r="AC40" s="51">
        <v>0</v>
      </c>
      <c r="AD40" s="50">
        <v>0</v>
      </c>
      <c r="AE40" s="4">
        <v>0</v>
      </c>
      <c r="AF40" s="51">
        <v>0</v>
      </c>
      <c r="AG40" s="50">
        <v>0</v>
      </c>
      <c r="AH40" s="4">
        <v>0</v>
      </c>
      <c r="AI40" s="51">
        <v>0</v>
      </c>
      <c r="AJ40" s="50">
        <v>0</v>
      </c>
      <c r="AK40" s="4">
        <v>0</v>
      </c>
      <c r="AL40" s="51">
        <v>0</v>
      </c>
      <c r="AM40" s="50">
        <v>0</v>
      </c>
      <c r="AN40" s="4">
        <v>0</v>
      </c>
      <c r="AO40" s="51">
        <v>0</v>
      </c>
      <c r="AP40" s="50">
        <v>0</v>
      </c>
      <c r="AQ40" s="4">
        <v>0</v>
      </c>
      <c r="AR40" s="51">
        <v>0</v>
      </c>
      <c r="AS40" s="50">
        <v>0</v>
      </c>
      <c r="AT40" s="4">
        <v>0</v>
      </c>
      <c r="AU40" s="51">
        <v>0</v>
      </c>
      <c r="AV40" s="50">
        <v>0</v>
      </c>
      <c r="AW40" s="4">
        <v>0</v>
      </c>
      <c r="AX40" s="51">
        <v>0</v>
      </c>
      <c r="AY40" s="12">
        <f t="shared" si="73"/>
        <v>0.20805999999999999</v>
      </c>
      <c r="AZ40" s="13">
        <f t="shared" si="74"/>
        <v>11.545</v>
      </c>
    </row>
    <row r="41" spans="1:52" x14ac:dyDescent="0.3">
      <c r="A41" s="43">
        <v>2019</v>
      </c>
      <c r="B41" s="44" t="s">
        <v>14</v>
      </c>
      <c r="C41" s="50"/>
      <c r="D41" s="4"/>
      <c r="E41" s="51"/>
      <c r="F41" s="50"/>
      <c r="G41" s="4"/>
      <c r="H41" s="51"/>
      <c r="I41" s="50">
        <v>0</v>
      </c>
      <c r="J41" s="4">
        <v>0</v>
      </c>
      <c r="K41" s="51">
        <v>0</v>
      </c>
      <c r="L41" s="50">
        <v>0</v>
      </c>
      <c r="M41" s="4">
        <v>0</v>
      </c>
      <c r="N41" s="51">
        <v>0</v>
      </c>
      <c r="O41" s="50">
        <v>3.5639999999999998E-2</v>
      </c>
      <c r="P41" s="4">
        <v>2.109</v>
      </c>
      <c r="Q41" s="51">
        <f t="shared" si="70"/>
        <v>59175.084175084179</v>
      </c>
      <c r="R41" s="50">
        <v>0</v>
      </c>
      <c r="S41" s="4">
        <v>0</v>
      </c>
      <c r="T41" s="51">
        <v>0</v>
      </c>
      <c r="U41" s="50">
        <v>0</v>
      </c>
      <c r="V41" s="4">
        <v>0</v>
      </c>
      <c r="W41" s="51">
        <v>0</v>
      </c>
      <c r="X41" s="50">
        <v>0</v>
      </c>
      <c r="Y41" s="4">
        <v>0</v>
      </c>
      <c r="Z41" s="51">
        <v>0</v>
      </c>
      <c r="AA41" s="50">
        <v>0</v>
      </c>
      <c r="AB41" s="4">
        <v>0</v>
      </c>
      <c r="AC41" s="51">
        <v>0</v>
      </c>
      <c r="AD41" s="50">
        <v>1.436E-2</v>
      </c>
      <c r="AE41" s="4">
        <v>0.38200000000000001</v>
      </c>
      <c r="AF41" s="51">
        <f t="shared" si="71"/>
        <v>26601.671309192203</v>
      </c>
      <c r="AG41" s="50">
        <v>0</v>
      </c>
      <c r="AH41" s="4">
        <v>0</v>
      </c>
      <c r="AI41" s="51">
        <v>0</v>
      </c>
      <c r="AJ41" s="50">
        <v>0</v>
      </c>
      <c r="AK41" s="4">
        <v>0</v>
      </c>
      <c r="AL41" s="51">
        <v>0</v>
      </c>
      <c r="AM41" s="50">
        <v>0</v>
      </c>
      <c r="AN41" s="4">
        <v>0</v>
      </c>
      <c r="AO41" s="51">
        <v>0</v>
      </c>
      <c r="AP41" s="50">
        <v>0</v>
      </c>
      <c r="AQ41" s="4">
        <v>0</v>
      </c>
      <c r="AR41" s="51">
        <v>0</v>
      </c>
      <c r="AS41" s="50">
        <v>0</v>
      </c>
      <c r="AT41" s="4">
        <v>0</v>
      </c>
      <c r="AU41" s="51">
        <v>0</v>
      </c>
      <c r="AV41" s="50">
        <v>23</v>
      </c>
      <c r="AW41" s="4">
        <v>381.8</v>
      </c>
      <c r="AX41" s="51">
        <f t="shared" si="67"/>
        <v>16600</v>
      </c>
      <c r="AY41" s="12">
        <f t="shared" si="73"/>
        <v>23.05</v>
      </c>
      <c r="AZ41" s="13">
        <f t="shared" si="74"/>
        <v>384.291</v>
      </c>
    </row>
    <row r="42" spans="1:52" x14ac:dyDescent="0.3">
      <c r="A42" s="43">
        <v>2019</v>
      </c>
      <c r="B42" s="44" t="s">
        <v>15</v>
      </c>
      <c r="C42" s="50"/>
      <c r="D42" s="4"/>
      <c r="E42" s="51"/>
      <c r="F42" s="50"/>
      <c r="G42" s="4"/>
      <c r="H42" s="51"/>
      <c r="I42" s="50">
        <v>6.2E-2</v>
      </c>
      <c r="J42" s="4">
        <v>4.03</v>
      </c>
      <c r="K42" s="51">
        <f t="shared" ref="K42:K43" si="76">J42/I42*1000</f>
        <v>65000</v>
      </c>
      <c r="L42" s="50">
        <v>0</v>
      </c>
      <c r="M42" s="4">
        <v>0</v>
      </c>
      <c r="N42" s="51">
        <v>0</v>
      </c>
      <c r="O42" s="50">
        <v>0</v>
      </c>
      <c r="P42" s="4">
        <v>0</v>
      </c>
      <c r="Q42" s="51">
        <v>0</v>
      </c>
      <c r="R42" s="50">
        <v>0</v>
      </c>
      <c r="S42" s="4">
        <v>0</v>
      </c>
      <c r="T42" s="51">
        <v>0</v>
      </c>
      <c r="U42" s="50">
        <v>0</v>
      </c>
      <c r="V42" s="4">
        <v>0</v>
      </c>
      <c r="W42" s="51">
        <v>0</v>
      </c>
      <c r="X42" s="50">
        <v>0</v>
      </c>
      <c r="Y42" s="4">
        <v>0</v>
      </c>
      <c r="Z42" s="51">
        <v>0</v>
      </c>
      <c r="AA42" s="50">
        <v>0.02</v>
      </c>
      <c r="AB42" s="4">
        <v>0.66</v>
      </c>
      <c r="AC42" s="51">
        <f t="shared" si="61"/>
        <v>33000</v>
      </c>
      <c r="AD42" s="50">
        <v>0.33654000000000001</v>
      </c>
      <c r="AE42" s="4">
        <v>14.316000000000001</v>
      </c>
      <c r="AF42" s="51">
        <f t="shared" si="71"/>
        <v>42538.776965591016</v>
      </c>
      <c r="AG42" s="50">
        <v>0</v>
      </c>
      <c r="AH42" s="4">
        <v>0</v>
      </c>
      <c r="AI42" s="51">
        <v>0</v>
      </c>
      <c r="AJ42" s="50">
        <v>0</v>
      </c>
      <c r="AK42" s="4">
        <v>0</v>
      </c>
      <c r="AL42" s="51">
        <v>0</v>
      </c>
      <c r="AM42" s="50">
        <v>0</v>
      </c>
      <c r="AN42" s="4">
        <v>0</v>
      </c>
      <c r="AO42" s="51">
        <v>0</v>
      </c>
      <c r="AP42" s="50">
        <v>0</v>
      </c>
      <c r="AQ42" s="4">
        <v>0</v>
      </c>
      <c r="AR42" s="51">
        <v>0</v>
      </c>
      <c r="AS42" s="50">
        <v>2</v>
      </c>
      <c r="AT42" s="4">
        <v>24.9</v>
      </c>
      <c r="AU42" s="51">
        <f t="shared" si="63"/>
        <v>12450</v>
      </c>
      <c r="AV42" s="50">
        <v>0</v>
      </c>
      <c r="AW42" s="4">
        <v>0</v>
      </c>
      <c r="AX42" s="51">
        <v>0</v>
      </c>
      <c r="AY42" s="12">
        <f t="shared" si="73"/>
        <v>2.3565399999999999</v>
      </c>
      <c r="AZ42" s="13">
        <f t="shared" si="74"/>
        <v>39.875999999999998</v>
      </c>
    </row>
    <row r="43" spans="1:52" x14ac:dyDescent="0.3">
      <c r="A43" s="43">
        <v>2019</v>
      </c>
      <c r="B43" s="44" t="s">
        <v>16</v>
      </c>
      <c r="C43" s="50"/>
      <c r="D43" s="4"/>
      <c r="E43" s="51"/>
      <c r="F43" s="50"/>
      <c r="G43" s="4"/>
      <c r="H43" s="51"/>
      <c r="I43" s="50">
        <v>7.0000000000000001E-3</v>
      </c>
      <c r="J43" s="4">
        <v>0.78400000000000003</v>
      </c>
      <c r="K43" s="51">
        <f t="shared" si="76"/>
        <v>112000</v>
      </c>
      <c r="L43" s="50">
        <v>0</v>
      </c>
      <c r="M43" s="4">
        <v>0</v>
      </c>
      <c r="N43" s="51">
        <v>0</v>
      </c>
      <c r="O43" s="50">
        <v>1E-3</v>
      </c>
      <c r="P43" s="4">
        <v>0.69499999999999995</v>
      </c>
      <c r="Q43" s="51">
        <f t="shared" si="70"/>
        <v>694999.99999999988</v>
      </c>
      <c r="R43" s="50">
        <v>0</v>
      </c>
      <c r="S43" s="4">
        <v>0</v>
      </c>
      <c r="T43" s="51">
        <v>0</v>
      </c>
      <c r="U43" s="50">
        <v>0</v>
      </c>
      <c r="V43" s="4">
        <v>0</v>
      </c>
      <c r="W43" s="51">
        <v>0</v>
      </c>
      <c r="X43" s="50">
        <v>0</v>
      </c>
      <c r="Y43" s="4">
        <v>0</v>
      </c>
      <c r="Z43" s="51">
        <v>0</v>
      </c>
      <c r="AA43" s="50">
        <v>0</v>
      </c>
      <c r="AB43" s="4">
        <v>0</v>
      </c>
      <c r="AC43" s="51">
        <v>0</v>
      </c>
      <c r="AD43" s="50">
        <v>6.5499999999999994E-3</v>
      </c>
      <c r="AE43" s="4">
        <v>0.73099999999999998</v>
      </c>
      <c r="AF43" s="51">
        <f t="shared" si="71"/>
        <v>111603.05343511452</v>
      </c>
      <c r="AG43" s="50">
        <v>0</v>
      </c>
      <c r="AH43" s="4">
        <v>0</v>
      </c>
      <c r="AI43" s="51">
        <v>0</v>
      </c>
      <c r="AJ43" s="50">
        <v>0</v>
      </c>
      <c r="AK43" s="4">
        <v>0</v>
      </c>
      <c r="AL43" s="51">
        <v>0</v>
      </c>
      <c r="AM43" s="50">
        <v>0</v>
      </c>
      <c r="AN43" s="4">
        <v>0</v>
      </c>
      <c r="AO43" s="51">
        <v>0</v>
      </c>
      <c r="AP43" s="50">
        <v>0</v>
      </c>
      <c r="AQ43" s="4">
        <v>0</v>
      </c>
      <c r="AR43" s="51">
        <v>0</v>
      </c>
      <c r="AS43" s="50">
        <v>0</v>
      </c>
      <c r="AT43" s="4">
        <v>0</v>
      </c>
      <c r="AU43" s="51">
        <v>0</v>
      </c>
      <c r="AV43" s="50">
        <v>0</v>
      </c>
      <c r="AW43" s="4">
        <v>0</v>
      </c>
      <c r="AX43" s="51">
        <v>0</v>
      </c>
      <c r="AY43" s="12">
        <f t="shared" si="73"/>
        <v>7.5499999999999994E-3</v>
      </c>
      <c r="AZ43" s="13">
        <f t="shared" si="74"/>
        <v>1.4259999999999999</v>
      </c>
    </row>
    <row r="44" spans="1:52" ht="15" thickBot="1" x14ac:dyDescent="0.35">
      <c r="A44" s="60"/>
      <c r="B44" s="61" t="s">
        <v>17</v>
      </c>
      <c r="C44" s="56"/>
      <c r="D44" s="33"/>
      <c r="E44" s="57"/>
      <c r="F44" s="56"/>
      <c r="G44" s="33"/>
      <c r="H44" s="57"/>
      <c r="I44" s="56">
        <f t="shared" ref="I44:J44" si="77">SUM(I32:I43)</f>
        <v>0.17700000000000002</v>
      </c>
      <c r="J44" s="33">
        <f t="shared" si="77"/>
        <v>11.958</v>
      </c>
      <c r="K44" s="57"/>
      <c r="L44" s="56">
        <f t="shared" ref="L44:M44" si="78">SUM(L32:L43)</f>
        <v>0.09</v>
      </c>
      <c r="M44" s="33">
        <f t="shared" si="78"/>
        <v>0.9</v>
      </c>
      <c r="N44" s="57"/>
      <c r="O44" s="56">
        <f t="shared" ref="O44:P44" si="79">SUM(O32:O43)</f>
        <v>0.9821200000000001</v>
      </c>
      <c r="P44" s="33">
        <f t="shared" si="79"/>
        <v>22.341999999999999</v>
      </c>
      <c r="Q44" s="57"/>
      <c r="R44" s="56">
        <f t="shared" ref="R44:S44" si="80">SUM(R32:R43)</f>
        <v>0</v>
      </c>
      <c r="S44" s="33">
        <f t="shared" si="80"/>
        <v>0</v>
      </c>
      <c r="T44" s="57"/>
      <c r="U44" s="56">
        <f t="shared" ref="U44:V44" si="81">SUM(U32:U43)</f>
        <v>19.04025</v>
      </c>
      <c r="V44" s="33">
        <f t="shared" si="81"/>
        <v>296.00600000000003</v>
      </c>
      <c r="W44" s="57"/>
      <c r="X44" s="56">
        <f t="shared" ref="X44:Y44" si="82">SUM(X32:X43)</f>
        <v>3.1379999999999998E-2</v>
      </c>
      <c r="Y44" s="33">
        <f t="shared" si="82"/>
        <v>1.798</v>
      </c>
      <c r="Z44" s="57"/>
      <c r="AA44" s="56">
        <f t="shared" ref="AA44:AB44" si="83">SUM(AA32:AA43)</f>
        <v>4.1559999999999997</v>
      </c>
      <c r="AB44" s="33">
        <f t="shared" si="83"/>
        <v>77.34</v>
      </c>
      <c r="AC44" s="57"/>
      <c r="AD44" s="56">
        <f t="shared" ref="AD44:AE44" si="84">SUM(AD32:AD43)</f>
        <v>0.40014</v>
      </c>
      <c r="AE44" s="33">
        <f t="shared" si="84"/>
        <v>17.298000000000002</v>
      </c>
      <c r="AF44" s="57"/>
      <c r="AG44" s="56">
        <f t="shared" ref="AG44:AH44" si="85">SUM(AG32:AG43)</f>
        <v>0</v>
      </c>
      <c r="AH44" s="33">
        <f t="shared" si="85"/>
        <v>0</v>
      </c>
      <c r="AI44" s="57"/>
      <c r="AJ44" s="56">
        <f t="shared" ref="AJ44:AK44" si="86">SUM(AJ32:AJ43)</f>
        <v>0</v>
      </c>
      <c r="AK44" s="33">
        <f t="shared" si="86"/>
        <v>0</v>
      </c>
      <c r="AL44" s="57"/>
      <c r="AM44" s="56">
        <f t="shared" ref="AM44:AN44" si="87">SUM(AM32:AM43)</f>
        <v>5.0000000000000001E-3</v>
      </c>
      <c r="AN44" s="33">
        <f t="shared" si="87"/>
        <v>0.622</v>
      </c>
      <c r="AO44" s="57"/>
      <c r="AP44" s="56">
        <f t="shared" ref="AP44:AQ44" si="88">SUM(AP32:AP43)</f>
        <v>1E-3</v>
      </c>
      <c r="AQ44" s="33">
        <f t="shared" si="88"/>
        <v>0.31900000000000001</v>
      </c>
      <c r="AR44" s="57"/>
      <c r="AS44" s="56">
        <f t="shared" ref="AS44:AT44" si="89">SUM(AS32:AS43)</f>
        <v>14.19082</v>
      </c>
      <c r="AT44" s="33">
        <f t="shared" si="89"/>
        <v>189.25</v>
      </c>
      <c r="AU44" s="57"/>
      <c r="AV44" s="56">
        <f t="shared" ref="AV44:AW44" si="90">SUM(AV32:AV43)</f>
        <v>181.88</v>
      </c>
      <c r="AW44" s="33">
        <f t="shared" si="90"/>
        <v>2729.9790000000003</v>
      </c>
      <c r="AX44" s="57"/>
      <c r="AY44" s="34">
        <f t="shared" si="73"/>
        <v>220.77171000000001</v>
      </c>
      <c r="AZ44" s="35">
        <f t="shared" si="74"/>
        <v>3335.232</v>
      </c>
    </row>
    <row r="45" spans="1:52" x14ac:dyDescent="0.3">
      <c r="A45" s="43">
        <v>2020</v>
      </c>
      <c r="B45" s="44" t="s">
        <v>5</v>
      </c>
      <c r="C45" s="50"/>
      <c r="D45" s="4"/>
      <c r="E45" s="51"/>
      <c r="F45" s="50"/>
      <c r="G45" s="4"/>
      <c r="H45" s="51"/>
      <c r="I45" s="50">
        <v>0</v>
      </c>
      <c r="J45" s="4">
        <v>0</v>
      </c>
      <c r="K45" s="51">
        <v>0</v>
      </c>
      <c r="L45" s="50">
        <v>0</v>
      </c>
      <c r="M45" s="4">
        <v>0</v>
      </c>
      <c r="N45" s="51">
        <v>0</v>
      </c>
      <c r="O45" s="50">
        <v>1.188E-2</v>
      </c>
      <c r="P45" s="4">
        <v>0.751</v>
      </c>
      <c r="Q45" s="51">
        <f t="shared" ref="Q45:Q47" si="91">P45/O45*1000</f>
        <v>63215.488215488214</v>
      </c>
      <c r="R45" s="50">
        <v>0</v>
      </c>
      <c r="S45" s="4">
        <v>0</v>
      </c>
      <c r="T45" s="51">
        <v>0</v>
      </c>
      <c r="U45" s="50">
        <v>0</v>
      </c>
      <c r="V45" s="4">
        <v>0</v>
      </c>
      <c r="W45" s="51">
        <v>0</v>
      </c>
      <c r="X45" s="50">
        <v>0</v>
      </c>
      <c r="Y45" s="4">
        <v>0</v>
      </c>
      <c r="Z45" s="51">
        <v>0</v>
      </c>
      <c r="AA45" s="50">
        <v>0</v>
      </c>
      <c r="AB45" s="4">
        <v>0</v>
      </c>
      <c r="AC45" s="51">
        <v>0</v>
      </c>
      <c r="AD45" s="50">
        <v>0</v>
      </c>
      <c r="AE45" s="4">
        <v>0</v>
      </c>
      <c r="AF45" s="51">
        <v>0</v>
      </c>
      <c r="AG45" s="50">
        <v>0</v>
      </c>
      <c r="AH45" s="4">
        <v>0</v>
      </c>
      <c r="AI45" s="51">
        <v>0</v>
      </c>
      <c r="AJ45" s="50">
        <v>0</v>
      </c>
      <c r="AK45" s="4">
        <v>0</v>
      </c>
      <c r="AL45" s="51">
        <v>0</v>
      </c>
      <c r="AM45" s="50">
        <v>0</v>
      </c>
      <c r="AN45" s="4">
        <v>0</v>
      </c>
      <c r="AO45" s="51">
        <v>0</v>
      </c>
      <c r="AP45" s="50">
        <v>0</v>
      </c>
      <c r="AQ45" s="4">
        <v>0</v>
      </c>
      <c r="AR45" s="51">
        <v>0</v>
      </c>
      <c r="AS45" s="50">
        <v>0</v>
      </c>
      <c r="AT45" s="4">
        <v>0</v>
      </c>
      <c r="AU45" s="51">
        <v>0</v>
      </c>
      <c r="AV45" s="50">
        <v>14</v>
      </c>
      <c r="AW45" s="4">
        <v>292.19400000000002</v>
      </c>
      <c r="AX45" s="51">
        <f t="shared" ref="AX45" si="92">AW45/AV45*1000</f>
        <v>20871.000000000004</v>
      </c>
      <c r="AY45" s="12">
        <f t="shared" ref="AY45:AY48" si="93">C45+L45+U45+AA45+AD45+AG45+O45+AJ45+AS45+AV45+AP45+X45+R45</f>
        <v>14.01188</v>
      </c>
      <c r="AZ45" s="13">
        <f t="shared" ref="AZ45:AZ48" si="94">D45+M45+V45+AB45+AE45+AH45+P45+AK45+AT45+AW45+AQ45+Y45+S45</f>
        <v>292.94499999999999</v>
      </c>
    </row>
    <row r="46" spans="1:52" x14ac:dyDescent="0.3">
      <c r="A46" s="43">
        <v>2020</v>
      </c>
      <c r="B46" s="44" t="s">
        <v>6</v>
      </c>
      <c r="C46" s="50"/>
      <c r="D46" s="4"/>
      <c r="E46" s="51"/>
      <c r="F46" s="50"/>
      <c r="G46" s="4"/>
      <c r="H46" s="51"/>
      <c r="I46" s="50">
        <v>0</v>
      </c>
      <c r="J46" s="4">
        <v>0</v>
      </c>
      <c r="K46" s="51">
        <v>0</v>
      </c>
      <c r="L46" s="50">
        <v>0</v>
      </c>
      <c r="M46" s="4">
        <v>0</v>
      </c>
      <c r="N46" s="51">
        <v>0</v>
      </c>
      <c r="O46" s="50">
        <v>0</v>
      </c>
      <c r="P46" s="4">
        <v>0</v>
      </c>
      <c r="Q46" s="51">
        <v>0</v>
      </c>
      <c r="R46" s="50">
        <v>0</v>
      </c>
      <c r="S46" s="4">
        <v>0</v>
      </c>
      <c r="T46" s="51">
        <v>0</v>
      </c>
      <c r="U46" s="50">
        <v>0</v>
      </c>
      <c r="V46" s="4">
        <v>0</v>
      </c>
      <c r="W46" s="51">
        <v>0</v>
      </c>
      <c r="X46" s="50">
        <v>0</v>
      </c>
      <c r="Y46" s="4">
        <v>0</v>
      </c>
      <c r="Z46" s="51">
        <v>0</v>
      </c>
      <c r="AA46" s="50">
        <v>0</v>
      </c>
      <c r="AB46" s="4">
        <v>0</v>
      </c>
      <c r="AC46" s="51">
        <v>0</v>
      </c>
      <c r="AD46" s="50">
        <v>0</v>
      </c>
      <c r="AE46" s="4">
        <v>0</v>
      </c>
      <c r="AF46" s="51">
        <v>0</v>
      </c>
      <c r="AG46" s="50">
        <v>0</v>
      </c>
      <c r="AH46" s="4">
        <v>0</v>
      </c>
      <c r="AI46" s="51">
        <v>0</v>
      </c>
      <c r="AJ46" s="50">
        <v>0</v>
      </c>
      <c r="AK46" s="4">
        <v>0</v>
      </c>
      <c r="AL46" s="51">
        <v>0</v>
      </c>
      <c r="AM46" s="50">
        <v>0</v>
      </c>
      <c r="AN46" s="4">
        <v>0</v>
      </c>
      <c r="AO46" s="51">
        <v>0</v>
      </c>
      <c r="AP46" s="50">
        <v>0</v>
      </c>
      <c r="AQ46" s="4">
        <v>0</v>
      </c>
      <c r="AR46" s="51">
        <v>0</v>
      </c>
      <c r="AS46" s="50">
        <v>5.2999999999999998E-4</v>
      </c>
      <c r="AT46" s="4">
        <v>4.7E-2</v>
      </c>
      <c r="AU46" s="51">
        <f t="shared" ref="AU46:AU48" si="95">AT46/AS46*1000</f>
        <v>88679.24528301887</v>
      </c>
      <c r="AV46" s="50">
        <v>0</v>
      </c>
      <c r="AW46" s="4">
        <v>0</v>
      </c>
      <c r="AX46" s="51">
        <v>0</v>
      </c>
      <c r="AY46" s="12">
        <f t="shared" si="93"/>
        <v>5.2999999999999998E-4</v>
      </c>
      <c r="AZ46" s="13">
        <f t="shared" si="94"/>
        <v>4.7E-2</v>
      </c>
    </row>
    <row r="47" spans="1:52" x14ac:dyDescent="0.3">
      <c r="A47" s="43">
        <v>2020</v>
      </c>
      <c r="B47" s="44" t="s">
        <v>7</v>
      </c>
      <c r="C47" s="50"/>
      <c r="D47" s="4"/>
      <c r="E47" s="51"/>
      <c r="F47" s="50"/>
      <c r="G47" s="4"/>
      <c r="H47" s="51"/>
      <c r="I47" s="50">
        <v>0</v>
      </c>
      <c r="J47" s="4">
        <v>0</v>
      </c>
      <c r="K47" s="51">
        <v>0</v>
      </c>
      <c r="L47" s="50">
        <v>0</v>
      </c>
      <c r="M47" s="4">
        <v>0</v>
      </c>
      <c r="N47" s="51">
        <v>0</v>
      </c>
      <c r="O47" s="50">
        <v>9.5999999999999992E-3</v>
      </c>
      <c r="P47" s="4">
        <v>0.46800000000000003</v>
      </c>
      <c r="Q47" s="51">
        <f t="shared" si="91"/>
        <v>48750.000000000007</v>
      </c>
      <c r="R47" s="50">
        <v>0</v>
      </c>
      <c r="S47" s="4">
        <v>0</v>
      </c>
      <c r="T47" s="51">
        <v>0</v>
      </c>
      <c r="U47" s="50">
        <v>0</v>
      </c>
      <c r="V47" s="4">
        <v>0</v>
      </c>
      <c r="W47" s="51">
        <v>0</v>
      </c>
      <c r="X47" s="50">
        <v>0</v>
      </c>
      <c r="Y47" s="4">
        <v>0</v>
      </c>
      <c r="Z47" s="51">
        <v>0</v>
      </c>
      <c r="AA47" s="50">
        <v>1E-3</v>
      </c>
      <c r="AB47" s="4">
        <v>0.126</v>
      </c>
      <c r="AC47" s="51">
        <f t="shared" ref="AC47" si="96">AB47/AA47*1000</f>
        <v>126000</v>
      </c>
      <c r="AD47" s="50">
        <v>0</v>
      </c>
      <c r="AE47" s="4">
        <v>0</v>
      </c>
      <c r="AF47" s="51">
        <v>0</v>
      </c>
      <c r="AG47" s="50">
        <v>0</v>
      </c>
      <c r="AH47" s="4">
        <v>0</v>
      </c>
      <c r="AI47" s="51">
        <v>0</v>
      </c>
      <c r="AJ47" s="50">
        <v>0</v>
      </c>
      <c r="AK47" s="4">
        <v>0</v>
      </c>
      <c r="AL47" s="51">
        <v>0</v>
      </c>
      <c r="AM47" s="50">
        <v>0</v>
      </c>
      <c r="AN47" s="4">
        <v>0</v>
      </c>
      <c r="AO47" s="51">
        <v>0</v>
      </c>
      <c r="AP47" s="50">
        <v>0</v>
      </c>
      <c r="AQ47" s="4">
        <v>0</v>
      </c>
      <c r="AR47" s="51">
        <v>0</v>
      </c>
      <c r="AS47" s="50">
        <v>0</v>
      </c>
      <c r="AT47" s="4">
        <v>0</v>
      </c>
      <c r="AU47" s="51">
        <v>0</v>
      </c>
      <c r="AV47" s="50">
        <v>0</v>
      </c>
      <c r="AW47" s="4">
        <v>0</v>
      </c>
      <c r="AX47" s="51">
        <v>0</v>
      </c>
      <c r="AY47" s="12">
        <f t="shared" si="93"/>
        <v>1.0599999999999998E-2</v>
      </c>
      <c r="AZ47" s="13">
        <f t="shared" si="94"/>
        <v>0.59400000000000008</v>
      </c>
    </row>
    <row r="48" spans="1:52" x14ac:dyDescent="0.3">
      <c r="A48" s="43">
        <v>2020</v>
      </c>
      <c r="B48" s="44" t="s">
        <v>8</v>
      </c>
      <c r="C48" s="50"/>
      <c r="D48" s="4"/>
      <c r="E48" s="51"/>
      <c r="F48" s="50"/>
      <c r="G48" s="4"/>
      <c r="H48" s="51"/>
      <c r="I48" s="50">
        <v>0</v>
      </c>
      <c r="J48" s="4">
        <v>0</v>
      </c>
      <c r="K48" s="51">
        <v>0</v>
      </c>
      <c r="L48" s="50">
        <v>0</v>
      </c>
      <c r="M48" s="4">
        <v>0</v>
      </c>
      <c r="N48" s="51">
        <v>0</v>
      </c>
      <c r="O48" s="50">
        <v>0</v>
      </c>
      <c r="P48" s="4">
        <v>0</v>
      </c>
      <c r="Q48" s="51">
        <v>0</v>
      </c>
      <c r="R48" s="50">
        <v>0</v>
      </c>
      <c r="S48" s="4">
        <v>0</v>
      </c>
      <c r="T48" s="51">
        <v>0</v>
      </c>
      <c r="U48" s="50">
        <v>0</v>
      </c>
      <c r="V48" s="4">
        <v>0</v>
      </c>
      <c r="W48" s="51">
        <v>0</v>
      </c>
      <c r="X48" s="50">
        <v>0</v>
      </c>
      <c r="Y48" s="4">
        <v>0</v>
      </c>
      <c r="Z48" s="51">
        <v>0</v>
      </c>
      <c r="AA48" s="50">
        <v>0</v>
      </c>
      <c r="AB48" s="4">
        <v>0</v>
      </c>
      <c r="AC48" s="51">
        <v>0</v>
      </c>
      <c r="AD48" s="50">
        <v>0</v>
      </c>
      <c r="AE48" s="4">
        <v>0</v>
      </c>
      <c r="AF48" s="51">
        <v>0</v>
      </c>
      <c r="AG48" s="50">
        <v>0</v>
      </c>
      <c r="AH48" s="4">
        <v>0</v>
      </c>
      <c r="AI48" s="51">
        <v>0</v>
      </c>
      <c r="AJ48" s="50">
        <v>0</v>
      </c>
      <c r="AK48" s="4">
        <v>0</v>
      </c>
      <c r="AL48" s="51">
        <v>0</v>
      </c>
      <c r="AM48" s="50">
        <v>0</v>
      </c>
      <c r="AN48" s="4">
        <v>0</v>
      </c>
      <c r="AO48" s="51">
        <v>0</v>
      </c>
      <c r="AP48" s="50">
        <v>0</v>
      </c>
      <c r="AQ48" s="4">
        <v>0</v>
      </c>
      <c r="AR48" s="51">
        <v>0</v>
      </c>
      <c r="AS48" s="50">
        <v>2.0844499999999999</v>
      </c>
      <c r="AT48" s="4">
        <v>33.36</v>
      </c>
      <c r="AU48" s="51">
        <f t="shared" si="95"/>
        <v>16004.22173714889</v>
      </c>
      <c r="AV48" s="50">
        <v>0</v>
      </c>
      <c r="AW48" s="4">
        <v>0</v>
      </c>
      <c r="AX48" s="51">
        <v>0</v>
      </c>
      <c r="AY48" s="12">
        <f t="shared" si="93"/>
        <v>2.0844499999999999</v>
      </c>
      <c r="AZ48" s="13">
        <f t="shared" si="94"/>
        <v>33.36</v>
      </c>
    </row>
    <row r="49" spans="1:52" x14ac:dyDescent="0.3">
      <c r="A49" s="43">
        <v>2020</v>
      </c>
      <c r="B49" s="44" t="s">
        <v>9</v>
      </c>
      <c r="C49" s="50"/>
      <c r="D49" s="4"/>
      <c r="E49" s="51"/>
      <c r="F49" s="50"/>
      <c r="G49" s="4"/>
      <c r="H49" s="51"/>
      <c r="I49" s="50">
        <v>0</v>
      </c>
      <c r="J49" s="4">
        <v>0</v>
      </c>
      <c r="K49" s="51">
        <f t="shared" ref="K49:K56" si="97">IF(I49=0,0,J49/I49*1000)</f>
        <v>0</v>
      </c>
      <c r="L49" s="50">
        <v>0</v>
      </c>
      <c r="M49" s="4">
        <v>0</v>
      </c>
      <c r="N49" s="51">
        <f t="shared" ref="N49:AX56" si="98">IF(L49=0,0,M49/L49*1000)</f>
        <v>0</v>
      </c>
      <c r="O49" s="50">
        <v>0</v>
      </c>
      <c r="P49" s="4">
        <v>0</v>
      </c>
      <c r="Q49" s="51">
        <f t="shared" si="98"/>
        <v>0</v>
      </c>
      <c r="R49" s="50">
        <v>3.1E-2</v>
      </c>
      <c r="S49" s="4">
        <v>1.905</v>
      </c>
      <c r="T49" s="51">
        <f t="shared" ref="T49:T56" si="99">IF(R49=0,0,S49/R49*1000)</f>
        <v>61451.61290322581</v>
      </c>
      <c r="U49" s="50">
        <v>2.4E-2</v>
      </c>
      <c r="V49" s="4">
        <v>2.0619999999999998</v>
      </c>
      <c r="W49" s="51">
        <f t="shared" si="98"/>
        <v>85916.666666666657</v>
      </c>
      <c r="X49" s="50">
        <v>0</v>
      </c>
      <c r="Y49" s="4">
        <v>0</v>
      </c>
      <c r="Z49" s="51">
        <f t="shared" si="98"/>
        <v>0</v>
      </c>
      <c r="AA49" s="50">
        <v>0</v>
      </c>
      <c r="AB49" s="4">
        <v>0</v>
      </c>
      <c r="AC49" s="51">
        <f t="shared" si="98"/>
        <v>0</v>
      </c>
      <c r="AD49" s="50">
        <v>0</v>
      </c>
      <c r="AE49" s="4">
        <v>0</v>
      </c>
      <c r="AF49" s="51">
        <f t="shared" si="98"/>
        <v>0</v>
      </c>
      <c r="AG49" s="50">
        <v>0</v>
      </c>
      <c r="AH49" s="4">
        <v>0</v>
      </c>
      <c r="AI49" s="51">
        <f t="shared" si="98"/>
        <v>0</v>
      </c>
      <c r="AJ49" s="50">
        <v>0</v>
      </c>
      <c r="AK49" s="4">
        <v>0</v>
      </c>
      <c r="AL49" s="51">
        <f t="shared" si="98"/>
        <v>0</v>
      </c>
      <c r="AM49" s="50">
        <v>0</v>
      </c>
      <c r="AN49" s="4">
        <v>0</v>
      </c>
      <c r="AO49" s="51">
        <f t="shared" si="98"/>
        <v>0</v>
      </c>
      <c r="AP49" s="50">
        <v>0</v>
      </c>
      <c r="AQ49" s="4">
        <v>0</v>
      </c>
      <c r="AR49" s="51">
        <f t="shared" si="98"/>
        <v>0</v>
      </c>
      <c r="AS49" s="50">
        <v>0</v>
      </c>
      <c r="AT49" s="4">
        <v>0</v>
      </c>
      <c r="AU49" s="51">
        <f t="shared" si="98"/>
        <v>0</v>
      </c>
      <c r="AV49" s="50">
        <v>33.19</v>
      </c>
      <c r="AW49" s="4">
        <v>694.64</v>
      </c>
      <c r="AX49" s="51">
        <f t="shared" si="98"/>
        <v>20929.195540825549</v>
      </c>
      <c r="AY49" s="12">
        <f>C49+L49+U49+AA49+AD49+AG49+O49+AJ49+AS49+AV49+AP49+X49+R49</f>
        <v>33.244999999999997</v>
      </c>
      <c r="AZ49" s="13">
        <f>D49+M49+V49+AB49+AE49+AH49+P49+AK49+AT49+AW49+AQ49+Y49+S49</f>
        <v>698.60699999999997</v>
      </c>
    </row>
    <row r="50" spans="1:52" x14ac:dyDescent="0.3">
      <c r="A50" s="43">
        <v>2020</v>
      </c>
      <c r="B50" s="44" t="s">
        <v>10</v>
      </c>
      <c r="C50" s="50"/>
      <c r="D50" s="4"/>
      <c r="E50" s="51"/>
      <c r="F50" s="50"/>
      <c r="G50" s="4"/>
      <c r="H50" s="51"/>
      <c r="I50" s="50">
        <v>7.6230000000000006E-2</v>
      </c>
      <c r="J50" s="4">
        <v>6.5270000000000001</v>
      </c>
      <c r="K50" s="51">
        <f t="shared" si="97"/>
        <v>85622.458349731081</v>
      </c>
      <c r="L50" s="50">
        <v>0.6</v>
      </c>
      <c r="M50" s="4">
        <v>23.646000000000001</v>
      </c>
      <c r="N50" s="51">
        <f t="shared" si="98"/>
        <v>39410.000000000007</v>
      </c>
      <c r="O50" s="50">
        <v>7.8200000000000006E-3</v>
      </c>
      <c r="P50" s="4">
        <v>0.59199999999999997</v>
      </c>
      <c r="Q50" s="51">
        <f t="shared" si="98"/>
        <v>75703.32480818413</v>
      </c>
      <c r="R50" s="50">
        <v>0</v>
      </c>
      <c r="S50" s="4">
        <v>0</v>
      </c>
      <c r="T50" s="51">
        <f t="shared" si="99"/>
        <v>0</v>
      </c>
      <c r="U50" s="50">
        <v>0</v>
      </c>
      <c r="V50" s="4">
        <v>0</v>
      </c>
      <c r="W50" s="51">
        <f t="shared" si="98"/>
        <v>0</v>
      </c>
      <c r="X50" s="50">
        <v>0</v>
      </c>
      <c r="Y50" s="4">
        <v>0</v>
      </c>
      <c r="Z50" s="51">
        <f t="shared" si="98"/>
        <v>0</v>
      </c>
      <c r="AA50" s="50">
        <v>0</v>
      </c>
      <c r="AB50" s="4">
        <v>0</v>
      </c>
      <c r="AC50" s="51">
        <f t="shared" si="98"/>
        <v>0</v>
      </c>
      <c r="AD50" s="50">
        <v>0</v>
      </c>
      <c r="AE50" s="4">
        <v>0</v>
      </c>
      <c r="AF50" s="51">
        <f t="shared" si="98"/>
        <v>0</v>
      </c>
      <c r="AG50" s="50">
        <v>0</v>
      </c>
      <c r="AH50" s="4">
        <v>0</v>
      </c>
      <c r="AI50" s="51">
        <f t="shared" si="98"/>
        <v>0</v>
      </c>
      <c r="AJ50" s="50">
        <v>0</v>
      </c>
      <c r="AK50" s="4">
        <v>0</v>
      </c>
      <c r="AL50" s="51">
        <f t="shared" si="98"/>
        <v>0</v>
      </c>
      <c r="AM50" s="50">
        <v>0</v>
      </c>
      <c r="AN50" s="4">
        <v>0</v>
      </c>
      <c r="AO50" s="51">
        <f t="shared" si="98"/>
        <v>0</v>
      </c>
      <c r="AP50" s="50">
        <v>0</v>
      </c>
      <c r="AQ50" s="4">
        <v>0</v>
      </c>
      <c r="AR50" s="51">
        <f t="shared" si="98"/>
        <v>0</v>
      </c>
      <c r="AS50" s="50">
        <v>0</v>
      </c>
      <c r="AT50" s="4">
        <v>0</v>
      </c>
      <c r="AU50" s="51">
        <f t="shared" si="98"/>
        <v>0</v>
      </c>
      <c r="AV50" s="50">
        <v>0</v>
      </c>
      <c r="AW50" s="4">
        <v>0</v>
      </c>
      <c r="AX50" s="51">
        <f t="shared" si="98"/>
        <v>0</v>
      </c>
      <c r="AY50" s="12">
        <f t="shared" ref="AY50:AY61" si="100">C50+L50+U50+AA50+AD50+AG50+O50+AJ50+AS50+AV50+AP50+X50+R50</f>
        <v>0.60782000000000003</v>
      </c>
      <c r="AZ50" s="13">
        <f t="shared" ref="AZ50:AZ61" si="101">D50+M50+V50+AB50+AE50+AH50+P50+AK50+AT50+AW50+AQ50+Y50+S50</f>
        <v>24.238</v>
      </c>
    </row>
    <row r="51" spans="1:52" x14ac:dyDescent="0.3">
      <c r="A51" s="43">
        <v>2020</v>
      </c>
      <c r="B51" s="44" t="s">
        <v>11</v>
      </c>
      <c r="C51" s="50"/>
      <c r="D51" s="4"/>
      <c r="E51" s="51"/>
      <c r="F51" s="50"/>
      <c r="G51" s="4"/>
      <c r="H51" s="51"/>
      <c r="I51" s="50">
        <v>6.7000000000000004E-2</v>
      </c>
      <c r="J51" s="4">
        <v>5.48</v>
      </c>
      <c r="K51" s="51">
        <f t="shared" si="97"/>
        <v>81791.044776119408</v>
      </c>
      <c r="L51" s="50">
        <v>0</v>
      </c>
      <c r="M51" s="4">
        <v>0</v>
      </c>
      <c r="N51" s="51">
        <f t="shared" si="98"/>
        <v>0</v>
      </c>
      <c r="O51" s="50">
        <v>0</v>
      </c>
      <c r="P51" s="4">
        <v>0</v>
      </c>
      <c r="Q51" s="51">
        <f t="shared" si="98"/>
        <v>0</v>
      </c>
      <c r="R51" s="50">
        <v>5.0000000000000001E-3</v>
      </c>
      <c r="S51" s="4">
        <v>0.04</v>
      </c>
      <c r="T51" s="51">
        <f t="shared" si="99"/>
        <v>8000</v>
      </c>
      <c r="U51" s="50">
        <v>0</v>
      </c>
      <c r="V51" s="4">
        <v>0</v>
      </c>
      <c r="W51" s="51">
        <f t="shared" si="98"/>
        <v>0</v>
      </c>
      <c r="X51" s="50">
        <v>0</v>
      </c>
      <c r="Y51" s="4">
        <v>0</v>
      </c>
      <c r="Z51" s="51">
        <f t="shared" si="98"/>
        <v>0</v>
      </c>
      <c r="AA51" s="50">
        <v>0</v>
      </c>
      <c r="AB51" s="4">
        <v>0</v>
      </c>
      <c r="AC51" s="51">
        <f t="shared" si="98"/>
        <v>0</v>
      </c>
      <c r="AD51" s="50">
        <v>0.4274</v>
      </c>
      <c r="AE51" s="4">
        <v>13.19</v>
      </c>
      <c r="AF51" s="51">
        <f t="shared" si="98"/>
        <v>30861.020121665886</v>
      </c>
      <c r="AG51" s="50">
        <v>0</v>
      </c>
      <c r="AH51" s="4">
        <v>0</v>
      </c>
      <c r="AI51" s="51">
        <f t="shared" si="98"/>
        <v>0</v>
      </c>
      <c r="AJ51" s="50">
        <v>0</v>
      </c>
      <c r="AK51" s="4">
        <v>0</v>
      </c>
      <c r="AL51" s="51">
        <f t="shared" si="98"/>
        <v>0</v>
      </c>
      <c r="AM51" s="50">
        <v>0</v>
      </c>
      <c r="AN51" s="4">
        <v>0</v>
      </c>
      <c r="AO51" s="51">
        <f t="shared" si="98"/>
        <v>0</v>
      </c>
      <c r="AP51" s="50">
        <v>0</v>
      </c>
      <c r="AQ51" s="4">
        <v>0</v>
      </c>
      <c r="AR51" s="51">
        <f t="shared" si="98"/>
        <v>0</v>
      </c>
      <c r="AS51" s="50">
        <v>0.60499999999999998</v>
      </c>
      <c r="AT51" s="4">
        <v>14.385</v>
      </c>
      <c r="AU51" s="51">
        <f t="shared" si="98"/>
        <v>23776.859504132233</v>
      </c>
      <c r="AV51" s="50">
        <v>0</v>
      </c>
      <c r="AW51" s="4">
        <v>0</v>
      </c>
      <c r="AX51" s="51">
        <f t="shared" si="98"/>
        <v>0</v>
      </c>
      <c r="AY51" s="12">
        <f t="shared" si="100"/>
        <v>1.0373999999999999</v>
      </c>
      <c r="AZ51" s="13">
        <f t="shared" si="101"/>
        <v>27.614999999999998</v>
      </c>
    </row>
    <row r="52" spans="1:52" x14ac:dyDescent="0.3">
      <c r="A52" s="43">
        <v>2020</v>
      </c>
      <c r="B52" s="44" t="s">
        <v>12</v>
      </c>
      <c r="C52" s="71"/>
      <c r="D52" s="72"/>
      <c r="E52" s="51"/>
      <c r="F52" s="71"/>
      <c r="G52" s="72"/>
      <c r="H52" s="51"/>
      <c r="I52" s="71">
        <v>2.2839999999999999E-2</v>
      </c>
      <c r="J52" s="72">
        <v>2.665</v>
      </c>
      <c r="K52" s="51">
        <f t="shared" si="97"/>
        <v>116681.26094570928</v>
      </c>
      <c r="L52" s="71">
        <v>0.16200000000000001</v>
      </c>
      <c r="M52" s="72">
        <v>5.3120000000000003</v>
      </c>
      <c r="N52" s="51">
        <f t="shared" si="98"/>
        <v>32790.123456790127</v>
      </c>
      <c r="O52" s="50">
        <v>0</v>
      </c>
      <c r="P52" s="4">
        <v>0</v>
      </c>
      <c r="Q52" s="51">
        <f t="shared" si="98"/>
        <v>0</v>
      </c>
      <c r="R52" s="71">
        <v>1.16E-3</v>
      </c>
      <c r="S52" s="72">
        <v>0.10100000000000001</v>
      </c>
      <c r="T52" s="51">
        <f t="shared" si="99"/>
        <v>87068.965517241377</v>
      </c>
      <c r="U52" s="50">
        <v>0</v>
      </c>
      <c r="V52" s="4">
        <v>0</v>
      </c>
      <c r="W52" s="51">
        <f t="shared" si="98"/>
        <v>0</v>
      </c>
      <c r="X52" s="50">
        <v>0</v>
      </c>
      <c r="Y52" s="4">
        <v>0</v>
      </c>
      <c r="Z52" s="51">
        <f t="shared" si="98"/>
        <v>0</v>
      </c>
      <c r="AA52" s="50">
        <v>0</v>
      </c>
      <c r="AB52" s="4">
        <v>0</v>
      </c>
      <c r="AC52" s="51">
        <f t="shared" si="98"/>
        <v>0</v>
      </c>
      <c r="AD52" s="71">
        <v>2E-3</v>
      </c>
      <c r="AE52" s="72">
        <v>0.71</v>
      </c>
      <c r="AF52" s="51">
        <f t="shared" si="98"/>
        <v>355000</v>
      </c>
      <c r="AG52" s="50">
        <v>0</v>
      </c>
      <c r="AH52" s="4">
        <v>0</v>
      </c>
      <c r="AI52" s="51">
        <f t="shared" si="98"/>
        <v>0</v>
      </c>
      <c r="AJ52" s="50">
        <v>0</v>
      </c>
      <c r="AK52" s="4">
        <v>0</v>
      </c>
      <c r="AL52" s="51">
        <f t="shared" si="98"/>
        <v>0</v>
      </c>
      <c r="AM52" s="50">
        <v>0</v>
      </c>
      <c r="AN52" s="4">
        <v>0</v>
      </c>
      <c r="AO52" s="51">
        <f t="shared" si="98"/>
        <v>0</v>
      </c>
      <c r="AP52" s="50">
        <v>0</v>
      </c>
      <c r="AQ52" s="4">
        <v>0</v>
      </c>
      <c r="AR52" s="51">
        <f t="shared" si="98"/>
        <v>0</v>
      </c>
      <c r="AS52" s="50">
        <v>0</v>
      </c>
      <c r="AT52" s="4">
        <v>0</v>
      </c>
      <c r="AU52" s="51">
        <f t="shared" si="98"/>
        <v>0</v>
      </c>
      <c r="AV52" s="50">
        <v>0</v>
      </c>
      <c r="AW52" s="4">
        <v>0</v>
      </c>
      <c r="AX52" s="51">
        <f t="shared" si="98"/>
        <v>0</v>
      </c>
      <c r="AY52" s="12">
        <f t="shared" si="100"/>
        <v>0.16516</v>
      </c>
      <c r="AZ52" s="13">
        <f t="shared" si="101"/>
        <v>6.1230000000000002</v>
      </c>
    </row>
    <row r="53" spans="1:52" x14ac:dyDescent="0.3">
      <c r="A53" s="43">
        <v>2020</v>
      </c>
      <c r="B53" s="44" t="s">
        <v>13</v>
      </c>
      <c r="C53" s="73"/>
      <c r="D53" s="74"/>
      <c r="E53" s="51"/>
      <c r="F53" s="73"/>
      <c r="G53" s="74"/>
      <c r="H53" s="51"/>
      <c r="I53" s="73">
        <v>5.6369999999999996E-2</v>
      </c>
      <c r="J53" s="74">
        <v>8.6590000000000007</v>
      </c>
      <c r="K53" s="51">
        <f t="shared" si="97"/>
        <v>153610.07628171015</v>
      </c>
      <c r="L53" s="50">
        <v>0</v>
      </c>
      <c r="M53" s="4">
        <v>0</v>
      </c>
      <c r="N53" s="51">
        <f t="shared" si="98"/>
        <v>0</v>
      </c>
      <c r="O53" s="50">
        <v>0</v>
      </c>
      <c r="P53" s="4">
        <v>0</v>
      </c>
      <c r="Q53" s="51">
        <f t="shared" si="98"/>
        <v>0</v>
      </c>
      <c r="R53" s="73">
        <v>0.05</v>
      </c>
      <c r="S53" s="74">
        <v>0.24</v>
      </c>
      <c r="T53" s="51">
        <f t="shared" si="99"/>
        <v>4800</v>
      </c>
      <c r="U53" s="73">
        <v>1.2E-2</v>
      </c>
      <c r="V53" s="74">
        <v>1.095</v>
      </c>
      <c r="W53" s="51">
        <f t="shared" si="98"/>
        <v>91250</v>
      </c>
      <c r="X53" s="50">
        <v>0</v>
      </c>
      <c r="Y53" s="4">
        <v>0</v>
      </c>
      <c r="Z53" s="51">
        <f t="shared" si="98"/>
        <v>0</v>
      </c>
      <c r="AA53" s="50">
        <v>0</v>
      </c>
      <c r="AB53" s="4">
        <v>0</v>
      </c>
      <c r="AC53" s="51">
        <f t="shared" si="98"/>
        <v>0</v>
      </c>
      <c r="AD53" s="50">
        <v>0</v>
      </c>
      <c r="AE53" s="4">
        <v>0</v>
      </c>
      <c r="AF53" s="51">
        <f t="shared" si="98"/>
        <v>0</v>
      </c>
      <c r="AG53" s="50">
        <v>0</v>
      </c>
      <c r="AH53" s="4">
        <v>0</v>
      </c>
      <c r="AI53" s="51">
        <f t="shared" si="98"/>
        <v>0</v>
      </c>
      <c r="AJ53" s="50">
        <v>0</v>
      </c>
      <c r="AK53" s="4">
        <v>0</v>
      </c>
      <c r="AL53" s="51">
        <f t="shared" si="98"/>
        <v>0</v>
      </c>
      <c r="AM53" s="50">
        <v>0</v>
      </c>
      <c r="AN53" s="4">
        <v>0</v>
      </c>
      <c r="AO53" s="51">
        <f t="shared" si="98"/>
        <v>0</v>
      </c>
      <c r="AP53" s="50">
        <v>0</v>
      </c>
      <c r="AQ53" s="4">
        <v>0</v>
      </c>
      <c r="AR53" s="51">
        <f t="shared" si="98"/>
        <v>0</v>
      </c>
      <c r="AS53" s="50">
        <v>0</v>
      </c>
      <c r="AT53" s="4">
        <v>0</v>
      </c>
      <c r="AU53" s="51">
        <f t="shared" si="98"/>
        <v>0</v>
      </c>
      <c r="AV53" s="73">
        <v>21</v>
      </c>
      <c r="AW53" s="74">
        <v>444.15</v>
      </c>
      <c r="AX53" s="51">
        <f t="shared" si="98"/>
        <v>21150</v>
      </c>
      <c r="AY53" s="12">
        <f t="shared" si="100"/>
        <v>21.062000000000001</v>
      </c>
      <c r="AZ53" s="13">
        <f t="shared" si="101"/>
        <v>445.48500000000001</v>
      </c>
    </row>
    <row r="54" spans="1:52" x14ac:dyDescent="0.3">
      <c r="A54" s="43">
        <v>2020</v>
      </c>
      <c r="B54" s="44" t="s">
        <v>14</v>
      </c>
      <c r="D54" s="75"/>
      <c r="E54" s="51"/>
      <c r="G54" s="75"/>
      <c r="H54" s="51"/>
      <c r="I54" s="7">
        <v>7.2199999999999999E-3</v>
      </c>
      <c r="J54" s="75">
        <v>0.25</v>
      </c>
      <c r="K54" s="51">
        <f t="shared" si="97"/>
        <v>34626.038781163435</v>
      </c>
      <c r="L54" s="50">
        <v>0</v>
      </c>
      <c r="M54" s="4">
        <v>0</v>
      </c>
      <c r="N54" s="51">
        <f t="shared" si="98"/>
        <v>0</v>
      </c>
      <c r="O54" s="7">
        <v>7.4999999999999997E-3</v>
      </c>
      <c r="P54" s="75">
        <v>1.19</v>
      </c>
      <c r="Q54" s="51">
        <f t="shared" si="98"/>
        <v>158666.66666666666</v>
      </c>
      <c r="R54" s="50">
        <v>0</v>
      </c>
      <c r="S54" s="4">
        <v>0</v>
      </c>
      <c r="T54" s="51">
        <f t="shared" si="99"/>
        <v>0</v>
      </c>
      <c r="U54" s="7">
        <v>1</v>
      </c>
      <c r="V54" s="75">
        <v>25.45</v>
      </c>
      <c r="W54" s="51">
        <f t="shared" si="98"/>
        <v>25450</v>
      </c>
      <c r="X54" s="50">
        <v>0</v>
      </c>
      <c r="Y54" s="4">
        <v>0</v>
      </c>
      <c r="Z54" s="51">
        <f t="shared" si="98"/>
        <v>0</v>
      </c>
      <c r="AA54" s="50">
        <v>0</v>
      </c>
      <c r="AB54" s="4">
        <v>0</v>
      </c>
      <c r="AC54" s="51">
        <f t="shared" si="98"/>
        <v>0</v>
      </c>
      <c r="AD54" s="50">
        <v>0</v>
      </c>
      <c r="AE54" s="4">
        <v>0</v>
      </c>
      <c r="AF54" s="51">
        <f t="shared" si="98"/>
        <v>0</v>
      </c>
      <c r="AG54" s="50">
        <v>0</v>
      </c>
      <c r="AH54" s="4">
        <v>0</v>
      </c>
      <c r="AI54" s="51">
        <f t="shared" si="98"/>
        <v>0</v>
      </c>
      <c r="AJ54" s="7">
        <v>0.01</v>
      </c>
      <c r="AK54" s="75">
        <v>4.0679999999999996</v>
      </c>
      <c r="AL54" s="51">
        <f t="shared" si="98"/>
        <v>406799.99999999994</v>
      </c>
      <c r="AM54" s="50">
        <v>0</v>
      </c>
      <c r="AN54" s="4">
        <v>0</v>
      </c>
      <c r="AO54" s="51">
        <f t="shared" si="98"/>
        <v>0</v>
      </c>
      <c r="AP54" s="50">
        <v>0</v>
      </c>
      <c r="AQ54" s="4">
        <v>0</v>
      </c>
      <c r="AR54" s="51">
        <f t="shared" si="98"/>
        <v>0</v>
      </c>
      <c r="AS54" s="50">
        <v>0</v>
      </c>
      <c r="AT54" s="4">
        <v>0</v>
      </c>
      <c r="AU54" s="51">
        <f t="shared" si="98"/>
        <v>0</v>
      </c>
      <c r="AV54" s="50">
        <v>0</v>
      </c>
      <c r="AW54" s="4">
        <v>0</v>
      </c>
      <c r="AX54" s="51">
        <f t="shared" si="98"/>
        <v>0</v>
      </c>
      <c r="AY54" s="12">
        <f t="shared" si="100"/>
        <v>1.0175000000000001</v>
      </c>
      <c r="AZ54" s="13">
        <f t="shared" si="101"/>
        <v>30.707999999999998</v>
      </c>
    </row>
    <row r="55" spans="1:52" x14ac:dyDescent="0.3">
      <c r="A55" s="43">
        <v>2020</v>
      </c>
      <c r="B55" s="51" t="s">
        <v>15</v>
      </c>
      <c r="C55" s="76"/>
      <c r="D55" s="4"/>
      <c r="E55" s="51"/>
      <c r="F55" s="76"/>
      <c r="G55" s="4"/>
      <c r="H55" s="51"/>
      <c r="I55" s="76">
        <v>0.32885000000000003</v>
      </c>
      <c r="J55" s="4">
        <v>7.1109999999999998</v>
      </c>
      <c r="K55" s="51">
        <f t="shared" si="97"/>
        <v>21623.840656834422</v>
      </c>
      <c r="L55" s="50">
        <v>0</v>
      </c>
      <c r="M55" s="4">
        <v>0</v>
      </c>
      <c r="N55" s="51">
        <f t="shared" si="98"/>
        <v>0</v>
      </c>
      <c r="O55" s="50">
        <v>0</v>
      </c>
      <c r="P55" s="4">
        <v>0</v>
      </c>
      <c r="Q55" s="51">
        <f t="shared" si="98"/>
        <v>0</v>
      </c>
      <c r="R55" s="50">
        <v>0</v>
      </c>
      <c r="S55" s="4">
        <v>0</v>
      </c>
      <c r="T55" s="51">
        <f t="shared" si="99"/>
        <v>0</v>
      </c>
      <c r="U55" s="50">
        <v>0</v>
      </c>
      <c r="V55" s="4">
        <v>0</v>
      </c>
      <c r="W55" s="51">
        <f t="shared" si="98"/>
        <v>0</v>
      </c>
      <c r="X55" s="50">
        <v>0</v>
      </c>
      <c r="Y55" s="4">
        <v>0</v>
      </c>
      <c r="Z55" s="51">
        <f t="shared" si="98"/>
        <v>0</v>
      </c>
      <c r="AA55" s="50">
        <v>0</v>
      </c>
      <c r="AB55" s="4">
        <v>0</v>
      </c>
      <c r="AC55" s="51">
        <f t="shared" si="98"/>
        <v>0</v>
      </c>
      <c r="AD55" s="76">
        <v>0.16081000000000001</v>
      </c>
      <c r="AE55" s="4">
        <v>12.438000000000001</v>
      </c>
      <c r="AF55" s="51">
        <f t="shared" si="98"/>
        <v>77345.936197997624</v>
      </c>
      <c r="AG55" s="50">
        <v>0</v>
      </c>
      <c r="AH55" s="4">
        <v>0</v>
      </c>
      <c r="AI55" s="51">
        <f t="shared" si="98"/>
        <v>0</v>
      </c>
      <c r="AJ55" s="50">
        <v>0</v>
      </c>
      <c r="AK55" s="4">
        <v>0</v>
      </c>
      <c r="AL55" s="51">
        <f t="shared" si="98"/>
        <v>0</v>
      </c>
      <c r="AM55" s="50">
        <v>0</v>
      </c>
      <c r="AN55" s="4">
        <v>0</v>
      </c>
      <c r="AO55" s="51">
        <f t="shared" si="98"/>
        <v>0</v>
      </c>
      <c r="AP55" s="50">
        <v>0</v>
      </c>
      <c r="AQ55" s="4">
        <v>0</v>
      </c>
      <c r="AR55" s="51">
        <f t="shared" si="98"/>
        <v>0</v>
      </c>
      <c r="AS55" s="50">
        <v>0</v>
      </c>
      <c r="AT55" s="4">
        <v>0</v>
      </c>
      <c r="AU55" s="51">
        <f t="shared" si="98"/>
        <v>0</v>
      </c>
      <c r="AV55" s="76">
        <v>15</v>
      </c>
      <c r="AW55" s="4">
        <v>306</v>
      </c>
      <c r="AX55" s="51">
        <f t="shared" si="98"/>
        <v>20400</v>
      </c>
      <c r="AY55" s="12">
        <f t="shared" si="100"/>
        <v>15.16081</v>
      </c>
      <c r="AZ55" s="13">
        <f t="shared" si="101"/>
        <v>318.43799999999999</v>
      </c>
    </row>
    <row r="56" spans="1:52" x14ac:dyDescent="0.3">
      <c r="A56" s="43">
        <v>2020</v>
      </c>
      <c r="B56" s="44" t="s">
        <v>16</v>
      </c>
      <c r="C56" s="76"/>
      <c r="D56" s="4"/>
      <c r="E56" s="51"/>
      <c r="F56" s="76"/>
      <c r="G56" s="4"/>
      <c r="H56" s="51"/>
      <c r="I56" s="76">
        <v>1.44E-2</v>
      </c>
      <c r="J56" s="4">
        <v>0.46200000000000002</v>
      </c>
      <c r="K56" s="51">
        <f t="shared" si="97"/>
        <v>32083.333333333336</v>
      </c>
      <c r="L56" s="50">
        <v>0</v>
      </c>
      <c r="M56" s="4">
        <v>0</v>
      </c>
      <c r="N56" s="51">
        <f t="shared" si="98"/>
        <v>0</v>
      </c>
      <c r="O56" s="76">
        <v>1.8609999999999998E-2</v>
      </c>
      <c r="P56" s="4">
        <v>1.706</v>
      </c>
      <c r="Q56" s="51">
        <f t="shared" si="98"/>
        <v>91671.144545943054</v>
      </c>
      <c r="R56" s="76">
        <v>0.21099999999999999</v>
      </c>
      <c r="S56" s="4">
        <v>3.2679999999999998</v>
      </c>
      <c r="T56" s="51">
        <f t="shared" si="99"/>
        <v>15488.151658767771</v>
      </c>
      <c r="U56" s="50">
        <v>0</v>
      </c>
      <c r="V56" s="4">
        <v>0</v>
      </c>
      <c r="W56" s="51">
        <f t="shared" si="98"/>
        <v>0</v>
      </c>
      <c r="X56" s="50">
        <v>0</v>
      </c>
      <c r="Y56" s="4">
        <v>0</v>
      </c>
      <c r="Z56" s="51">
        <f t="shared" si="98"/>
        <v>0</v>
      </c>
      <c r="AA56" s="76">
        <v>2.4E-2</v>
      </c>
      <c r="AB56" s="4">
        <v>1.262</v>
      </c>
      <c r="AC56" s="51">
        <f t="shared" si="98"/>
        <v>52583.333333333336</v>
      </c>
      <c r="AD56" s="50">
        <v>0</v>
      </c>
      <c r="AE56" s="4">
        <v>0</v>
      </c>
      <c r="AF56" s="51">
        <f t="shared" si="98"/>
        <v>0</v>
      </c>
      <c r="AG56" s="50">
        <v>0</v>
      </c>
      <c r="AH56" s="4">
        <v>0</v>
      </c>
      <c r="AI56" s="51">
        <f t="shared" si="98"/>
        <v>0</v>
      </c>
      <c r="AJ56" s="50">
        <v>0</v>
      </c>
      <c r="AK56" s="4">
        <v>0</v>
      </c>
      <c r="AL56" s="51">
        <f t="shared" si="98"/>
        <v>0</v>
      </c>
      <c r="AM56" s="50">
        <v>0</v>
      </c>
      <c r="AN56" s="4">
        <v>0</v>
      </c>
      <c r="AO56" s="51">
        <f t="shared" si="98"/>
        <v>0</v>
      </c>
      <c r="AP56" s="50">
        <v>0</v>
      </c>
      <c r="AQ56" s="4">
        <v>0</v>
      </c>
      <c r="AR56" s="51">
        <f t="shared" si="98"/>
        <v>0</v>
      </c>
      <c r="AS56" s="50">
        <v>0</v>
      </c>
      <c r="AT56" s="4">
        <v>0</v>
      </c>
      <c r="AU56" s="51">
        <f t="shared" si="98"/>
        <v>0</v>
      </c>
      <c r="AV56" s="76">
        <v>85</v>
      </c>
      <c r="AW56" s="4">
        <v>2137.0340000000001</v>
      </c>
      <c r="AX56" s="51">
        <f t="shared" si="98"/>
        <v>25141.576470588236</v>
      </c>
      <c r="AY56" s="12">
        <f t="shared" si="100"/>
        <v>85.253609999999995</v>
      </c>
      <c r="AZ56" s="13">
        <f t="shared" si="101"/>
        <v>2143.27</v>
      </c>
    </row>
    <row r="57" spans="1:52" ht="15" thickBot="1" x14ac:dyDescent="0.35">
      <c r="A57" s="65"/>
      <c r="B57" s="66" t="s">
        <v>17</v>
      </c>
      <c r="C57" s="67"/>
      <c r="D57" s="68"/>
      <c r="E57" s="69"/>
      <c r="F57" s="67"/>
      <c r="G57" s="68"/>
      <c r="H57" s="69"/>
      <c r="I57" s="67">
        <f t="shared" ref="I57:J57" si="102">SUM(I45:I56)</f>
        <v>0.57291000000000003</v>
      </c>
      <c r="J57" s="68">
        <f t="shared" si="102"/>
        <v>31.154000000000003</v>
      </c>
      <c r="K57" s="69"/>
      <c r="L57" s="67">
        <f t="shared" ref="L57:M57" si="103">SUM(L45:L56)</f>
        <v>0.76200000000000001</v>
      </c>
      <c r="M57" s="68">
        <f t="shared" si="103"/>
        <v>28.958000000000002</v>
      </c>
      <c r="N57" s="69"/>
      <c r="O57" s="67">
        <f t="shared" ref="O57:P57" si="104">SUM(O45:O56)</f>
        <v>5.5410000000000001E-2</v>
      </c>
      <c r="P57" s="68">
        <f t="shared" si="104"/>
        <v>4.7069999999999999</v>
      </c>
      <c r="Q57" s="69"/>
      <c r="R57" s="67">
        <f t="shared" ref="R57:S57" si="105">SUM(R45:R56)</f>
        <v>0.29815999999999998</v>
      </c>
      <c r="S57" s="68">
        <f t="shared" si="105"/>
        <v>5.5540000000000003</v>
      </c>
      <c r="T57" s="69"/>
      <c r="U57" s="67">
        <f t="shared" ref="U57:V57" si="106">SUM(U45:U56)</f>
        <v>1.036</v>
      </c>
      <c r="V57" s="68">
        <f t="shared" si="106"/>
        <v>28.606999999999999</v>
      </c>
      <c r="W57" s="69"/>
      <c r="X57" s="67">
        <f t="shared" ref="X57:Y57" si="107">SUM(X45:X56)</f>
        <v>0</v>
      </c>
      <c r="Y57" s="68">
        <f t="shared" si="107"/>
        <v>0</v>
      </c>
      <c r="Z57" s="69"/>
      <c r="AA57" s="67">
        <f t="shared" ref="AA57:AB57" si="108">SUM(AA45:AA56)</f>
        <v>2.5000000000000001E-2</v>
      </c>
      <c r="AB57" s="68">
        <f t="shared" si="108"/>
        <v>1.3879999999999999</v>
      </c>
      <c r="AC57" s="69"/>
      <c r="AD57" s="67">
        <f t="shared" ref="AD57:AE57" si="109">SUM(AD45:AD56)</f>
        <v>0.59021000000000001</v>
      </c>
      <c r="AE57" s="68">
        <f t="shared" si="109"/>
        <v>26.338000000000001</v>
      </c>
      <c r="AF57" s="69"/>
      <c r="AG57" s="67">
        <f t="shared" ref="AG57:AH57" si="110">SUM(AG45:AG56)</f>
        <v>0</v>
      </c>
      <c r="AH57" s="68">
        <f t="shared" si="110"/>
        <v>0</v>
      </c>
      <c r="AI57" s="69"/>
      <c r="AJ57" s="67">
        <f t="shared" ref="AJ57:AK57" si="111">SUM(AJ45:AJ56)</f>
        <v>0.01</v>
      </c>
      <c r="AK57" s="68">
        <f t="shared" si="111"/>
        <v>4.0679999999999996</v>
      </c>
      <c r="AL57" s="69"/>
      <c r="AM57" s="67">
        <f t="shared" ref="AM57:AN57" si="112">SUM(AM45:AM56)</f>
        <v>0</v>
      </c>
      <c r="AN57" s="68">
        <f t="shared" si="112"/>
        <v>0</v>
      </c>
      <c r="AO57" s="69"/>
      <c r="AP57" s="67">
        <f t="shared" ref="AP57:AQ57" si="113">SUM(AP45:AP56)</f>
        <v>0</v>
      </c>
      <c r="AQ57" s="68">
        <f t="shared" si="113"/>
        <v>0</v>
      </c>
      <c r="AR57" s="69"/>
      <c r="AS57" s="67">
        <f t="shared" ref="AS57:AT57" si="114">SUM(AS45:AS56)</f>
        <v>2.6899799999999998</v>
      </c>
      <c r="AT57" s="68">
        <f t="shared" si="114"/>
        <v>47.791999999999994</v>
      </c>
      <c r="AU57" s="69"/>
      <c r="AV57" s="67">
        <f t="shared" ref="AV57:AW57" si="115">SUM(AV45:AV56)</f>
        <v>168.19</v>
      </c>
      <c r="AW57" s="68">
        <f t="shared" si="115"/>
        <v>3874.018</v>
      </c>
      <c r="AX57" s="69"/>
      <c r="AY57" s="34">
        <f t="shared" si="100"/>
        <v>173.65675999999999</v>
      </c>
      <c r="AZ57" s="35">
        <f t="shared" si="101"/>
        <v>4021.4300000000003</v>
      </c>
    </row>
    <row r="58" spans="1:52" x14ac:dyDescent="0.3">
      <c r="A58" s="43">
        <v>2021</v>
      </c>
      <c r="B58" s="44" t="s">
        <v>5</v>
      </c>
      <c r="C58" s="76"/>
      <c r="D58" s="4"/>
      <c r="E58" s="51"/>
      <c r="F58" s="76"/>
      <c r="G58" s="4"/>
      <c r="H58" s="51"/>
      <c r="I58" s="76">
        <v>0.23577000000000001</v>
      </c>
      <c r="J58" s="4">
        <v>9.7750000000000004</v>
      </c>
      <c r="K58" s="51">
        <f>IF(I58=0,0,J58/I58*1000)</f>
        <v>41459.897357594265</v>
      </c>
      <c r="L58" s="50">
        <v>0</v>
      </c>
      <c r="M58" s="4">
        <v>0</v>
      </c>
      <c r="N58" s="51">
        <f t="shared" ref="N58:N69" si="116">IF(L58=0,0,M58/L58*1000)</f>
        <v>0</v>
      </c>
      <c r="O58" s="76">
        <v>7.3770000000000002E-2</v>
      </c>
      <c r="P58" s="4">
        <v>3.8410000000000002</v>
      </c>
      <c r="Q58" s="51">
        <f t="shared" ref="Q58:Q69" si="117">IF(O58=0,0,P58/O58*1000)</f>
        <v>52067.23600379558</v>
      </c>
      <c r="R58" s="50">
        <v>0</v>
      </c>
      <c r="S58" s="4">
        <v>0</v>
      </c>
      <c r="T58" s="51">
        <f t="shared" ref="T58:T69" si="118">IF(R58=0,0,S58/R58*1000)</f>
        <v>0</v>
      </c>
      <c r="U58" s="50">
        <v>0</v>
      </c>
      <c r="V58" s="4">
        <v>0</v>
      </c>
      <c r="W58" s="51">
        <f t="shared" ref="W58:W69" si="119">IF(U58=0,0,V58/U58*1000)</f>
        <v>0</v>
      </c>
      <c r="X58" s="50">
        <v>0</v>
      </c>
      <c r="Y58" s="4">
        <v>0</v>
      </c>
      <c r="Z58" s="51">
        <f t="shared" ref="Z58:Z69" si="120">IF(X58=0,0,Y58/X58*1000)</f>
        <v>0</v>
      </c>
      <c r="AA58" s="76">
        <v>3.9200000000000006E-2</v>
      </c>
      <c r="AB58" s="4">
        <v>4.1180000000000003</v>
      </c>
      <c r="AC58" s="51">
        <f t="shared" ref="AC58:AC69" si="121">IF(AA58=0,0,AB58/AA58*1000)</f>
        <v>105051.02040816325</v>
      </c>
      <c r="AD58" s="50">
        <v>0</v>
      </c>
      <c r="AE58" s="4">
        <v>0</v>
      </c>
      <c r="AF58" s="51">
        <f t="shared" ref="AF58:AF69" si="122">IF(AD58=0,0,AE58/AD58*1000)</f>
        <v>0</v>
      </c>
      <c r="AG58" s="50">
        <v>0</v>
      </c>
      <c r="AH58" s="4">
        <v>0</v>
      </c>
      <c r="AI58" s="51">
        <f t="shared" ref="AI58:AI69" si="123">IF(AG58=0,0,AH58/AG58*1000)</f>
        <v>0</v>
      </c>
      <c r="AJ58" s="50">
        <v>0</v>
      </c>
      <c r="AK58" s="4">
        <v>0</v>
      </c>
      <c r="AL58" s="51">
        <f t="shared" ref="AL58:AL69" si="124">IF(AJ58=0,0,AK58/AJ58*1000)</f>
        <v>0</v>
      </c>
      <c r="AM58" s="50">
        <v>0</v>
      </c>
      <c r="AN58" s="4">
        <v>0</v>
      </c>
      <c r="AO58" s="51">
        <f t="shared" ref="AO58:AO69" si="125">IF(AM58=0,0,AN58/AM58*1000)</f>
        <v>0</v>
      </c>
      <c r="AP58" s="50">
        <v>0</v>
      </c>
      <c r="AQ58" s="4">
        <v>0</v>
      </c>
      <c r="AR58" s="51">
        <f t="shared" ref="AR58:AR69" si="126">IF(AP58=0,0,AQ58/AP58*1000)</f>
        <v>0</v>
      </c>
      <c r="AS58" s="50">
        <v>0</v>
      </c>
      <c r="AT58" s="4">
        <v>0</v>
      </c>
      <c r="AU58" s="51">
        <f t="shared" ref="AU58:AU69" si="127">IF(AS58=0,0,AT58/AS58*1000)</f>
        <v>0</v>
      </c>
      <c r="AV58" s="50">
        <v>0</v>
      </c>
      <c r="AW58" s="4">
        <v>0</v>
      </c>
      <c r="AX58" s="51">
        <f t="shared" ref="AX58:AX69" si="128">IF(AV58=0,0,AW58/AV58*1000)</f>
        <v>0</v>
      </c>
      <c r="AY58" s="12">
        <f t="shared" si="100"/>
        <v>0.11297000000000001</v>
      </c>
      <c r="AZ58" s="13">
        <f t="shared" si="101"/>
        <v>7.9590000000000005</v>
      </c>
    </row>
    <row r="59" spans="1:52" x14ac:dyDescent="0.3">
      <c r="A59" s="43">
        <v>2021</v>
      </c>
      <c r="B59" s="44" t="s">
        <v>6</v>
      </c>
      <c r="C59" s="76"/>
      <c r="D59" s="4"/>
      <c r="E59" s="51"/>
      <c r="F59" s="76"/>
      <c r="G59" s="4"/>
      <c r="H59" s="51"/>
      <c r="I59" s="76">
        <v>15.332197614991482</v>
      </c>
      <c r="J59" s="4">
        <v>0.58699999999999997</v>
      </c>
      <c r="K59" s="51">
        <f t="shared" ref="K59:K60" si="129">IF(I59=0,0,J59/I59*1000)</f>
        <v>38.285444444444444</v>
      </c>
      <c r="L59" s="50">
        <v>0</v>
      </c>
      <c r="M59" s="4">
        <v>0</v>
      </c>
      <c r="N59" s="51">
        <f t="shared" si="116"/>
        <v>0</v>
      </c>
      <c r="O59" s="76">
        <v>12.038811691423096</v>
      </c>
      <c r="P59" s="4">
        <v>4.1740000000000004</v>
      </c>
      <c r="Q59" s="51">
        <f t="shared" si="117"/>
        <v>346.71196019900503</v>
      </c>
      <c r="R59" s="76">
        <v>3.9560439560439562</v>
      </c>
      <c r="S59" s="4">
        <v>2.73</v>
      </c>
      <c r="T59" s="51">
        <f t="shared" si="118"/>
        <v>690.08333333333326</v>
      </c>
      <c r="U59" s="76">
        <v>0.86925027164070978</v>
      </c>
      <c r="V59" s="4">
        <v>2.7610000000000001</v>
      </c>
      <c r="W59" s="51">
        <f t="shared" si="119"/>
        <v>3176.3004166666674</v>
      </c>
      <c r="X59" s="50">
        <v>0</v>
      </c>
      <c r="Y59" s="4">
        <v>0</v>
      </c>
      <c r="Z59" s="51">
        <f t="shared" si="120"/>
        <v>0</v>
      </c>
      <c r="AA59" s="50">
        <v>0</v>
      </c>
      <c r="AB59" s="4">
        <v>0</v>
      </c>
      <c r="AC59" s="51">
        <f t="shared" si="121"/>
        <v>0</v>
      </c>
      <c r="AD59" s="50">
        <v>0</v>
      </c>
      <c r="AE59" s="4">
        <v>0</v>
      </c>
      <c r="AF59" s="51">
        <f t="shared" si="122"/>
        <v>0</v>
      </c>
      <c r="AG59" s="50">
        <v>0</v>
      </c>
      <c r="AH59" s="4">
        <v>0</v>
      </c>
      <c r="AI59" s="51">
        <f t="shared" si="123"/>
        <v>0</v>
      </c>
      <c r="AJ59" s="50">
        <v>0</v>
      </c>
      <c r="AK59" s="4">
        <v>0</v>
      </c>
      <c r="AL59" s="51">
        <f t="shared" si="124"/>
        <v>0</v>
      </c>
      <c r="AM59" s="50">
        <v>0</v>
      </c>
      <c r="AN59" s="4">
        <v>0</v>
      </c>
      <c r="AO59" s="51">
        <f t="shared" si="125"/>
        <v>0</v>
      </c>
      <c r="AP59" s="50">
        <v>0</v>
      </c>
      <c r="AQ59" s="4">
        <v>0</v>
      </c>
      <c r="AR59" s="51">
        <f t="shared" si="126"/>
        <v>0</v>
      </c>
      <c r="AS59" s="50">
        <v>0</v>
      </c>
      <c r="AT59" s="4">
        <v>0</v>
      </c>
      <c r="AU59" s="51">
        <f t="shared" si="127"/>
        <v>0</v>
      </c>
      <c r="AV59" s="76">
        <v>34.482758620689651</v>
      </c>
      <c r="AW59" s="4">
        <v>435</v>
      </c>
      <c r="AX59" s="51">
        <f t="shared" si="128"/>
        <v>12615.000000000002</v>
      </c>
      <c r="AY59" s="12">
        <f t="shared" si="100"/>
        <v>51.346864539797409</v>
      </c>
      <c r="AZ59" s="13">
        <f t="shared" si="101"/>
        <v>444.66500000000002</v>
      </c>
    </row>
    <row r="60" spans="1:52" x14ac:dyDescent="0.3">
      <c r="A60" s="43">
        <v>2021</v>
      </c>
      <c r="B60" s="44" t="s">
        <v>7</v>
      </c>
      <c r="C60" s="50"/>
      <c r="D60" s="4"/>
      <c r="E60" s="51"/>
      <c r="F60" s="50"/>
      <c r="G60" s="4"/>
      <c r="H60" s="51"/>
      <c r="I60" s="50">
        <v>0</v>
      </c>
      <c r="J60" s="4">
        <v>0</v>
      </c>
      <c r="K60" s="51">
        <f t="shared" si="129"/>
        <v>0</v>
      </c>
      <c r="L60" s="50">
        <v>0</v>
      </c>
      <c r="M60" s="4">
        <v>0</v>
      </c>
      <c r="N60" s="51">
        <f t="shared" si="116"/>
        <v>0</v>
      </c>
      <c r="O60" s="76">
        <v>2.7359999999999999E-2</v>
      </c>
      <c r="P60" s="4">
        <v>2.9609999999999999</v>
      </c>
      <c r="Q60" s="51">
        <f t="shared" si="117"/>
        <v>108223.68421052632</v>
      </c>
      <c r="R60" s="76">
        <v>6.0000000000000001E-3</v>
      </c>
      <c r="S60" s="4">
        <v>0.27300000000000002</v>
      </c>
      <c r="T60" s="51">
        <f t="shared" si="118"/>
        <v>45500</v>
      </c>
      <c r="U60" s="50">
        <v>0</v>
      </c>
      <c r="V60" s="4">
        <v>0</v>
      </c>
      <c r="W60" s="51">
        <f t="shared" si="119"/>
        <v>0</v>
      </c>
      <c r="X60" s="50">
        <v>0</v>
      </c>
      <c r="Y60" s="4">
        <v>0</v>
      </c>
      <c r="Z60" s="51">
        <f t="shared" si="120"/>
        <v>0</v>
      </c>
      <c r="AA60" s="50">
        <v>0</v>
      </c>
      <c r="AB60" s="4">
        <v>0</v>
      </c>
      <c r="AC60" s="51">
        <f t="shared" si="121"/>
        <v>0</v>
      </c>
      <c r="AD60" s="76">
        <v>0.79559999999999997</v>
      </c>
      <c r="AE60" s="4">
        <v>14.346</v>
      </c>
      <c r="AF60" s="51">
        <f t="shared" si="122"/>
        <v>18031.674208144796</v>
      </c>
      <c r="AG60" s="50">
        <v>0</v>
      </c>
      <c r="AH60" s="4">
        <v>0</v>
      </c>
      <c r="AI60" s="51">
        <f t="shared" si="123"/>
        <v>0</v>
      </c>
      <c r="AJ60" s="50">
        <v>0</v>
      </c>
      <c r="AK60" s="4">
        <v>0</v>
      </c>
      <c r="AL60" s="51">
        <f t="shared" si="124"/>
        <v>0</v>
      </c>
      <c r="AM60" s="50">
        <v>0</v>
      </c>
      <c r="AN60" s="4">
        <v>0</v>
      </c>
      <c r="AO60" s="51">
        <f t="shared" si="125"/>
        <v>0</v>
      </c>
      <c r="AP60" s="50">
        <v>0</v>
      </c>
      <c r="AQ60" s="4">
        <v>0</v>
      </c>
      <c r="AR60" s="51">
        <f t="shared" si="126"/>
        <v>0</v>
      </c>
      <c r="AS60" s="50">
        <v>0</v>
      </c>
      <c r="AT60" s="4">
        <v>0</v>
      </c>
      <c r="AU60" s="51">
        <f t="shared" si="127"/>
        <v>0</v>
      </c>
      <c r="AV60" s="76">
        <v>20</v>
      </c>
      <c r="AW60" s="4">
        <v>510</v>
      </c>
      <c r="AX60" s="51">
        <f t="shared" si="128"/>
        <v>25500</v>
      </c>
      <c r="AY60" s="12">
        <f t="shared" si="100"/>
        <v>20.828959999999999</v>
      </c>
      <c r="AZ60" s="13">
        <f t="shared" si="101"/>
        <v>527.58000000000004</v>
      </c>
    </row>
    <row r="61" spans="1:52" x14ac:dyDescent="0.3">
      <c r="A61" s="43">
        <v>2021</v>
      </c>
      <c r="B61" s="44" t="s">
        <v>8</v>
      </c>
      <c r="C61" s="50"/>
      <c r="D61" s="4"/>
      <c r="E61" s="51"/>
      <c r="F61" s="50"/>
      <c r="G61" s="4"/>
      <c r="H61" s="51"/>
      <c r="I61" s="50">
        <v>0</v>
      </c>
      <c r="J61" s="4">
        <v>0</v>
      </c>
      <c r="K61" s="51">
        <f>IF(I61=0,0,J61/I61*1000)</f>
        <v>0</v>
      </c>
      <c r="L61" s="50">
        <v>0</v>
      </c>
      <c r="M61" s="4">
        <v>0</v>
      </c>
      <c r="N61" s="51">
        <f t="shared" si="116"/>
        <v>0</v>
      </c>
      <c r="O61" s="50">
        <v>0</v>
      </c>
      <c r="P61" s="4">
        <v>0</v>
      </c>
      <c r="Q61" s="51">
        <f t="shared" si="117"/>
        <v>0</v>
      </c>
      <c r="R61" s="73">
        <v>0.104</v>
      </c>
      <c r="S61" s="74">
        <v>1.159</v>
      </c>
      <c r="T61" s="51">
        <f t="shared" si="118"/>
        <v>11144.23076923077</v>
      </c>
      <c r="U61" s="73">
        <v>4.8000000000000001E-2</v>
      </c>
      <c r="V61" s="74">
        <v>4.3860000000000001</v>
      </c>
      <c r="W61" s="51">
        <f t="shared" si="119"/>
        <v>91375</v>
      </c>
      <c r="X61" s="50">
        <v>0</v>
      </c>
      <c r="Y61" s="4">
        <v>0</v>
      </c>
      <c r="Z61" s="51">
        <f t="shared" si="120"/>
        <v>0</v>
      </c>
      <c r="AA61" s="50">
        <v>0</v>
      </c>
      <c r="AB61" s="4">
        <v>0</v>
      </c>
      <c r="AC61" s="51">
        <f t="shared" si="121"/>
        <v>0</v>
      </c>
      <c r="AD61" s="50">
        <v>0</v>
      </c>
      <c r="AE61" s="4">
        <v>0</v>
      </c>
      <c r="AF61" s="51">
        <f t="shared" si="122"/>
        <v>0</v>
      </c>
      <c r="AG61" s="50">
        <v>0</v>
      </c>
      <c r="AH61" s="4">
        <v>0</v>
      </c>
      <c r="AI61" s="51">
        <f t="shared" si="123"/>
        <v>0</v>
      </c>
      <c r="AJ61" s="50">
        <v>0</v>
      </c>
      <c r="AK61" s="4">
        <v>0</v>
      </c>
      <c r="AL61" s="51">
        <f t="shared" si="124"/>
        <v>0</v>
      </c>
      <c r="AM61" s="50">
        <v>0</v>
      </c>
      <c r="AN61" s="4">
        <v>0</v>
      </c>
      <c r="AO61" s="51">
        <f t="shared" si="125"/>
        <v>0</v>
      </c>
      <c r="AP61" s="50">
        <v>0</v>
      </c>
      <c r="AQ61" s="4">
        <v>0</v>
      </c>
      <c r="AR61" s="51">
        <f t="shared" si="126"/>
        <v>0</v>
      </c>
      <c r="AS61" s="50">
        <v>0</v>
      </c>
      <c r="AT61" s="4">
        <v>0</v>
      </c>
      <c r="AU61" s="51">
        <f t="shared" si="127"/>
        <v>0</v>
      </c>
      <c r="AV61" s="50">
        <v>0</v>
      </c>
      <c r="AW61" s="4">
        <v>0</v>
      </c>
      <c r="AX61" s="51">
        <f t="shared" si="128"/>
        <v>0</v>
      </c>
      <c r="AY61" s="12">
        <f t="shared" si="100"/>
        <v>0.152</v>
      </c>
      <c r="AZ61" s="13">
        <f t="shared" si="101"/>
        <v>5.5449999999999999</v>
      </c>
    </row>
    <row r="62" spans="1:52" x14ac:dyDescent="0.3">
      <c r="A62" s="43">
        <v>2021</v>
      </c>
      <c r="B62" s="51" t="s">
        <v>9</v>
      </c>
      <c r="C62" s="77"/>
      <c r="D62" s="78"/>
      <c r="E62" s="51"/>
      <c r="F62" s="77"/>
      <c r="G62" s="78"/>
      <c r="H62" s="51"/>
      <c r="I62" s="77">
        <v>8.9999999999999993E-3</v>
      </c>
      <c r="J62" s="78">
        <v>0.77</v>
      </c>
      <c r="K62" s="51">
        <f t="shared" ref="K62:K69" si="130">IF(I62=0,0,J62/I62*1000)</f>
        <v>85555.555555555562</v>
      </c>
      <c r="L62" s="50">
        <v>0</v>
      </c>
      <c r="M62" s="4">
        <v>0</v>
      </c>
      <c r="N62" s="51">
        <f t="shared" si="116"/>
        <v>0</v>
      </c>
      <c r="O62" s="50">
        <v>0</v>
      </c>
      <c r="P62" s="4">
        <v>0</v>
      </c>
      <c r="Q62" s="51">
        <f t="shared" si="117"/>
        <v>0</v>
      </c>
      <c r="R62" s="77">
        <v>3.5999999999999997E-2</v>
      </c>
      <c r="S62" s="78">
        <v>0.59499999999999997</v>
      </c>
      <c r="T62" s="51">
        <f t="shared" si="118"/>
        <v>16527.777777777777</v>
      </c>
      <c r="U62" s="50">
        <v>0</v>
      </c>
      <c r="V62" s="4">
        <v>0</v>
      </c>
      <c r="W62" s="51">
        <f t="shared" si="119"/>
        <v>0</v>
      </c>
      <c r="X62" s="50">
        <v>0</v>
      </c>
      <c r="Y62" s="4">
        <v>0</v>
      </c>
      <c r="Z62" s="51">
        <f t="shared" si="120"/>
        <v>0</v>
      </c>
      <c r="AA62" s="77">
        <v>3.8399999999999997E-2</v>
      </c>
      <c r="AB62" s="78">
        <v>1.147</v>
      </c>
      <c r="AC62" s="51">
        <f t="shared" si="121"/>
        <v>29869.791666666672</v>
      </c>
      <c r="AD62" s="77">
        <v>8.7399999999999995E-3</v>
      </c>
      <c r="AE62" s="78">
        <v>1.3109999999999999</v>
      </c>
      <c r="AF62" s="51">
        <f t="shared" si="122"/>
        <v>150000</v>
      </c>
      <c r="AG62" s="50">
        <v>0</v>
      </c>
      <c r="AH62" s="4">
        <v>0</v>
      </c>
      <c r="AI62" s="51">
        <f t="shared" si="123"/>
        <v>0</v>
      </c>
      <c r="AJ62" s="50">
        <v>0</v>
      </c>
      <c r="AK62" s="4">
        <v>0</v>
      </c>
      <c r="AL62" s="51">
        <f t="shared" si="124"/>
        <v>0</v>
      </c>
      <c r="AM62" s="50">
        <v>0</v>
      </c>
      <c r="AN62" s="4">
        <v>0</v>
      </c>
      <c r="AO62" s="51">
        <f t="shared" si="125"/>
        <v>0</v>
      </c>
      <c r="AP62" s="50">
        <v>0</v>
      </c>
      <c r="AQ62" s="4">
        <v>0</v>
      </c>
      <c r="AR62" s="51">
        <f t="shared" si="126"/>
        <v>0</v>
      </c>
      <c r="AS62" s="50">
        <v>0</v>
      </c>
      <c r="AT62" s="4">
        <v>0</v>
      </c>
      <c r="AU62" s="51">
        <f t="shared" si="127"/>
        <v>0</v>
      </c>
      <c r="AV62" s="77">
        <v>38.008000000000003</v>
      </c>
      <c r="AW62" s="78">
        <v>1061.2360000000001</v>
      </c>
      <c r="AX62" s="51">
        <f t="shared" si="128"/>
        <v>27921.384971584932</v>
      </c>
      <c r="AY62" s="12">
        <f>C62+L62+U62+AA62+AD62+AG62+O62+AJ62+AS62+AV62+AP62+X62+R62</f>
        <v>38.091140000000003</v>
      </c>
      <c r="AZ62" s="13">
        <f>D62+M62+V62+AB62+AE62+AH62+P62+AK62+AT62+AW62+AQ62+Y62+S62</f>
        <v>1064.2890000000002</v>
      </c>
    </row>
    <row r="63" spans="1:52" x14ac:dyDescent="0.3">
      <c r="A63" s="43">
        <v>2021</v>
      </c>
      <c r="B63" s="44" t="s">
        <v>10</v>
      </c>
      <c r="C63" s="76"/>
      <c r="D63" s="4"/>
      <c r="E63" s="51"/>
      <c r="F63" s="76"/>
      <c r="G63" s="4"/>
      <c r="H63" s="51"/>
      <c r="I63" s="76">
        <v>2E-3</v>
      </c>
      <c r="J63" s="4">
        <v>0.53500000000000003</v>
      </c>
      <c r="K63" s="51">
        <f t="shared" si="130"/>
        <v>267500</v>
      </c>
      <c r="L63" s="50">
        <v>0</v>
      </c>
      <c r="M63" s="4">
        <v>0</v>
      </c>
      <c r="N63" s="51">
        <f t="shared" si="116"/>
        <v>0</v>
      </c>
      <c r="O63" s="50">
        <v>0</v>
      </c>
      <c r="P63" s="4">
        <v>0</v>
      </c>
      <c r="Q63" s="51">
        <f t="shared" si="117"/>
        <v>0</v>
      </c>
      <c r="R63" s="50">
        <v>0</v>
      </c>
      <c r="S63" s="4">
        <v>0</v>
      </c>
      <c r="T63" s="51">
        <f t="shared" si="118"/>
        <v>0</v>
      </c>
      <c r="U63" s="50">
        <v>0</v>
      </c>
      <c r="V63" s="4">
        <v>0</v>
      </c>
      <c r="W63" s="51">
        <f t="shared" si="119"/>
        <v>0</v>
      </c>
      <c r="X63" s="50">
        <v>0</v>
      </c>
      <c r="Y63" s="4">
        <v>0</v>
      </c>
      <c r="Z63" s="51">
        <f t="shared" si="120"/>
        <v>0</v>
      </c>
      <c r="AA63" s="76">
        <v>0.2</v>
      </c>
      <c r="AB63" s="4">
        <v>0.37</v>
      </c>
      <c r="AC63" s="51">
        <f t="shared" si="121"/>
        <v>1849.9999999999998</v>
      </c>
      <c r="AD63" s="50">
        <v>0</v>
      </c>
      <c r="AE63" s="4">
        <v>0</v>
      </c>
      <c r="AF63" s="51">
        <f t="shared" si="122"/>
        <v>0</v>
      </c>
      <c r="AG63" s="50">
        <v>0</v>
      </c>
      <c r="AH63" s="4">
        <v>0</v>
      </c>
      <c r="AI63" s="51">
        <f t="shared" si="123"/>
        <v>0</v>
      </c>
      <c r="AJ63" s="50">
        <v>0</v>
      </c>
      <c r="AK63" s="4">
        <v>0</v>
      </c>
      <c r="AL63" s="51">
        <f t="shared" si="124"/>
        <v>0</v>
      </c>
      <c r="AM63" s="50">
        <v>0</v>
      </c>
      <c r="AN63" s="4">
        <v>0</v>
      </c>
      <c r="AO63" s="51">
        <f t="shared" si="125"/>
        <v>0</v>
      </c>
      <c r="AP63" s="50">
        <v>0</v>
      </c>
      <c r="AQ63" s="4">
        <v>0</v>
      </c>
      <c r="AR63" s="51">
        <f t="shared" si="126"/>
        <v>0</v>
      </c>
      <c r="AS63" s="50">
        <v>0</v>
      </c>
      <c r="AT63" s="4">
        <v>0</v>
      </c>
      <c r="AU63" s="51">
        <f t="shared" si="127"/>
        <v>0</v>
      </c>
      <c r="AV63" s="76">
        <v>29.99</v>
      </c>
      <c r="AW63" s="4">
        <v>861.89</v>
      </c>
      <c r="AX63" s="51">
        <f t="shared" si="128"/>
        <v>28739.246415471825</v>
      </c>
      <c r="AY63" s="12">
        <f t="shared" ref="AY63:AY70" si="131">C63+L63+U63+AA63+AD63+AG63+O63+AJ63+AS63+AV63+AP63+X63+R63</f>
        <v>30.189999999999998</v>
      </c>
      <c r="AZ63" s="13">
        <f t="shared" ref="AZ63:AZ70" si="132">D63+M63+V63+AB63+AE63+AH63+P63+AK63+AT63+AW63+AQ63+Y63+S63</f>
        <v>862.26</v>
      </c>
    </row>
    <row r="64" spans="1:52" x14ac:dyDescent="0.3">
      <c r="A64" s="43">
        <v>2021</v>
      </c>
      <c r="B64" s="44" t="s">
        <v>11</v>
      </c>
      <c r="C64" s="76"/>
      <c r="D64" s="4"/>
      <c r="E64" s="51"/>
      <c r="F64" s="76"/>
      <c r="G64" s="4"/>
      <c r="H64" s="51"/>
      <c r="I64" s="76">
        <v>8.788E-2</v>
      </c>
      <c r="J64" s="4">
        <v>2.36</v>
      </c>
      <c r="K64" s="51">
        <f t="shared" si="130"/>
        <v>26854.802002730994</v>
      </c>
      <c r="L64" s="50">
        <v>0</v>
      </c>
      <c r="M64" s="4">
        <v>0</v>
      </c>
      <c r="N64" s="51">
        <f t="shared" si="116"/>
        <v>0</v>
      </c>
      <c r="O64" s="50">
        <v>0</v>
      </c>
      <c r="P64" s="4">
        <v>0</v>
      </c>
      <c r="Q64" s="51">
        <f t="shared" si="117"/>
        <v>0</v>
      </c>
      <c r="R64" s="50">
        <v>0</v>
      </c>
      <c r="S64" s="4">
        <v>0</v>
      </c>
      <c r="T64" s="51">
        <f t="shared" si="118"/>
        <v>0</v>
      </c>
      <c r="U64" s="50">
        <v>0</v>
      </c>
      <c r="V64" s="4">
        <v>0</v>
      </c>
      <c r="W64" s="51">
        <f t="shared" si="119"/>
        <v>0</v>
      </c>
      <c r="X64" s="50">
        <v>0</v>
      </c>
      <c r="Y64" s="4">
        <v>0</v>
      </c>
      <c r="Z64" s="51">
        <f t="shared" si="120"/>
        <v>0</v>
      </c>
      <c r="AA64" s="76">
        <v>0.08</v>
      </c>
      <c r="AB64" s="4">
        <v>4.0810000000000004</v>
      </c>
      <c r="AC64" s="51">
        <f t="shared" si="121"/>
        <v>51012.5</v>
      </c>
      <c r="AD64" s="76">
        <v>0.14230000000000001</v>
      </c>
      <c r="AE64" s="4">
        <v>11.71</v>
      </c>
      <c r="AF64" s="51">
        <f t="shared" si="122"/>
        <v>82290.934645115951</v>
      </c>
      <c r="AG64" s="50">
        <v>0</v>
      </c>
      <c r="AH64" s="4">
        <v>0</v>
      </c>
      <c r="AI64" s="51">
        <f t="shared" si="123"/>
        <v>0</v>
      </c>
      <c r="AJ64" s="50">
        <v>0</v>
      </c>
      <c r="AK64" s="4">
        <v>0</v>
      </c>
      <c r="AL64" s="51">
        <f t="shared" si="124"/>
        <v>0</v>
      </c>
      <c r="AM64" s="50">
        <v>0</v>
      </c>
      <c r="AN64" s="4">
        <v>0</v>
      </c>
      <c r="AO64" s="51">
        <f t="shared" si="125"/>
        <v>0</v>
      </c>
      <c r="AP64" s="50">
        <v>0</v>
      </c>
      <c r="AQ64" s="4">
        <v>0</v>
      </c>
      <c r="AR64" s="51">
        <f t="shared" si="126"/>
        <v>0</v>
      </c>
      <c r="AS64" s="50">
        <v>0</v>
      </c>
      <c r="AT64" s="4">
        <v>0</v>
      </c>
      <c r="AU64" s="51">
        <f t="shared" si="127"/>
        <v>0</v>
      </c>
      <c r="AV64" s="50">
        <v>0</v>
      </c>
      <c r="AW64" s="4">
        <v>0</v>
      </c>
      <c r="AX64" s="51">
        <f t="shared" si="128"/>
        <v>0</v>
      </c>
      <c r="AY64" s="12">
        <f t="shared" si="131"/>
        <v>0.2223</v>
      </c>
      <c r="AZ64" s="13">
        <f t="shared" si="132"/>
        <v>15.791</v>
      </c>
    </row>
    <row r="65" spans="1:52" x14ac:dyDescent="0.3">
      <c r="A65" s="43">
        <v>2021</v>
      </c>
      <c r="B65" s="44" t="s">
        <v>12</v>
      </c>
      <c r="C65" s="76"/>
      <c r="D65" s="4"/>
      <c r="E65" s="51"/>
      <c r="F65" s="76"/>
      <c r="G65" s="4"/>
      <c r="H65" s="51"/>
      <c r="I65" s="76">
        <v>0.13</v>
      </c>
      <c r="J65" s="4">
        <v>0.94199999999999995</v>
      </c>
      <c r="K65" s="51">
        <f t="shared" si="130"/>
        <v>7246.1538461538457</v>
      </c>
      <c r="L65" s="50">
        <v>0</v>
      </c>
      <c r="M65" s="4">
        <v>0</v>
      </c>
      <c r="N65" s="51">
        <f t="shared" si="116"/>
        <v>0</v>
      </c>
      <c r="O65" s="50">
        <v>0</v>
      </c>
      <c r="P65" s="4">
        <v>0</v>
      </c>
      <c r="Q65" s="51">
        <f t="shared" si="117"/>
        <v>0</v>
      </c>
      <c r="R65" s="50">
        <v>0</v>
      </c>
      <c r="S65" s="4">
        <v>0</v>
      </c>
      <c r="T65" s="51">
        <f t="shared" si="118"/>
        <v>0</v>
      </c>
      <c r="U65" s="50">
        <v>0</v>
      </c>
      <c r="V65" s="4">
        <v>0</v>
      </c>
      <c r="W65" s="51">
        <f t="shared" si="119"/>
        <v>0</v>
      </c>
      <c r="X65" s="50">
        <v>0</v>
      </c>
      <c r="Y65" s="4">
        <v>0</v>
      </c>
      <c r="Z65" s="51">
        <f t="shared" si="120"/>
        <v>0</v>
      </c>
      <c r="AA65" s="50">
        <v>0</v>
      </c>
      <c r="AB65" s="4">
        <v>0</v>
      </c>
      <c r="AC65" s="51">
        <f t="shared" si="121"/>
        <v>0</v>
      </c>
      <c r="AD65" s="50">
        <v>0</v>
      </c>
      <c r="AE65" s="4">
        <v>0</v>
      </c>
      <c r="AF65" s="51">
        <f t="shared" si="122"/>
        <v>0</v>
      </c>
      <c r="AG65" s="50">
        <v>0</v>
      </c>
      <c r="AH65" s="4">
        <v>0</v>
      </c>
      <c r="AI65" s="51">
        <f t="shared" si="123"/>
        <v>0</v>
      </c>
      <c r="AJ65" s="50">
        <v>0</v>
      </c>
      <c r="AK65" s="4">
        <v>0</v>
      </c>
      <c r="AL65" s="51">
        <f t="shared" si="124"/>
        <v>0</v>
      </c>
      <c r="AM65" s="50">
        <v>0</v>
      </c>
      <c r="AN65" s="4">
        <v>0</v>
      </c>
      <c r="AO65" s="51">
        <f t="shared" si="125"/>
        <v>0</v>
      </c>
      <c r="AP65" s="50">
        <v>0</v>
      </c>
      <c r="AQ65" s="4">
        <v>0</v>
      </c>
      <c r="AR65" s="51">
        <f t="shared" si="126"/>
        <v>0</v>
      </c>
      <c r="AS65" s="76">
        <v>2E-3</v>
      </c>
      <c r="AT65" s="4">
        <v>0.59399999999999997</v>
      </c>
      <c r="AU65" s="51">
        <f t="shared" si="127"/>
        <v>297000</v>
      </c>
      <c r="AV65" s="76">
        <v>0.5</v>
      </c>
      <c r="AW65" s="4">
        <v>19.75</v>
      </c>
      <c r="AX65" s="51">
        <f t="shared" si="128"/>
        <v>39500</v>
      </c>
      <c r="AY65" s="12">
        <f t="shared" si="131"/>
        <v>0.502</v>
      </c>
      <c r="AZ65" s="13">
        <f t="shared" si="132"/>
        <v>20.344000000000001</v>
      </c>
    </row>
    <row r="66" spans="1:52" x14ac:dyDescent="0.3">
      <c r="A66" s="43">
        <v>2021</v>
      </c>
      <c r="B66" s="44" t="s">
        <v>13</v>
      </c>
      <c r="C66" s="50"/>
      <c r="D66" s="4"/>
      <c r="E66" s="51"/>
      <c r="F66" s="50"/>
      <c r="G66" s="4"/>
      <c r="H66" s="51"/>
      <c r="I66" s="50">
        <v>0</v>
      </c>
      <c r="J66" s="4">
        <v>0</v>
      </c>
      <c r="K66" s="51">
        <f t="shared" si="130"/>
        <v>0</v>
      </c>
      <c r="L66" s="50">
        <v>0</v>
      </c>
      <c r="M66" s="4">
        <v>0</v>
      </c>
      <c r="N66" s="51">
        <f t="shared" si="116"/>
        <v>0</v>
      </c>
      <c r="O66" s="50">
        <v>0</v>
      </c>
      <c r="P66" s="4">
        <v>0</v>
      </c>
      <c r="Q66" s="51">
        <f t="shared" si="117"/>
        <v>0</v>
      </c>
      <c r="R66" s="76">
        <v>0.41499999999999998</v>
      </c>
      <c r="S66" s="4">
        <v>16.056000000000001</v>
      </c>
      <c r="T66" s="51">
        <f t="shared" si="118"/>
        <v>38689.156626506025</v>
      </c>
      <c r="U66" s="76">
        <v>1.26</v>
      </c>
      <c r="V66" s="4">
        <v>66.125</v>
      </c>
      <c r="W66" s="51">
        <f t="shared" si="119"/>
        <v>52480.158730158728</v>
      </c>
      <c r="X66" s="50">
        <v>0</v>
      </c>
      <c r="Y66" s="4">
        <v>0</v>
      </c>
      <c r="Z66" s="51">
        <f t="shared" si="120"/>
        <v>0</v>
      </c>
      <c r="AA66" s="50">
        <v>0</v>
      </c>
      <c r="AB66" s="4">
        <v>0</v>
      </c>
      <c r="AC66" s="51">
        <f t="shared" si="121"/>
        <v>0</v>
      </c>
      <c r="AD66" s="50">
        <v>0</v>
      </c>
      <c r="AE66" s="4">
        <v>0</v>
      </c>
      <c r="AF66" s="51">
        <f t="shared" si="122"/>
        <v>0</v>
      </c>
      <c r="AG66" s="50">
        <v>0</v>
      </c>
      <c r="AH66" s="4">
        <v>0</v>
      </c>
      <c r="AI66" s="51">
        <f t="shared" si="123"/>
        <v>0</v>
      </c>
      <c r="AJ66" s="50">
        <v>0</v>
      </c>
      <c r="AK66" s="4">
        <v>0</v>
      </c>
      <c r="AL66" s="51">
        <f t="shared" si="124"/>
        <v>0</v>
      </c>
      <c r="AM66" s="50">
        <v>0</v>
      </c>
      <c r="AN66" s="4">
        <v>0</v>
      </c>
      <c r="AO66" s="51">
        <f t="shared" si="125"/>
        <v>0</v>
      </c>
      <c r="AP66" s="50">
        <v>0</v>
      </c>
      <c r="AQ66" s="4">
        <v>0</v>
      </c>
      <c r="AR66" s="51">
        <f t="shared" si="126"/>
        <v>0</v>
      </c>
      <c r="AS66" s="50">
        <v>0</v>
      </c>
      <c r="AT66" s="4">
        <v>0</v>
      </c>
      <c r="AU66" s="51">
        <f t="shared" si="127"/>
        <v>0</v>
      </c>
      <c r="AV66" s="50">
        <v>0</v>
      </c>
      <c r="AW66" s="4">
        <v>0</v>
      </c>
      <c r="AX66" s="51">
        <f t="shared" si="128"/>
        <v>0</v>
      </c>
      <c r="AY66" s="12">
        <f t="shared" si="131"/>
        <v>1.675</v>
      </c>
      <c r="AZ66" s="13">
        <f t="shared" si="132"/>
        <v>82.180999999999997</v>
      </c>
    </row>
    <row r="67" spans="1:52" x14ac:dyDescent="0.3">
      <c r="A67" s="43">
        <v>2021</v>
      </c>
      <c r="B67" s="44" t="s">
        <v>14</v>
      </c>
      <c r="C67" s="76"/>
      <c r="D67" s="4"/>
      <c r="E67" s="51"/>
      <c r="F67" s="76"/>
      <c r="G67" s="4"/>
      <c r="H67" s="51"/>
      <c r="I67" s="76">
        <v>0.93615999999999999</v>
      </c>
      <c r="J67" s="4">
        <v>22.64</v>
      </c>
      <c r="K67" s="51">
        <f t="shared" si="130"/>
        <v>24183.900188002051</v>
      </c>
      <c r="L67" s="50">
        <v>0</v>
      </c>
      <c r="M67" s="4">
        <v>0</v>
      </c>
      <c r="N67" s="51">
        <f t="shared" si="116"/>
        <v>0</v>
      </c>
      <c r="O67" s="50">
        <v>0</v>
      </c>
      <c r="P67" s="4">
        <v>0</v>
      </c>
      <c r="Q67" s="51">
        <f t="shared" si="117"/>
        <v>0</v>
      </c>
      <c r="R67" s="50">
        <v>0</v>
      </c>
      <c r="S67" s="4">
        <v>0</v>
      </c>
      <c r="T67" s="51">
        <f t="shared" si="118"/>
        <v>0</v>
      </c>
      <c r="U67" s="76">
        <v>0.09</v>
      </c>
      <c r="V67" s="4">
        <v>3.1160000000000001</v>
      </c>
      <c r="W67" s="51">
        <f t="shared" si="119"/>
        <v>34622.222222222226</v>
      </c>
      <c r="X67" s="50">
        <v>0</v>
      </c>
      <c r="Y67" s="4">
        <v>0</v>
      </c>
      <c r="Z67" s="51">
        <f t="shared" si="120"/>
        <v>0</v>
      </c>
      <c r="AA67" s="50">
        <v>0</v>
      </c>
      <c r="AB67" s="4">
        <v>0</v>
      </c>
      <c r="AC67" s="51">
        <f t="shared" si="121"/>
        <v>0</v>
      </c>
      <c r="AD67" s="76">
        <v>4.8799999999999998E-3</v>
      </c>
      <c r="AE67" s="4">
        <v>0.34100000000000003</v>
      </c>
      <c r="AF67" s="51">
        <f t="shared" si="122"/>
        <v>69877.049180327871</v>
      </c>
      <c r="AG67" s="50">
        <v>0</v>
      </c>
      <c r="AH67" s="4">
        <v>0</v>
      </c>
      <c r="AI67" s="51">
        <f t="shared" si="123"/>
        <v>0</v>
      </c>
      <c r="AJ67" s="50">
        <v>0</v>
      </c>
      <c r="AK67" s="4">
        <v>0</v>
      </c>
      <c r="AL67" s="51">
        <f t="shared" si="124"/>
        <v>0</v>
      </c>
      <c r="AM67" s="50">
        <v>0</v>
      </c>
      <c r="AN67" s="4">
        <v>0</v>
      </c>
      <c r="AO67" s="51">
        <f t="shared" si="125"/>
        <v>0</v>
      </c>
      <c r="AP67" s="50">
        <v>0</v>
      </c>
      <c r="AQ67" s="4">
        <v>0</v>
      </c>
      <c r="AR67" s="51">
        <f t="shared" si="126"/>
        <v>0</v>
      </c>
      <c r="AS67" s="50">
        <v>0</v>
      </c>
      <c r="AT67" s="4">
        <v>0</v>
      </c>
      <c r="AU67" s="51">
        <f t="shared" si="127"/>
        <v>0</v>
      </c>
      <c r="AV67" s="50">
        <v>0</v>
      </c>
      <c r="AW67" s="4">
        <v>0</v>
      </c>
      <c r="AX67" s="51">
        <f t="shared" si="128"/>
        <v>0</v>
      </c>
      <c r="AY67" s="12">
        <f t="shared" si="131"/>
        <v>9.4879999999999992E-2</v>
      </c>
      <c r="AZ67" s="13">
        <f t="shared" si="132"/>
        <v>3.4570000000000003</v>
      </c>
    </row>
    <row r="68" spans="1:52" x14ac:dyDescent="0.3">
      <c r="A68" s="43">
        <v>2021</v>
      </c>
      <c r="B68" s="51" t="s">
        <v>15</v>
      </c>
      <c r="C68" s="76"/>
      <c r="D68" s="4"/>
      <c r="E68" s="51"/>
      <c r="F68" s="76"/>
      <c r="G68" s="4"/>
      <c r="H68" s="51"/>
      <c r="I68" s="76">
        <v>0.11094</v>
      </c>
      <c r="J68" s="4">
        <v>6.7690000000000001</v>
      </c>
      <c r="K68" s="51">
        <f t="shared" si="130"/>
        <v>61014.963043086354</v>
      </c>
      <c r="L68" s="50">
        <v>0</v>
      </c>
      <c r="M68" s="4">
        <v>0</v>
      </c>
      <c r="N68" s="51">
        <f t="shared" si="116"/>
        <v>0</v>
      </c>
      <c r="O68" s="76">
        <v>1.2E-2</v>
      </c>
      <c r="P68" s="4">
        <v>1.2090000000000001</v>
      </c>
      <c r="Q68" s="51">
        <f t="shared" si="117"/>
        <v>100750</v>
      </c>
      <c r="R68" s="50">
        <v>0</v>
      </c>
      <c r="S68" s="4">
        <v>0</v>
      </c>
      <c r="T68" s="51">
        <f t="shared" si="118"/>
        <v>0</v>
      </c>
      <c r="U68" s="76">
        <v>0.06</v>
      </c>
      <c r="V68" s="4">
        <v>5.3490000000000002</v>
      </c>
      <c r="W68" s="51">
        <f t="shared" si="119"/>
        <v>89150</v>
      </c>
      <c r="X68" s="50">
        <v>0</v>
      </c>
      <c r="Y68" s="4">
        <v>0</v>
      </c>
      <c r="Z68" s="51">
        <f t="shared" si="120"/>
        <v>0</v>
      </c>
      <c r="AA68" s="50">
        <v>0</v>
      </c>
      <c r="AB68" s="4">
        <v>0</v>
      </c>
      <c r="AC68" s="51">
        <f t="shared" si="121"/>
        <v>0</v>
      </c>
      <c r="AD68" s="50">
        <v>0</v>
      </c>
      <c r="AE68" s="4">
        <v>0</v>
      </c>
      <c r="AF68" s="51">
        <f t="shared" si="122"/>
        <v>0</v>
      </c>
      <c r="AG68" s="50">
        <v>0</v>
      </c>
      <c r="AH68" s="4">
        <v>0</v>
      </c>
      <c r="AI68" s="51">
        <f t="shared" si="123"/>
        <v>0</v>
      </c>
      <c r="AJ68" s="50">
        <v>0</v>
      </c>
      <c r="AK68" s="4">
        <v>0</v>
      </c>
      <c r="AL68" s="51">
        <f t="shared" si="124"/>
        <v>0</v>
      </c>
      <c r="AM68" s="50">
        <v>0</v>
      </c>
      <c r="AN68" s="4">
        <v>0</v>
      </c>
      <c r="AO68" s="51">
        <f t="shared" si="125"/>
        <v>0</v>
      </c>
      <c r="AP68" s="50">
        <v>0</v>
      </c>
      <c r="AQ68" s="4">
        <v>0</v>
      </c>
      <c r="AR68" s="51">
        <f t="shared" si="126"/>
        <v>0</v>
      </c>
      <c r="AS68" s="50">
        <v>0</v>
      </c>
      <c r="AT68" s="4">
        <v>0</v>
      </c>
      <c r="AU68" s="51">
        <f t="shared" si="127"/>
        <v>0</v>
      </c>
      <c r="AV68" s="50">
        <v>0</v>
      </c>
      <c r="AW68" s="4">
        <v>0</v>
      </c>
      <c r="AX68" s="51">
        <f t="shared" si="128"/>
        <v>0</v>
      </c>
      <c r="AY68" s="12">
        <f t="shared" si="131"/>
        <v>7.1999999999999995E-2</v>
      </c>
      <c r="AZ68" s="13">
        <f t="shared" si="132"/>
        <v>6.5579999999999998</v>
      </c>
    </row>
    <row r="69" spans="1:52" x14ac:dyDescent="0.3">
      <c r="A69" s="43">
        <v>2021</v>
      </c>
      <c r="B69" s="44" t="s">
        <v>16</v>
      </c>
      <c r="C69" s="50"/>
      <c r="D69" s="4"/>
      <c r="E69" s="51"/>
      <c r="F69" s="50"/>
      <c r="G69" s="4"/>
      <c r="H69" s="51"/>
      <c r="I69" s="50">
        <v>0</v>
      </c>
      <c r="J69" s="4">
        <v>0</v>
      </c>
      <c r="K69" s="51">
        <f t="shared" si="130"/>
        <v>0</v>
      </c>
      <c r="L69" s="76">
        <v>0.24099999999999999</v>
      </c>
      <c r="M69" s="4">
        <v>9.9220000000000006</v>
      </c>
      <c r="N69" s="51">
        <f t="shared" si="116"/>
        <v>41170.124481327803</v>
      </c>
      <c r="O69" s="50">
        <v>0</v>
      </c>
      <c r="P69" s="4">
        <v>0</v>
      </c>
      <c r="Q69" s="51">
        <f t="shared" si="117"/>
        <v>0</v>
      </c>
      <c r="R69" s="50">
        <v>0</v>
      </c>
      <c r="S69" s="4">
        <v>0</v>
      </c>
      <c r="T69" s="51">
        <f t="shared" si="118"/>
        <v>0</v>
      </c>
      <c r="U69" s="50">
        <v>0</v>
      </c>
      <c r="V69" s="4">
        <v>0</v>
      </c>
      <c r="W69" s="51">
        <f t="shared" si="119"/>
        <v>0</v>
      </c>
      <c r="X69" s="50">
        <v>0</v>
      </c>
      <c r="Y69" s="4">
        <v>0</v>
      </c>
      <c r="Z69" s="51">
        <f t="shared" si="120"/>
        <v>0</v>
      </c>
      <c r="AA69" s="76">
        <v>0.04</v>
      </c>
      <c r="AB69" s="4">
        <v>2.0779999999999998</v>
      </c>
      <c r="AC69" s="51">
        <f t="shared" si="121"/>
        <v>51949.999999999993</v>
      </c>
      <c r="AD69" s="50">
        <v>0</v>
      </c>
      <c r="AE69" s="4">
        <v>0</v>
      </c>
      <c r="AF69" s="51">
        <f t="shared" si="122"/>
        <v>0</v>
      </c>
      <c r="AG69" s="50">
        <v>0</v>
      </c>
      <c r="AH69" s="4">
        <v>0</v>
      </c>
      <c r="AI69" s="51">
        <f t="shared" si="123"/>
        <v>0</v>
      </c>
      <c r="AJ69" s="50">
        <v>0</v>
      </c>
      <c r="AK69" s="4">
        <v>0</v>
      </c>
      <c r="AL69" s="51">
        <f t="shared" si="124"/>
        <v>0</v>
      </c>
      <c r="AM69" s="50">
        <v>0</v>
      </c>
      <c r="AN69" s="4">
        <v>0</v>
      </c>
      <c r="AO69" s="51">
        <f t="shared" si="125"/>
        <v>0</v>
      </c>
      <c r="AP69" s="50">
        <v>0</v>
      </c>
      <c r="AQ69" s="4">
        <v>0</v>
      </c>
      <c r="AR69" s="51">
        <f t="shared" si="126"/>
        <v>0</v>
      </c>
      <c r="AS69" s="50">
        <v>0</v>
      </c>
      <c r="AT69" s="4">
        <v>0</v>
      </c>
      <c r="AU69" s="51">
        <f t="shared" si="127"/>
        <v>0</v>
      </c>
      <c r="AV69" s="50">
        <v>0</v>
      </c>
      <c r="AW69" s="4">
        <v>0</v>
      </c>
      <c r="AX69" s="51">
        <f t="shared" si="128"/>
        <v>0</v>
      </c>
      <c r="AY69" s="12">
        <f t="shared" si="131"/>
        <v>0.28099999999999997</v>
      </c>
      <c r="AZ69" s="13">
        <f t="shared" si="132"/>
        <v>12</v>
      </c>
    </row>
    <row r="70" spans="1:52" ht="15" thickBot="1" x14ac:dyDescent="0.35">
      <c r="A70" s="45"/>
      <c r="B70" s="66" t="s">
        <v>17</v>
      </c>
      <c r="C70" s="67"/>
      <c r="D70" s="68"/>
      <c r="E70" s="53"/>
      <c r="F70" s="67"/>
      <c r="G70" s="68"/>
      <c r="H70" s="53"/>
      <c r="I70" s="67">
        <f t="shared" ref="I70:J70" si="133">SUM(I58:I69)</f>
        <v>16.843947614991485</v>
      </c>
      <c r="J70" s="68">
        <f t="shared" si="133"/>
        <v>44.378</v>
      </c>
      <c r="K70" s="53"/>
      <c r="L70" s="67">
        <f t="shared" ref="L70:M70" si="134">SUM(L58:L69)</f>
        <v>0.24099999999999999</v>
      </c>
      <c r="M70" s="68">
        <f t="shared" si="134"/>
        <v>9.9220000000000006</v>
      </c>
      <c r="N70" s="53"/>
      <c r="O70" s="67">
        <f t="shared" ref="O70:P70" si="135">SUM(O58:O69)</f>
        <v>12.151941691423096</v>
      </c>
      <c r="P70" s="68">
        <f t="shared" si="135"/>
        <v>12.185</v>
      </c>
      <c r="Q70" s="53"/>
      <c r="R70" s="67">
        <f t="shared" ref="R70:S70" si="136">SUM(R58:R69)</f>
        <v>4.5170439560439553</v>
      </c>
      <c r="S70" s="68">
        <f t="shared" si="136"/>
        <v>20.813000000000002</v>
      </c>
      <c r="T70" s="53"/>
      <c r="U70" s="67">
        <f t="shared" ref="U70:V70" si="137">SUM(U58:U69)</f>
        <v>2.3272502716407097</v>
      </c>
      <c r="V70" s="68">
        <f t="shared" si="137"/>
        <v>81.737000000000009</v>
      </c>
      <c r="W70" s="53"/>
      <c r="X70" s="67">
        <f t="shared" ref="X70:Y70" si="138">SUM(X58:X69)</f>
        <v>0</v>
      </c>
      <c r="Y70" s="68">
        <f t="shared" si="138"/>
        <v>0</v>
      </c>
      <c r="Z70" s="53"/>
      <c r="AA70" s="67">
        <f t="shared" ref="AA70:AB70" si="139">SUM(AA58:AA69)</f>
        <v>0.39760000000000001</v>
      </c>
      <c r="AB70" s="68">
        <f t="shared" si="139"/>
        <v>11.794</v>
      </c>
      <c r="AC70" s="53"/>
      <c r="AD70" s="67">
        <f t="shared" ref="AD70:AE70" si="140">SUM(AD58:AD69)</f>
        <v>0.95151999999999992</v>
      </c>
      <c r="AE70" s="68">
        <f t="shared" si="140"/>
        <v>27.708000000000002</v>
      </c>
      <c r="AF70" s="53"/>
      <c r="AG70" s="67">
        <f t="shared" ref="AG70:AH70" si="141">SUM(AG58:AG69)</f>
        <v>0</v>
      </c>
      <c r="AH70" s="68">
        <f t="shared" si="141"/>
        <v>0</v>
      </c>
      <c r="AI70" s="53"/>
      <c r="AJ70" s="67">
        <f t="shared" ref="AJ70:AK70" si="142">SUM(AJ58:AJ69)</f>
        <v>0</v>
      </c>
      <c r="AK70" s="68">
        <f t="shared" si="142"/>
        <v>0</v>
      </c>
      <c r="AL70" s="53"/>
      <c r="AM70" s="67">
        <f t="shared" ref="AM70:AN70" si="143">SUM(AM58:AM69)</f>
        <v>0</v>
      </c>
      <c r="AN70" s="68">
        <f t="shared" si="143"/>
        <v>0</v>
      </c>
      <c r="AO70" s="53"/>
      <c r="AP70" s="67">
        <f t="shared" ref="AP70:AQ70" si="144">SUM(AP58:AP69)</f>
        <v>0</v>
      </c>
      <c r="AQ70" s="68">
        <f t="shared" si="144"/>
        <v>0</v>
      </c>
      <c r="AR70" s="53"/>
      <c r="AS70" s="67">
        <f t="shared" ref="AS70:AT70" si="145">SUM(AS58:AS69)</f>
        <v>2E-3</v>
      </c>
      <c r="AT70" s="68">
        <f t="shared" si="145"/>
        <v>0.59399999999999997</v>
      </c>
      <c r="AU70" s="53"/>
      <c r="AV70" s="67">
        <f t="shared" ref="AV70:AW70" si="146">SUM(AV58:AV69)</f>
        <v>122.98075862068966</v>
      </c>
      <c r="AW70" s="68">
        <f t="shared" si="146"/>
        <v>2887.8760000000002</v>
      </c>
      <c r="AX70" s="53"/>
      <c r="AY70" s="34">
        <f t="shared" si="131"/>
        <v>143.5691145397974</v>
      </c>
      <c r="AZ70" s="35">
        <f t="shared" si="132"/>
        <v>3052.6290000000004</v>
      </c>
    </row>
    <row r="71" spans="1:52" ht="16.2" customHeight="1" x14ac:dyDescent="0.3">
      <c r="A71" s="43">
        <v>2022</v>
      </c>
      <c r="B71" s="44" t="s">
        <v>5</v>
      </c>
      <c r="C71" s="76"/>
      <c r="D71" s="4"/>
      <c r="E71" s="51"/>
      <c r="F71" s="76"/>
      <c r="G71" s="4"/>
      <c r="H71" s="51"/>
      <c r="I71" s="76">
        <v>5.0099999999999997E-3</v>
      </c>
      <c r="J71" s="4">
        <v>0.65</v>
      </c>
      <c r="K71" s="51">
        <f>IF(I71=0,0,J71/I71*1000)</f>
        <v>129740.51896207586</v>
      </c>
      <c r="L71" s="50">
        <v>0</v>
      </c>
      <c r="M71" s="4">
        <v>0</v>
      </c>
      <c r="N71" s="51">
        <f t="shared" ref="N71:N82" si="147">IF(L71=0,0,M71/L71*1000)</f>
        <v>0</v>
      </c>
      <c r="O71" s="50">
        <v>0</v>
      </c>
      <c r="P71" s="4">
        <v>0</v>
      </c>
      <c r="Q71" s="51">
        <f t="shared" ref="Q71:Q82" si="148">IF(O71=0,0,P71/O71*1000)</f>
        <v>0</v>
      </c>
      <c r="R71" s="50">
        <v>0</v>
      </c>
      <c r="S71" s="4">
        <v>0</v>
      </c>
      <c r="T71" s="51">
        <f t="shared" ref="T71:T82" si="149">IF(R71=0,0,S71/R71*1000)</f>
        <v>0</v>
      </c>
      <c r="U71" s="50">
        <v>0</v>
      </c>
      <c r="V71" s="4">
        <v>0</v>
      </c>
      <c r="W71" s="51">
        <f t="shared" ref="W71:W82" si="150">IF(U71=0,0,V71/U71*1000)</f>
        <v>0</v>
      </c>
      <c r="X71" s="50">
        <v>0</v>
      </c>
      <c r="Y71" s="4">
        <v>0</v>
      </c>
      <c r="Z71" s="51">
        <f t="shared" ref="Z71:Z82" si="151">IF(X71=0,0,Y71/X71*1000)</f>
        <v>0</v>
      </c>
      <c r="AA71" s="76">
        <v>1.9199999999999998E-2</v>
      </c>
      <c r="AB71" s="4">
        <v>0.751</v>
      </c>
      <c r="AC71" s="51">
        <f t="shared" ref="AC71:AC82" si="152">IF(AA71=0,0,AB71/AA71*1000)</f>
        <v>39114.583333333336</v>
      </c>
      <c r="AD71" s="50">
        <v>0</v>
      </c>
      <c r="AE71" s="4">
        <v>0</v>
      </c>
      <c r="AF71" s="51">
        <f t="shared" ref="AF71:AF82" si="153">IF(AD71=0,0,AE71/AD71*1000)</f>
        <v>0</v>
      </c>
      <c r="AG71" s="50">
        <v>0</v>
      </c>
      <c r="AH71" s="4">
        <v>0</v>
      </c>
      <c r="AI71" s="51">
        <f t="shared" ref="AI71:AI82" si="154">IF(AG71=0,0,AH71/AG71*1000)</f>
        <v>0</v>
      </c>
      <c r="AJ71" s="50">
        <v>0</v>
      </c>
      <c r="AK71" s="4">
        <v>0</v>
      </c>
      <c r="AL71" s="51">
        <f t="shared" ref="AL71:AL82" si="155">IF(AJ71=0,0,AK71/AJ71*1000)</f>
        <v>0</v>
      </c>
      <c r="AM71" s="50">
        <v>0</v>
      </c>
      <c r="AN71" s="4">
        <v>0</v>
      </c>
      <c r="AO71" s="51">
        <f t="shared" ref="AO71:AO82" si="156">IF(AM71=0,0,AN71/AM71*1000)</f>
        <v>0</v>
      </c>
      <c r="AP71" s="50">
        <v>0</v>
      </c>
      <c r="AQ71" s="4">
        <v>0</v>
      </c>
      <c r="AR71" s="51">
        <f t="shared" ref="AR71:AR82" si="157">IF(AP71=0,0,AQ71/AP71*1000)</f>
        <v>0</v>
      </c>
      <c r="AS71" s="50">
        <v>0</v>
      </c>
      <c r="AT71" s="4">
        <v>0</v>
      </c>
      <c r="AU71" s="51">
        <f t="shared" ref="AU71:AU82" si="158">IF(AS71=0,0,AT71/AS71*1000)</f>
        <v>0</v>
      </c>
      <c r="AV71" s="76">
        <v>28</v>
      </c>
      <c r="AW71" s="4">
        <v>1178.52</v>
      </c>
      <c r="AX71" s="51">
        <f t="shared" ref="AX71:AX82" si="159">IF(AV71=0,0,AW71/AV71*1000)</f>
        <v>42089.999999999993</v>
      </c>
      <c r="AY71" s="12">
        <f>SUMIF($C$5:$AX$5,"Ton",C71:AX71)</f>
        <v>28.02421</v>
      </c>
      <c r="AZ71" s="13">
        <f>SUMIF($C$5:$AX$5,"F*",C71:AX71)</f>
        <v>1179.921</v>
      </c>
    </row>
    <row r="72" spans="1:52" x14ac:dyDescent="0.3">
      <c r="A72" s="43">
        <v>2022</v>
      </c>
      <c r="B72" s="44" t="s">
        <v>6</v>
      </c>
      <c r="C72" s="76"/>
      <c r="D72" s="4"/>
      <c r="E72" s="51"/>
      <c r="F72" s="76"/>
      <c r="G72" s="4"/>
      <c r="H72" s="51"/>
      <c r="I72" s="76">
        <v>0.70899999999999996</v>
      </c>
      <c r="J72" s="4">
        <v>31.224</v>
      </c>
      <c r="K72" s="51">
        <f t="shared" ref="K72:K73" si="160">IF(I72=0,0,J72/I72*1000)</f>
        <v>44039.49224259521</v>
      </c>
      <c r="L72" s="50">
        <v>0</v>
      </c>
      <c r="M72" s="4">
        <v>0</v>
      </c>
      <c r="N72" s="51">
        <f t="shared" si="147"/>
        <v>0</v>
      </c>
      <c r="O72" s="50">
        <v>0</v>
      </c>
      <c r="P72" s="4">
        <v>0</v>
      </c>
      <c r="Q72" s="51">
        <f t="shared" si="148"/>
        <v>0</v>
      </c>
      <c r="R72" s="50">
        <v>0</v>
      </c>
      <c r="S72" s="4">
        <v>0</v>
      </c>
      <c r="T72" s="51">
        <f t="shared" si="149"/>
        <v>0</v>
      </c>
      <c r="U72" s="76">
        <v>1.2E-2</v>
      </c>
      <c r="V72" s="4">
        <v>1.544</v>
      </c>
      <c r="W72" s="51">
        <f t="shared" si="150"/>
        <v>128666.66666666666</v>
      </c>
      <c r="X72" s="50">
        <v>0</v>
      </c>
      <c r="Y72" s="4">
        <v>0</v>
      </c>
      <c r="Z72" s="51">
        <f t="shared" si="151"/>
        <v>0</v>
      </c>
      <c r="AA72" s="50">
        <v>0</v>
      </c>
      <c r="AB72" s="4">
        <v>0</v>
      </c>
      <c r="AC72" s="51">
        <f t="shared" si="152"/>
        <v>0</v>
      </c>
      <c r="AD72" s="76">
        <v>4.8920000000000005E-2</v>
      </c>
      <c r="AE72" s="4">
        <v>0.74299999999999999</v>
      </c>
      <c r="AF72" s="51">
        <f t="shared" si="153"/>
        <v>15188.062142273096</v>
      </c>
      <c r="AG72" s="50">
        <v>0</v>
      </c>
      <c r="AH72" s="4">
        <v>0</v>
      </c>
      <c r="AI72" s="51">
        <f t="shared" si="154"/>
        <v>0</v>
      </c>
      <c r="AJ72" s="50">
        <v>0</v>
      </c>
      <c r="AK72" s="4">
        <v>0</v>
      </c>
      <c r="AL72" s="51">
        <f t="shared" si="155"/>
        <v>0</v>
      </c>
      <c r="AM72" s="50">
        <v>0</v>
      </c>
      <c r="AN72" s="4">
        <v>0</v>
      </c>
      <c r="AO72" s="51">
        <f t="shared" si="156"/>
        <v>0</v>
      </c>
      <c r="AP72" s="50">
        <v>0</v>
      </c>
      <c r="AQ72" s="4">
        <v>0</v>
      </c>
      <c r="AR72" s="51">
        <f t="shared" si="157"/>
        <v>0</v>
      </c>
      <c r="AS72" s="76">
        <v>8.9999999999999993E-3</v>
      </c>
      <c r="AT72" s="4">
        <v>2</v>
      </c>
      <c r="AU72" s="51">
        <f t="shared" si="158"/>
        <v>222222.22222222222</v>
      </c>
      <c r="AV72" s="76">
        <v>28</v>
      </c>
      <c r="AW72" s="4">
        <v>742</v>
      </c>
      <c r="AX72" s="51">
        <f t="shared" si="159"/>
        <v>26500</v>
      </c>
      <c r="AY72" s="12">
        <f t="shared" ref="AY72:AY83" si="161">SUMIF($C$5:$AX$5,"Ton",C72:AX72)</f>
        <v>28.778919999999999</v>
      </c>
      <c r="AZ72" s="13">
        <f t="shared" ref="AZ72:AZ83" si="162">SUMIF($C$5:$AX$5,"F*",C72:AX72)</f>
        <v>777.51099999999997</v>
      </c>
    </row>
    <row r="73" spans="1:52" x14ac:dyDescent="0.3">
      <c r="A73" s="43">
        <v>2022</v>
      </c>
      <c r="B73" s="44" t="s">
        <v>7</v>
      </c>
      <c r="C73" s="50"/>
      <c r="D73" s="4"/>
      <c r="E73" s="51"/>
      <c r="F73" s="50"/>
      <c r="G73" s="4"/>
      <c r="H73" s="51"/>
      <c r="I73" s="50">
        <v>0</v>
      </c>
      <c r="J73" s="4">
        <v>0</v>
      </c>
      <c r="K73" s="51">
        <f t="shared" si="160"/>
        <v>0</v>
      </c>
      <c r="L73" s="50">
        <v>0</v>
      </c>
      <c r="M73" s="4">
        <v>0</v>
      </c>
      <c r="N73" s="51">
        <f t="shared" si="147"/>
        <v>0</v>
      </c>
      <c r="O73" s="50">
        <v>0</v>
      </c>
      <c r="P73" s="4">
        <v>0</v>
      </c>
      <c r="Q73" s="51">
        <f t="shared" si="148"/>
        <v>0</v>
      </c>
      <c r="R73" s="76">
        <v>3.5999999999999997E-2</v>
      </c>
      <c r="S73" s="4">
        <v>1.71</v>
      </c>
      <c r="T73" s="51">
        <f t="shared" si="149"/>
        <v>47500</v>
      </c>
      <c r="U73" s="76">
        <v>0.126</v>
      </c>
      <c r="V73" s="4">
        <v>7.266</v>
      </c>
      <c r="W73" s="51">
        <f t="shared" si="150"/>
        <v>57666.666666666664</v>
      </c>
      <c r="X73" s="50">
        <v>0</v>
      </c>
      <c r="Y73" s="4">
        <v>0</v>
      </c>
      <c r="Z73" s="51">
        <f t="shared" si="151"/>
        <v>0</v>
      </c>
      <c r="AA73" s="50">
        <v>0</v>
      </c>
      <c r="AB73" s="4">
        <v>0</v>
      </c>
      <c r="AC73" s="51">
        <f t="shared" si="152"/>
        <v>0</v>
      </c>
      <c r="AD73" s="76">
        <v>1.0629999999999999</v>
      </c>
      <c r="AE73" s="4">
        <v>43.9</v>
      </c>
      <c r="AF73" s="51">
        <f t="shared" si="153"/>
        <v>41298.212605832552</v>
      </c>
      <c r="AG73" s="50">
        <v>0</v>
      </c>
      <c r="AH73" s="4">
        <v>0</v>
      </c>
      <c r="AI73" s="51">
        <f t="shared" si="154"/>
        <v>0</v>
      </c>
      <c r="AJ73" s="50">
        <v>0</v>
      </c>
      <c r="AK73" s="4">
        <v>0</v>
      </c>
      <c r="AL73" s="51">
        <f t="shared" si="155"/>
        <v>0</v>
      </c>
      <c r="AM73" s="50">
        <v>0</v>
      </c>
      <c r="AN73" s="4">
        <v>0</v>
      </c>
      <c r="AO73" s="51">
        <f t="shared" si="156"/>
        <v>0</v>
      </c>
      <c r="AP73" s="50">
        <v>0</v>
      </c>
      <c r="AQ73" s="4">
        <v>0</v>
      </c>
      <c r="AR73" s="51">
        <f t="shared" si="157"/>
        <v>0</v>
      </c>
      <c r="AS73" s="50">
        <v>0</v>
      </c>
      <c r="AT73" s="4">
        <v>0</v>
      </c>
      <c r="AU73" s="51">
        <f t="shared" si="158"/>
        <v>0</v>
      </c>
      <c r="AV73" s="76">
        <v>28.1</v>
      </c>
      <c r="AW73" s="4">
        <v>1250.6610000000001</v>
      </c>
      <c r="AX73" s="51">
        <f t="shared" si="159"/>
        <v>44507.508896797153</v>
      </c>
      <c r="AY73" s="12">
        <f t="shared" si="161"/>
        <v>29.325000000000003</v>
      </c>
      <c r="AZ73" s="13">
        <f t="shared" si="162"/>
        <v>1303.537</v>
      </c>
    </row>
    <row r="74" spans="1:52" x14ac:dyDescent="0.3">
      <c r="A74" s="43">
        <v>2022</v>
      </c>
      <c r="B74" s="44" t="s">
        <v>8</v>
      </c>
      <c r="C74" s="50"/>
      <c r="D74" s="4"/>
      <c r="E74" s="51"/>
      <c r="F74" s="50"/>
      <c r="G74" s="4"/>
      <c r="H74" s="51"/>
      <c r="I74" s="50">
        <v>0</v>
      </c>
      <c r="J74" s="4">
        <v>0</v>
      </c>
      <c r="K74" s="51">
        <f>IF(I74=0,0,J74/I74*1000)</f>
        <v>0</v>
      </c>
      <c r="L74" s="50">
        <v>0</v>
      </c>
      <c r="M74" s="4">
        <v>0</v>
      </c>
      <c r="N74" s="51">
        <f t="shared" si="147"/>
        <v>0</v>
      </c>
      <c r="O74" s="50">
        <v>0</v>
      </c>
      <c r="P74" s="4">
        <v>0</v>
      </c>
      <c r="Q74" s="51">
        <f t="shared" si="148"/>
        <v>0</v>
      </c>
      <c r="R74" s="50">
        <v>0</v>
      </c>
      <c r="S74" s="4">
        <v>0</v>
      </c>
      <c r="T74" s="51">
        <f t="shared" si="149"/>
        <v>0</v>
      </c>
      <c r="U74" s="50">
        <v>0</v>
      </c>
      <c r="V74" s="4">
        <v>0</v>
      </c>
      <c r="W74" s="51">
        <f t="shared" si="150"/>
        <v>0</v>
      </c>
      <c r="X74" s="50">
        <v>0</v>
      </c>
      <c r="Y74" s="4">
        <v>0</v>
      </c>
      <c r="Z74" s="51">
        <f t="shared" si="151"/>
        <v>0</v>
      </c>
      <c r="AA74" s="50">
        <v>0</v>
      </c>
      <c r="AB74" s="4">
        <v>0</v>
      </c>
      <c r="AC74" s="51">
        <f t="shared" si="152"/>
        <v>0</v>
      </c>
      <c r="AD74" s="76">
        <v>5.5199999999999997E-3</v>
      </c>
      <c r="AE74" s="4">
        <v>0.6</v>
      </c>
      <c r="AF74" s="51">
        <f t="shared" si="153"/>
        <v>108695.65217391304</v>
      </c>
      <c r="AG74" s="50">
        <v>0</v>
      </c>
      <c r="AH74" s="4">
        <v>0</v>
      </c>
      <c r="AI74" s="51">
        <f t="shared" si="154"/>
        <v>0</v>
      </c>
      <c r="AJ74" s="50">
        <v>0</v>
      </c>
      <c r="AK74" s="4">
        <v>0</v>
      </c>
      <c r="AL74" s="51">
        <f t="shared" si="155"/>
        <v>0</v>
      </c>
      <c r="AM74" s="50">
        <v>0</v>
      </c>
      <c r="AN74" s="4">
        <v>0</v>
      </c>
      <c r="AO74" s="51">
        <f t="shared" si="156"/>
        <v>0</v>
      </c>
      <c r="AP74" s="50">
        <v>0</v>
      </c>
      <c r="AQ74" s="4">
        <v>0</v>
      </c>
      <c r="AR74" s="51">
        <f t="shared" si="157"/>
        <v>0</v>
      </c>
      <c r="AS74" s="50">
        <v>0</v>
      </c>
      <c r="AT74" s="4">
        <v>0</v>
      </c>
      <c r="AU74" s="51">
        <f t="shared" si="158"/>
        <v>0</v>
      </c>
      <c r="AV74" s="50">
        <v>0</v>
      </c>
      <c r="AW74" s="4">
        <v>0</v>
      </c>
      <c r="AX74" s="51">
        <f t="shared" si="159"/>
        <v>0</v>
      </c>
      <c r="AY74" s="12">
        <f t="shared" si="161"/>
        <v>5.5199999999999997E-3</v>
      </c>
      <c r="AZ74" s="13">
        <f t="shared" si="162"/>
        <v>0.6</v>
      </c>
    </row>
    <row r="75" spans="1:52" x14ac:dyDescent="0.3">
      <c r="A75" s="43">
        <v>2022</v>
      </c>
      <c r="B75" s="51" t="s">
        <v>9</v>
      </c>
      <c r="C75" s="76"/>
      <c r="D75" s="4"/>
      <c r="E75" s="51"/>
      <c r="F75" s="76"/>
      <c r="G75" s="4"/>
      <c r="H75" s="51"/>
      <c r="I75" s="76">
        <v>5.1900000000000002E-3</v>
      </c>
      <c r="J75" s="4">
        <v>0.84</v>
      </c>
      <c r="K75" s="51">
        <f t="shared" ref="K75:K82" si="163">IF(I75=0,0,J75/I75*1000)</f>
        <v>161849.71098265896</v>
      </c>
      <c r="L75" s="50">
        <v>0</v>
      </c>
      <c r="M75" s="4">
        <v>0</v>
      </c>
      <c r="N75" s="51">
        <f t="shared" si="147"/>
        <v>0</v>
      </c>
      <c r="O75" s="50">
        <v>0</v>
      </c>
      <c r="P75" s="4">
        <v>0</v>
      </c>
      <c r="Q75" s="51">
        <f t="shared" si="148"/>
        <v>0</v>
      </c>
      <c r="R75" s="76">
        <v>4.0000000000000001E-3</v>
      </c>
      <c r="S75" s="4">
        <v>1.4219999999999999</v>
      </c>
      <c r="T75" s="51">
        <f t="shared" si="149"/>
        <v>355500</v>
      </c>
      <c r="U75" s="50">
        <v>0</v>
      </c>
      <c r="V75" s="4">
        <v>0</v>
      </c>
      <c r="W75" s="51">
        <f t="shared" si="150"/>
        <v>0</v>
      </c>
      <c r="X75" s="50">
        <v>0</v>
      </c>
      <c r="Y75" s="4">
        <v>0</v>
      </c>
      <c r="Z75" s="51">
        <f t="shared" si="151"/>
        <v>0</v>
      </c>
      <c r="AA75" s="50">
        <v>0</v>
      </c>
      <c r="AB75" s="4">
        <v>0</v>
      </c>
      <c r="AC75" s="51">
        <f t="shared" si="152"/>
        <v>0</v>
      </c>
      <c r="AD75" s="76">
        <v>2.3699999999999999E-2</v>
      </c>
      <c r="AE75" s="4">
        <v>1.23</v>
      </c>
      <c r="AF75" s="51">
        <f t="shared" si="153"/>
        <v>51898.734177215192</v>
      </c>
      <c r="AG75" s="50">
        <v>0</v>
      </c>
      <c r="AH75" s="4">
        <v>0</v>
      </c>
      <c r="AI75" s="51">
        <f t="shared" si="154"/>
        <v>0</v>
      </c>
      <c r="AJ75" s="50">
        <v>0</v>
      </c>
      <c r="AK75" s="4">
        <v>0</v>
      </c>
      <c r="AL75" s="51">
        <f t="shared" si="155"/>
        <v>0</v>
      </c>
      <c r="AM75" s="50">
        <v>0</v>
      </c>
      <c r="AN75" s="4">
        <v>0</v>
      </c>
      <c r="AO75" s="51">
        <f t="shared" si="156"/>
        <v>0</v>
      </c>
      <c r="AP75" s="50">
        <v>0</v>
      </c>
      <c r="AQ75" s="4">
        <v>0</v>
      </c>
      <c r="AR75" s="51">
        <f t="shared" si="157"/>
        <v>0</v>
      </c>
      <c r="AS75" s="50">
        <v>0</v>
      </c>
      <c r="AT75" s="4">
        <v>0</v>
      </c>
      <c r="AU75" s="51">
        <f t="shared" si="158"/>
        <v>0</v>
      </c>
      <c r="AV75" s="50">
        <v>0</v>
      </c>
      <c r="AW75" s="4">
        <v>0</v>
      </c>
      <c r="AX75" s="51">
        <f t="shared" si="159"/>
        <v>0</v>
      </c>
      <c r="AY75" s="12">
        <f t="shared" si="161"/>
        <v>3.2890000000000003E-2</v>
      </c>
      <c r="AZ75" s="13">
        <f t="shared" si="162"/>
        <v>3.492</v>
      </c>
    </row>
    <row r="76" spans="1:52" x14ac:dyDescent="0.3">
      <c r="A76" s="43">
        <v>2022</v>
      </c>
      <c r="B76" s="44" t="s">
        <v>10</v>
      </c>
      <c r="C76" s="76"/>
      <c r="D76" s="4"/>
      <c r="E76" s="51"/>
      <c r="F76" s="76"/>
      <c r="G76" s="4"/>
      <c r="H76" s="51"/>
      <c r="I76" s="76">
        <v>0.108</v>
      </c>
      <c r="J76" s="4">
        <v>4.6050000000000004</v>
      </c>
      <c r="K76" s="51">
        <f t="shared" si="163"/>
        <v>42638.888888888891</v>
      </c>
      <c r="L76" s="50">
        <v>0</v>
      </c>
      <c r="M76" s="4">
        <v>0</v>
      </c>
      <c r="N76" s="51">
        <f t="shared" si="147"/>
        <v>0</v>
      </c>
      <c r="O76" s="50">
        <v>0</v>
      </c>
      <c r="P76" s="4">
        <v>0</v>
      </c>
      <c r="Q76" s="51">
        <f t="shared" si="148"/>
        <v>0</v>
      </c>
      <c r="R76" s="50">
        <v>0</v>
      </c>
      <c r="S76" s="4">
        <v>0</v>
      </c>
      <c r="T76" s="51">
        <f t="shared" si="149"/>
        <v>0</v>
      </c>
      <c r="U76" s="76">
        <v>0.03</v>
      </c>
      <c r="V76" s="4">
        <v>1.978</v>
      </c>
      <c r="W76" s="51">
        <f t="shared" si="150"/>
        <v>65933.333333333343</v>
      </c>
      <c r="X76" s="50">
        <v>0</v>
      </c>
      <c r="Y76" s="4">
        <v>0</v>
      </c>
      <c r="Z76" s="51">
        <f t="shared" si="151"/>
        <v>0</v>
      </c>
      <c r="AA76" s="50">
        <v>0</v>
      </c>
      <c r="AB76" s="4">
        <v>0</v>
      </c>
      <c r="AC76" s="51">
        <f t="shared" si="152"/>
        <v>0</v>
      </c>
      <c r="AD76" s="76">
        <v>0.1951</v>
      </c>
      <c r="AE76" s="4">
        <v>19.794</v>
      </c>
      <c r="AF76" s="51">
        <f t="shared" si="153"/>
        <v>101455.66376217325</v>
      </c>
      <c r="AG76" s="50">
        <v>0</v>
      </c>
      <c r="AH76" s="4">
        <v>0</v>
      </c>
      <c r="AI76" s="51">
        <f t="shared" si="154"/>
        <v>0</v>
      </c>
      <c r="AJ76" s="50">
        <v>0</v>
      </c>
      <c r="AK76" s="4">
        <v>0</v>
      </c>
      <c r="AL76" s="51">
        <f t="shared" si="155"/>
        <v>0</v>
      </c>
      <c r="AM76" s="50">
        <v>0</v>
      </c>
      <c r="AN76" s="4">
        <v>0</v>
      </c>
      <c r="AO76" s="51">
        <f t="shared" si="156"/>
        <v>0</v>
      </c>
      <c r="AP76" s="50">
        <v>0</v>
      </c>
      <c r="AQ76" s="4">
        <v>0</v>
      </c>
      <c r="AR76" s="51">
        <f t="shared" si="157"/>
        <v>0</v>
      </c>
      <c r="AS76" s="50">
        <v>0</v>
      </c>
      <c r="AT76" s="4">
        <v>0</v>
      </c>
      <c r="AU76" s="51">
        <f t="shared" si="158"/>
        <v>0</v>
      </c>
      <c r="AV76" s="76">
        <v>28.00299</v>
      </c>
      <c r="AW76" s="4">
        <v>1306.421</v>
      </c>
      <c r="AX76" s="51">
        <f t="shared" si="159"/>
        <v>46652.910992718993</v>
      </c>
      <c r="AY76" s="12">
        <f t="shared" si="161"/>
        <v>28.336090000000002</v>
      </c>
      <c r="AZ76" s="13">
        <f t="shared" si="162"/>
        <v>1332.798</v>
      </c>
    </row>
    <row r="77" spans="1:52" x14ac:dyDescent="0.3">
      <c r="A77" s="43">
        <v>2022</v>
      </c>
      <c r="B77" s="44" t="s">
        <v>11</v>
      </c>
      <c r="C77" s="50"/>
      <c r="D77" s="4"/>
      <c r="E77" s="51"/>
      <c r="F77" s="50"/>
      <c r="G77" s="4"/>
      <c r="H77" s="51"/>
      <c r="I77" s="50">
        <v>0</v>
      </c>
      <c r="J77" s="4">
        <v>0</v>
      </c>
      <c r="K77" s="51">
        <f t="shared" si="163"/>
        <v>0</v>
      </c>
      <c r="L77" s="50">
        <v>0</v>
      </c>
      <c r="M77" s="4">
        <v>0</v>
      </c>
      <c r="N77" s="51">
        <f t="shared" si="147"/>
        <v>0</v>
      </c>
      <c r="O77" s="50">
        <v>0</v>
      </c>
      <c r="P77" s="4">
        <v>0</v>
      </c>
      <c r="Q77" s="51">
        <f t="shared" si="148"/>
        <v>0</v>
      </c>
      <c r="R77" s="50">
        <v>0</v>
      </c>
      <c r="S77" s="4">
        <v>0</v>
      </c>
      <c r="T77" s="51">
        <f t="shared" si="149"/>
        <v>0</v>
      </c>
      <c r="U77" s="50">
        <v>0</v>
      </c>
      <c r="V77" s="4">
        <v>0</v>
      </c>
      <c r="W77" s="51">
        <f t="shared" si="150"/>
        <v>0</v>
      </c>
      <c r="X77" s="50">
        <v>0</v>
      </c>
      <c r="Y77" s="4">
        <v>0</v>
      </c>
      <c r="Z77" s="51">
        <f t="shared" si="151"/>
        <v>0</v>
      </c>
      <c r="AA77" s="76">
        <v>5.0000000000000001E-3</v>
      </c>
      <c r="AB77" s="4">
        <v>1.5289999999999999</v>
      </c>
      <c r="AC77" s="51">
        <f t="shared" si="152"/>
        <v>305799.99999999994</v>
      </c>
      <c r="AD77" s="76">
        <v>0.63534000000000002</v>
      </c>
      <c r="AE77" s="4">
        <v>39.424999999999997</v>
      </c>
      <c r="AF77" s="51">
        <f t="shared" si="153"/>
        <v>62053.388736739376</v>
      </c>
      <c r="AG77" s="50">
        <v>0</v>
      </c>
      <c r="AH77" s="4">
        <v>0</v>
      </c>
      <c r="AI77" s="51">
        <f t="shared" si="154"/>
        <v>0</v>
      </c>
      <c r="AJ77" s="50">
        <v>0</v>
      </c>
      <c r="AK77" s="4">
        <v>0</v>
      </c>
      <c r="AL77" s="51">
        <f t="shared" si="155"/>
        <v>0</v>
      </c>
      <c r="AM77" s="50">
        <v>0</v>
      </c>
      <c r="AN77" s="4">
        <v>0</v>
      </c>
      <c r="AO77" s="51">
        <f t="shared" si="156"/>
        <v>0</v>
      </c>
      <c r="AP77" s="50">
        <v>0</v>
      </c>
      <c r="AQ77" s="4">
        <v>0</v>
      </c>
      <c r="AR77" s="51">
        <f t="shared" si="157"/>
        <v>0</v>
      </c>
      <c r="AS77" s="50">
        <v>0</v>
      </c>
      <c r="AT77" s="4">
        <v>0</v>
      </c>
      <c r="AU77" s="51">
        <f t="shared" si="158"/>
        <v>0</v>
      </c>
      <c r="AV77" s="76">
        <v>38.450000000000003</v>
      </c>
      <c r="AW77" s="4">
        <v>1356.64</v>
      </c>
      <c r="AX77" s="51">
        <f t="shared" si="159"/>
        <v>35283.224967490249</v>
      </c>
      <c r="AY77" s="12">
        <f t="shared" si="161"/>
        <v>39.090340000000005</v>
      </c>
      <c r="AZ77" s="13">
        <f t="shared" si="162"/>
        <v>1397.5940000000001</v>
      </c>
    </row>
    <row r="78" spans="1:52" x14ac:dyDescent="0.3">
      <c r="A78" s="43">
        <v>2022</v>
      </c>
      <c r="B78" s="44" t="s">
        <v>12</v>
      </c>
      <c r="C78" s="76"/>
      <c r="D78" s="4"/>
      <c r="E78" s="51"/>
      <c r="F78" s="76"/>
      <c r="G78" s="4"/>
      <c r="H78" s="51"/>
      <c r="I78" s="76">
        <v>0.03</v>
      </c>
      <c r="J78" s="4">
        <v>2.0870000000000002</v>
      </c>
      <c r="K78" s="51">
        <f t="shared" si="163"/>
        <v>69566.666666666672</v>
      </c>
      <c r="L78" s="50">
        <v>0</v>
      </c>
      <c r="M78" s="4">
        <v>0</v>
      </c>
      <c r="N78" s="51">
        <f t="shared" si="147"/>
        <v>0</v>
      </c>
      <c r="O78" s="50">
        <v>0</v>
      </c>
      <c r="P78" s="4">
        <v>0</v>
      </c>
      <c r="Q78" s="51">
        <f t="shared" si="148"/>
        <v>0</v>
      </c>
      <c r="R78" s="50">
        <v>0</v>
      </c>
      <c r="S78" s="4">
        <v>0</v>
      </c>
      <c r="T78" s="51">
        <f t="shared" si="149"/>
        <v>0</v>
      </c>
      <c r="U78" s="50">
        <v>0</v>
      </c>
      <c r="V78" s="4">
        <v>0</v>
      </c>
      <c r="W78" s="51">
        <f t="shared" si="150"/>
        <v>0</v>
      </c>
      <c r="X78" s="50">
        <v>0</v>
      </c>
      <c r="Y78" s="4">
        <v>0</v>
      </c>
      <c r="Z78" s="51">
        <f t="shared" si="151"/>
        <v>0</v>
      </c>
      <c r="AA78" s="50">
        <v>0</v>
      </c>
      <c r="AB78" s="4">
        <v>0</v>
      </c>
      <c r="AC78" s="51">
        <f t="shared" si="152"/>
        <v>0</v>
      </c>
      <c r="AD78" s="76">
        <v>0.1404</v>
      </c>
      <c r="AE78" s="4">
        <v>7.4180000000000001</v>
      </c>
      <c r="AF78" s="51">
        <f t="shared" si="153"/>
        <v>52834.757834757838</v>
      </c>
      <c r="AG78" s="50">
        <v>0</v>
      </c>
      <c r="AH78" s="4">
        <v>0</v>
      </c>
      <c r="AI78" s="51">
        <f t="shared" si="154"/>
        <v>0</v>
      </c>
      <c r="AJ78" s="50">
        <v>0</v>
      </c>
      <c r="AK78" s="4">
        <v>0</v>
      </c>
      <c r="AL78" s="51">
        <f t="shared" si="155"/>
        <v>0</v>
      </c>
      <c r="AM78" s="50">
        <v>0</v>
      </c>
      <c r="AN78" s="4">
        <v>0</v>
      </c>
      <c r="AO78" s="51">
        <f t="shared" si="156"/>
        <v>0</v>
      </c>
      <c r="AP78" s="50">
        <v>0</v>
      </c>
      <c r="AQ78" s="4">
        <v>0</v>
      </c>
      <c r="AR78" s="51">
        <f t="shared" si="157"/>
        <v>0</v>
      </c>
      <c r="AS78" s="50">
        <v>0</v>
      </c>
      <c r="AT78" s="4">
        <v>0</v>
      </c>
      <c r="AU78" s="51">
        <f t="shared" si="158"/>
        <v>0</v>
      </c>
      <c r="AV78" s="50">
        <v>0</v>
      </c>
      <c r="AW78" s="4">
        <v>0</v>
      </c>
      <c r="AX78" s="51">
        <f t="shared" si="159"/>
        <v>0</v>
      </c>
      <c r="AY78" s="12">
        <f t="shared" si="161"/>
        <v>0.1704</v>
      </c>
      <c r="AZ78" s="13">
        <f t="shared" si="162"/>
        <v>9.5050000000000008</v>
      </c>
    </row>
    <row r="79" spans="1:52" x14ac:dyDescent="0.3">
      <c r="A79" s="43">
        <v>2022</v>
      </c>
      <c r="B79" s="44" t="s">
        <v>13</v>
      </c>
      <c r="C79" s="50"/>
      <c r="D79" s="4"/>
      <c r="E79" s="51"/>
      <c r="F79" s="50"/>
      <c r="G79" s="4"/>
      <c r="H79" s="51"/>
      <c r="I79" s="50">
        <v>0</v>
      </c>
      <c r="J79" s="4">
        <v>0</v>
      </c>
      <c r="K79" s="51">
        <f t="shared" si="163"/>
        <v>0</v>
      </c>
      <c r="L79" s="50">
        <v>0</v>
      </c>
      <c r="M79" s="4">
        <v>0</v>
      </c>
      <c r="N79" s="51">
        <f t="shared" si="147"/>
        <v>0</v>
      </c>
      <c r="O79" s="50">
        <v>0</v>
      </c>
      <c r="P79" s="4">
        <v>0</v>
      </c>
      <c r="Q79" s="51">
        <f t="shared" si="148"/>
        <v>0</v>
      </c>
      <c r="R79" s="50">
        <v>0</v>
      </c>
      <c r="S79" s="4">
        <v>0</v>
      </c>
      <c r="T79" s="51">
        <f t="shared" si="149"/>
        <v>0</v>
      </c>
      <c r="U79" s="50">
        <v>0</v>
      </c>
      <c r="V79" s="4">
        <v>0</v>
      </c>
      <c r="W79" s="51">
        <f t="shared" si="150"/>
        <v>0</v>
      </c>
      <c r="X79" s="50">
        <v>0</v>
      </c>
      <c r="Y79" s="4">
        <v>0</v>
      </c>
      <c r="Z79" s="51">
        <f t="shared" si="151"/>
        <v>0</v>
      </c>
      <c r="AA79" s="50">
        <v>0</v>
      </c>
      <c r="AB79" s="4">
        <v>0</v>
      </c>
      <c r="AC79" s="51">
        <f t="shared" si="152"/>
        <v>0</v>
      </c>
      <c r="AD79" s="76">
        <v>0.12971000000000002</v>
      </c>
      <c r="AE79" s="4">
        <v>7.3639999999999999</v>
      </c>
      <c r="AF79" s="51">
        <f t="shared" si="153"/>
        <v>56772.800863464647</v>
      </c>
      <c r="AG79" s="50">
        <v>0</v>
      </c>
      <c r="AH79" s="4">
        <v>0</v>
      </c>
      <c r="AI79" s="51">
        <f t="shared" si="154"/>
        <v>0</v>
      </c>
      <c r="AJ79" s="50">
        <v>0</v>
      </c>
      <c r="AK79" s="4">
        <v>0</v>
      </c>
      <c r="AL79" s="51">
        <f t="shared" si="155"/>
        <v>0</v>
      </c>
      <c r="AM79" s="50">
        <v>0</v>
      </c>
      <c r="AN79" s="4">
        <v>0</v>
      </c>
      <c r="AO79" s="51">
        <f t="shared" si="156"/>
        <v>0</v>
      </c>
      <c r="AP79" s="50">
        <v>0</v>
      </c>
      <c r="AQ79" s="4">
        <v>0</v>
      </c>
      <c r="AR79" s="51">
        <f t="shared" si="157"/>
        <v>0</v>
      </c>
      <c r="AS79" s="50">
        <v>0</v>
      </c>
      <c r="AT79" s="4">
        <v>0</v>
      </c>
      <c r="AU79" s="51">
        <f t="shared" si="158"/>
        <v>0</v>
      </c>
      <c r="AV79" s="50">
        <v>0</v>
      </c>
      <c r="AW79" s="4">
        <v>0</v>
      </c>
      <c r="AX79" s="51">
        <f t="shared" si="159"/>
        <v>0</v>
      </c>
      <c r="AY79" s="12">
        <f t="shared" si="161"/>
        <v>0.12971000000000002</v>
      </c>
      <c r="AZ79" s="13">
        <f t="shared" si="162"/>
        <v>7.3639999999999999</v>
      </c>
    </row>
    <row r="80" spans="1:52" x14ac:dyDescent="0.3">
      <c r="A80" s="43">
        <v>2022</v>
      </c>
      <c r="B80" s="44" t="s">
        <v>14</v>
      </c>
      <c r="C80" s="50"/>
      <c r="D80" s="4"/>
      <c r="E80" s="51"/>
      <c r="F80" s="50"/>
      <c r="G80" s="4"/>
      <c r="H80" s="51"/>
      <c r="I80" s="50">
        <v>0</v>
      </c>
      <c r="J80" s="4">
        <v>0</v>
      </c>
      <c r="K80" s="51">
        <f t="shared" si="163"/>
        <v>0</v>
      </c>
      <c r="L80" s="50">
        <v>0</v>
      </c>
      <c r="M80" s="4">
        <v>0</v>
      </c>
      <c r="N80" s="51">
        <f t="shared" si="147"/>
        <v>0</v>
      </c>
      <c r="O80" s="50">
        <v>0</v>
      </c>
      <c r="P80" s="4">
        <v>0</v>
      </c>
      <c r="Q80" s="51">
        <f t="shared" si="148"/>
        <v>0</v>
      </c>
      <c r="R80" s="76">
        <v>0.01</v>
      </c>
      <c r="S80" s="4">
        <v>0.8</v>
      </c>
      <c r="T80" s="51">
        <f t="shared" si="149"/>
        <v>80000</v>
      </c>
      <c r="U80" s="50">
        <v>0</v>
      </c>
      <c r="V80" s="4">
        <v>0</v>
      </c>
      <c r="W80" s="51">
        <f t="shared" si="150"/>
        <v>0</v>
      </c>
      <c r="X80" s="50">
        <v>0</v>
      </c>
      <c r="Y80" s="4">
        <v>0</v>
      </c>
      <c r="Z80" s="51">
        <f t="shared" si="151"/>
        <v>0</v>
      </c>
      <c r="AA80" s="50">
        <v>0</v>
      </c>
      <c r="AB80" s="4">
        <v>0</v>
      </c>
      <c r="AC80" s="51">
        <f t="shared" si="152"/>
        <v>0</v>
      </c>
      <c r="AD80" s="76">
        <v>0.17079</v>
      </c>
      <c r="AE80" s="4">
        <v>9.9139999999999997</v>
      </c>
      <c r="AF80" s="51">
        <f t="shared" si="153"/>
        <v>58047.895075824112</v>
      </c>
      <c r="AG80" s="50">
        <v>0</v>
      </c>
      <c r="AH80" s="4">
        <v>0</v>
      </c>
      <c r="AI80" s="51">
        <f t="shared" si="154"/>
        <v>0</v>
      </c>
      <c r="AJ80" s="50">
        <v>0</v>
      </c>
      <c r="AK80" s="4">
        <v>0</v>
      </c>
      <c r="AL80" s="51">
        <f t="shared" si="155"/>
        <v>0</v>
      </c>
      <c r="AM80" s="50">
        <v>0</v>
      </c>
      <c r="AN80" s="4">
        <v>0</v>
      </c>
      <c r="AO80" s="51">
        <f t="shared" si="156"/>
        <v>0</v>
      </c>
      <c r="AP80" s="50">
        <v>0</v>
      </c>
      <c r="AQ80" s="4">
        <v>0</v>
      </c>
      <c r="AR80" s="51">
        <f t="shared" si="157"/>
        <v>0</v>
      </c>
      <c r="AS80" s="50">
        <v>0</v>
      </c>
      <c r="AT80" s="4">
        <v>0</v>
      </c>
      <c r="AU80" s="51">
        <f t="shared" si="158"/>
        <v>0</v>
      </c>
      <c r="AV80" s="76">
        <v>28</v>
      </c>
      <c r="AW80" s="4">
        <v>994</v>
      </c>
      <c r="AX80" s="51">
        <f t="shared" si="159"/>
        <v>35500</v>
      </c>
      <c r="AY80" s="12">
        <f t="shared" si="161"/>
        <v>28.180790000000002</v>
      </c>
      <c r="AZ80" s="13">
        <f t="shared" si="162"/>
        <v>1004.7140000000001</v>
      </c>
    </row>
    <row r="81" spans="1:52" x14ac:dyDescent="0.3">
      <c r="A81" s="43">
        <v>2022</v>
      </c>
      <c r="B81" s="51" t="s">
        <v>15</v>
      </c>
      <c r="C81" s="50"/>
      <c r="D81" s="4"/>
      <c r="E81" s="51"/>
      <c r="F81" s="50"/>
      <c r="G81" s="4"/>
      <c r="H81" s="51"/>
      <c r="I81" s="50">
        <v>0</v>
      </c>
      <c r="J81" s="4">
        <v>0</v>
      </c>
      <c r="K81" s="51">
        <f t="shared" si="163"/>
        <v>0</v>
      </c>
      <c r="L81" s="50">
        <v>0</v>
      </c>
      <c r="M81" s="4">
        <v>0</v>
      </c>
      <c r="N81" s="51">
        <f t="shared" si="147"/>
        <v>0</v>
      </c>
      <c r="O81" s="50">
        <v>0</v>
      </c>
      <c r="P81" s="4">
        <v>0</v>
      </c>
      <c r="Q81" s="51">
        <f t="shared" si="148"/>
        <v>0</v>
      </c>
      <c r="R81" s="76">
        <v>0.61</v>
      </c>
      <c r="S81" s="4">
        <v>11.163</v>
      </c>
      <c r="T81" s="51">
        <f t="shared" si="149"/>
        <v>18300</v>
      </c>
      <c r="U81" s="76">
        <v>5.7000000000000002E-2</v>
      </c>
      <c r="V81" s="4">
        <v>11.882</v>
      </c>
      <c r="W81" s="51">
        <f t="shared" si="150"/>
        <v>208456.14035087719</v>
      </c>
      <c r="X81" s="50">
        <v>0</v>
      </c>
      <c r="Y81" s="4">
        <v>0</v>
      </c>
      <c r="Z81" s="51">
        <f t="shared" si="151"/>
        <v>0</v>
      </c>
      <c r="AA81" s="50">
        <v>0</v>
      </c>
      <c r="AB81" s="4">
        <v>0</v>
      </c>
      <c r="AC81" s="51">
        <f t="shared" si="152"/>
        <v>0</v>
      </c>
      <c r="AD81" s="76">
        <v>0.13075999999999999</v>
      </c>
      <c r="AE81" s="4">
        <v>6.8959999999999999</v>
      </c>
      <c r="AF81" s="51">
        <f t="shared" si="153"/>
        <v>52737.840318140108</v>
      </c>
      <c r="AG81" s="50">
        <v>0</v>
      </c>
      <c r="AH81" s="4">
        <v>0</v>
      </c>
      <c r="AI81" s="51">
        <f t="shared" si="154"/>
        <v>0</v>
      </c>
      <c r="AJ81" s="50">
        <v>0</v>
      </c>
      <c r="AK81" s="4">
        <v>0</v>
      </c>
      <c r="AL81" s="51">
        <f t="shared" si="155"/>
        <v>0</v>
      </c>
      <c r="AM81" s="50">
        <v>0</v>
      </c>
      <c r="AN81" s="4">
        <v>0</v>
      </c>
      <c r="AO81" s="51">
        <f t="shared" si="156"/>
        <v>0</v>
      </c>
      <c r="AP81" s="50">
        <v>0</v>
      </c>
      <c r="AQ81" s="4">
        <v>0</v>
      </c>
      <c r="AR81" s="51">
        <f t="shared" si="157"/>
        <v>0</v>
      </c>
      <c r="AS81" s="50">
        <v>0</v>
      </c>
      <c r="AT81" s="4">
        <v>0</v>
      </c>
      <c r="AU81" s="51">
        <f t="shared" si="158"/>
        <v>0</v>
      </c>
      <c r="AV81" s="76">
        <v>28</v>
      </c>
      <c r="AW81" s="4">
        <v>966</v>
      </c>
      <c r="AX81" s="51">
        <f t="shared" si="159"/>
        <v>34500</v>
      </c>
      <c r="AY81" s="12">
        <f t="shared" si="161"/>
        <v>28.79776</v>
      </c>
      <c r="AZ81" s="13">
        <f t="shared" si="162"/>
        <v>995.94100000000003</v>
      </c>
    </row>
    <row r="82" spans="1:52" x14ac:dyDescent="0.3">
      <c r="A82" s="43">
        <v>2022</v>
      </c>
      <c r="B82" s="44" t="s">
        <v>16</v>
      </c>
      <c r="C82" s="50"/>
      <c r="D82" s="4"/>
      <c r="E82" s="51"/>
      <c r="F82" s="50"/>
      <c r="G82" s="4"/>
      <c r="H82" s="51"/>
      <c r="I82" s="50">
        <v>0</v>
      </c>
      <c r="J82" s="4">
        <v>0</v>
      </c>
      <c r="K82" s="51">
        <f t="shared" si="163"/>
        <v>0</v>
      </c>
      <c r="L82" s="50">
        <v>0</v>
      </c>
      <c r="M82" s="4">
        <v>0</v>
      </c>
      <c r="N82" s="51">
        <f t="shared" si="147"/>
        <v>0</v>
      </c>
      <c r="O82" s="50">
        <v>0</v>
      </c>
      <c r="P82" s="4">
        <v>0</v>
      </c>
      <c r="Q82" s="51">
        <f t="shared" si="148"/>
        <v>0</v>
      </c>
      <c r="R82" s="50">
        <v>0</v>
      </c>
      <c r="S82" s="4">
        <v>0</v>
      </c>
      <c r="T82" s="51">
        <f t="shared" si="149"/>
        <v>0</v>
      </c>
      <c r="U82" s="76">
        <v>6.0000000000000001E-3</v>
      </c>
      <c r="V82" s="4">
        <v>0.81</v>
      </c>
      <c r="W82" s="51">
        <f t="shared" si="150"/>
        <v>135000</v>
      </c>
      <c r="X82" s="50">
        <v>0</v>
      </c>
      <c r="Y82" s="4">
        <v>0</v>
      </c>
      <c r="Z82" s="51">
        <f t="shared" si="151"/>
        <v>0</v>
      </c>
      <c r="AA82" s="76">
        <v>4.8559999999999999E-2</v>
      </c>
      <c r="AB82" s="4">
        <v>2.5150000000000001</v>
      </c>
      <c r="AC82" s="51">
        <f t="shared" si="152"/>
        <v>51791.598023064253</v>
      </c>
      <c r="AD82" s="76">
        <v>0.1404</v>
      </c>
      <c r="AE82" s="4">
        <v>7.3879999999999999</v>
      </c>
      <c r="AF82" s="51">
        <f t="shared" si="153"/>
        <v>52621.08262108262</v>
      </c>
      <c r="AG82" s="50">
        <v>0</v>
      </c>
      <c r="AH82" s="4">
        <v>0</v>
      </c>
      <c r="AI82" s="51">
        <f t="shared" si="154"/>
        <v>0</v>
      </c>
      <c r="AJ82" s="50">
        <v>0</v>
      </c>
      <c r="AK82" s="4">
        <v>0</v>
      </c>
      <c r="AL82" s="51">
        <f t="shared" si="155"/>
        <v>0</v>
      </c>
      <c r="AM82" s="50">
        <v>0</v>
      </c>
      <c r="AN82" s="4">
        <v>0</v>
      </c>
      <c r="AO82" s="51">
        <f t="shared" si="156"/>
        <v>0</v>
      </c>
      <c r="AP82" s="50">
        <v>0</v>
      </c>
      <c r="AQ82" s="4">
        <v>0</v>
      </c>
      <c r="AR82" s="51">
        <f t="shared" si="157"/>
        <v>0</v>
      </c>
      <c r="AS82" s="76">
        <v>0.8</v>
      </c>
      <c r="AT82" s="4">
        <v>75.5</v>
      </c>
      <c r="AU82" s="51">
        <f t="shared" si="158"/>
        <v>94375</v>
      </c>
      <c r="AV82" s="50">
        <v>0</v>
      </c>
      <c r="AW82" s="4">
        <v>0</v>
      </c>
      <c r="AX82" s="51">
        <f t="shared" si="159"/>
        <v>0</v>
      </c>
      <c r="AY82" s="12">
        <f t="shared" si="161"/>
        <v>0.99496000000000007</v>
      </c>
      <c r="AZ82" s="13">
        <f t="shared" si="162"/>
        <v>86.212999999999994</v>
      </c>
    </row>
    <row r="83" spans="1:52" ht="15" thickBot="1" x14ac:dyDescent="0.35">
      <c r="A83" s="45"/>
      <c r="B83" s="66" t="s">
        <v>17</v>
      </c>
      <c r="C83" s="67"/>
      <c r="D83" s="68"/>
      <c r="E83" s="53"/>
      <c r="F83" s="67"/>
      <c r="G83" s="68"/>
      <c r="H83" s="53"/>
      <c r="I83" s="67">
        <f t="shared" ref="I83:J83" si="164">SUM(I71:I82)</f>
        <v>0.85719999999999996</v>
      </c>
      <c r="J83" s="68">
        <f t="shared" si="164"/>
        <v>39.406000000000006</v>
      </c>
      <c r="K83" s="53"/>
      <c r="L83" s="67">
        <f t="shared" ref="L83:M83" si="165">SUM(L71:L82)</f>
        <v>0</v>
      </c>
      <c r="M83" s="68">
        <f t="shared" si="165"/>
        <v>0</v>
      </c>
      <c r="N83" s="53"/>
      <c r="O83" s="67">
        <f t="shared" ref="O83:P83" si="166">SUM(O71:O82)</f>
        <v>0</v>
      </c>
      <c r="P83" s="68">
        <f t="shared" si="166"/>
        <v>0</v>
      </c>
      <c r="Q83" s="53"/>
      <c r="R83" s="67">
        <f t="shared" ref="R83:S83" si="167">SUM(R71:R82)</f>
        <v>0.66</v>
      </c>
      <c r="S83" s="68">
        <f t="shared" si="167"/>
        <v>15.094999999999999</v>
      </c>
      <c r="T83" s="53"/>
      <c r="U83" s="67">
        <f t="shared" ref="U83:V83" si="168">SUM(U71:U82)</f>
        <v>0.23100000000000001</v>
      </c>
      <c r="V83" s="68">
        <f t="shared" si="168"/>
        <v>23.48</v>
      </c>
      <c r="W83" s="53"/>
      <c r="X83" s="67">
        <f t="shared" ref="X83:Y83" si="169">SUM(X71:X82)</f>
        <v>0</v>
      </c>
      <c r="Y83" s="68">
        <f t="shared" si="169"/>
        <v>0</v>
      </c>
      <c r="Z83" s="53"/>
      <c r="AA83" s="67">
        <f t="shared" ref="AA83:AB83" si="170">SUM(AA71:AA82)</f>
        <v>7.2759999999999991E-2</v>
      </c>
      <c r="AB83" s="68">
        <f t="shared" si="170"/>
        <v>4.7949999999999999</v>
      </c>
      <c r="AC83" s="53"/>
      <c r="AD83" s="67">
        <f t="shared" ref="AD83:AE83" si="171">SUM(AD71:AD82)</f>
        <v>2.6836400000000005</v>
      </c>
      <c r="AE83" s="68">
        <f t="shared" si="171"/>
        <v>144.672</v>
      </c>
      <c r="AF83" s="53"/>
      <c r="AG83" s="67">
        <f t="shared" ref="AG83:AH83" si="172">SUM(AG71:AG82)</f>
        <v>0</v>
      </c>
      <c r="AH83" s="68">
        <f t="shared" si="172"/>
        <v>0</v>
      </c>
      <c r="AI83" s="53"/>
      <c r="AJ83" s="67">
        <f t="shared" ref="AJ83:AK83" si="173">SUM(AJ71:AJ82)</f>
        <v>0</v>
      </c>
      <c r="AK83" s="68">
        <f t="shared" si="173"/>
        <v>0</v>
      </c>
      <c r="AL83" s="53"/>
      <c r="AM83" s="67">
        <f t="shared" ref="AM83:AN83" si="174">SUM(AM71:AM82)</f>
        <v>0</v>
      </c>
      <c r="AN83" s="68">
        <f t="shared" si="174"/>
        <v>0</v>
      </c>
      <c r="AO83" s="53"/>
      <c r="AP83" s="67">
        <f t="shared" ref="AP83:AQ83" si="175">SUM(AP71:AP82)</f>
        <v>0</v>
      </c>
      <c r="AQ83" s="68">
        <f t="shared" si="175"/>
        <v>0</v>
      </c>
      <c r="AR83" s="53"/>
      <c r="AS83" s="67">
        <f t="shared" ref="AS83:AT83" si="176">SUM(AS71:AS82)</f>
        <v>0.80900000000000005</v>
      </c>
      <c r="AT83" s="68">
        <f t="shared" si="176"/>
        <v>77.5</v>
      </c>
      <c r="AU83" s="53"/>
      <c r="AV83" s="67">
        <f t="shared" ref="AV83:AW83" si="177">SUM(AV71:AV82)</f>
        <v>206.55298999999999</v>
      </c>
      <c r="AW83" s="68">
        <f t="shared" si="177"/>
        <v>7794.2420000000002</v>
      </c>
      <c r="AX83" s="53"/>
      <c r="AY83" s="34">
        <f t="shared" si="161"/>
        <v>211.86659</v>
      </c>
      <c r="AZ83" s="35">
        <f t="shared" si="162"/>
        <v>8099.1900000000005</v>
      </c>
    </row>
    <row r="84" spans="1:52" x14ac:dyDescent="0.3">
      <c r="A84" s="43">
        <v>2023</v>
      </c>
      <c r="B84" s="44" t="s">
        <v>5</v>
      </c>
      <c r="C84" s="50"/>
      <c r="D84" s="4"/>
      <c r="E84" s="51"/>
      <c r="F84" s="50">
        <v>0</v>
      </c>
      <c r="G84" s="4">
        <v>0</v>
      </c>
      <c r="H84" s="51">
        <f>IF(F84=0,0,G84/F84*1000)</f>
        <v>0</v>
      </c>
      <c r="I84" s="50">
        <v>0</v>
      </c>
      <c r="J84" s="4">
        <v>0</v>
      </c>
      <c r="K84" s="51">
        <f>IF(I84=0,0,J84/I84*1000)</f>
        <v>0</v>
      </c>
      <c r="L84" s="50">
        <v>0</v>
      </c>
      <c r="M84" s="4">
        <v>0</v>
      </c>
      <c r="N84" s="51">
        <f t="shared" ref="N84:N95" si="178">IF(L84=0,0,M84/L84*1000)</f>
        <v>0</v>
      </c>
      <c r="O84" s="50">
        <v>0</v>
      </c>
      <c r="P84" s="4">
        <v>0</v>
      </c>
      <c r="Q84" s="51">
        <f t="shared" ref="Q84:Q95" si="179">IF(O84=0,0,P84/O84*1000)</f>
        <v>0</v>
      </c>
      <c r="R84" s="50">
        <v>0</v>
      </c>
      <c r="S84" s="4">
        <v>0</v>
      </c>
      <c r="T84" s="51">
        <f t="shared" ref="T84:T95" si="180">IF(R84=0,0,S84/R84*1000)</f>
        <v>0</v>
      </c>
      <c r="U84" s="76">
        <v>9.1999999999999998E-2</v>
      </c>
      <c r="V84" s="4">
        <v>5.7089999999999996</v>
      </c>
      <c r="W84" s="51">
        <f t="shared" ref="W84:W95" si="181">IF(U84=0,0,V84/U84*1000)</f>
        <v>62054.347826086952</v>
      </c>
      <c r="X84" s="50">
        <v>0</v>
      </c>
      <c r="Y84" s="4">
        <v>0</v>
      </c>
      <c r="Z84" s="51">
        <f t="shared" ref="Z84:Z95" si="182">IF(X84=0,0,Y84/X84*1000)</f>
        <v>0</v>
      </c>
      <c r="AA84" s="50">
        <v>0</v>
      </c>
      <c r="AB84" s="4">
        <v>0</v>
      </c>
      <c r="AC84" s="51">
        <f t="shared" ref="AC84:AC95" si="183">IF(AA84=0,0,AB84/AA84*1000)</f>
        <v>0</v>
      </c>
      <c r="AD84" s="76">
        <v>0.15209999999999999</v>
      </c>
      <c r="AE84" s="4">
        <v>8.0239999999999991</v>
      </c>
      <c r="AF84" s="51">
        <f t="shared" ref="AF84:AF95" si="184">IF(AD84=0,0,AE84/AD84*1000)</f>
        <v>52754.766600920448</v>
      </c>
      <c r="AG84" s="50">
        <v>0</v>
      </c>
      <c r="AH84" s="4">
        <v>0</v>
      </c>
      <c r="AI84" s="51">
        <f t="shared" ref="AI84:AI95" si="185">IF(AG84=0,0,AH84/AG84*1000)</f>
        <v>0</v>
      </c>
      <c r="AJ84" s="50">
        <v>0</v>
      </c>
      <c r="AK84" s="4">
        <v>0</v>
      </c>
      <c r="AL84" s="51">
        <f t="shared" ref="AL84:AL95" si="186">IF(AJ84=0,0,AK84/AJ84*1000)</f>
        <v>0</v>
      </c>
      <c r="AM84" s="50">
        <v>0</v>
      </c>
      <c r="AN84" s="4">
        <v>0</v>
      </c>
      <c r="AO84" s="51">
        <f t="shared" ref="AO84:AO95" si="187">IF(AM84=0,0,AN84/AM84*1000)</f>
        <v>0</v>
      </c>
      <c r="AP84" s="50">
        <v>0</v>
      </c>
      <c r="AQ84" s="4">
        <v>0</v>
      </c>
      <c r="AR84" s="51">
        <f t="shared" ref="AR84:AR95" si="188">IF(AP84=0,0,AQ84/AP84*1000)</f>
        <v>0</v>
      </c>
      <c r="AS84" s="50">
        <v>0</v>
      </c>
      <c r="AT84" s="4">
        <v>0</v>
      </c>
      <c r="AU84" s="51">
        <f t="shared" ref="AU84:AU95" si="189">IF(AS84=0,0,AT84/AS84*1000)</f>
        <v>0</v>
      </c>
      <c r="AV84" s="76">
        <v>2.56</v>
      </c>
      <c r="AW84" s="4">
        <v>171.2</v>
      </c>
      <c r="AX84" s="51">
        <f t="shared" ref="AX84:AX95" si="190">IF(AV84=0,0,AW84/AV84*1000)</f>
        <v>66875</v>
      </c>
      <c r="AY84" s="12">
        <f>SUMIF($C$5:$AX$5,"Ton",C84:AX84)</f>
        <v>2.8041</v>
      </c>
      <c r="AZ84" s="13">
        <f>SUMIF($C$5:$AX$5,"F*",C84:AX84)</f>
        <v>184.93299999999999</v>
      </c>
    </row>
    <row r="85" spans="1:52" x14ac:dyDescent="0.3">
      <c r="A85" s="43">
        <v>2023</v>
      </c>
      <c r="B85" s="44" t="s">
        <v>6</v>
      </c>
      <c r="C85" s="50"/>
      <c r="D85" s="4"/>
      <c r="E85" s="51"/>
      <c r="F85" s="50">
        <v>0</v>
      </c>
      <c r="G85" s="4">
        <v>0</v>
      </c>
      <c r="H85" s="51">
        <f t="shared" ref="H85:H86" si="191">IF(F85=0,0,G85/F85*1000)</f>
        <v>0</v>
      </c>
      <c r="I85" s="50">
        <v>0</v>
      </c>
      <c r="J85" s="4">
        <v>0</v>
      </c>
      <c r="K85" s="51">
        <f t="shared" ref="K85:K86" si="192">IF(I85=0,0,J85/I85*1000)</f>
        <v>0</v>
      </c>
      <c r="L85" s="50">
        <v>0</v>
      </c>
      <c r="M85" s="4">
        <v>0</v>
      </c>
      <c r="N85" s="51">
        <f t="shared" si="178"/>
        <v>0</v>
      </c>
      <c r="O85" s="50">
        <v>0</v>
      </c>
      <c r="P85" s="4">
        <v>0</v>
      </c>
      <c r="Q85" s="51">
        <f t="shared" si="179"/>
        <v>0</v>
      </c>
      <c r="R85" s="50">
        <v>0</v>
      </c>
      <c r="S85" s="4">
        <v>0</v>
      </c>
      <c r="T85" s="51">
        <f t="shared" si="180"/>
        <v>0</v>
      </c>
      <c r="U85" s="50">
        <v>0</v>
      </c>
      <c r="V85" s="4">
        <v>0</v>
      </c>
      <c r="W85" s="51">
        <f t="shared" si="181"/>
        <v>0</v>
      </c>
      <c r="X85" s="50">
        <v>0</v>
      </c>
      <c r="Y85" s="4">
        <v>0</v>
      </c>
      <c r="Z85" s="51">
        <f t="shared" si="182"/>
        <v>0</v>
      </c>
      <c r="AA85" s="50">
        <v>0</v>
      </c>
      <c r="AB85" s="4">
        <v>0</v>
      </c>
      <c r="AC85" s="51">
        <f t="shared" si="183"/>
        <v>0</v>
      </c>
      <c r="AD85" s="76">
        <v>3.8285100000000001</v>
      </c>
      <c r="AE85" s="4">
        <v>123.149</v>
      </c>
      <c r="AF85" s="51">
        <f t="shared" si="184"/>
        <v>32166.299683166555</v>
      </c>
      <c r="AG85" s="50">
        <v>0</v>
      </c>
      <c r="AH85" s="4">
        <v>0</v>
      </c>
      <c r="AI85" s="51">
        <f t="shared" si="185"/>
        <v>0</v>
      </c>
      <c r="AJ85" s="50">
        <v>0</v>
      </c>
      <c r="AK85" s="4">
        <v>0</v>
      </c>
      <c r="AL85" s="51">
        <f t="shared" si="186"/>
        <v>0</v>
      </c>
      <c r="AM85" s="50">
        <v>0</v>
      </c>
      <c r="AN85" s="4">
        <v>0</v>
      </c>
      <c r="AO85" s="51">
        <f t="shared" si="187"/>
        <v>0</v>
      </c>
      <c r="AP85" s="50">
        <v>0</v>
      </c>
      <c r="AQ85" s="4">
        <v>0</v>
      </c>
      <c r="AR85" s="51">
        <f t="shared" si="188"/>
        <v>0</v>
      </c>
      <c r="AS85" s="50">
        <v>0</v>
      </c>
      <c r="AT85" s="4">
        <v>0</v>
      </c>
      <c r="AU85" s="51">
        <f t="shared" si="189"/>
        <v>0</v>
      </c>
      <c r="AV85" s="76">
        <v>32.857999999999997</v>
      </c>
      <c r="AW85" s="4">
        <v>899.17899999999997</v>
      </c>
      <c r="AX85" s="51">
        <f t="shared" si="190"/>
        <v>27365.603505995499</v>
      </c>
      <c r="AY85" s="12">
        <f t="shared" ref="AY85:AY96" si="193">SUMIF($C$5:$AX$5,"Ton",C85:AX85)</f>
        <v>36.686509999999998</v>
      </c>
      <c r="AZ85" s="13">
        <f t="shared" ref="AZ85:AZ96" si="194">SUMIF($C$5:$AX$5,"F*",C85:AX85)</f>
        <v>1022.328</v>
      </c>
    </row>
    <row r="86" spans="1:52" x14ac:dyDescent="0.3">
      <c r="A86" s="43">
        <v>2023</v>
      </c>
      <c r="B86" s="44" t="s">
        <v>7</v>
      </c>
      <c r="C86" s="50"/>
      <c r="D86" s="4"/>
      <c r="E86" s="51"/>
      <c r="F86" s="50">
        <v>0</v>
      </c>
      <c r="G86" s="4">
        <v>0</v>
      </c>
      <c r="H86" s="51">
        <f t="shared" si="191"/>
        <v>0</v>
      </c>
      <c r="I86" s="50">
        <v>0</v>
      </c>
      <c r="J86" s="4">
        <v>0</v>
      </c>
      <c r="K86" s="51">
        <f t="shared" si="192"/>
        <v>0</v>
      </c>
      <c r="L86" s="50">
        <v>0</v>
      </c>
      <c r="M86" s="4">
        <v>0</v>
      </c>
      <c r="N86" s="51">
        <f t="shared" si="178"/>
        <v>0</v>
      </c>
      <c r="O86" s="76">
        <v>0.02</v>
      </c>
      <c r="P86" s="4">
        <v>0.35</v>
      </c>
      <c r="Q86" s="51">
        <f t="shared" si="179"/>
        <v>17500</v>
      </c>
      <c r="R86" s="50">
        <v>0</v>
      </c>
      <c r="S86" s="4">
        <v>0</v>
      </c>
      <c r="T86" s="51">
        <f t="shared" si="180"/>
        <v>0</v>
      </c>
      <c r="U86" s="76">
        <v>9.647E-2</v>
      </c>
      <c r="V86" s="4">
        <v>4.3869999999999996</v>
      </c>
      <c r="W86" s="51">
        <f t="shared" si="181"/>
        <v>45475.277288276149</v>
      </c>
      <c r="X86" s="50">
        <v>0</v>
      </c>
      <c r="Y86" s="4">
        <v>0</v>
      </c>
      <c r="Z86" s="51">
        <f t="shared" si="182"/>
        <v>0</v>
      </c>
      <c r="AA86" s="50">
        <v>0</v>
      </c>
      <c r="AB86" s="4">
        <v>0</v>
      </c>
      <c r="AC86" s="51">
        <f t="shared" si="183"/>
        <v>0</v>
      </c>
      <c r="AD86" s="76">
        <v>0.21059999999999998</v>
      </c>
      <c r="AE86" s="4">
        <v>11.057</v>
      </c>
      <c r="AF86" s="51">
        <f t="shared" si="184"/>
        <v>52502.374169040842</v>
      </c>
      <c r="AG86" s="50">
        <v>0</v>
      </c>
      <c r="AH86" s="4">
        <v>0</v>
      </c>
      <c r="AI86" s="51">
        <f t="shared" si="185"/>
        <v>0</v>
      </c>
      <c r="AJ86" s="50">
        <v>0</v>
      </c>
      <c r="AK86" s="4">
        <v>0</v>
      </c>
      <c r="AL86" s="51">
        <f t="shared" si="186"/>
        <v>0</v>
      </c>
      <c r="AM86" s="50">
        <v>0</v>
      </c>
      <c r="AN86" s="4">
        <v>0</v>
      </c>
      <c r="AO86" s="51">
        <f t="shared" si="187"/>
        <v>0</v>
      </c>
      <c r="AP86" s="50">
        <v>0</v>
      </c>
      <c r="AQ86" s="4">
        <v>0</v>
      </c>
      <c r="AR86" s="51">
        <f t="shared" si="188"/>
        <v>0</v>
      </c>
      <c r="AS86" s="50">
        <v>0</v>
      </c>
      <c r="AT86" s="4">
        <v>0</v>
      </c>
      <c r="AU86" s="51">
        <f t="shared" si="189"/>
        <v>0</v>
      </c>
      <c r="AV86" s="50">
        <v>0</v>
      </c>
      <c r="AW86" s="4">
        <v>0</v>
      </c>
      <c r="AX86" s="51">
        <f t="shared" si="190"/>
        <v>0</v>
      </c>
      <c r="AY86" s="12">
        <f t="shared" si="193"/>
        <v>0.32706999999999997</v>
      </c>
      <c r="AZ86" s="13">
        <f t="shared" si="194"/>
        <v>15.794</v>
      </c>
    </row>
    <row r="87" spans="1:52" x14ac:dyDescent="0.3">
      <c r="A87" s="43">
        <v>2023</v>
      </c>
      <c r="B87" s="44" t="s">
        <v>8</v>
      </c>
      <c r="C87" s="50"/>
      <c r="D87" s="4"/>
      <c r="E87" s="51"/>
      <c r="F87" s="50">
        <v>0</v>
      </c>
      <c r="G87" s="4">
        <v>0</v>
      </c>
      <c r="H87" s="51">
        <f>IF(F87=0,0,G87/F87*1000)</f>
        <v>0</v>
      </c>
      <c r="I87" s="50">
        <v>0</v>
      </c>
      <c r="J87" s="4">
        <v>0</v>
      </c>
      <c r="K87" s="51">
        <f>IF(I87=0,0,J87/I87*1000)</f>
        <v>0</v>
      </c>
      <c r="L87" s="50">
        <v>0</v>
      </c>
      <c r="M87" s="4">
        <v>0</v>
      </c>
      <c r="N87" s="51">
        <f t="shared" si="178"/>
        <v>0</v>
      </c>
      <c r="O87" s="50">
        <v>0</v>
      </c>
      <c r="P87" s="4">
        <v>0</v>
      </c>
      <c r="Q87" s="51">
        <f t="shared" si="179"/>
        <v>0</v>
      </c>
      <c r="R87" s="50">
        <v>0</v>
      </c>
      <c r="S87" s="4">
        <v>0</v>
      </c>
      <c r="T87" s="51">
        <f t="shared" si="180"/>
        <v>0</v>
      </c>
      <c r="U87" s="76">
        <v>0.372</v>
      </c>
      <c r="V87" s="4">
        <v>12.58</v>
      </c>
      <c r="W87" s="51">
        <f t="shared" si="181"/>
        <v>33817.204301075275</v>
      </c>
      <c r="X87" s="76">
        <v>5.1999999999999998E-2</v>
      </c>
      <c r="Y87" s="4">
        <v>3.95</v>
      </c>
      <c r="Z87" s="51">
        <f t="shared" si="182"/>
        <v>75961.538461538468</v>
      </c>
      <c r="AA87" s="50">
        <v>0</v>
      </c>
      <c r="AB87" s="4">
        <v>0</v>
      </c>
      <c r="AC87" s="51">
        <f t="shared" si="183"/>
        <v>0</v>
      </c>
      <c r="AD87" s="76">
        <v>0.15209999999999999</v>
      </c>
      <c r="AE87" s="4">
        <v>7.9969999999999999</v>
      </c>
      <c r="AF87" s="51">
        <f t="shared" si="184"/>
        <v>52577.251808021043</v>
      </c>
      <c r="AG87" s="50">
        <v>0</v>
      </c>
      <c r="AH87" s="4">
        <v>0</v>
      </c>
      <c r="AI87" s="51">
        <f t="shared" si="185"/>
        <v>0</v>
      </c>
      <c r="AJ87" s="50">
        <v>0</v>
      </c>
      <c r="AK87" s="4">
        <v>0</v>
      </c>
      <c r="AL87" s="51">
        <f t="shared" si="186"/>
        <v>0</v>
      </c>
      <c r="AM87" s="50">
        <v>0</v>
      </c>
      <c r="AN87" s="4">
        <v>0</v>
      </c>
      <c r="AO87" s="51">
        <f t="shared" si="187"/>
        <v>0</v>
      </c>
      <c r="AP87" s="50">
        <v>0</v>
      </c>
      <c r="AQ87" s="4">
        <v>0</v>
      </c>
      <c r="AR87" s="51">
        <f t="shared" si="188"/>
        <v>0</v>
      </c>
      <c r="AS87" s="50">
        <v>0</v>
      </c>
      <c r="AT87" s="4">
        <v>0</v>
      </c>
      <c r="AU87" s="51">
        <f t="shared" si="189"/>
        <v>0</v>
      </c>
      <c r="AV87" s="76">
        <v>28</v>
      </c>
      <c r="AW87" s="4">
        <v>900.2</v>
      </c>
      <c r="AX87" s="51">
        <f t="shared" si="190"/>
        <v>32150</v>
      </c>
      <c r="AY87" s="12">
        <f t="shared" si="193"/>
        <v>28.5761</v>
      </c>
      <c r="AZ87" s="13">
        <f t="shared" si="194"/>
        <v>924.72700000000009</v>
      </c>
    </row>
    <row r="88" spans="1:52" x14ac:dyDescent="0.3">
      <c r="A88" s="43">
        <v>2023</v>
      </c>
      <c r="B88" s="51" t="s">
        <v>9</v>
      </c>
      <c r="C88" s="50"/>
      <c r="D88" s="4"/>
      <c r="E88" s="51"/>
      <c r="F88" s="50">
        <v>0</v>
      </c>
      <c r="G88" s="4">
        <v>0</v>
      </c>
      <c r="H88" s="51">
        <f t="shared" ref="H88:H95" si="195">IF(F88=0,0,G88/F88*1000)</f>
        <v>0</v>
      </c>
      <c r="I88" s="50">
        <v>0</v>
      </c>
      <c r="J88" s="4">
        <v>0</v>
      </c>
      <c r="K88" s="51">
        <f t="shared" ref="K88:K95" si="196">IF(I88=0,0,J88/I88*1000)</f>
        <v>0</v>
      </c>
      <c r="L88" s="50">
        <v>0</v>
      </c>
      <c r="M88" s="4">
        <v>0</v>
      </c>
      <c r="N88" s="51">
        <f t="shared" si="178"/>
        <v>0</v>
      </c>
      <c r="O88" s="50">
        <v>0</v>
      </c>
      <c r="P88" s="4">
        <v>0</v>
      </c>
      <c r="Q88" s="51">
        <f t="shared" si="179"/>
        <v>0</v>
      </c>
      <c r="R88" s="50">
        <v>0</v>
      </c>
      <c r="S88" s="4">
        <v>0</v>
      </c>
      <c r="T88" s="51">
        <f t="shared" si="180"/>
        <v>0</v>
      </c>
      <c r="U88" s="76">
        <v>1.5E-3</v>
      </c>
      <c r="V88" s="4">
        <v>0.186</v>
      </c>
      <c r="W88" s="51">
        <f t="shared" si="181"/>
        <v>124000</v>
      </c>
      <c r="X88" s="50">
        <v>0</v>
      </c>
      <c r="Y88" s="4">
        <v>0</v>
      </c>
      <c r="Z88" s="51">
        <f t="shared" si="182"/>
        <v>0</v>
      </c>
      <c r="AA88" s="50">
        <v>0</v>
      </c>
      <c r="AB88" s="4">
        <v>0</v>
      </c>
      <c r="AC88" s="51">
        <f t="shared" si="183"/>
        <v>0</v>
      </c>
      <c r="AD88" s="76">
        <v>0.15209999999999999</v>
      </c>
      <c r="AE88" s="4">
        <v>8.0109999999999992</v>
      </c>
      <c r="AF88" s="51">
        <f t="shared" si="184"/>
        <v>52669.296515450362</v>
      </c>
      <c r="AG88" s="50">
        <v>0</v>
      </c>
      <c r="AH88" s="4">
        <v>0</v>
      </c>
      <c r="AI88" s="51">
        <f t="shared" si="185"/>
        <v>0</v>
      </c>
      <c r="AJ88" s="50">
        <v>0</v>
      </c>
      <c r="AK88" s="4">
        <v>0</v>
      </c>
      <c r="AL88" s="51">
        <f t="shared" si="186"/>
        <v>0</v>
      </c>
      <c r="AM88" s="50">
        <v>0</v>
      </c>
      <c r="AN88" s="4">
        <v>0</v>
      </c>
      <c r="AO88" s="51">
        <f t="shared" si="187"/>
        <v>0</v>
      </c>
      <c r="AP88" s="50">
        <v>0</v>
      </c>
      <c r="AQ88" s="4">
        <v>0</v>
      </c>
      <c r="AR88" s="51">
        <f t="shared" si="188"/>
        <v>0</v>
      </c>
      <c r="AS88" s="50">
        <v>0</v>
      </c>
      <c r="AT88" s="4">
        <v>0</v>
      </c>
      <c r="AU88" s="51">
        <f t="shared" si="189"/>
        <v>0</v>
      </c>
      <c r="AV88" s="76">
        <v>61.9</v>
      </c>
      <c r="AW88" s="4">
        <v>1654.318</v>
      </c>
      <c r="AX88" s="51">
        <f t="shared" si="190"/>
        <v>26725.654281098545</v>
      </c>
      <c r="AY88" s="12">
        <f t="shared" si="193"/>
        <v>62.053599999999996</v>
      </c>
      <c r="AZ88" s="13">
        <f t="shared" si="194"/>
        <v>1662.5149999999999</v>
      </c>
    </row>
    <row r="89" spans="1:52" x14ac:dyDescent="0.3">
      <c r="A89" s="43">
        <v>2023</v>
      </c>
      <c r="B89" s="44" t="s">
        <v>10</v>
      </c>
      <c r="C89" s="50"/>
      <c r="D89" s="4"/>
      <c r="E89" s="51"/>
      <c r="F89" s="50">
        <v>0</v>
      </c>
      <c r="G89" s="4">
        <v>0</v>
      </c>
      <c r="H89" s="51">
        <f t="shared" si="195"/>
        <v>0</v>
      </c>
      <c r="I89" s="50">
        <v>0</v>
      </c>
      <c r="J89" s="4">
        <v>0</v>
      </c>
      <c r="K89" s="51">
        <f t="shared" si="196"/>
        <v>0</v>
      </c>
      <c r="L89" s="50">
        <v>0</v>
      </c>
      <c r="M89" s="4">
        <v>0</v>
      </c>
      <c r="N89" s="51">
        <f t="shared" si="178"/>
        <v>0</v>
      </c>
      <c r="O89" s="50">
        <v>0</v>
      </c>
      <c r="P89" s="4">
        <v>0</v>
      </c>
      <c r="Q89" s="51">
        <f t="shared" si="179"/>
        <v>0</v>
      </c>
      <c r="R89" s="50">
        <v>0</v>
      </c>
      <c r="S89" s="4">
        <v>0</v>
      </c>
      <c r="T89" s="51">
        <f t="shared" si="180"/>
        <v>0</v>
      </c>
      <c r="U89" s="76">
        <v>2.4E-2</v>
      </c>
      <c r="V89" s="4">
        <v>1.272</v>
      </c>
      <c r="W89" s="51">
        <f t="shared" si="181"/>
        <v>53000</v>
      </c>
      <c r="X89" s="50">
        <v>0</v>
      </c>
      <c r="Y89" s="4">
        <v>0</v>
      </c>
      <c r="Z89" s="51">
        <f t="shared" si="182"/>
        <v>0</v>
      </c>
      <c r="AA89" s="50">
        <v>0</v>
      </c>
      <c r="AB89" s="4">
        <v>0</v>
      </c>
      <c r="AC89" s="51">
        <f t="shared" si="183"/>
        <v>0</v>
      </c>
      <c r="AD89" s="76">
        <v>0.19989999999999999</v>
      </c>
      <c r="AE89" s="4">
        <v>10.766</v>
      </c>
      <c r="AF89" s="51">
        <f t="shared" si="184"/>
        <v>53856.928464232122</v>
      </c>
      <c r="AG89" s="50">
        <v>0</v>
      </c>
      <c r="AH89" s="4">
        <v>0</v>
      </c>
      <c r="AI89" s="51">
        <f t="shared" si="185"/>
        <v>0</v>
      </c>
      <c r="AJ89" s="50">
        <v>0</v>
      </c>
      <c r="AK89" s="4">
        <v>0</v>
      </c>
      <c r="AL89" s="51">
        <f t="shared" si="186"/>
        <v>0</v>
      </c>
      <c r="AM89" s="50">
        <v>0</v>
      </c>
      <c r="AN89" s="4">
        <v>0</v>
      </c>
      <c r="AO89" s="51">
        <f t="shared" si="187"/>
        <v>0</v>
      </c>
      <c r="AP89" s="50">
        <v>0</v>
      </c>
      <c r="AQ89" s="4">
        <v>0</v>
      </c>
      <c r="AR89" s="51">
        <f t="shared" si="188"/>
        <v>0</v>
      </c>
      <c r="AS89" s="76">
        <v>1.7999999999999999E-2</v>
      </c>
      <c r="AT89" s="4">
        <v>0.5</v>
      </c>
      <c r="AU89" s="51">
        <f t="shared" si="189"/>
        <v>27777.777777777777</v>
      </c>
      <c r="AV89" s="76">
        <v>28</v>
      </c>
      <c r="AW89" s="4">
        <v>884.8</v>
      </c>
      <c r="AX89" s="51">
        <f t="shared" si="190"/>
        <v>31599.999999999996</v>
      </c>
      <c r="AY89" s="12">
        <f t="shared" si="193"/>
        <v>28.241900000000001</v>
      </c>
      <c r="AZ89" s="13">
        <f t="shared" si="194"/>
        <v>897.33799999999997</v>
      </c>
    </row>
    <row r="90" spans="1:52" x14ac:dyDescent="0.3">
      <c r="A90" s="43">
        <v>2023</v>
      </c>
      <c r="B90" s="44" t="s">
        <v>11</v>
      </c>
      <c r="C90" s="50"/>
      <c r="D90" s="4"/>
      <c r="E90" s="51"/>
      <c r="F90" s="50">
        <v>0</v>
      </c>
      <c r="G90" s="4">
        <v>0</v>
      </c>
      <c r="H90" s="51">
        <f t="shared" si="195"/>
        <v>0</v>
      </c>
      <c r="I90" s="50">
        <v>0</v>
      </c>
      <c r="J90" s="4">
        <v>0</v>
      </c>
      <c r="K90" s="51">
        <f t="shared" si="196"/>
        <v>0</v>
      </c>
      <c r="L90" s="50">
        <v>0</v>
      </c>
      <c r="M90" s="4">
        <v>0</v>
      </c>
      <c r="N90" s="51">
        <f t="shared" si="178"/>
        <v>0</v>
      </c>
      <c r="O90" s="50">
        <v>0</v>
      </c>
      <c r="P90" s="4">
        <v>0</v>
      </c>
      <c r="Q90" s="51">
        <f t="shared" si="179"/>
        <v>0</v>
      </c>
      <c r="R90" s="50">
        <v>0</v>
      </c>
      <c r="S90" s="4">
        <v>0</v>
      </c>
      <c r="T90" s="51">
        <f t="shared" si="180"/>
        <v>0</v>
      </c>
      <c r="U90" s="50">
        <v>0</v>
      </c>
      <c r="V90" s="4">
        <v>0</v>
      </c>
      <c r="W90" s="51">
        <f t="shared" si="181"/>
        <v>0</v>
      </c>
      <c r="X90" s="50">
        <v>0</v>
      </c>
      <c r="Y90" s="4">
        <v>0</v>
      </c>
      <c r="Z90" s="51">
        <f t="shared" si="182"/>
        <v>0</v>
      </c>
      <c r="AA90" s="50">
        <v>0</v>
      </c>
      <c r="AB90" s="4">
        <v>0</v>
      </c>
      <c r="AC90" s="51">
        <f t="shared" si="183"/>
        <v>0</v>
      </c>
      <c r="AD90" s="76">
        <v>0.1638</v>
      </c>
      <c r="AE90" s="4">
        <v>8.5879999999999992</v>
      </c>
      <c r="AF90" s="51">
        <f t="shared" si="184"/>
        <v>52429.792429792418</v>
      </c>
      <c r="AG90" s="50">
        <v>0</v>
      </c>
      <c r="AH90" s="4">
        <v>0</v>
      </c>
      <c r="AI90" s="51">
        <f t="shared" si="185"/>
        <v>0</v>
      </c>
      <c r="AJ90" s="50">
        <v>0</v>
      </c>
      <c r="AK90" s="4">
        <v>0</v>
      </c>
      <c r="AL90" s="51">
        <f t="shared" si="186"/>
        <v>0</v>
      </c>
      <c r="AM90" s="50">
        <v>0</v>
      </c>
      <c r="AN90" s="4">
        <v>0</v>
      </c>
      <c r="AO90" s="51">
        <f t="shared" si="187"/>
        <v>0</v>
      </c>
      <c r="AP90" s="50">
        <v>0</v>
      </c>
      <c r="AQ90" s="4">
        <v>0</v>
      </c>
      <c r="AR90" s="51">
        <f t="shared" si="188"/>
        <v>0</v>
      </c>
      <c r="AS90" s="50">
        <v>0</v>
      </c>
      <c r="AT90" s="4">
        <v>0</v>
      </c>
      <c r="AU90" s="51">
        <f t="shared" si="189"/>
        <v>0</v>
      </c>
      <c r="AV90" s="50">
        <v>0</v>
      </c>
      <c r="AW90" s="4">
        <v>0</v>
      </c>
      <c r="AX90" s="51">
        <f t="shared" si="190"/>
        <v>0</v>
      </c>
      <c r="AY90" s="12">
        <f t="shared" si="193"/>
        <v>0.1638</v>
      </c>
      <c r="AZ90" s="13">
        <f t="shared" si="194"/>
        <v>8.5879999999999992</v>
      </c>
    </row>
    <row r="91" spans="1:52" x14ac:dyDescent="0.3">
      <c r="A91" s="43">
        <v>2023</v>
      </c>
      <c r="B91" s="44" t="s">
        <v>12</v>
      </c>
      <c r="C91" s="50"/>
      <c r="D91" s="4"/>
      <c r="E91" s="51"/>
      <c r="F91" s="50">
        <v>0</v>
      </c>
      <c r="G91" s="4">
        <v>0</v>
      </c>
      <c r="H91" s="51">
        <f t="shared" si="195"/>
        <v>0</v>
      </c>
      <c r="I91" s="50">
        <v>0</v>
      </c>
      <c r="J91" s="4">
        <v>0</v>
      </c>
      <c r="K91" s="51">
        <f t="shared" si="196"/>
        <v>0</v>
      </c>
      <c r="L91" s="50">
        <v>0</v>
      </c>
      <c r="M91" s="4">
        <v>0</v>
      </c>
      <c r="N91" s="51">
        <f t="shared" si="178"/>
        <v>0</v>
      </c>
      <c r="O91" s="50">
        <v>0</v>
      </c>
      <c r="P91" s="4">
        <v>0</v>
      </c>
      <c r="Q91" s="51">
        <f t="shared" si="179"/>
        <v>0</v>
      </c>
      <c r="R91" s="50">
        <v>0</v>
      </c>
      <c r="S91" s="4">
        <v>0</v>
      </c>
      <c r="T91" s="51">
        <f t="shared" si="180"/>
        <v>0</v>
      </c>
      <c r="U91" s="76">
        <v>2.4E-2</v>
      </c>
      <c r="V91" s="4">
        <v>1.903</v>
      </c>
      <c r="W91" s="51">
        <f t="shared" si="181"/>
        <v>79291.666666666672</v>
      </c>
      <c r="X91" s="50">
        <v>0</v>
      </c>
      <c r="Y91" s="4">
        <v>0</v>
      </c>
      <c r="Z91" s="51">
        <f t="shared" si="182"/>
        <v>0</v>
      </c>
      <c r="AA91" s="50">
        <v>0</v>
      </c>
      <c r="AB91" s="4">
        <v>0</v>
      </c>
      <c r="AC91" s="51">
        <f t="shared" si="183"/>
        <v>0</v>
      </c>
      <c r="AD91" s="76">
        <v>0.21059999999999998</v>
      </c>
      <c r="AE91" s="4">
        <v>11.051</v>
      </c>
      <c r="AF91" s="51">
        <f t="shared" si="184"/>
        <v>52473.884140550814</v>
      </c>
      <c r="AG91" s="50">
        <v>0</v>
      </c>
      <c r="AH91" s="4">
        <v>0</v>
      </c>
      <c r="AI91" s="51">
        <f t="shared" si="185"/>
        <v>0</v>
      </c>
      <c r="AJ91" s="50">
        <v>0</v>
      </c>
      <c r="AK91" s="4">
        <v>0</v>
      </c>
      <c r="AL91" s="51">
        <f t="shared" si="186"/>
        <v>0</v>
      </c>
      <c r="AM91" s="50">
        <v>0</v>
      </c>
      <c r="AN91" s="4">
        <v>0</v>
      </c>
      <c r="AO91" s="51">
        <f t="shared" si="187"/>
        <v>0</v>
      </c>
      <c r="AP91" s="50">
        <v>0</v>
      </c>
      <c r="AQ91" s="4">
        <v>0</v>
      </c>
      <c r="AR91" s="51">
        <f t="shared" si="188"/>
        <v>0</v>
      </c>
      <c r="AS91" s="50">
        <v>0</v>
      </c>
      <c r="AT91" s="4">
        <v>0</v>
      </c>
      <c r="AU91" s="51">
        <f t="shared" si="189"/>
        <v>0</v>
      </c>
      <c r="AV91" s="50">
        <v>0</v>
      </c>
      <c r="AW91" s="4">
        <v>0</v>
      </c>
      <c r="AX91" s="51">
        <f t="shared" si="190"/>
        <v>0</v>
      </c>
      <c r="AY91" s="12">
        <f t="shared" si="193"/>
        <v>0.23459999999999998</v>
      </c>
      <c r="AZ91" s="13">
        <f t="shared" si="194"/>
        <v>12.954000000000001</v>
      </c>
    </row>
    <row r="92" spans="1:52" x14ac:dyDescent="0.3">
      <c r="A92" s="43">
        <v>2023</v>
      </c>
      <c r="B92" s="44" t="s">
        <v>13</v>
      </c>
      <c r="C92" s="50"/>
      <c r="D92" s="4"/>
      <c r="E92" s="51"/>
      <c r="F92" s="50">
        <v>0</v>
      </c>
      <c r="G92" s="4">
        <v>0</v>
      </c>
      <c r="H92" s="51">
        <f t="shared" si="195"/>
        <v>0</v>
      </c>
      <c r="I92" s="50">
        <v>0</v>
      </c>
      <c r="J92" s="4">
        <v>0</v>
      </c>
      <c r="K92" s="51">
        <f t="shared" si="196"/>
        <v>0</v>
      </c>
      <c r="L92" s="50">
        <v>0</v>
      </c>
      <c r="M92" s="4">
        <v>0</v>
      </c>
      <c r="N92" s="51">
        <f t="shared" si="178"/>
        <v>0</v>
      </c>
      <c r="O92" s="50">
        <v>0</v>
      </c>
      <c r="P92" s="4">
        <v>0</v>
      </c>
      <c r="Q92" s="51">
        <f t="shared" si="179"/>
        <v>0</v>
      </c>
      <c r="R92" s="76">
        <v>1.2E-2</v>
      </c>
      <c r="S92" s="4">
        <v>0.65900000000000003</v>
      </c>
      <c r="T92" s="51">
        <f t="shared" si="180"/>
        <v>54916.666666666672</v>
      </c>
      <c r="U92" s="76">
        <v>2.4E-2</v>
      </c>
      <c r="V92" s="4">
        <v>1.899</v>
      </c>
      <c r="W92" s="51">
        <f t="shared" si="181"/>
        <v>79125</v>
      </c>
      <c r="X92" s="50">
        <v>0</v>
      </c>
      <c r="Y92" s="4">
        <v>0</v>
      </c>
      <c r="Z92" s="51">
        <f t="shared" si="182"/>
        <v>0</v>
      </c>
      <c r="AA92" s="50">
        <v>0</v>
      </c>
      <c r="AB92" s="4">
        <v>0</v>
      </c>
      <c r="AC92" s="51">
        <f t="shared" si="183"/>
        <v>0</v>
      </c>
      <c r="AD92" s="50">
        <v>0</v>
      </c>
      <c r="AE92" s="4">
        <v>0</v>
      </c>
      <c r="AF92" s="51">
        <f t="shared" si="184"/>
        <v>0</v>
      </c>
      <c r="AG92" s="50">
        <v>0</v>
      </c>
      <c r="AH92" s="4">
        <v>0</v>
      </c>
      <c r="AI92" s="51">
        <f t="shared" si="185"/>
        <v>0</v>
      </c>
      <c r="AJ92" s="50">
        <v>0</v>
      </c>
      <c r="AK92" s="4">
        <v>0</v>
      </c>
      <c r="AL92" s="51">
        <f t="shared" si="186"/>
        <v>0</v>
      </c>
      <c r="AM92" s="50">
        <v>0</v>
      </c>
      <c r="AN92" s="4">
        <v>0</v>
      </c>
      <c r="AO92" s="51">
        <f t="shared" si="187"/>
        <v>0</v>
      </c>
      <c r="AP92" s="50">
        <v>0</v>
      </c>
      <c r="AQ92" s="4">
        <v>0</v>
      </c>
      <c r="AR92" s="51">
        <f t="shared" si="188"/>
        <v>0</v>
      </c>
      <c r="AS92" s="50">
        <v>0</v>
      </c>
      <c r="AT92" s="4">
        <v>0</v>
      </c>
      <c r="AU92" s="51">
        <f t="shared" si="189"/>
        <v>0</v>
      </c>
      <c r="AV92" s="50">
        <v>0</v>
      </c>
      <c r="AW92" s="4">
        <v>0</v>
      </c>
      <c r="AX92" s="51">
        <f t="shared" si="190"/>
        <v>0</v>
      </c>
      <c r="AY92" s="12">
        <f t="shared" si="193"/>
        <v>3.6000000000000004E-2</v>
      </c>
      <c r="AZ92" s="13">
        <f t="shared" si="194"/>
        <v>2.5579999999999998</v>
      </c>
    </row>
    <row r="93" spans="1:52" x14ac:dyDescent="0.3">
      <c r="A93" s="43">
        <v>2023</v>
      </c>
      <c r="B93" s="44" t="s">
        <v>14</v>
      </c>
      <c r="C93" s="50"/>
      <c r="D93" s="4"/>
      <c r="E93" s="51"/>
      <c r="F93" s="50">
        <v>0</v>
      </c>
      <c r="G93" s="4">
        <v>0</v>
      </c>
      <c r="H93" s="51">
        <f t="shared" si="195"/>
        <v>0</v>
      </c>
      <c r="I93" s="76">
        <v>3.04</v>
      </c>
      <c r="J93" s="4">
        <v>6.72</v>
      </c>
      <c r="K93" s="51">
        <f t="shared" si="196"/>
        <v>2210.5263157894733</v>
      </c>
      <c r="L93" s="50">
        <v>0</v>
      </c>
      <c r="M93" s="4">
        <v>0</v>
      </c>
      <c r="N93" s="51">
        <f t="shared" si="178"/>
        <v>0</v>
      </c>
      <c r="O93" s="76">
        <v>5.6000000000000001E-2</v>
      </c>
      <c r="P93" s="4">
        <v>11.531000000000001</v>
      </c>
      <c r="Q93" s="51">
        <f t="shared" si="179"/>
        <v>205910.71428571432</v>
      </c>
      <c r="R93" s="50">
        <v>0</v>
      </c>
      <c r="S93" s="4">
        <v>0</v>
      </c>
      <c r="T93" s="51">
        <f t="shared" si="180"/>
        <v>0</v>
      </c>
      <c r="U93" s="76">
        <v>6.6769999999999996E-2</v>
      </c>
      <c r="V93" s="4">
        <v>4.2969999999999997</v>
      </c>
      <c r="W93" s="51">
        <f t="shared" si="181"/>
        <v>64355.24936348659</v>
      </c>
      <c r="X93" s="50">
        <v>0</v>
      </c>
      <c r="Y93" s="4">
        <v>0</v>
      </c>
      <c r="Z93" s="51">
        <f t="shared" si="182"/>
        <v>0</v>
      </c>
      <c r="AA93" s="50">
        <v>0</v>
      </c>
      <c r="AB93" s="4">
        <v>0</v>
      </c>
      <c r="AC93" s="51">
        <f t="shared" si="183"/>
        <v>0</v>
      </c>
      <c r="AD93" s="76">
        <v>0.39501999999999998</v>
      </c>
      <c r="AE93" s="4">
        <v>22.4</v>
      </c>
      <c r="AF93" s="51">
        <f t="shared" si="184"/>
        <v>56705.989570148347</v>
      </c>
      <c r="AG93" s="50">
        <v>0</v>
      </c>
      <c r="AH93" s="4">
        <v>0</v>
      </c>
      <c r="AI93" s="51">
        <f t="shared" si="185"/>
        <v>0</v>
      </c>
      <c r="AJ93" s="50">
        <v>0</v>
      </c>
      <c r="AK93" s="4">
        <v>0</v>
      </c>
      <c r="AL93" s="51">
        <f t="shared" si="186"/>
        <v>0</v>
      </c>
      <c r="AM93" s="50">
        <v>0</v>
      </c>
      <c r="AN93" s="4">
        <v>0</v>
      </c>
      <c r="AO93" s="51">
        <f t="shared" si="187"/>
        <v>0</v>
      </c>
      <c r="AP93" s="50">
        <v>0</v>
      </c>
      <c r="AQ93" s="4">
        <v>0</v>
      </c>
      <c r="AR93" s="51">
        <f t="shared" si="188"/>
        <v>0</v>
      </c>
      <c r="AS93" s="50">
        <v>0</v>
      </c>
      <c r="AT93" s="4">
        <v>0</v>
      </c>
      <c r="AU93" s="51">
        <f t="shared" si="189"/>
        <v>0</v>
      </c>
      <c r="AV93" s="76">
        <v>24</v>
      </c>
      <c r="AW93" s="4">
        <v>672</v>
      </c>
      <c r="AX93" s="51">
        <f t="shared" si="190"/>
        <v>28000</v>
      </c>
      <c r="AY93" s="12">
        <f t="shared" si="193"/>
        <v>27.557790000000001</v>
      </c>
      <c r="AZ93" s="13">
        <f t="shared" si="194"/>
        <v>716.94799999999998</v>
      </c>
    </row>
    <row r="94" spans="1:52" x14ac:dyDescent="0.3">
      <c r="A94" s="43">
        <v>2023</v>
      </c>
      <c r="B94" s="51" t="s">
        <v>15</v>
      </c>
      <c r="C94" s="76"/>
      <c r="D94" s="4"/>
      <c r="E94" s="51"/>
      <c r="F94" s="76">
        <v>4.1600000000000005E-3</v>
      </c>
      <c r="G94" s="4">
        <v>1.2689999999999999</v>
      </c>
      <c r="H94" s="51">
        <f t="shared" si="195"/>
        <v>305048.07692307682</v>
      </c>
      <c r="I94" s="76">
        <v>1.32846</v>
      </c>
      <c r="J94" s="4">
        <v>10.063000000000001</v>
      </c>
      <c r="K94" s="51">
        <f t="shared" si="196"/>
        <v>7574.9363925146417</v>
      </c>
      <c r="L94" s="50">
        <v>0</v>
      </c>
      <c r="M94" s="4">
        <v>0</v>
      </c>
      <c r="N94" s="51">
        <f t="shared" si="178"/>
        <v>0</v>
      </c>
      <c r="O94" s="76">
        <v>2.4E-2</v>
      </c>
      <c r="P94" s="4">
        <v>3.5179999999999998</v>
      </c>
      <c r="Q94" s="51">
        <f t="shared" si="179"/>
        <v>146583.33333333331</v>
      </c>
      <c r="R94" s="50">
        <v>0</v>
      </c>
      <c r="S94" s="4">
        <v>0</v>
      </c>
      <c r="T94" s="51">
        <f t="shared" si="180"/>
        <v>0</v>
      </c>
      <c r="U94" s="76">
        <v>6.3E-2</v>
      </c>
      <c r="V94" s="4">
        <v>3.907</v>
      </c>
      <c r="W94" s="51">
        <f t="shared" si="181"/>
        <v>62015.873015873018</v>
      </c>
      <c r="X94" s="50">
        <v>0</v>
      </c>
      <c r="Y94" s="4">
        <v>0</v>
      </c>
      <c r="Z94" s="51">
        <f t="shared" si="182"/>
        <v>0</v>
      </c>
      <c r="AA94" s="50">
        <v>0</v>
      </c>
      <c r="AB94" s="4">
        <v>0</v>
      </c>
      <c r="AC94" s="51">
        <f t="shared" si="183"/>
        <v>0</v>
      </c>
      <c r="AD94" s="76">
        <v>5.1980600000000008</v>
      </c>
      <c r="AE94" s="4">
        <v>111.91</v>
      </c>
      <c r="AF94" s="51">
        <f t="shared" si="184"/>
        <v>21529.185888581505</v>
      </c>
      <c r="AG94" s="50">
        <v>0</v>
      </c>
      <c r="AH94" s="4">
        <v>0</v>
      </c>
      <c r="AI94" s="51">
        <f t="shared" si="185"/>
        <v>0</v>
      </c>
      <c r="AJ94" s="50">
        <v>0</v>
      </c>
      <c r="AK94" s="4">
        <v>0</v>
      </c>
      <c r="AL94" s="51">
        <f t="shared" si="186"/>
        <v>0</v>
      </c>
      <c r="AM94" s="50">
        <v>0</v>
      </c>
      <c r="AN94" s="4">
        <v>0</v>
      </c>
      <c r="AO94" s="51">
        <f t="shared" si="187"/>
        <v>0</v>
      </c>
      <c r="AP94" s="50">
        <v>0</v>
      </c>
      <c r="AQ94" s="4">
        <v>0</v>
      </c>
      <c r="AR94" s="51">
        <f t="shared" si="188"/>
        <v>0</v>
      </c>
      <c r="AS94" s="76">
        <v>3.5</v>
      </c>
      <c r="AT94" s="4">
        <v>4.6230000000000002</v>
      </c>
      <c r="AU94" s="51">
        <f t="shared" si="189"/>
        <v>1320.8571428571429</v>
      </c>
      <c r="AV94" s="50">
        <v>0</v>
      </c>
      <c r="AW94" s="4">
        <v>0</v>
      </c>
      <c r="AX94" s="51">
        <f t="shared" si="190"/>
        <v>0</v>
      </c>
      <c r="AY94" s="12">
        <f t="shared" si="193"/>
        <v>10.11768</v>
      </c>
      <c r="AZ94" s="13">
        <f t="shared" si="194"/>
        <v>135.29</v>
      </c>
    </row>
    <row r="95" spans="1:52" x14ac:dyDescent="0.3">
      <c r="A95" s="43">
        <v>2023</v>
      </c>
      <c r="B95" s="44" t="s">
        <v>16</v>
      </c>
      <c r="C95" s="50"/>
      <c r="D95" s="4"/>
      <c r="E95" s="51"/>
      <c r="F95" s="50">
        <v>0</v>
      </c>
      <c r="G95" s="4">
        <v>0</v>
      </c>
      <c r="H95" s="51">
        <f t="shared" si="195"/>
        <v>0</v>
      </c>
      <c r="I95" s="76">
        <v>1E-3</v>
      </c>
      <c r="J95" s="4">
        <v>0.318</v>
      </c>
      <c r="K95" s="51">
        <f t="shared" si="196"/>
        <v>318000</v>
      </c>
      <c r="L95" s="50">
        <v>0</v>
      </c>
      <c r="M95" s="4">
        <v>0</v>
      </c>
      <c r="N95" s="51">
        <f t="shared" si="178"/>
        <v>0</v>
      </c>
      <c r="O95" s="50">
        <v>0</v>
      </c>
      <c r="P95" s="4">
        <v>0</v>
      </c>
      <c r="Q95" s="51">
        <f t="shared" si="179"/>
        <v>0</v>
      </c>
      <c r="R95" s="50">
        <v>0</v>
      </c>
      <c r="S95" s="4">
        <v>0</v>
      </c>
      <c r="T95" s="51">
        <f t="shared" si="180"/>
        <v>0</v>
      </c>
      <c r="U95" s="50">
        <v>0</v>
      </c>
      <c r="V95" s="4">
        <v>0</v>
      </c>
      <c r="W95" s="51">
        <f t="shared" si="181"/>
        <v>0</v>
      </c>
      <c r="X95" s="50">
        <v>0</v>
      </c>
      <c r="Y95" s="4">
        <v>0</v>
      </c>
      <c r="Z95" s="51">
        <f t="shared" si="182"/>
        <v>0</v>
      </c>
      <c r="AA95" s="50">
        <v>0</v>
      </c>
      <c r="AB95" s="4">
        <v>0</v>
      </c>
      <c r="AC95" s="51">
        <f t="shared" si="183"/>
        <v>0</v>
      </c>
      <c r="AD95" s="76">
        <v>2E-3</v>
      </c>
      <c r="AE95" s="4">
        <v>0.11899999999999999</v>
      </c>
      <c r="AF95" s="51">
        <f t="shared" si="184"/>
        <v>59499.999999999993</v>
      </c>
      <c r="AG95" s="50">
        <v>0</v>
      </c>
      <c r="AH95" s="4">
        <v>0</v>
      </c>
      <c r="AI95" s="51">
        <f t="shared" si="185"/>
        <v>0</v>
      </c>
      <c r="AJ95" s="50">
        <v>0</v>
      </c>
      <c r="AK95" s="4">
        <v>0</v>
      </c>
      <c r="AL95" s="51">
        <f t="shared" si="186"/>
        <v>0</v>
      </c>
      <c r="AM95" s="50">
        <v>0</v>
      </c>
      <c r="AN95" s="4">
        <v>0</v>
      </c>
      <c r="AO95" s="51">
        <f t="shared" si="187"/>
        <v>0</v>
      </c>
      <c r="AP95" s="50">
        <v>0</v>
      </c>
      <c r="AQ95" s="4">
        <v>0</v>
      </c>
      <c r="AR95" s="51">
        <f t="shared" si="188"/>
        <v>0</v>
      </c>
      <c r="AS95" s="50">
        <v>0</v>
      </c>
      <c r="AT95" s="4">
        <v>0</v>
      </c>
      <c r="AU95" s="51">
        <f t="shared" si="189"/>
        <v>0</v>
      </c>
      <c r="AV95" s="76">
        <v>17</v>
      </c>
      <c r="AW95" s="4">
        <v>476</v>
      </c>
      <c r="AX95" s="51">
        <f t="shared" si="190"/>
        <v>28000</v>
      </c>
      <c r="AY95" s="12">
        <f t="shared" si="193"/>
        <v>17.003</v>
      </c>
      <c r="AZ95" s="13">
        <f t="shared" si="194"/>
        <v>476.43700000000001</v>
      </c>
    </row>
    <row r="96" spans="1:52" ht="15" thickBot="1" x14ac:dyDescent="0.35">
      <c r="A96" s="45"/>
      <c r="B96" s="66" t="s">
        <v>17</v>
      </c>
      <c r="C96" s="67"/>
      <c r="D96" s="68"/>
      <c r="E96" s="53"/>
      <c r="F96" s="67">
        <f t="shared" ref="F96:G96" si="197">SUM(F84:F95)</f>
        <v>4.1600000000000005E-3</v>
      </c>
      <c r="G96" s="68">
        <f t="shared" si="197"/>
        <v>1.2689999999999999</v>
      </c>
      <c r="H96" s="53"/>
      <c r="I96" s="67">
        <f t="shared" ref="I96:J96" si="198">SUM(I84:I95)</f>
        <v>4.3694600000000001</v>
      </c>
      <c r="J96" s="68">
        <f t="shared" si="198"/>
        <v>17.101000000000003</v>
      </c>
      <c r="K96" s="53"/>
      <c r="L96" s="67">
        <f t="shared" ref="L96:M96" si="199">SUM(L84:L95)</f>
        <v>0</v>
      </c>
      <c r="M96" s="68">
        <f t="shared" si="199"/>
        <v>0</v>
      </c>
      <c r="N96" s="53"/>
      <c r="O96" s="67">
        <f t="shared" ref="O96:P96" si="200">SUM(O84:O95)</f>
        <v>0.1</v>
      </c>
      <c r="P96" s="68">
        <f t="shared" si="200"/>
        <v>15.399000000000001</v>
      </c>
      <c r="Q96" s="53"/>
      <c r="R96" s="67">
        <f t="shared" ref="R96:S96" si="201">SUM(R84:R95)</f>
        <v>1.2E-2</v>
      </c>
      <c r="S96" s="68">
        <f t="shared" si="201"/>
        <v>0.65900000000000003</v>
      </c>
      <c r="T96" s="53"/>
      <c r="U96" s="67">
        <f t="shared" ref="U96:V96" si="202">SUM(U84:U95)</f>
        <v>0.76374000000000009</v>
      </c>
      <c r="V96" s="68">
        <f t="shared" si="202"/>
        <v>36.14</v>
      </c>
      <c r="W96" s="53"/>
      <c r="X96" s="67">
        <f t="shared" ref="X96:Y96" si="203">SUM(X84:X95)</f>
        <v>5.1999999999999998E-2</v>
      </c>
      <c r="Y96" s="68">
        <f t="shared" si="203"/>
        <v>3.95</v>
      </c>
      <c r="Z96" s="53"/>
      <c r="AA96" s="67">
        <f t="shared" ref="AA96:AB96" si="204">SUM(AA84:AA95)</f>
        <v>0</v>
      </c>
      <c r="AB96" s="68">
        <f t="shared" si="204"/>
        <v>0</v>
      </c>
      <c r="AC96" s="53"/>
      <c r="AD96" s="67">
        <f t="shared" ref="AD96:AE96" si="205">SUM(AD84:AD95)</f>
        <v>10.664790000000002</v>
      </c>
      <c r="AE96" s="68">
        <f t="shared" si="205"/>
        <v>323.072</v>
      </c>
      <c r="AF96" s="53"/>
      <c r="AG96" s="67">
        <f t="shared" ref="AG96:AH96" si="206">SUM(AG84:AG95)</f>
        <v>0</v>
      </c>
      <c r="AH96" s="68">
        <f t="shared" si="206"/>
        <v>0</v>
      </c>
      <c r="AI96" s="53"/>
      <c r="AJ96" s="67">
        <f t="shared" ref="AJ96:AK96" si="207">SUM(AJ84:AJ95)</f>
        <v>0</v>
      </c>
      <c r="AK96" s="68">
        <f t="shared" si="207"/>
        <v>0</v>
      </c>
      <c r="AL96" s="53"/>
      <c r="AM96" s="67">
        <f t="shared" ref="AM96:AN96" si="208">SUM(AM84:AM95)</f>
        <v>0</v>
      </c>
      <c r="AN96" s="68">
        <f t="shared" si="208"/>
        <v>0</v>
      </c>
      <c r="AO96" s="53"/>
      <c r="AP96" s="67">
        <f t="shared" ref="AP96:AQ96" si="209">SUM(AP84:AP95)</f>
        <v>0</v>
      </c>
      <c r="AQ96" s="68">
        <f t="shared" si="209"/>
        <v>0</v>
      </c>
      <c r="AR96" s="53"/>
      <c r="AS96" s="67">
        <f t="shared" ref="AS96:AT96" si="210">SUM(AS84:AS95)</f>
        <v>3.5179999999999998</v>
      </c>
      <c r="AT96" s="68">
        <f t="shared" si="210"/>
        <v>5.1230000000000002</v>
      </c>
      <c r="AU96" s="53"/>
      <c r="AV96" s="67">
        <f t="shared" ref="AV96:AW96" si="211">SUM(AV84:AV95)</f>
        <v>194.31799999999998</v>
      </c>
      <c r="AW96" s="68">
        <f t="shared" si="211"/>
        <v>5657.6970000000001</v>
      </c>
      <c r="AX96" s="53"/>
      <c r="AY96" s="34">
        <f t="shared" si="193"/>
        <v>213.80214999999998</v>
      </c>
      <c r="AZ96" s="35">
        <f t="shared" si="194"/>
        <v>6060.41</v>
      </c>
    </row>
    <row r="97" spans="1:52" x14ac:dyDescent="0.3">
      <c r="A97" s="43">
        <v>2024</v>
      </c>
      <c r="B97" s="44" t="s">
        <v>5</v>
      </c>
      <c r="C97" s="50">
        <v>0</v>
      </c>
      <c r="D97" s="4">
        <v>0</v>
      </c>
      <c r="E97" s="51">
        <f>IF(C97=0,0,D97/C97*1000)</f>
        <v>0</v>
      </c>
      <c r="F97" s="50">
        <v>0</v>
      </c>
      <c r="G97" s="4">
        <v>0</v>
      </c>
      <c r="H97" s="51">
        <f>IF(F97=0,0,G97/F97*1000)</f>
        <v>0</v>
      </c>
      <c r="I97" s="50">
        <v>0</v>
      </c>
      <c r="J97" s="4">
        <v>0</v>
      </c>
      <c r="K97" s="51">
        <f t="shared" ref="K97:K108" si="212">IF(I97=0,0,J97/I97*1000)</f>
        <v>0</v>
      </c>
      <c r="L97" s="50">
        <v>0</v>
      </c>
      <c r="M97" s="4">
        <v>0</v>
      </c>
      <c r="N97" s="51">
        <f t="shared" ref="N97:N108" si="213">IF(L97=0,0,M97/L97*1000)</f>
        <v>0</v>
      </c>
      <c r="O97" s="50">
        <v>0</v>
      </c>
      <c r="P97" s="4">
        <v>0</v>
      </c>
      <c r="Q97" s="51">
        <f t="shared" ref="Q97:Q108" si="214">IF(O97=0,0,P97/O97*1000)</f>
        <v>0</v>
      </c>
      <c r="R97" s="50">
        <v>0</v>
      </c>
      <c r="S97" s="4">
        <v>0</v>
      </c>
      <c r="T97" s="51">
        <f t="shared" ref="T97:T108" si="215">IF(R97=0,0,S97/R97*1000)</f>
        <v>0</v>
      </c>
      <c r="U97" s="50">
        <v>0</v>
      </c>
      <c r="V97" s="4">
        <v>0</v>
      </c>
      <c r="W97" s="51">
        <f t="shared" ref="W97:W108" si="216">IF(U97=0,0,V97/U97*1000)</f>
        <v>0</v>
      </c>
      <c r="X97" s="50">
        <v>0</v>
      </c>
      <c r="Y97" s="4">
        <v>0</v>
      </c>
      <c r="Z97" s="51">
        <f t="shared" ref="Z97:Z108" si="217">IF(X97=0,0,Y97/X97*1000)</f>
        <v>0</v>
      </c>
      <c r="AA97" s="50">
        <v>0</v>
      </c>
      <c r="AB97" s="4">
        <v>0</v>
      </c>
      <c r="AC97" s="51">
        <f t="shared" ref="AC97:AC108" si="218">IF(AA97=0,0,AB97/AA97*1000)</f>
        <v>0</v>
      </c>
      <c r="AD97" s="50">
        <v>0</v>
      </c>
      <c r="AE97" s="4">
        <v>0</v>
      </c>
      <c r="AF97" s="51">
        <f t="shared" ref="AF97:AF108" si="219">IF(AD97=0,0,AE97/AD97*1000)</f>
        <v>0</v>
      </c>
      <c r="AG97" s="50">
        <v>0</v>
      </c>
      <c r="AH97" s="4">
        <v>0</v>
      </c>
      <c r="AI97" s="51">
        <f t="shared" ref="AI97:AI108" si="220">IF(AG97=0,0,AH97/AG97*1000)</f>
        <v>0</v>
      </c>
      <c r="AJ97" s="50">
        <v>0</v>
      </c>
      <c r="AK97" s="4">
        <v>0</v>
      </c>
      <c r="AL97" s="51">
        <f t="shared" ref="AL97:AL108" si="221">IF(AJ97=0,0,AK97/AJ97*1000)</f>
        <v>0</v>
      </c>
      <c r="AM97" s="50">
        <v>0</v>
      </c>
      <c r="AN97" s="4">
        <v>0</v>
      </c>
      <c r="AO97" s="51">
        <f t="shared" ref="AO97:AO108" si="222">IF(AM97=0,0,AN97/AM97*1000)</f>
        <v>0</v>
      </c>
      <c r="AP97" s="50">
        <v>0</v>
      </c>
      <c r="AQ97" s="4">
        <v>0</v>
      </c>
      <c r="AR97" s="51">
        <f t="shared" ref="AR97:AR108" si="223">IF(AP97=0,0,AQ97/AP97*1000)</f>
        <v>0</v>
      </c>
      <c r="AS97" s="50">
        <v>0</v>
      </c>
      <c r="AT97" s="4">
        <v>0</v>
      </c>
      <c r="AU97" s="51">
        <f t="shared" ref="AU97:AU108" si="224">IF(AS97=0,0,AT97/AS97*1000)</f>
        <v>0</v>
      </c>
      <c r="AV97" s="50">
        <v>0</v>
      </c>
      <c r="AW97" s="4">
        <v>0</v>
      </c>
      <c r="AX97" s="51">
        <f t="shared" ref="AX97:AX108" si="225">IF(AV97=0,0,AW97/AV97*1000)</f>
        <v>0</v>
      </c>
      <c r="AY97" s="12">
        <f>SUMIF($C$5:$AX$5,"Ton",C97:AX97)</f>
        <v>0</v>
      </c>
      <c r="AZ97" s="13">
        <f>SUMIF($C$5:$AX$5,"F*",C97:AX97)</f>
        <v>0</v>
      </c>
    </row>
    <row r="98" spans="1:52" x14ac:dyDescent="0.3">
      <c r="A98" s="43">
        <v>2024</v>
      </c>
      <c r="B98" s="44" t="s">
        <v>6</v>
      </c>
      <c r="C98" s="50">
        <v>0</v>
      </c>
      <c r="D98" s="4">
        <v>0</v>
      </c>
      <c r="E98" s="51">
        <f t="shared" ref="E98:E99" si="226">IF(C98=0,0,D98/C98*1000)</f>
        <v>0</v>
      </c>
      <c r="F98" s="50">
        <v>0</v>
      </c>
      <c r="G98" s="4">
        <v>0</v>
      </c>
      <c r="H98" s="51">
        <f t="shared" ref="H98:H99" si="227">IF(F98=0,0,G98/F98*1000)</f>
        <v>0</v>
      </c>
      <c r="I98" s="50">
        <v>0</v>
      </c>
      <c r="J98" s="4">
        <v>0</v>
      </c>
      <c r="K98" s="51">
        <f t="shared" si="212"/>
        <v>0</v>
      </c>
      <c r="L98" s="50">
        <v>0</v>
      </c>
      <c r="M98" s="4">
        <v>0</v>
      </c>
      <c r="N98" s="51">
        <f t="shared" si="213"/>
        <v>0</v>
      </c>
      <c r="O98" s="76">
        <v>9.0999999999999998E-2</v>
      </c>
      <c r="P98" s="4">
        <v>4.4880000000000004</v>
      </c>
      <c r="Q98" s="51">
        <f t="shared" si="214"/>
        <v>49318.681318681331</v>
      </c>
      <c r="R98" s="50">
        <v>0</v>
      </c>
      <c r="S98" s="4">
        <v>0</v>
      </c>
      <c r="T98" s="51">
        <f t="shared" si="215"/>
        <v>0</v>
      </c>
      <c r="U98" s="76">
        <v>1.7999999999999999E-2</v>
      </c>
      <c r="V98" s="4">
        <v>1.5960000000000001</v>
      </c>
      <c r="W98" s="51">
        <f t="shared" si="216"/>
        <v>88666.666666666672</v>
      </c>
      <c r="X98" s="50">
        <v>0</v>
      </c>
      <c r="Y98" s="4">
        <v>0</v>
      </c>
      <c r="Z98" s="51">
        <f t="shared" si="217"/>
        <v>0</v>
      </c>
      <c r="AA98" s="50">
        <v>0</v>
      </c>
      <c r="AB98" s="4">
        <v>0</v>
      </c>
      <c r="AC98" s="51">
        <f t="shared" si="218"/>
        <v>0</v>
      </c>
      <c r="AD98" s="76">
        <v>0.19</v>
      </c>
      <c r="AE98" s="4">
        <v>20.71</v>
      </c>
      <c r="AF98" s="51">
        <f t="shared" si="219"/>
        <v>109000</v>
      </c>
      <c r="AG98" s="50">
        <v>0</v>
      </c>
      <c r="AH98" s="4">
        <v>0</v>
      </c>
      <c r="AI98" s="51">
        <f t="shared" si="220"/>
        <v>0</v>
      </c>
      <c r="AJ98" s="50">
        <v>0</v>
      </c>
      <c r="AK98" s="4">
        <v>0</v>
      </c>
      <c r="AL98" s="51">
        <f t="shared" si="221"/>
        <v>0</v>
      </c>
      <c r="AM98" s="50">
        <v>0</v>
      </c>
      <c r="AN98" s="4">
        <v>0</v>
      </c>
      <c r="AO98" s="51">
        <f t="shared" si="222"/>
        <v>0</v>
      </c>
      <c r="AP98" s="50">
        <v>0</v>
      </c>
      <c r="AQ98" s="4">
        <v>0</v>
      </c>
      <c r="AR98" s="51">
        <f t="shared" si="223"/>
        <v>0</v>
      </c>
      <c r="AS98" s="50">
        <v>0</v>
      </c>
      <c r="AT98" s="4">
        <v>0</v>
      </c>
      <c r="AU98" s="51">
        <f t="shared" si="224"/>
        <v>0</v>
      </c>
      <c r="AV98" s="76">
        <v>12</v>
      </c>
      <c r="AW98" s="4">
        <v>340.8</v>
      </c>
      <c r="AX98" s="51">
        <f t="shared" si="225"/>
        <v>28400.000000000004</v>
      </c>
      <c r="AY98" s="12">
        <f t="shared" ref="AY98:AY109" si="228">SUMIF($C$5:$AX$5,"Ton",C98:AX98)</f>
        <v>12.298999999999999</v>
      </c>
      <c r="AZ98" s="13">
        <f t="shared" ref="AZ98:AZ109" si="229">SUMIF($C$5:$AX$5,"F*",C98:AX98)</f>
        <v>367.59399999999999</v>
      </c>
    </row>
    <row r="99" spans="1:52" x14ac:dyDescent="0.3">
      <c r="A99" s="43">
        <v>2024</v>
      </c>
      <c r="B99" s="44" t="s">
        <v>7</v>
      </c>
      <c r="C99" s="76">
        <v>2E-3</v>
      </c>
      <c r="D99" s="4">
        <v>0.11</v>
      </c>
      <c r="E99" s="51">
        <f t="shared" si="226"/>
        <v>55000</v>
      </c>
      <c r="F99" s="50">
        <v>0</v>
      </c>
      <c r="G99" s="4">
        <v>0</v>
      </c>
      <c r="H99" s="51">
        <f t="shared" si="227"/>
        <v>0</v>
      </c>
      <c r="I99" s="50">
        <v>0</v>
      </c>
      <c r="J99" s="4">
        <v>0</v>
      </c>
      <c r="K99" s="51">
        <f t="shared" si="212"/>
        <v>0</v>
      </c>
      <c r="L99" s="50">
        <v>0</v>
      </c>
      <c r="M99" s="4">
        <v>0</v>
      </c>
      <c r="N99" s="51">
        <f t="shared" si="213"/>
        <v>0</v>
      </c>
      <c r="O99" s="50">
        <v>0</v>
      </c>
      <c r="P99" s="4">
        <v>0</v>
      </c>
      <c r="Q99" s="51">
        <f t="shared" si="214"/>
        <v>0</v>
      </c>
      <c r="R99" s="50">
        <v>0</v>
      </c>
      <c r="S99" s="4">
        <v>0</v>
      </c>
      <c r="T99" s="51">
        <f t="shared" si="215"/>
        <v>0</v>
      </c>
      <c r="U99" s="50">
        <v>0</v>
      </c>
      <c r="V99" s="4">
        <v>0</v>
      </c>
      <c r="W99" s="51">
        <f t="shared" si="216"/>
        <v>0</v>
      </c>
      <c r="X99" s="50">
        <v>0</v>
      </c>
      <c r="Y99" s="4">
        <v>0</v>
      </c>
      <c r="Z99" s="51">
        <f t="shared" si="217"/>
        <v>0</v>
      </c>
      <c r="AA99" s="50">
        <v>0</v>
      </c>
      <c r="AB99" s="4">
        <v>0</v>
      </c>
      <c r="AC99" s="51">
        <f t="shared" si="218"/>
        <v>0</v>
      </c>
      <c r="AD99" s="76">
        <v>1.2E-2</v>
      </c>
      <c r="AE99" s="4">
        <v>0.626</v>
      </c>
      <c r="AF99" s="51">
        <f t="shared" si="219"/>
        <v>52166.666666666664</v>
      </c>
      <c r="AG99" s="50">
        <v>0</v>
      </c>
      <c r="AH99" s="4">
        <v>0</v>
      </c>
      <c r="AI99" s="51">
        <f t="shared" si="220"/>
        <v>0</v>
      </c>
      <c r="AJ99" s="50">
        <v>0</v>
      </c>
      <c r="AK99" s="4">
        <v>0</v>
      </c>
      <c r="AL99" s="51">
        <f t="shared" si="221"/>
        <v>0</v>
      </c>
      <c r="AM99" s="50">
        <v>0</v>
      </c>
      <c r="AN99" s="4">
        <v>0</v>
      </c>
      <c r="AO99" s="51">
        <f t="shared" si="222"/>
        <v>0</v>
      </c>
      <c r="AP99" s="50">
        <v>0</v>
      </c>
      <c r="AQ99" s="4">
        <v>0</v>
      </c>
      <c r="AR99" s="51">
        <f t="shared" si="223"/>
        <v>0</v>
      </c>
      <c r="AS99" s="50">
        <v>0</v>
      </c>
      <c r="AT99" s="4">
        <v>0</v>
      </c>
      <c r="AU99" s="51">
        <f t="shared" si="224"/>
        <v>0</v>
      </c>
      <c r="AV99" s="76">
        <v>28</v>
      </c>
      <c r="AW99" s="4">
        <v>848.4</v>
      </c>
      <c r="AX99" s="51">
        <f t="shared" si="225"/>
        <v>30300</v>
      </c>
      <c r="AY99" s="12">
        <f t="shared" si="228"/>
        <v>28.013999999999999</v>
      </c>
      <c r="AZ99" s="13">
        <f t="shared" si="229"/>
        <v>849.13599999999997</v>
      </c>
    </row>
    <row r="100" spans="1:52" x14ac:dyDescent="0.3">
      <c r="A100" s="43">
        <v>2024</v>
      </c>
      <c r="B100" s="44" t="s">
        <v>8</v>
      </c>
      <c r="C100" s="50">
        <v>0</v>
      </c>
      <c r="D100" s="4">
        <v>0</v>
      </c>
      <c r="E100" s="51">
        <f>IF(C100=0,0,D100/C100*1000)</f>
        <v>0</v>
      </c>
      <c r="F100" s="50">
        <v>0</v>
      </c>
      <c r="G100" s="4">
        <v>0</v>
      </c>
      <c r="H100" s="51">
        <f>IF(F100=0,0,G100/F100*1000)</f>
        <v>0</v>
      </c>
      <c r="I100" s="76">
        <v>1E-3</v>
      </c>
      <c r="J100" s="4">
        <v>0.46</v>
      </c>
      <c r="K100" s="51">
        <f t="shared" si="212"/>
        <v>460000</v>
      </c>
      <c r="L100" s="50">
        <v>0</v>
      </c>
      <c r="M100" s="4">
        <v>0</v>
      </c>
      <c r="N100" s="51">
        <f t="shared" si="213"/>
        <v>0</v>
      </c>
      <c r="O100" s="50">
        <v>0</v>
      </c>
      <c r="P100" s="4">
        <v>0</v>
      </c>
      <c r="Q100" s="51">
        <f t="shared" si="214"/>
        <v>0</v>
      </c>
      <c r="R100" s="50">
        <v>0</v>
      </c>
      <c r="S100" s="4">
        <v>0</v>
      </c>
      <c r="T100" s="51">
        <f t="shared" si="215"/>
        <v>0</v>
      </c>
      <c r="U100" s="76">
        <v>6.0000000000000001E-3</v>
      </c>
      <c r="V100" s="4">
        <v>0.53800000000000003</v>
      </c>
      <c r="W100" s="51">
        <f t="shared" si="216"/>
        <v>89666.666666666672</v>
      </c>
      <c r="X100" s="50">
        <v>0</v>
      </c>
      <c r="Y100" s="4">
        <v>0</v>
      </c>
      <c r="Z100" s="51">
        <f t="shared" si="217"/>
        <v>0</v>
      </c>
      <c r="AA100" s="50">
        <v>0</v>
      </c>
      <c r="AB100" s="4">
        <v>0</v>
      </c>
      <c r="AC100" s="51">
        <f t="shared" si="218"/>
        <v>0</v>
      </c>
      <c r="AD100" s="50">
        <v>0</v>
      </c>
      <c r="AE100" s="4">
        <v>0</v>
      </c>
      <c r="AF100" s="51">
        <f t="shared" si="219"/>
        <v>0</v>
      </c>
      <c r="AG100" s="50">
        <v>0</v>
      </c>
      <c r="AH100" s="4">
        <v>0</v>
      </c>
      <c r="AI100" s="51">
        <f t="shared" si="220"/>
        <v>0</v>
      </c>
      <c r="AJ100" s="50">
        <v>0</v>
      </c>
      <c r="AK100" s="4">
        <v>0</v>
      </c>
      <c r="AL100" s="51">
        <f t="shared" si="221"/>
        <v>0</v>
      </c>
      <c r="AM100" s="50">
        <v>0</v>
      </c>
      <c r="AN100" s="4">
        <v>0</v>
      </c>
      <c r="AO100" s="51">
        <f t="shared" si="222"/>
        <v>0</v>
      </c>
      <c r="AP100" s="50">
        <v>0</v>
      </c>
      <c r="AQ100" s="4">
        <v>0</v>
      </c>
      <c r="AR100" s="51">
        <f t="shared" si="223"/>
        <v>0</v>
      </c>
      <c r="AS100" s="50">
        <v>0</v>
      </c>
      <c r="AT100" s="4">
        <v>0</v>
      </c>
      <c r="AU100" s="51">
        <f t="shared" si="224"/>
        <v>0</v>
      </c>
      <c r="AV100" s="50">
        <v>0</v>
      </c>
      <c r="AW100" s="4">
        <v>0</v>
      </c>
      <c r="AX100" s="51">
        <f t="shared" si="225"/>
        <v>0</v>
      </c>
      <c r="AY100" s="12">
        <f t="shared" si="228"/>
        <v>7.0000000000000001E-3</v>
      </c>
      <c r="AZ100" s="13">
        <f t="shared" si="229"/>
        <v>0.998</v>
      </c>
    </row>
    <row r="101" spans="1:52" x14ac:dyDescent="0.3">
      <c r="A101" s="43">
        <v>2024</v>
      </c>
      <c r="B101" s="51" t="s">
        <v>9</v>
      </c>
      <c r="C101" s="50">
        <v>0</v>
      </c>
      <c r="D101" s="4">
        <v>0</v>
      </c>
      <c r="E101" s="51">
        <f t="shared" ref="E101:E108" si="230">IF(C101=0,0,D101/C101*1000)</f>
        <v>0</v>
      </c>
      <c r="F101" s="50">
        <v>0</v>
      </c>
      <c r="G101" s="4">
        <v>0</v>
      </c>
      <c r="H101" s="51">
        <f t="shared" ref="H101:H108" si="231">IF(F101=0,0,G101/F101*1000)</f>
        <v>0</v>
      </c>
      <c r="I101" s="76">
        <v>7.1819999999999995E-2</v>
      </c>
      <c r="J101" s="4">
        <v>1.47</v>
      </c>
      <c r="K101" s="51">
        <f t="shared" si="212"/>
        <v>20467.836257309944</v>
      </c>
      <c r="L101" s="50">
        <v>0</v>
      </c>
      <c r="M101" s="4">
        <v>0</v>
      </c>
      <c r="N101" s="51">
        <f t="shared" si="213"/>
        <v>0</v>
      </c>
      <c r="O101" s="50">
        <v>0</v>
      </c>
      <c r="P101" s="4">
        <v>0</v>
      </c>
      <c r="Q101" s="51">
        <f t="shared" si="214"/>
        <v>0</v>
      </c>
      <c r="R101" s="50">
        <v>0</v>
      </c>
      <c r="S101" s="4">
        <v>0</v>
      </c>
      <c r="T101" s="51">
        <f t="shared" si="215"/>
        <v>0</v>
      </c>
      <c r="U101" s="76">
        <v>1.247E-2</v>
      </c>
      <c r="V101" s="4">
        <v>1.073</v>
      </c>
      <c r="W101" s="51">
        <f t="shared" si="216"/>
        <v>86046.511627906963</v>
      </c>
      <c r="X101" s="50">
        <v>0</v>
      </c>
      <c r="Y101" s="4">
        <v>0</v>
      </c>
      <c r="Z101" s="51">
        <f t="shared" si="217"/>
        <v>0</v>
      </c>
      <c r="AA101" s="50">
        <v>0</v>
      </c>
      <c r="AB101" s="4">
        <v>0</v>
      </c>
      <c r="AC101" s="51">
        <f t="shared" si="218"/>
        <v>0</v>
      </c>
      <c r="AD101" s="50">
        <v>0</v>
      </c>
      <c r="AE101" s="4">
        <v>0</v>
      </c>
      <c r="AF101" s="51">
        <f t="shared" si="219"/>
        <v>0</v>
      </c>
      <c r="AG101" s="50">
        <v>0</v>
      </c>
      <c r="AH101" s="4">
        <v>0</v>
      </c>
      <c r="AI101" s="51">
        <f t="shared" si="220"/>
        <v>0</v>
      </c>
      <c r="AJ101" s="50">
        <v>0</v>
      </c>
      <c r="AK101" s="4">
        <v>0</v>
      </c>
      <c r="AL101" s="51">
        <f t="shared" si="221"/>
        <v>0</v>
      </c>
      <c r="AM101" s="50">
        <v>0</v>
      </c>
      <c r="AN101" s="4">
        <v>0</v>
      </c>
      <c r="AO101" s="51">
        <f t="shared" si="222"/>
        <v>0</v>
      </c>
      <c r="AP101" s="50">
        <v>0</v>
      </c>
      <c r="AQ101" s="4">
        <v>0</v>
      </c>
      <c r="AR101" s="51">
        <f t="shared" si="223"/>
        <v>0</v>
      </c>
      <c r="AS101" s="50">
        <v>0</v>
      </c>
      <c r="AT101" s="4">
        <v>0</v>
      </c>
      <c r="AU101" s="51">
        <f t="shared" si="224"/>
        <v>0</v>
      </c>
      <c r="AV101" s="76">
        <v>28</v>
      </c>
      <c r="AW101" s="4">
        <v>933.8</v>
      </c>
      <c r="AX101" s="51">
        <f t="shared" si="225"/>
        <v>33350</v>
      </c>
      <c r="AY101" s="12">
        <f t="shared" si="228"/>
        <v>28.084289999999999</v>
      </c>
      <c r="AZ101" s="13">
        <f t="shared" si="229"/>
        <v>936.34299999999996</v>
      </c>
    </row>
    <row r="102" spans="1:52" x14ac:dyDescent="0.3">
      <c r="A102" s="43">
        <v>2024</v>
      </c>
      <c r="B102" s="44" t="s">
        <v>10</v>
      </c>
      <c r="C102" s="50">
        <v>0</v>
      </c>
      <c r="D102" s="4">
        <v>0</v>
      </c>
      <c r="E102" s="51">
        <f t="shared" si="230"/>
        <v>0</v>
      </c>
      <c r="F102" s="50">
        <v>0</v>
      </c>
      <c r="G102" s="4">
        <v>0</v>
      </c>
      <c r="H102" s="51">
        <f t="shared" si="231"/>
        <v>0</v>
      </c>
      <c r="I102" s="50">
        <v>0</v>
      </c>
      <c r="J102" s="4">
        <v>0</v>
      </c>
      <c r="K102" s="51">
        <f t="shared" si="212"/>
        <v>0</v>
      </c>
      <c r="L102" s="50">
        <v>0</v>
      </c>
      <c r="M102" s="4">
        <v>0</v>
      </c>
      <c r="N102" s="51">
        <f t="shared" si="213"/>
        <v>0</v>
      </c>
      <c r="O102" s="50">
        <v>0</v>
      </c>
      <c r="P102" s="4">
        <v>0</v>
      </c>
      <c r="Q102" s="51">
        <f t="shared" si="214"/>
        <v>0</v>
      </c>
      <c r="R102" s="50">
        <v>0</v>
      </c>
      <c r="S102" s="4">
        <v>0</v>
      </c>
      <c r="T102" s="51">
        <f t="shared" si="215"/>
        <v>0</v>
      </c>
      <c r="U102" s="76">
        <v>0.108</v>
      </c>
      <c r="V102" s="4">
        <v>14.584</v>
      </c>
      <c r="W102" s="51">
        <f t="shared" si="216"/>
        <v>135037.03703703705</v>
      </c>
      <c r="X102" s="50">
        <v>0</v>
      </c>
      <c r="Y102" s="4">
        <v>0</v>
      </c>
      <c r="Z102" s="51">
        <f t="shared" si="217"/>
        <v>0</v>
      </c>
      <c r="AA102" s="76">
        <v>0.05</v>
      </c>
      <c r="AB102" s="4">
        <v>1.2</v>
      </c>
      <c r="AC102" s="51">
        <f t="shared" si="218"/>
        <v>23999.999999999996</v>
      </c>
      <c r="AD102" s="76">
        <v>7.2080000000000005E-2</v>
      </c>
      <c r="AE102" s="4">
        <v>2.645</v>
      </c>
      <c r="AF102" s="51">
        <f t="shared" si="219"/>
        <v>36695.338512763592</v>
      </c>
      <c r="AG102" s="50">
        <v>0</v>
      </c>
      <c r="AH102" s="4">
        <v>0</v>
      </c>
      <c r="AI102" s="51">
        <f t="shared" si="220"/>
        <v>0</v>
      </c>
      <c r="AJ102" s="50">
        <v>0</v>
      </c>
      <c r="AK102" s="4">
        <v>0</v>
      </c>
      <c r="AL102" s="51">
        <f t="shared" si="221"/>
        <v>0</v>
      </c>
      <c r="AM102" s="50">
        <v>0</v>
      </c>
      <c r="AN102" s="4">
        <v>0</v>
      </c>
      <c r="AO102" s="51">
        <f t="shared" si="222"/>
        <v>0</v>
      </c>
      <c r="AP102" s="50">
        <v>0</v>
      </c>
      <c r="AQ102" s="4">
        <v>0</v>
      </c>
      <c r="AR102" s="51">
        <f t="shared" si="223"/>
        <v>0</v>
      </c>
      <c r="AS102" s="50">
        <v>0</v>
      </c>
      <c r="AT102" s="4">
        <v>0</v>
      </c>
      <c r="AU102" s="51">
        <f t="shared" si="224"/>
        <v>0</v>
      </c>
      <c r="AV102" s="50">
        <v>0</v>
      </c>
      <c r="AW102" s="4">
        <v>0</v>
      </c>
      <c r="AX102" s="51">
        <f t="shared" si="225"/>
        <v>0</v>
      </c>
      <c r="AY102" s="12">
        <f t="shared" si="228"/>
        <v>0.23008000000000001</v>
      </c>
      <c r="AZ102" s="13">
        <f t="shared" si="229"/>
        <v>18.428999999999998</v>
      </c>
    </row>
    <row r="103" spans="1:52" x14ac:dyDescent="0.3">
      <c r="A103" s="43">
        <v>2024</v>
      </c>
      <c r="B103" s="44" t="s">
        <v>11</v>
      </c>
      <c r="C103" s="50">
        <v>0</v>
      </c>
      <c r="D103" s="4">
        <v>0</v>
      </c>
      <c r="E103" s="51">
        <f t="shared" si="230"/>
        <v>0</v>
      </c>
      <c r="F103" s="50">
        <v>0</v>
      </c>
      <c r="G103" s="4">
        <v>0</v>
      </c>
      <c r="H103" s="51">
        <f t="shared" si="231"/>
        <v>0</v>
      </c>
      <c r="I103" s="76">
        <v>2.5600000000000002E-3</v>
      </c>
      <c r="J103" s="4">
        <v>0.12</v>
      </c>
      <c r="K103" s="51">
        <f t="shared" si="212"/>
        <v>46874.999999999993</v>
      </c>
      <c r="L103" s="76">
        <v>5.0000000000000001E-3</v>
      </c>
      <c r="M103" s="4">
        <v>0.25</v>
      </c>
      <c r="N103" s="51">
        <f t="shared" si="213"/>
        <v>50000</v>
      </c>
      <c r="O103" s="50">
        <v>0</v>
      </c>
      <c r="P103" s="4">
        <v>0</v>
      </c>
      <c r="Q103" s="51">
        <f t="shared" si="214"/>
        <v>0</v>
      </c>
      <c r="R103" s="76">
        <v>1.2E-2</v>
      </c>
      <c r="S103" s="4">
        <v>0.55200000000000005</v>
      </c>
      <c r="T103" s="51">
        <f t="shared" si="215"/>
        <v>46000</v>
      </c>
      <c r="U103" s="76">
        <v>0.2235</v>
      </c>
      <c r="V103" s="4">
        <v>16.263000000000002</v>
      </c>
      <c r="W103" s="51">
        <f t="shared" si="216"/>
        <v>72765.100671140943</v>
      </c>
      <c r="X103" s="50">
        <v>0</v>
      </c>
      <c r="Y103" s="4">
        <v>0</v>
      </c>
      <c r="Z103" s="51">
        <f t="shared" si="217"/>
        <v>0</v>
      </c>
      <c r="AA103" s="50">
        <v>0</v>
      </c>
      <c r="AB103" s="4">
        <v>0</v>
      </c>
      <c r="AC103" s="51">
        <f t="shared" si="218"/>
        <v>0</v>
      </c>
      <c r="AD103" s="76">
        <v>0.19</v>
      </c>
      <c r="AE103" s="4">
        <v>20.52</v>
      </c>
      <c r="AF103" s="51">
        <f t="shared" si="219"/>
        <v>108000</v>
      </c>
      <c r="AG103" s="50">
        <v>0</v>
      </c>
      <c r="AH103" s="4">
        <v>0</v>
      </c>
      <c r="AI103" s="51">
        <f t="shared" si="220"/>
        <v>0</v>
      </c>
      <c r="AJ103" s="50">
        <v>0</v>
      </c>
      <c r="AK103" s="4">
        <v>0</v>
      </c>
      <c r="AL103" s="51">
        <f t="shared" si="221"/>
        <v>0</v>
      </c>
      <c r="AM103" s="50">
        <v>0</v>
      </c>
      <c r="AN103" s="4">
        <v>0</v>
      </c>
      <c r="AO103" s="51">
        <f t="shared" si="222"/>
        <v>0</v>
      </c>
      <c r="AP103" s="50">
        <v>0</v>
      </c>
      <c r="AQ103" s="4">
        <v>0</v>
      </c>
      <c r="AR103" s="51">
        <f t="shared" si="223"/>
        <v>0</v>
      </c>
      <c r="AS103" s="76">
        <v>6.0000000000000001E-3</v>
      </c>
      <c r="AT103" s="4">
        <v>0.38</v>
      </c>
      <c r="AU103" s="51">
        <f t="shared" si="224"/>
        <v>63333.333333333336</v>
      </c>
      <c r="AV103" s="50">
        <v>0</v>
      </c>
      <c r="AW103" s="4">
        <v>0</v>
      </c>
      <c r="AX103" s="51">
        <f t="shared" si="225"/>
        <v>0</v>
      </c>
      <c r="AY103" s="12">
        <f t="shared" si="228"/>
        <v>0.43906000000000001</v>
      </c>
      <c r="AZ103" s="13">
        <f t="shared" si="229"/>
        <v>38.085000000000001</v>
      </c>
    </row>
    <row r="104" spans="1:52" x14ac:dyDescent="0.3">
      <c r="A104" s="43">
        <v>2024</v>
      </c>
      <c r="B104" s="44" t="s">
        <v>12</v>
      </c>
      <c r="C104" s="50">
        <v>0</v>
      </c>
      <c r="D104" s="4">
        <v>0</v>
      </c>
      <c r="E104" s="51">
        <f t="shared" si="230"/>
        <v>0</v>
      </c>
      <c r="F104" s="50">
        <v>0</v>
      </c>
      <c r="G104" s="4">
        <v>0</v>
      </c>
      <c r="H104" s="51">
        <f t="shared" si="231"/>
        <v>0</v>
      </c>
      <c r="I104" s="50">
        <v>0</v>
      </c>
      <c r="J104" s="4">
        <v>0</v>
      </c>
      <c r="K104" s="51">
        <f t="shared" si="212"/>
        <v>0</v>
      </c>
      <c r="L104" s="50">
        <v>0</v>
      </c>
      <c r="M104" s="4">
        <v>0</v>
      </c>
      <c r="N104" s="51">
        <f t="shared" si="213"/>
        <v>0</v>
      </c>
      <c r="O104" s="76">
        <v>2.8799999999999999E-2</v>
      </c>
      <c r="P104" s="4">
        <v>1.0840000000000001</v>
      </c>
      <c r="Q104" s="51">
        <f t="shared" si="214"/>
        <v>37638.888888888891</v>
      </c>
      <c r="R104" s="50">
        <v>0</v>
      </c>
      <c r="S104" s="4">
        <v>0</v>
      </c>
      <c r="T104" s="51">
        <f t="shared" si="215"/>
        <v>0</v>
      </c>
      <c r="U104" s="50">
        <v>0</v>
      </c>
      <c r="V104" s="4">
        <v>0</v>
      </c>
      <c r="W104" s="51">
        <f t="shared" si="216"/>
        <v>0</v>
      </c>
      <c r="X104" s="50">
        <v>0</v>
      </c>
      <c r="Y104" s="4">
        <v>0</v>
      </c>
      <c r="Z104" s="51">
        <f t="shared" si="217"/>
        <v>0</v>
      </c>
      <c r="AA104" s="50">
        <v>0</v>
      </c>
      <c r="AB104" s="4">
        <v>0</v>
      </c>
      <c r="AC104" s="51">
        <f t="shared" si="218"/>
        <v>0</v>
      </c>
      <c r="AD104" s="50">
        <v>0</v>
      </c>
      <c r="AE104" s="4">
        <v>0</v>
      </c>
      <c r="AF104" s="51">
        <f t="shared" si="219"/>
        <v>0</v>
      </c>
      <c r="AG104" s="50">
        <v>0</v>
      </c>
      <c r="AH104" s="4">
        <v>0</v>
      </c>
      <c r="AI104" s="51">
        <f t="shared" si="220"/>
        <v>0</v>
      </c>
      <c r="AJ104" s="50">
        <v>0</v>
      </c>
      <c r="AK104" s="4">
        <v>0</v>
      </c>
      <c r="AL104" s="51">
        <f t="shared" si="221"/>
        <v>0</v>
      </c>
      <c r="AM104" s="50">
        <v>0</v>
      </c>
      <c r="AN104" s="4">
        <v>0</v>
      </c>
      <c r="AO104" s="51">
        <f t="shared" si="222"/>
        <v>0</v>
      </c>
      <c r="AP104" s="50">
        <v>0</v>
      </c>
      <c r="AQ104" s="4">
        <v>0</v>
      </c>
      <c r="AR104" s="51">
        <f t="shared" si="223"/>
        <v>0</v>
      </c>
      <c r="AS104" s="50">
        <v>0</v>
      </c>
      <c r="AT104" s="4">
        <v>0</v>
      </c>
      <c r="AU104" s="51">
        <f t="shared" si="224"/>
        <v>0</v>
      </c>
      <c r="AV104" s="76">
        <v>32.96</v>
      </c>
      <c r="AW104" s="4">
        <v>1084.6320000000001</v>
      </c>
      <c r="AX104" s="51">
        <f t="shared" si="225"/>
        <v>32907.524271844668</v>
      </c>
      <c r="AY104" s="12">
        <f t="shared" si="228"/>
        <v>32.988799999999998</v>
      </c>
      <c r="AZ104" s="13">
        <f t="shared" si="229"/>
        <v>1085.7160000000001</v>
      </c>
    </row>
    <row r="105" spans="1:52" x14ac:dyDescent="0.3">
      <c r="A105" s="43">
        <v>2024</v>
      </c>
      <c r="B105" s="44" t="s">
        <v>13</v>
      </c>
      <c r="C105" s="50">
        <v>0</v>
      </c>
      <c r="D105" s="4">
        <v>0</v>
      </c>
      <c r="E105" s="51">
        <f t="shared" si="230"/>
        <v>0</v>
      </c>
      <c r="F105" s="50">
        <v>0</v>
      </c>
      <c r="G105" s="4">
        <v>0</v>
      </c>
      <c r="H105" s="51">
        <f t="shared" si="231"/>
        <v>0</v>
      </c>
      <c r="I105" s="50">
        <v>0</v>
      </c>
      <c r="J105" s="4">
        <v>0</v>
      </c>
      <c r="K105" s="51">
        <f t="shared" si="212"/>
        <v>0</v>
      </c>
      <c r="L105" s="50">
        <v>0</v>
      </c>
      <c r="M105" s="4">
        <v>0</v>
      </c>
      <c r="N105" s="51">
        <f t="shared" si="213"/>
        <v>0</v>
      </c>
      <c r="O105" s="50">
        <v>0</v>
      </c>
      <c r="P105" s="4">
        <v>0</v>
      </c>
      <c r="Q105" s="51">
        <f t="shared" si="214"/>
        <v>0</v>
      </c>
      <c r="R105" s="50">
        <v>0</v>
      </c>
      <c r="S105" s="4">
        <v>0</v>
      </c>
      <c r="T105" s="51">
        <f t="shared" si="215"/>
        <v>0</v>
      </c>
      <c r="U105" s="76">
        <v>0.11899999999999999</v>
      </c>
      <c r="V105" s="4">
        <v>17.440000000000001</v>
      </c>
      <c r="W105" s="51">
        <f t="shared" si="216"/>
        <v>146554.62184873951</v>
      </c>
      <c r="X105" s="50">
        <v>0</v>
      </c>
      <c r="Y105" s="4">
        <v>0</v>
      </c>
      <c r="Z105" s="51">
        <f t="shared" si="217"/>
        <v>0</v>
      </c>
      <c r="AA105" s="50">
        <v>0</v>
      </c>
      <c r="AB105" s="4">
        <v>0</v>
      </c>
      <c r="AC105" s="51">
        <f t="shared" si="218"/>
        <v>0</v>
      </c>
      <c r="AD105" s="50">
        <v>0</v>
      </c>
      <c r="AE105" s="4">
        <v>0</v>
      </c>
      <c r="AF105" s="51">
        <f t="shared" si="219"/>
        <v>0</v>
      </c>
      <c r="AG105" s="50">
        <v>0</v>
      </c>
      <c r="AH105" s="4">
        <v>0</v>
      </c>
      <c r="AI105" s="51">
        <f t="shared" si="220"/>
        <v>0</v>
      </c>
      <c r="AJ105" s="50">
        <v>0</v>
      </c>
      <c r="AK105" s="4">
        <v>0</v>
      </c>
      <c r="AL105" s="51">
        <f t="shared" si="221"/>
        <v>0</v>
      </c>
      <c r="AM105" s="50">
        <v>0</v>
      </c>
      <c r="AN105" s="4">
        <v>0</v>
      </c>
      <c r="AO105" s="51">
        <f t="shared" si="222"/>
        <v>0</v>
      </c>
      <c r="AP105" s="50">
        <v>0</v>
      </c>
      <c r="AQ105" s="4">
        <v>0</v>
      </c>
      <c r="AR105" s="51">
        <f t="shared" si="223"/>
        <v>0</v>
      </c>
      <c r="AS105" s="50">
        <v>0</v>
      </c>
      <c r="AT105" s="4">
        <v>0</v>
      </c>
      <c r="AU105" s="51">
        <f t="shared" si="224"/>
        <v>0</v>
      </c>
      <c r="AV105" s="76">
        <v>7</v>
      </c>
      <c r="AW105" s="4">
        <v>108.15</v>
      </c>
      <c r="AX105" s="51">
        <f t="shared" si="225"/>
        <v>15450.000000000002</v>
      </c>
      <c r="AY105" s="12">
        <f t="shared" si="228"/>
        <v>7.1189999999999998</v>
      </c>
      <c r="AZ105" s="13">
        <f t="shared" si="229"/>
        <v>125.59</v>
      </c>
    </row>
    <row r="106" spans="1:52" x14ac:dyDescent="0.3">
      <c r="A106" s="43">
        <v>2024</v>
      </c>
      <c r="B106" s="44" t="s">
        <v>14</v>
      </c>
      <c r="C106" s="50">
        <v>0</v>
      </c>
      <c r="D106" s="4">
        <v>0</v>
      </c>
      <c r="E106" s="51">
        <f t="shared" si="230"/>
        <v>0</v>
      </c>
      <c r="F106" s="50">
        <v>0</v>
      </c>
      <c r="G106" s="4">
        <v>0</v>
      </c>
      <c r="H106" s="51">
        <f t="shared" si="231"/>
        <v>0</v>
      </c>
      <c r="I106" s="50">
        <v>0</v>
      </c>
      <c r="J106" s="4">
        <v>0</v>
      </c>
      <c r="K106" s="51">
        <f t="shared" si="212"/>
        <v>0</v>
      </c>
      <c r="L106" s="50">
        <v>0</v>
      </c>
      <c r="M106" s="4">
        <v>0</v>
      </c>
      <c r="N106" s="51">
        <f t="shared" si="213"/>
        <v>0</v>
      </c>
      <c r="O106" s="50">
        <v>0</v>
      </c>
      <c r="P106" s="4">
        <v>0</v>
      </c>
      <c r="Q106" s="51">
        <f t="shared" si="214"/>
        <v>0</v>
      </c>
      <c r="R106" s="50">
        <v>0</v>
      </c>
      <c r="S106" s="4">
        <v>0</v>
      </c>
      <c r="T106" s="51">
        <f t="shared" si="215"/>
        <v>0</v>
      </c>
      <c r="U106" s="50">
        <v>0</v>
      </c>
      <c r="V106" s="4">
        <v>0</v>
      </c>
      <c r="W106" s="51">
        <f t="shared" si="216"/>
        <v>0</v>
      </c>
      <c r="X106" s="50">
        <v>0</v>
      </c>
      <c r="Y106" s="4">
        <v>0</v>
      </c>
      <c r="Z106" s="51">
        <f t="shared" si="217"/>
        <v>0</v>
      </c>
      <c r="AA106" s="50">
        <v>0</v>
      </c>
      <c r="AB106" s="4">
        <v>0</v>
      </c>
      <c r="AC106" s="51">
        <f t="shared" si="218"/>
        <v>0</v>
      </c>
      <c r="AD106" s="50">
        <v>0</v>
      </c>
      <c r="AE106" s="4">
        <v>0</v>
      </c>
      <c r="AF106" s="51">
        <f t="shared" si="219"/>
        <v>0</v>
      </c>
      <c r="AG106" s="50">
        <v>0</v>
      </c>
      <c r="AH106" s="4">
        <v>0</v>
      </c>
      <c r="AI106" s="51">
        <f t="shared" si="220"/>
        <v>0</v>
      </c>
      <c r="AJ106" s="50">
        <v>0</v>
      </c>
      <c r="AK106" s="4">
        <v>0</v>
      </c>
      <c r="AL106" s="51">
        <f t="shared" si="221"/>
        <v>0</v>
      </c>
      <c r="AM106" s="50">
        <v>0</v>
      </c>
      <c r="AN106" s="4">
        <v>0</v>
      </c>
      <c r="AO106" s="51">
        <f t="shared" si="222"/>
        <v>0</v>
      </c>
      <c r="AP106" s="50">
        <v>0</v>
      </c>
      <c r="AQ106" s="4">
        <v>0</v>
      </c>
      <c r="AR106" s="51">
        <f t="shared" si="223"/>
        <v>0</v>
      </c>
      <c r="AS106" s="50">
        <v>0</v>
      </c>
      <c r="AT106" s="4">
        <v>0</v>
      </c>
      <c r="AU106" s="51">
        <f t="shared" si="224"/>
        <v>0</v>
      </c>
      <c r="AV106" s="76">
        <v>34</v>
      </c>
      <c r="AW106" s="4">
        <v>1137.0999999999999</v>
      </c>
      <c r="AX106" s="51">
        <f t="shared" si="225"/>
        <v>33444.117647058818</v>
      </c>
      <c r="AY106" s="12">
        <f t="shared" si="228"/>
        <v>34</v>
      </c>
      <c r="AZ106" s="13">
        <f t="shared" si="229"/>
        <v>1137.0999999999999</v>
      </c>
    </row>
    <row r="107" spans="1:52" x14ac:dyDescent="0.3">
      <c r="A107" s="43">
        <v>2024</v>
      </c>
      <c r="B107" s="51" t="s">
        <v>15</v>
      </c>
      <c r="C107" s="50">
        <v>0</v>
      </c>
      <c r="D107" s="4">
        <v>0</v>
      </c>
      <c r="E107" s="51">
        <f t="shared" si="230"/>
        <v>0</v>
      </c>
      <c r="F107" s="50">
        <v>0</v>
      </c>
      <c r="G107" s="4">
        <v>0</v>
      </c>
      <c r="H107" s="51">
        <f t="shared" si="231"/>
        <v>0</v>
      </c>
      <c r="I107" s="50">
        <v>0</v>
      </c>
      <c r="J107" s="4">
        <v>0</v>
      </c>
      <c r="K107" s="51">
        <f t="shared" si="212"/>
        <v>0</v>
      </c>
      <c r="L107" s="50">
        <v>0</v>
      </c>
      <c r="M107" s="4">
        <v>0</v>
      </c>
      <c r="N107" s="51">
        <f t="shared" si="213"/>
        <v>0</v>
      </c>
      <c r="O107" s="50">
        <v>0</v>
      </c>
      <c r="P107" s="4">
        <v>0</v>
      </c>
      <c r="Q107" s="51">
        <f t="shared" si="214"/>
        <v>0</v>
      </c>
      <c r="R107" s="76">
        <v>0.29599999999999999</v>
      </c>
      <c r="S107" s="4">
        <v>7.9370000000000003</v>
      </c>
      <c r="T107" s="51">
        <f t="shared" si="215"/>
        <v>26814.189189189194</v>
      </c>
      <c r="U107" s="76">
        <v>0.52</v>
      </c>
      <c r="V107" s="4">
        <v>28.454999999999998</v>
      </c>
      <c r="W107" s="51">
        <f t="shared" si="216"/>
        <v>54721.153846153837</v>
      </c>
      <c r="X107" s="50">
        <v>0</v>
      </c>
      <c r="Y107" s="4">
        <v>0</v>
      </c>
      <c r="Z107" s="51">
        <f t="shared" si="217"/>
        <v>0</v>
      </c>
      <c r="AA107" s="50">
        <v>0</v>
      </c>
      <c r="AB107" s="4">
        <v>0</v>
      </c>
      <c r="AC107" s="51">
        <f t="shared" si="218"/>
        <v>0</v>
      </c>
      <c r="AD107" s="50">
        <v>0</v>
      </c>
      <c r="AE107" s="4">
        <v>0</v>
      </c>
      <c r="AF107" s="51">
        <f t="shared" si="219"/>
        <v>0</v>
      </c>
      <c r="AG107" s="50">
        <v>0</v>
      </c>
      <c r="AH107" s="4">
        <v>0</v>
      </c>
      <c r="AI107" s="51">
        <f t="shared" si="220"/>
        <v>0</v>
      </c>
      <c r="AJ107" s="50">
        <v>0</v>
      </c>
      <c r="AK107" s="4">
        <v>0</v>
      </c>
      <c r="AL107" s="51">
        <f t="shared" si="221"/>
        <v>0</v>
      </c>
      <c r="AM107" s="50">
        <v>0</v>
      </c>
      <c r="AN107" s="4">
        <v>0</v>
      </c>
      <c r="AO107" s="51">
        <f t="shared" si="222"/>
        <v>0</v>
      </c>
      <c r="AP107" s="50">
        <v>0</v>
      </c>
      <c r="AQ107" s="4">
        <v>0</v>
      </c>
      <c r="AR107" s="51">
        <f t="shared" si="223"/>
        <v>0</v>
      </c>
      <c r="AS107" s="50">
        <v>0</v>
      </c>
      <c r="AT107" s="4">
        <v>0</v>
      </c>
      <c r="AU107" s="51">
        <f t="shared" si="224"/>
        <v>0</v>
      </c>
      <c r="AV107" s="50">
        <v>0</v>
      </c>
      <c r="AW107" s="4">
        <v>0</v>
      </c>
      <c r="AX107" s="51">
        <f t="shared" si="225"/>
        <v>0</v>
      </c>
      <c r="AY107" s="12">
        <f t="shared" si="228"/>
        <v>0.81600000000000006</v>
      </c>
      <c r="AZ107" s="13">
        <f t="shared" si="229"/>
        <v>36.391999999999996</v>
      </c>
    </row>
    <row r="108" spans="1:52" x14ac:dyDescent="0.3">
      <c r="A108" s="43">
        <v>2024</v>
      </c>
      <c r="B108" s="44" t="s">
        <v>16</v>
      </c>
      <c r="C108" s="50">
        <v>0</v>
      </c>
      <c r="D108" s="4">
        <v>0</v>
      </c>
      <c r="E108" s="51">
        <f t="shared" si="230"/>
        <v>0</v>
      </c>
      <c r="F108" s="50">
        <v>0</v>
      </c>
      <c r="G108" s="4">
        <v>0</v>
      </c>
      <c r="H108" s="51">
        <f t="shared" si="231"/>
        <v>0</v>
      </c>
      <c r="I108" s="50">
        <v>0</v>
      </c>
      <c r="J108" s="4">
        <v>0</v>
      </c>
      <c r="K108" s="51">
        <f t="shared" si="212"/>
        <v>0</v>
      </c>
      <c r="L108" s="50">
        <v>0</v>
      </c>
      <c r="M108" s="4">
        <v>0</v>
      </c>
      <c r="N108" s="51">
        <f t="shared" si="213"/>
        <v>0</v>
      </c>
      <c r="O108" s="50">
        <v>0</v>
      </c>
      <c r="P108" s="4">
        <v>0</v>
      </c>
      <c r="Q108" s="51">
        <f t="shared" si="214"/>
        <v>0</v>
      </c>
      <c r="R108" s="76">
        <v>8.0000000000000002E-3</v>
      </c>
      <c r="S108" s="4">
        <v>0.42</v>
      </c>
      <c r="T108" s="51">
        <f t="shared" si="215"/>
        <v>52500</v>
      </c>
      <c r="U108" s="50">
        <v>0</v>
      </c>
      <c r="V108" s="4">
        <v>0</v>
      </c>
      <c r="W108" s="51">
        <f t="shared" si="216"/>
        <v>0</v>
      </c>
      <c r="X108" s="50">
        <v>0</v>
      </c>
      <c r="Y108" s="4">
        <v>0</v>
      </c>
      <c r="Z108" s="51">
        <f t="shared" si="217"/>
        <v>0</v>
      </c>
      <c r="AA108" s="50">
        <v>0</v>
      </c>
      <c r="AB108" s="4">
        <v>0</v>
      </c>
      <c r="AC108" s="51">
        <f t="shared" si="218"/>
        <v>0</v>
      </c>
      <c r="AD108" s="50">
        <v>0</v>
      </c>
      <c r="AE108" s="4">
        <v>0</v>
      </c>
      <c r="AF108" s="51">
        <f t="shared" si="219"/>
        <v>0</v>
      </c>
      <c r="AG108" s="50">
        <v>0</v>
      </c>
      <c r="AH108" s="4">
        <v>0</v>
      </c>
      <c r="AI108" s="51">
        <f t="shared" si="220"/>
        <v>0</v>
      </c>
      <c r="AJ108" s="50">
        <v>0</v>
      </c>
      <c r="AK108" s="4">
        <v>0</v>
      </c>
      <c r="AL108" s="51">
        <f t="shared" si="221"/>
        <v>0</v>
      </c>
      <c r="AM108" s="50">
        <v>0</v>
      </c>
      <c r="AN108" s="4">
        <v>0</v>
      </c>
      <c r="AO108" s="51">
        <f t="shared" si="222"/>
        <v>0</v>
      </c>
      <c r="AP108" s="50">
        <v>0</v>
      </c>
      <c r="AQ108" s="4">
        <v>0</v>
      </c>
      <c r="AR108" s="51">
        <f t="shared" si="223"/>
        <v>0</v>
      </c>
      <c r="AS108" s="50">
        <v>0</v>
      </c>
      <c r="AT108" s="4">
        <v>0</v>
      </c>
      <c r="AU108" s="51">
        <f t="shared" si="224"/>
        <v>0</v>
      </c>
      <c r="AV108" s="76">
        <v>35.04</v>
      </c>
      <c r="AW108" s="4">
        <v>1310.0050000000001</v>
      </c>
      <c r="AX108" s="51">
        <f t="shared" si="225"/>
        <v>37385.987442922378</v>
      </c>
      <c r="AY108" s="12">
        <f t="shared" si="228"/>
        <v>35.048000000000002</v>
      </c>
      <c r="AZ108" s="13">
        <f t="shared" si="229"/>
        <v>1310.4250000000002</v>
      </c>
    </row>
    <row r="109" spans="1:52" ht="15" thickBot="1" x14ac:dyDescent="0.35">
      <c r="A109" s="45"/>
      <c r="B109" s="66" t="s">
        <v>17</v>
      </c>
      <c r="C109" s="67">
        <f t="shared" ref="C109:D109" si="232">SUM(C97:C108)</f>
        <v>2E-3</v>
      </c>
      <c r="D109" s="68">
        <f t="shared" si="232"/>
        <v>0.11</v>
      </c>
      <c r="E109" s="53"/>
      <c r="F109" s="67">
        <f t="shared" ref="F109:G109" si="233">SUM(F97:F108)</f>
        <v>0</v>
      </c>
      <c r="G109" s="68">
        <f t="shared" si="233"/>
        <v>0</v>
      </c>
      <c r="H109" s="53"/>
      <c r="I109" s="67">
        <f t="shared" ref="I109:J109" si="234">SUM(I97:I108)</f>
        <v>7.5380000000000003E-2</v>
      </c>
      <c r="J109" s="68">
        <f t="shared" si="234"/>
        <v>2.0499999999999998</v>
      </c>
      <c r="K109" s="53"/>
      <c r="L109" s="67">
        <f t="shared" ref="L109:M109" si="235">SUM(L97:L108)</f>
        <v>5.0000000000000001E-3</v>
      </c>
      <c r="M109" s="68">
        <f t="shared" si="235"/>
        <v>0.25</v>
      </c>
      <c r="N109" s="53"/>
      <c r="O109" s="67">
        <f t="shared" ref="O109:P109" si="236">SUM(O97:O108)</f>
        <v>0.11979999999999999</v>
      </c>
      <c r="P109" s="68">
        <f t="shared" si="236"/>
        <v>5.572000000000001</v>
      </c>
      <c r="Q109" s="53"/>
      <c r="R109" s="67">
        <f t="shared" ref="R109:S109" si="237">SUM(R97:R108)</f>
        <v>0.316</v>
      </c>
      <c r="S109" s="68">
        <f t="shared" si="237"/>
        <v>8.9090000000000007</v>
      </c>
      <c r="T109" s="53"/>
      <c r="U109" s="67">
        <f t="shared" ref="U109:V109" si="238">SUM(U97:U108)</f>
        <v>1.0069699999999999</v>
      </c>
      <c r="V109" s="68">
        <f t="shared" si="238"/>
        <v>79.948999999999998</v>
      </c>
      <c r="W109" s="53"/>
      <c r="X109" s="67">
        <f t="shared" ref="X109:Y109" si="239">SUM(X97:X108)</f>
        <v>0</v>
      </c>
      <c r="Y109" s="68">
        <f t="shared" si="239"/>
        <v>0</v>
      </c>
      <c r="Z109" s="53"/>
      <c r="AA109" s="67">
        <f t="shared" ref="AA109:AB109" si="240">SUM(AA97:AA108)</f>
        <v>0.05</v>
      </c>
      <c r="AB109" s="68">
        <f t="shared" si="240"/>
        <v>1.2</v>
      </c>
      <c r="AC109" s="53"/>
      <c r="AD109" s="67">
        <f t="shared" ref="AD109:AE109" si="241">SUM(AD97:AD108)</f>
        <v>0.46407999999999999</v>
      </c>
      <c r="AE109" s="68">
        <f t="shared" si="241"/>
        <v>44.501000000000005</v>
      </c>
      <c r="AF109" s="53"/>
      <c r="AG109" s="67">
        <f t="shared" ref="AG109:AH109" si="242">SUM(AG97:AG108)</f>
        <v>0</v>
      </c>
      <c r="AH109" s="68">
        <f t="shared" si="242"/>
        <v>0</v>
      </c>
      <c r="AI109" s="53"/>
      <c r="AJ109" s="67">
        <f t="shared" ref="AJ109:AK109" si="243">SUM(AJ97:AJ108)</f>
        <v>0</v>
      </c>
      <c r="AK109" s="68">
        <f t="shared" si="243"/>
        <v>0</v>
      </c>
      <c r="AL109" s="53"/>
      <c r="AM109" s="67">
        <f t="shared" ref="AM109:AN109" si="244">SUM(AM97:AM108)</f>
        <v>0</v>
      </c>
      <c r="AN109" s="68">
        <f t="shared" si="244"/>
        <v>0</v>
      </c>
      <c r="AO109" s="53"/>
      <c r="AP109" s="67">
        <f t="shared" ref="AP109:AQ109" si="245">SUM(AP97:AP108)</f>
        <v>0</v>
      </c>
      <c r="AQ109" s="68">
        <f t="shared" si="245"/>
        <v>0</v>
      </c>
      <c r="AR109" s="53"/>
      <c r="AS109" s="67">
        <f t="shared" ref="AS109:AT109" si="246">SUM(AS97:AS108)</f>
        <v>6.0000000000000001E-3</v>
      </c>
      <c r="AT109" s="68">
        <f t="shared" si="246"/>
        <v>0.38</v>
      </c>
      <c r="AU109" s="53"/>
      <c r="AV109" s="67">
        <f t="shared" ref="AV109:AW109" si="247">SUM(AV97:AV108)</f>
        <v>177</v>
      </c>
      <c r="AW109" s="68">
        <f t="shared" si="247"/>
        <v>5762.8869999999997</v>
      </c>
      <c r="AX109" s="53"/>
      <c r="AY109" s="34">
        <f t="shared" si="228"/>
        <v>179.04523</v>
      </c>
      <c r="AZ109" s="35">
        <f t="shared" si="229"/>
        <v>5905.808</v>
      </c>
    </row>
    <row r="110" spans="1:52" x14ac:dyDescent="0.3">
      <c r="A110" s="43">
        <v>2025</v>
      </c>
      <c r="B110" s="44" t="s">
        <v>5</v>
      </c>
      <c r="C110" s="50">
        <v>0</v>
      </c>
      <c r="D110" s="4">
        <v>0</v>
      </c>
      <c r="E110" s="51">
        <f>IF(C110=0,0,D110/C110*1000)</f>
        <v>0</v>
      </c>
      <c r="F110" s="50">
        <v>0</v>
      </c>
      <c r="G110" s="4">
        <v>0</v>
      </c>
      <c r="H110" s="51">
        <f t="shared" ref="H110:H121" si="248">IF(F110=0,0,G110/F110*1000)</f>
        <v>0</v>
      </c>
      <c r="I110" s="50">
        <v>0</v>
      </c>
      <c r="J110" s="4">
        <v>0</v>
      </c>
      <c r="K110" s="51">
        <f t="shared" ref="K110:K121" si="249">IF(I110=0,0,J110/I110*1000)</f>
        <v>0</v>
      </c>
      <c r="L110" s="50">
        <v>0</v>
      </c>
      <c r="M110" s="4">
        <v>0</v>
      </c>
      <c r="N110" s="51">
        <f t="shared" ref="N110:N121" si="250">IF(L110=0,0,M110/L110*1000)</f>
        <v>0</v>
      </c>
      <c r="O110" s="50">
        <v>0</v>
      </c>
      <c r="P110" s="4">
        <v>0</v>
      </c>
      <c r="Q110" s="51">
        <f t="shared" ref="Q110:Q121" si="251">IF(O110=0,0,P110/O110*1000)</f>
        <v>0</v>
      </c>
      <c r="R110" s="76">
        <v>0.02</v>
      </c>
      <c r="S110" s="4">
        <v>9.9000000000000005E-2</v>
      </c>
      <c r="T110" s="51">
        <f t="shared" ref="T110:T121" si="252">IF(R110=0,0,S110/R110*1000)</f>
        <v>4950</v>
      </c>
      <c r="U110" s="50">
        <v>0</v>
      </c>
      <c r="V110" s="4">
        <v>0</v>
      </c>
      <c r="W110" s="51">
        <f t="shared" ref="W110:W121" si="253">IF(U110=0,0,V110/U110*1000)</f>
        <v>0</v>
      </c>
      <c r="X110" s="50">
        <v>0</v>
      </c>
      <c r="Y110" s="4">
        <v>0</v>
      </c>
      <c r="Z110" s="51">
        <f t="shared" ref="Z110:Z121" si="254">IF(X110=0,0,Y110/X110*1000)</f>
        <v>0</v>
      </c>
      <c r="AA110" s="50">
        <v>0</v>
      </c>
      <c r="AB110" s="4">
        <v>0</v>
      </c>
      <c r="AC110" s="51">
        <f t="shared" ref="AC110:AC121" si="255">IF(AA110=0,0,AB110/AA110*1000)</f>
        <v>0</v>
      </c>
      <c r="AD110" s="50">
        <v>0</v>
      </c>
      <c r="AE110" s="4">
        <v>0</v>
      </c>
      <c r="AF110" s="51">
        <f t="shared" ref="AF110:AF121" si="256">IF(AD110=0,0,AE110/AD110*1000)</f>
        <v>0</v>
      </c>
      <c r="AG110" s="50">
        <v>0</v>
      </c>
      <c r="AH110" s="4">
        <v>0</v>
      </c>
      <c r="AI110" s="51">
        <f t="shared" ref="AI110:AI121" si="257">IF(AG110=0,0,AH110/AG110*1000)</f>
        <v>0</v>
      </c>
      <c r="AJ110" s="50">
        <v>0</v>
      </c>
      <c r="AK110" s="4">
        <v>0</v>
      </c>
      <c r="AL110" s="51">
        <f t="shared" ref="AL110:AL121" si="258">IF(AJ110=0,0,AK110/AJ110*1000)</f>
        <v>0</v>
      </c>
      <c r="AM110" s="50">
        <v>0</v>
      </c>
      <c r="AN110" s="4">
        <v>0</v>
      </c>
      <c r="AO110" s="51">
        <f t="shared" ref="AO110:AO121" si="259">IF(AM110=0,0,AN110/AM110*1000)</f>
        <v>0</v>
      </c>
      <c r="AP110" s="50">
        <v>0</v>
      </c>
      <c r="AQ110" s="4">
        <v>0</v>
      </c>
      <c r="AR110" s="51">
        <f t="shared" ref="AR110:AR121" si="260">IF(AP110=0,0,AQ110/AP110*1000)</f>
        <v>0</v>
      </c>
      <c r="AS110" s="50">
        <v>0</v>
      </c>
      <c r="AT110" s="4">
        <v>0</v>
      </c>
      <c r="AU110" s="51">
        <f t="shared" ref="AU110:AU121" si="261">IF(AS110=0,0,AT110/AS110*1000)</f>
        <v>0</v>
      </c>
      <c r="AV110" s="76">
        <v>3.36</v>
      </c>
      <c r="AW110" s="4">
        <v>80.188999999999993</v>
      </c>
      <c r="AX110" s="51">
        <f t="shared" ref="AX110:AX121" si="262">IF(AV110=0,0,AW110/AV110*1000)</f>
        <v>23865.773809523809</v>
      </c>
      <c r="AY110" s="12">
        <f>SUMIF($C$5:$AX$5,"Ton",C110:AX110)</f>
        <v>3.38</v>
      </c>
      <c r="AZ110" s="13">
        <f>SUMIF($C$5:$AX$5,"F*",C110:AX110)</f>
        <v>80.287999999999997</v>
      </c>
    </row>
    <row r="111" spans="1:52" x14ac:dyDescent="0.3">
      <c r="A111" s="43">
        <v>2025</v>
      </c>
      <c r="B111" s="44" t="s">
        <v>6</v>
      </c>
      <c r="C111" s="50">
        <v>0</v>
      </c>
      <c r="D111" s="4">
        <v>0</v>
      </c>
      <c r="E111" s="51">
        <f t="shared" ref="E111:E112" si="263">IF(C111=0,0,D111/C111*1000)</f>
        <v>0</v>
      </c>
      <c r="F111" s="50">
        <v>0</v>
      </c>
      <c r="G111" s="4">
        <v>0</v>
      </c>
      <c r="H111" s="51">
        <f t="shared" si="248"/>
        <v>0</v>
      </c>
      <c r="I111" s="50">
        <v>0</v>
      </c>
      <c r="J111" s="4">
        <v>0</v>
      </c>
      <c r="K111" s="51">
        <f t="shared" si="249"/>
        <v>0</v>
      </c>
      <c r="L111" s="50">
        <v>0</v>
      </c>
      <c r="M111" s="4">
        <v>0</v>
      </c>
      <c r="N111" s="51">
        <f t="shared" si="250"/>
        <v>0</v>
      </c>
      <c r="O111" s="50">
        <v>0</v>
      </c>
      <c r="P111" s="4">
        <v>0</v>
      </c>
      <c r="Q111" s="51">
        <f t="shared" si="251"/>
        <v>0</v>
      </c>
      <c r="R111" s="50">
        <v>0</v>
      </c>
      <c r="S111" s="4">
        <v>0</v>
      </c>
      <c r="T111" s="51">
        <f t="shared" si="252"/>
        <v>0</v>
      </c>
      <c r="U111" s="50">
        <v>0</v>
      </c>
      <c r="V111" s="4">
        <v>0</v>
      </c>
      <c r="W111" s="51">
        <f t="shared" si="253"/>
        <v>0</v>
      </c>
      <c r="X111" s="50">
        <v>0</v>
      </c>
      <c r="Y111" s="4">
        <v>0</v>
      </c>
      <c r="Z111" s="51">
        <f t="shared" si="254"/>
        <v>0</v>
      </c>
      <c r="AA111" s="50">
        <v>0</v>
      </c>
      <c r="AB111" s="4">
        <v>0</v>
      </c>
      <c r="AC111" s="51">
        <f t="shared" si="255"/>
        <v>0</v>
      </c>
      <c r="AD111" s="50">
        <v>0</v>
      </c>
      <c r="AE111" s="4">
        <v>0</v>
      </c>
      <c r="AF111" s="51">
        <f t="shared" si="256"/>
        <v>0</v>
      </c>
      <c r="AG111" s="50">
        <v>0</v>
      </c>
      <c r="AH111" s="4">
        <v>0</v>
      </c>
      <c r="AI111" s="51">
        <f t="shared" si="257"/>
        <v>0</v>
      </c>
      <c r="AJ111" s="50">
        <v>0</v>
      </c>
      <c r="AK111" s="4">
        <v>0</v>
      </c>
      <c r="AL111" s="51">
        <f t="shared" si="258"/>
        <v>0</v>
      </c>
      <c r="AM111" s="50">
        <v>0</v>
      </c>
      <c r="AN111" s="4">
        <v>0</v>
      </c>
      <c r="AO111" s="51">
        <f t="shared" si="259"/>
        <v>0</v>
      </c>
      <c r="AP111" s="50">
        <v>0</v>
      </c>
      <c r="AQ111" s="4">
        <v>0</v>
      </c>
      <c r="AR111" s="51">
        <f t="shared" si="260"/>
        <v>0</v>
      </c>
      <c r="AS111" s="50">
        <v>0</v>
      </c>
      <c r="AT111" s="4">
        <v>0</v>
      </c>
      <c r="AU111" s="51">
        <f t="shared" si="261"/>
        <v>0</v>
      </c>
      <c r="AV111" s="50">
        <v>0</v>
      </c>
      <c r="AW111" s="4">
        <v>0</v>
      </c>
      <c r="AX111" s="51">
        <f t="shared" si="262"/>
        <v>0</v>
      </c>
      <c r="AY111" s="12">
        <f t="shared" ref="AY111:AY122" si="264">SUMIF($C$5:$AX$5,"Ton",C111:AX111)</f>
        <v>0</v>
      </c>
      <c r="AZ111" s="13">
        <f t="shared" ref="AZ111:AZ122" si="265">SUMIF($C$5:$AX$5,"F*",C111:AX111)</f>
        <v>0</v>
      </c>
    </row>
    <row r="112" spans="1:52" x14ac:dyDescent="0.3">
      <c r="A112" s="43">
        <v>2025</v>
      </c>
      <c r="B112" s="44" t="s">
        <v>7</v>
      </c>
      <c r="C112" s="50">
        <v>0</v>
      </c>
      <c r="D112" s="4">
        <v>0</v>
      </c>
      <c r="E112" s="51">
        <f t="shared" si="263"/>
        <v>0</v>
      </c>
      <c r="F112" s="50">
        <v>0</v>
      </c>
      <c r="G112" s="4">
        <v>0</v>
      </c>
      <c r="H112" s="51">
        <f t="shared" si="248"/>
        <v>0</v>
      </c>
      <c r="I112" s="50">
        <v>0</v>
      </c>
      <c r="J112" s="4">
        <v>0</v>
      </c>
      <c r="K112" s="51">
        <f t="shared" si="249"/>
        <v>0</v>
      </c>
      <c r="L112" s="50">
        <v>0</v>
      </c>
      <c r="M112" s="4">
        <v>0</v>
      </c>
      <c r="N112" s="51">
        <f t="shared" si="250"/>
        <v>0</v>
      </c>
      <c r="O112" s="50">
        <v>0</v>
      </c>
      <c r="P112" s="4">
        <v>0</v>
      </c>
      <c r="Q112" s="51">
        <f t="shared" si="251"/>
        <v>0</v>
      </c>
      <c r="R112" s="76">
        <v>4.8520000000000003</v>
      </c>
      <c r="S112" s="4">
        <v>19.512</v>
      </c>
      <c r="T112" s="51">
        <f t="shared" si="252"/>
        <v>4021.4344600164882</v>
      </c>
      <c r="U112" s="50">
        <v>0</v>
      </c>
      <c r="V112" s="4">
        <v>0</v>
      </c>
      <c r="W112" s="51">
        <f t="shared" si="253"/>
        <v>0</v>
      </c>
      <c r="X112" s="50">
        <v>0</v>
      </c>
      <c r="Y112" s="4">
        <v>0</v>
      </c>
      <c r="Z112" s="51">
        <f t="shared" si="254"/>
        <v>0</v>
      </c>
      <c r="AA112" s="50">
        <v>0</v>
      </c>
      <c r="AB112" s="4">
        <v>0</v>
      </c>
      <c r="AC112" s="51">
        <f t="shared" si="255"/>
        <v>0</v>
      </c>
      <c r="AD112" s="76">
        <v>0.05</v>
      </c>
      <c r="AE112" s="4">
        <v>3.4249999999999998</v>
      </c>
      <c r="AF112" s="51">
        <f t="shared" si="256"/>
        <v>68499.999999999985</v>
      </c>
      <c r="AG112" s="50">
        <v>0</v>
      </c>
      <c r="AH112" s="4">
        <v>0</v>
      </c>
      <c r="AI112" s="51">
        <f t="shared" si="257"/>
        <v>0</v>
      </c>
      <c r="AJ112" s="50">
        <v>0</v>
      </c>
      <c r="AK112" s="4">
        <v>0</v>
      </c>
      <c r="AL112" s="51">
        <f t="shared" si="258"/>
        <v>0</v>
      </c>
      <c r="AM112" s="50">
        <v>0</v>
      </c>
      <c r="AN112" s="4">
        <v>0</v>
      </c>
      <c r="AO112" s="51">
        <f t="shared" si="259"/>
        <v>0</v>
      </c>
      <c r="AP112" s="50">
        <v>0</v>
      </c>
      <c r="AQ112" s="4">
        <v>0</v>
      </c>
      <c r="AR112" s="51">
        <f t="shared" si="260"/>
        <v>0</v>
      </c>
      <c r="AS112" s="50">
        <v>0</v>
      </c>
      <c r="AT112" s="4">
        <v>0</v>
      </c>
      <c r="AU112" s="51">
        <f t="shared" si="261"/>
        <v>0</v>
      </c>
      <c r="AV112" s="76">
        <v>39</v>
      </c>
      <c r="AW112" s="4">
        <v>1460.75</v>
      </c>
      <c r="AX112" s="51">
        <f t="shared" si="262"/>
        <v>37455.128205128203</v>
      </c>
      <c r="AY112" s="12">
        <f t="shared" si="264"/>
        <v>43.902000000000001</v>
      </c>
      <c r="AZ112" s="13">
        <f t="shared" si="265"/>
        <v>1483.6869999999999</v>
      </c>
    </row>
    <row r="113" spans="1:52" x14ac:dyDescent="0.3">
      <c r="A113" s="43">
        <v>2025</v>
      </c>
      <c r="B113" s="44" t="s">
        <v>8</v>
      </c>
      <c r="C113" s="50">
        <v>0</v>
      </c>
      <c r="D113" s="4">
        <v>0</v>
      </c>
      <c r="E113" s="51">
        <f>IF(C113=0,0,D113/C113*1000)</f>
        <v>0</v>
      </c>
      <c r="F113" s="50">
        <v>0</v>
      </c>
      <c r="G113" s="4">
        <v>0</v>
      </c>
      <c r="H113" s="51">
        <f t="shared" si="248"/>
        <v>0</v>
      </c>
      <c r="I113" s="50">
        <v>0</v>
      </c>
      <c r="J113" s="4">
        <v>0</v>
      </c>
      <c r="K113" s="51">
        <f t="shared" si="249"/>
        <v>0</v>
      </c>
      <c r="L113" s="50">
        <v>0</v>
      </c>
      <c r="M113" s="4">
        <v>0</v>
      </c>
      <c r="N113" s="51">
        <f t="shared" si="250"/>
        <v>0</v>
      </c>
      <c r="O113" s="50">
        <v>0</v>
      </c>
      <c r="P113" s="4">
        <v>0</v>
      </c>
      <c r="Q113" s="51">
        <f t="shared" si="251"/>
        <v>0</v>
      </c>
      <c r="R113" s="50">
        <v>0</v>
      </c>
      <c r="S113" s="4">
        <v>0</v>
      </c>
      <c r="T113" s="51">
        <f t="shared" si="252"/>
        <v>0</v>
      </c>
      <c r="U113" s="50">
        <v>0</v>
      </c>
      <c r="V113" s="4">
        <v>0</v>
      </c>
      <c r="W113" s="51">
        <f t="shared" si="253"/>
        <v>0</v>
      </c>
      <c r="X113" s="50">
        <v>0</v>
      </c>
      <c r="Y113" s="4">
        <v>0</v>
      </c>
      <c r="Z113" s="51">
        <f t="shared" si="254"/>
        <v>0</v>
      </c>
      <c r="AA113" s="50">
        <v>0</v>
      </c>
      <c r="AB113" s="4">
        <v>0</v>
      </c>
      <c r="AC113" s="51">
        <f t="shared" si="255"/>
        <v>0</v>
      </c>
      <c r="AD113" s="50">
        <v>0</v>
      </c>
      <c r="AE113" s="4">
        <v>0</v>
      </c>
      <c r="AF113" s="51">
        <f t="shared" si="256"/>
        <v>0</v>
      </c>
      <c r="AG113" s="50">
        <v>0</v>
      </c>
      <c r="AH113" s="4">
        <v>0</v>
      </c>
      <c r="AI113" s="51">
        <f t="shared" si="257"/>
        <v>0</v>
      </c>
      <c r="AJ113" s="50">
        <v>0</v>
      </c>
      <c r="AK113" s="4">
        <v>0</v>
      </c>
      <c r="AL113" s="51">
        <f t="shared" si="258"/>
        <v>0</v>
      </c>
      <c r="AM113" s="50">
        <v>0</v>
      </c>
      <c r="AN113" s="4">
        <v>0</v>
      </c>
      <c r="AO113" s="51">
        <f t="shared" si="259"/>
        <v>0</v>
      </c>
      <c r="AP113" s="50">
        <v>0</v>
      </c>
      <c r="AQ113" s="4">
        <v>0</v>
      </c>
      <c r="AR113" s="51">
        <f t="shared" si="260"/>
        <v>0</v>
      </c>
      <c r="AS113" s="50">
        <v>0</v>
      </c>
      <c r="AT113" s="4">
        <v>0</v>
      </c>
      <c r="AU113" s="51">
        <f t="shared" si="261"/>
        <v>0</v>
      </c>
      <c r="AV113" s="50">
        <v>0</v>
      </c>
      <c r="AW113" s="4">
        <v>0</v>
      </c>
      <c r="AX113" s="51">
        <f t="shared" si="262"/>
        <v>0</v>
      </c>
      <c r="AY113" s="12">
        <f t="shared" si="264"/>
        <v>0</v>
      </c>
      <c r="AZ113" s="13">
        <f t="shared" si="265"/>
        <v>0</v>
      </c>
    </row>
    <row r="114" spans="1:52" x14ac:dyDescent="0.3">
      <c r="A114" s="43">
        <v>2025</v>
      </c>
      <c r="B114" s="51" t="s">
        <v>9</v>
      </c>
      <c r="C114" s="50">
        <v>0</v>
      </c>
      <c r="D114" s="4">
        <v>0</v>
      </c>
      <c r="E114" s="51">
        <f t="shared" ref="E114:E121" si="266">IF(C114=0,0,D114/C114*1000)</f>
        <v>0</v>
      </c>
      <c r="F114" s="50">
        <v>0</v>
      </c>
      <c r="G114" s="4">
        <v>0</v>
      </c>
      <c r="H114" s="51">
        <f t="shared" si="248"/>
        <v>0</v>
      </c>
      <c r="I114" s="50">
        <v>0</v>
      </c>
      <c r="J114" s="4">
        <v>0</v>
      </c>
      <c r="K114" s="51">
        <f t="shared" si="249"/>
        <v>0</v>
      </c>
      <c r="L114" s="50">
        <v>0</v>
      </c>
      <c r="M114" s="4">
        <v>0</v>
      </c>
      <c r="N114" s="51">
        <f t="shared" si="250"/>
        <v>0</v>
      </c>
      <c r="O114" s="50">
        <v>0</v>
      </c>
      <c r="P114" s="4">
        <v>0</v>
      </c>
      <c r="Q114" s="51">
        <f t="shared" si="251"/>
        <v>0</v>
      </c>
      <c r="R114" s="50">
        <v>0</v>
      </c>
      <c r="S114" s="4">
        <v>0</v>
      </c>
      <c r="T114" s="51">
        <f t="shared" si="252"/>
        <v>0</v>
      </c>
      <c r="U114" s="50">
        <v>0</v>
      </c>
      <c r="V114" s="4">
        <v>0</v>
      </c>
      <c r="W114" s="51">
        <f t="shared" si="253"/>
        <v>0</v>
      </c>
      <c r="X114" s="50">
        <v>0</v>
      </c>
      <c r="Y114" s="4">
        <v>0</v>
      </c>
      <c r="Z114" s="51">
        <f t="shared" si="254"/>
        <v>0</v>
      </c>
      <c r="AA114" s="50">
        <v>0</v>
      </c>
      <c r="AB114" s="4">
        <v>0</v>
      </c>
      <c r="AC114" s="51">
        <f t="shared" si="255"/>
        <v>0</v>
      </c>
      <c r="AD114" s="50">
        <v>0</v>
      </c>
      <c r="AE114" s="4">
        <v>0</v>
      </c>
      <c r="AF114" s="51">
        <f t="shared" si="256"/>
        <v>0</v>
      </c>
      <c r="AG114" s="50">
        <v>0</v>
      </c>
      <c r="AH114" s="4">
        <v>0</v>
      </c>
      <c r="AI114" s="51">
        <f t="shared" si="257"/>
        <v>0</v>
      </c>
      <c r="AJ114" s="50">
        <v>0</v>
      </c>
      <c r="AK114" s="4">
        <v>0</v>
      </c>
      <c r="AL114" s="51">
        <f t="shared" si="258"/>
        <v>0</v>
      </c>
      <c r="AM114" s="50">
        <v>0</v>
      </c>
      <c r="AN114" s="4">
        <v>0</v>
      </c>
      <c r="AO114" s="51">
        <f t="shared" si="259"/>
        <v>0</v>
      </c>
      <c r="AP114" s="50">
        <v>0</v>
      </c>
      <c r="AQ114" s="4">
        <v>0</v>
      </c>
      <c r="AR114" s="51">
        <f t="shared" si="260"/>
        <v>0</v>
      </c>
      <c r="AS114" s="50">
        <v>0</v>
      </c>
      <c r="AT114" s="4">
        <v>0</v>
      </c>
      <c r="AU114" s="51">
        <f t="shared" si="261"/>
        <v>0</v>
      </c>
      <c r="AV114" s="50">
        <v>0</v>
      </c>
      <c r="AW114" s="4">
        <v>0</v>
      </c>
      <c r="AX114" s="51">
        <f t="shared" si="262"/>
        <v>0</v>
      </c>
      <c r="AY114" s="12">
        <f t="shared" si="264"/>
        <v>0</v>
      </c>
      <c r="AZ114" s="13">
        <f t="shared" si="265"/>
        <v>0</v>
      </c>
    </row>
    <row r="115" spans="1:52" x14ac:dyDescent="0.3">
      <c r="A115" s="43">
        <v>2025</v>
      </c>
      <c r="B115" s="44" t="s">
        <v>10</v>
      </c>
      <c r="C115" s="50">
        <v>0</v>
      </c>
      <c r="D115" s="4">
        <v>0</v>
      </c>
      <c r="E115" s="51">
        <f t="shared" si="266"/>
        <v>0</v>
      </c>
      <c r="F115" s="50">
        <v>0</v>
      </c>
      <c r="G115" s="4">
        <v>0</v>
      </c>
      <c r="H115" s="51">
        <f t="shared" si="248"/>
        <v>0</v>
      </c>
      <c r="I115" s="50">
        <v>0</v>
      </c>
      <c r="J115" s="4">
        <v>0</v>
      </c>
      <c r="K115" s="51">
        <f t="shared" si="249"/>
        <v>0</v>
      </c>
      <c r="L115" s="50">
        <v>0</v>
      </c>
      <c r="M115" s="4">
        <v>0</v>
      </c>
      <c r="N115" s="51">
        <f t="shared" si="250"/>
        <v>0</v>
      </c>
      <c r="O115" s="50">
        <v>0</v>
      </c>
      <c r="P115" s="4">
        <v>0</v>
      </c>
      <c r="Q115" s="51">
        <f t="shared" si="251"/>
        <v>0</v>
      </c>
      <c r="R115" s="50">
        <v>0</v>
      </c>
      <c r="S115" s="4">
        <v>0</v>
      </c>
      <c r="T115" s="51">
        <f t="shared" si="252"/>
        <v>0</v>
      </c>
      <c r="U115" s="50">
        <v>0</v>
      </c>
      <c r="V115" s="4">
        <v>0</v>
      </c>
      <c r="W115" s="51">
        <f t="shared" si="253"/>
        <v>0</v>
      </c>
      <c r="X115" s="50">
        <v>0</v>
      </c>
      <c r="Y115" s="4">
        <v>0</v>
      </c>
      <c r="Z115" s="51">
        <f t="shared" si="254"/>
        <v>0</v>
      </c>
      <c r="AA115" s="50">
        <v>0</v>
      </c>
      <c r="AB115" s="4">
        <v>0</v>
      </c>
      <c r="AC115" s="51">
        <f t="shared" si="255"/>
        <v>0</v>
      </c>
      <c r="AD115" s="50">
        <v>0</v>
      </c>
      <c r="AE115" s="4">
        <v>0</v>
      </c>
      <c r="AF115" s="51">
        <f t="shared" si="256"/>
        <v>0</v>
      </c>
      <c r="AG115" s="50">
        <v>0</v>
      </c>
      <c r="AH115" s="4">
        <v>0</v>
      </c>
      <c r="AI115" s="51">
        <f t="shared" si="257"/>
        <v>0</v>
      </c>
      <c r="AJ115" s="50">
        <v>0</v>
      </c>
      <c r="AK115" s="4">
        <v>0</v>
      </c>
      <c r="AL115" s="51">
        <f t="shared" si="258"/>
        <v>0</v>
      </c>
      <c r="AM115" s="50">
        <v>0</v>
      </c>
      <c r="AN115" s="4">
        <v>0</v>
      </c>
      <c r="AO115" s="51">
        <f t="shared" si="259"/>
        <v>0</v>
      </c>
      <c r="AP115" s="50">
        <v>0</v>
      </c>
      <c r="AQ115" s="4">
        <v>0</v>
      </c>
      <c r="AR115" s="51">
        <f t="shared" si="260"/>
        <v>0</v>
      </c>
      <c r="AS115" s="50">
        <v>0</v>
      </c>
      <c r="AT115" s="4">
        <v>0</v>
      </c>
      <c r="AU115" s="51">
        <f t="shared" si="261"/>
        <v>0</v>
      </c>
      <c r="AV115" s="50">
        <v>0</v>
      </c>
      <c r="AW115" s="4">
        <v>0</v>
      </c>
      <c r="AX115" s="51">
        <f t="shared" si="262"/>
        <v>0</v>
      </c>
      <c r="AY115" s="12">
        <f t="shared" si="264"/>
        <v>0</v>
      </c>
      <c r="AZ115" s="13">
        <f t="shared" si="265"/>
        <v>0</v>
      </c>
    </row>
    <row r="116" spans="1:52" x14ac:dyDescent="0.3">
      <c r="A116" s="43">
        <v>2025</v>
      </c>
      <c r="B116" s="44" t="s">
        <v>11</v>
      </c>
      <c r="C116" s="50">
        <v>0</v>
      </c>
      <c r="D116" s="4">
        <v>0</v>
      </c>
      <c r="E116" s="51">
        <f t="shared" si="266"/>
        <v>0</v>
      </c>
      <c r="F116" s="50">
        <v>0</v>
      </c>
      <c r="G116" s="4">
        <v>0</v>
      </c>
      <c r="H116" s="51">
        <f t="shared" si="248"/>
        <v>0</v>
      </c>
      <c r="I116" s="50">
        <v>0</v>
      </c>
      <c r="J116" s="4">
        <v>0</v>
      </c>
      <c r="K116" s="51">
        <f t="shared" si="249"/>
        <v>0</v>
      </c>
      <c r="L116" s="50">
        <v>0</v>
      </c>
      <c r="M116" s="4">
        <v>0</v>
      </c>
      <c r="N116" s="51">
        <f t="shared" si="250"/>
        <v>0</v>
      </c>
      <c r="O116" s="50">
        <v>0</v>
      </c>
      <c r="P116" s="4">
        <v>0</v>
      </c>
      <c r="Q116" s="51">
        <f t="shared" si="251"/>
        <v>0</v>
      </c>
      <c r="R116" s="50">
        <v>0</v>
      </c>
      <c r="S116" s="4">
        <v>0</v>
      </c>
      <c r="T116" s="51">
        <f t="shared" si="252"/>
        <v>0</v>
      </c>
      <c r="U116" s="50">
        <v>0</v>
      </c>
      <c r="V116" s="4">
        <v>0</v>
      </c>
      <c r="W116" s="51">
        <f t="shared" si="253"/>
        <v>0</v>
      </c>
      <c r="X116" s="50">
        <v>0</v>
      </c>
      <c r="Y116" s="4">
        <v>0</v>
      </c>
      <c r="Z116" s="51">
        <f t="shared" si="254"/>
        <v>0</v>
      </c>
      <c r="AA116" s="50">
        <v>0</v>
      </c>
      <c r="AB116" s="4">
        <v>0</v>
      </c>
      <c r="AC116" s="51">
        <f t="shared" si="255"/>
        <v>0</v>
      </c>
      <c r="AD116" s="50">
        <v>0</v>
      </c>
      <c r="AE116" s="4">
        <v>0</v>
      </c>
      <c r="AF116" s="51">
        <f t="shared" si="256"/>
        <v>0</v>
      </c>
      <c r="AG116" s="50">
        <v>0</v>
      </c>
      <c r="AH116" s="4">
        <v>0</v>
      </c>
      <c r="AI116" s="51">
        <f t="shared" si="257"/>
        <v>0</v>
      </c>
      <c r="AJ116" s="50">
        <v>0</v>
      </c>
      <c r="AK116" s="4">
        <v>0</v>
      </c>
      <c r="AL116" s="51">
        <f t="shared" si="258"/>
        <v>0</v>
      </c>
      <c r="AM116" s="50">
        <v>0</v>
      </c>
      <c r="AN116" s="4">
        <v>0</v>
      </c>
      <c r="AO116" s="51">
        <f t="shared" si="259"/>
        <v>0</v>
      </c>
      <c r="AP116" s="50">
        <v>0</v>
      </c>
      <c r="AQ116" s="4">
        <v>0</v>
      </c>
      <c r="AR116" s="51">
        <f t="shared" si="260"/>
        <v>0</v>
      </c>
      <c r="AS116" s="50">
        <v>0</v>
      </c>
      <c r="AT116" s="4">
        <v>0</v>
      </c>
      <c r="AU116" s="51">
        <f t="shared" si="261"/>
        <v>0</v>
      </c>
      <c r="AV116" s="50">
        <v>0</v>
      </c>
      <c r="AW116" s="4">
        <v>0</v>
      </c>
      <c r="AX116" s="51">
        <f t="shared" si="262"/>
        <v>0</v>
      </c>
      <c r="AY116" s="12">
        <f t="shared" si="264"/>
        <v>0</v>
      </c>
      <c r="AZ116" s="13">
        <f t="shared" si="265"/>
        <v>0</v>
      </c>
    </row>
    <row r="117" spans="1:52" x14ac:dyDescent="0.3">
      <c r="A117" s="43">
        <v>2025</v>
      </c>
      <c r="B117" s="44" t="s">
        <v>12</v>
      </c>
      <c r="C117" s="50">
        <v>0</v>
      </c>
      <c r="D117" s="4">
        <v>0</v>
      </c>
      <c r="E117" s="51">
        <f t="shared" si="266"/>
        <v>0</v>
      </c>
      <c r="F117" s="50">
        <v>0</v>
      </c>
      <c r="G117" s="4">
        <v>0</v>
      </c>
      <c r="H117" s="51">
        <f t="shared" si="248"/>
        <v>0</v>
      </c>
      <c r="I117" s="50">
        <v>0</v>
      </c>
      <c r="J117" s="4">
        <v>0</v>
      </c>
      <c r="K117" s="51">
        <f t="shared" si="249"/>
        <v>0</v>
      </c>
      <c r="L117" s="50">
        <v>0</v>
      </c>
      <c r="M117" s="4">
        <v>0</v>
      </c>
      <c r="N117" s="51">
        <f t="shared" si="250"/>
        <v>0</v>
      </c>
      <c r="O117" s="50">
        <v>0</v>
      </c>
      <c r="P117" s="4">
        <v>0</v>
      </c>
      <c r="Q117" s="51">
        <f t="shared" si="251"/>
        <v>0</v>
      </c>
      <c r="R117" s="50">
        <v>0</v>
      </c>
      <c r="S117" s="4">
        <v>0</v>
      </c>
      <c r="T117" s="51">
        <f t="shared" si="252"/>
        <v>0</v>
      </c>
      <c r="U117" s="50">
        <v>0</v>
      </c>
      <c r="V117" s="4">
        <v>0</v>
      </c>
      <c r="W117" s="51">
        <f t="shared" si="253"/>
        <v>0</v>
      </c>
      <c r="X117" s="50">
        <v>0</v>
      </c>
      <c r="Y117" s="4">
        <v>0</v>
      </c>
      <c r="Z117" s="51">
        <f t="shared" si="254"/>
        <v>0</v>
      </c>
      <c r="AA117" s="50">
        <v>0</v>
      </c>
      <c r="AB117" s="4">
        <v>0</v>
      </c>
      <c r="AC117" s="51">
        <f t="shared" si="255"/>
        <v>0</v>
      </c>
      <c r="AD117" s="50">
        <v>0</v>
      </c>
      <c r="AE117" s="4">
        <v>0</v>
      </c>
      <c r="AF117" s="51">
        <f t="shared" si="256"/>
        <v>0</v>
      </c>
      <c r="AG117" s="50">
        <v>0</v>
      </c>
      <c r="AH117" s="4">
        <v>0</v>
      </c>
      <c r="AI117" s="51">
        <f t="shared" si="257"/>
        <v>0</v>
      </c>
      <c r="AJ117" s="50">
        <v>0</v>
      </c>
      <c r="AK117" s="4">
        <v>0</v>
      </c>
      <c r="AL117" s="51">
        <f t="shared" si="258"/>
        <v>0</v>
      </c>
      <c r="AM117" s="50">
        <v>0</v>
      </c>
      <c r="AN117" s="4">
        <v>0</v>
      </c>
      <c r="AO117" s="51">
        <f t="shared" si="259"/>
        <v>0</v>
      </c>
      <c r="AP117" s="50">
        <v>0</v>
      </c>
      <c r="AQ117" s="4">
        <v>0</v>
      </c>
      <c r="AR117" s="51">
        <f t="shared" si="260"/>
        <v>0</v>
      </c>
      <c r="AS117" s="50">
        <v>0</v>
      </c>
      <c r="AT117" s="4">
        <v>0</v>
      </c>
      <c r="AU117" s="51">
        <f t="shared" si="261"/>
        <v>0</v>
      </c>
      <c r="AV117" s="50">
        <v>0</v>
      </c>
      <c r="AW117" s="4">
        <v>0</v>
      </c>
      <c r="AX117" s="51">
        <f t="shared" si="262"/>
        <v>0</v>
      </c>
      <c r="AY117" s="12">
        <f t="shared" si="264"/>
        <v>0</v>
      </c>
      <c r="AZ117" s="13">
        <f t="shared" si="265"/>
        <v>0</v>
      </c>
    </row>
    <row r="118" spans="1:52" x14ac:dyDescent="0.3">
      <c r="A118" s="43">
        <v>2025</v>
      </c>
      <c r="B118" s="44" t="s">
        <v>13</v>
      </c>
      <c r="C118" s="50">
        <v>0</v>
      </c>
      <c r="D118" s="4">
        <v>0</v>
      </c>
      <c r="E118" s="51">
        <f t="shared" si="266"/>
        <v>0</v>
      </c>
      <c r="F118" s="50">
        <v>0</v>
      </c>
      <c r="G118" s="4">
        <v>0</v>
      </c>
      <c r="H118" s="51">
        <f t="shared" si="248"/>
        <v>0</v>
      </c>
      <c r="I118" s="50">
        <v>0</v>
      </c>
      <c r="J118" s="4">
        <v>0</v>
      </c>
      <c r="K118" s="51">
        <f t="shared" si="249"/>
        <v>0</v>
      </c>
      <c r="L118" s="50">
        <v>0</v>
      </c>
      <c r="M118" s="4">
        <v>0</v>
      </c>
      <c r="N118" s="51">
        <f t="shared" si="250"/>
        <v>0</v>
      </c>
      <c r="O118" s="50">
        <v>0</v>
      </c>
      <c r="P118" s="4">
        <v>0</v>
      </c>
      <c r="Q118" s="51">
        <f t="shared" si="251"/>
        <v>0</v>
      </c>
      <c r="R118" s="50">
        <v>0</v>
      </c>
      <c r="S118" s="4">
        <v>0</v>
      </c>
      <c r="T118" s="51">
        <f t="shared" si="252"/>
        <v>0</v>
      </c>
      <c r="U118" s="50">
        <v>0</v>
      </c>
      <c r="V118" s="4">
        <v>0</v>
      </c>
      <c r="W118" s="51">
        <f t="shared" si="253"/>
        <v>0</v>
      </c>
      <c r="X118" s="50">
        <v>0</v>
      </c>
      <c r="Y118" s="4">
        <v>0</v>
      </c>
      <c r="Z118" s="51">
        <f t="shared" si="254"/>
        <v>0</v>
      </c>
      <c r="AA118" s="50">
        <v>0</v>
      </c>
      <c r="AB118" s="4">
        <v>0</v>
      </c>
      <c r="AC118" s="51">
        <f t="shared" si="255"/>
        <v>0</v>
      </c>
      <c r="AD118" s="50">
        <v>0</v>
      </c>
      <c r="AE118" s="4">
        <v>0</v>
      </c>
      <c r="AF118" s="51">
        <f t="shared" si="256"/>
        <v>0</v>
      </c>
      <c r="AG118" s="50">
        <v>0</v>
      </c>
      <c r="AH118" s="4">
        <v>0</v>
      </c>
      <c r="AI118" s="51">
        <f t="shared" si="257"/>
        <v>0</v>
      </c>
      <c r="AJ118" s="50">
        <v>0</v>
      </c>
      <c r="AK118" s="4">
        <v>0</v>
      </c>
      <c r="AL118" s="51">
        <f t="shared" si="258"/>
        <v>0</v>
      </c>
      <c r="AM118" s="50">
        <v>0</v>
      </c>
      <c r="AN118" s="4">
        <v>0</v>
      </c>
      <c r="AO118" s="51">
        <f t="shared" si="259"/>
        <v>0</v>
      </c>
      <c r="AP118" s="50">
        <v>0</v>
      </c>
      <c r="AQ118" s="4">
        <v>0</v>
      </c>
      <c r="AR118" s="51">
        <f t="shared" si="260"/>
        <v>0</v>
      </c>
      <c r="AS118" s="50">
        <v>0</v>
      </c>
      <c r="AT118" s="4">
        <v>0</v>
      </c>
      <c r="AU118" s="51">
        <f t="shared" si="261"/>
        <v>0</v>
      </c>
      <c r="AV118" s="50">
        <v>0</v>
      </c>
      <c r="AW118" s="4">
        <v>0</v>
      </c>
      <c r="AX118" s="51">
        <f t="shared" si="262"/>
        <v>0</v>
      </c>
      <c r="AY118" s="12">
        <f t="shared" si="264"/>
        <v>0</v>
      </c>
      <c r="AZ118" s="13">
        <f t="shared" si="265"/>
        <v>0</v>
      </c>
    </row>
    <row r="119" spans="1:52" x14ac:dyDescent="0.3">
      <c r="A119" s="43">
        <v>2025</v>
      </c>
      <c r="B119" s="44" t="s">
        <v>14</v>
      </c>
      <c r="C119" s="50">
        <v>0</v>
      </c>
      <c r="D119" s="4">
        <v>0</v>
      </c>
      <c r="E119" s="51">
        <f t="shared" si="266"/>
        <v>0</v>
      </c>
      <c r="F119" s="50">
        <v>0</v>
      </c>
      <c r="G119" s="4">
        <v>0</v>
      </c>
      <c r="H119" s="51">
        <f t="shared" si="248"/>
        <v>0</v>
      </c>
      <c r="I119" s="50">
        <v>0</v>
      </c>
      <c r="J119" s="4">
        <v>0</v>
      </c>
      <c r="K119" s="51">
        <f t="shared" si="249"/>
        <v>0</v>
      </c>
      <c r="L119" s="50">
        <v>0</v>
      </c>
      <c r="M119" s="4">
        <v>0</v>
      </c>
      <c r="N119" s="51">
        <f t="shared" si="250"/>
        <v>0</v>
      </c>
      <c r="O119" s="50">
        <v>0</v>
      </c>
      <c r="P119" s="4">
        <v>0</v>
      </c>
      <c r="Q119" s="51">
        <f t="shared" si="251"/>
        <v>0</v>
      </c>
      <c r="R119" s="50">
        <v>0</v>
      </c>
      <c r="S119" s="4">
        <v>0</v>
      </c>
      <c r="T119" s="51">
        <f t="shared" si="252"/>
        <v>0</v>
      </c>
      <c r="U119" s="50">
        <v>0</v>
      </c>
      <c r="V119" s="4">
        <v>0</v>
      </c>
      <c r="W119" s="51">
        <f t="shared" si="253"/>
        <v>0</v>
      </c>
      <c r="X119" s="50">
        <v>0</v>
      </c>
      <c r="Y119" s="4">
        <v>0</v>
      </c>
      <c r="Z119" s="51">
        <f t="shared" si="254"/>
        <v>0</v>
      </c>
      <c r="AA119" s="50">
        <v>0</v>
      </c>
      <c r="AB119" s="4">
        <v>0</v>
      </c>
      <c r="AC119" s="51">
        <f t="shared" si="255"/>
        <v>0</v>
      </c>
      <c r="AD119" s="50">
        <v>0</v>
      </c>
      <c r="AE119" s="4">
        <v>0</v>
      </c>
      <c r="AF119" s="51">
        <f t="shared" si="256"/>
        <v>0</v>
      </c>
      <c r="AG119" s="50">
        <v>0</v>
      </c>
      <c r="AH119" s="4">
        <v>0</v>
      </c>
      <c r="AI119" s="51">
        <f t="shared" si="257"/>
        <v>0</v>
      </c>
      <c r="AJ119" s="50">
        <v>0</v>
      </c>
      <c r="AK119" s="4">
        <v>0</v>
      </c>
      <c r="AL119" s="51">
        <f t="shared" si="258"/>
        <v>0</v>
      </c>
      <c r="AM119" s="50">
        <v>0</v>
      </c>
      <c r="AN119" s="4">
        <v>0</v>
      </c>
      <c r="AO119" s="51">
        <f t="shared" si="259"/>
        <v>0</v>
      </c>
      <c r="AP119" s="50">
        <v>0</v>
      </c>
      <c r="AQ119" s="4">
        <v>0</v>
      </c>
      <c r="AR119" s="51">
        <f t="shared" si="260"/>
        <v>0</v>
      </c>
      <c r="AS119" s="50">
        <v>0</v>
      </c>
      <c r="AT119" s="4">
        <v>0</v>
      </c>
      <c r="AU119" s="51">
        <f t="shared" si="261"/>
        <v>0</v>
      </c>
      <c r="AV119" s="50">
        <v>0</v>
      </c>
      <c r="AW119" s="4">
        <v>0</v>
      </c>
      <c r="AX119" s="51">
        <f t="shared" si="262"/>
        <v>0</v>
      </c>
      <c r="AY119" s="12">
        <f t="shared" si="264"/>
        <v>0</v>
      </c>
      <c r="AZ119" s="13">
        <f t="shared" si="265"/>
        <v>0</v>
      </c>
    </row>
    <row r="120" spans="1:52" x14ac:dyDescent="0.3">
      <c r="A120" s="43">
        <v>2025</v>
      </c>
      <c r="B120" s="51" t="s">
        <v>15</v>
      </c>
      <c r="C120" s="50">
        <v>0</v>
      </c>
      <c r="D120" s="4">
        <v>0</v>
      </c>
      <c r="E120" s="51">
        <f t="shared" si="266"/>
        <v>0</v>
      </c>
      <c r="F120" s="50">
        <v>0</v>
      </c>
      <c r="G120" s="4">
        <v>0</v>
      </c>
      <c r="H120" s="51">
        <f t="shared" si="248"/>
        <v>0</v>
      </c>
      <c r="I120" s="50">
        <v>0</v>
      </c>
      <c r="J120" s="4">
        <v>0</v>
      </c>
      <c r="K120" s="51">
        <f t="shared" si="249"/>
        <v>0</v>
      </c>
      <c r="L120" s="50">
        <v>0</v>
      </c>
      <c r="M120" s="4">
        <v>0</v>
      </c>
      <c r="N120" s="51">
        <f t="shared" si="250"/>
        <v>0</v>
      </c>
      <c r="O120" s="50">
        <v>0</v>
      </c>
      <c r="P120" s="4">
        <v>0</v>
      </c>
      <c r="Q120" s="51">
        <f t="shared" si="251"/>
        <v>0</v>
      </c>
      <c r="R120" s="50">
        <v>0</v>
      </c>
      <c r="S120" s="4">
        <v>0</v>
      </c>
      <c r="T120" s="51">
        <f t="shared" si="252"/>
        <v>0</v>
      </c>
      <c r="U120" s="50">
        <v>0</v>
      </c>
      <c r="V120" s="4">
        <v>0</v>
      </c>
      <c r="W120" s="51">
        <f t="shared" si="253"/>
        <v>0</v>
      </c>
      <c r="X120" s="50">
        <v>0</v>
      </c>
      <c r="Y120" s="4">
        <v>0</v>
      </c>
      <c r="Z120" s="51">
        <f t="shared" si="254"/>
        <v>0</v>
      </c>
      <c r="AA120" s="50">
        <v>0</v>
      </c>
      <c r="AB120" s="4">
        <v>0</v>
      </c>
      <c r="AC120" s="51">
        <f t="shared" si="255"/>
        <v>0</v>
      </c>
      <c r="AD120" s="50">
        <v>0</v>
      </c>
      <c r="AE120" s="4">
        <v>0</v>
      </c>
      <c r="AF120" s="51">
        <f t="shared" si="256"/>
        <v>0</v>
      </c>
      <c r="AG120" s="50">
        <v>0</v>
      </c>
      <c r="AH120" s="4">
        <v>0</v>
      </c>
      <c r="AI120" s="51">
        <f t="shared" si="257"/>
        <v>0</v>
      </c>
      <c r="AJ120" s="50">
        <v>0</v>
      </c>
      <c r="AK120" s="4">
        <v>0</v>
      </c>
      <c r="AL120" s="51">
        <f t="shared" si="258"/>
        <v>0</v>
      </c>
      <c r="AM120" s="50">
        <v>0</v>
      </c>
      <c r="AN120" s="4">
        <v>0</v>
      </c>
      <c r="AO120" s="51">
        <f t="shared" si="259"/>
        <v>0</v>
      </c>
      <c r="AP120" s="50">
        <v>0</v>
      </c>
      <c r="AQ120" s="4">
        <v>0</v>
      </c>
      <c r="AR120" s="51">
        <f t="shared" si="260"/>
        <v>0</v>
      </c>
      <c r="AS120" s="50">
        <v>0</v>
      </c>
      <c r="AT120" s="4">
        <v>0</v>
      </c>
      <c r="AU120" s="51">
        <f t="shared" si="261"/>
        <v>0</v>
      </c>
      <c r="AV120" s="50">
        <v>0</v>
      </c>
      <c r="AW120" s="4">
        <v>0</v>
      </c>
      <c r="AX120" s="51">
        <f t="shared" si="262"/>
        <v>0</v>
      </c>
      <c r="AY120" s="12">
        <f t="shared" si="264"/>
        <v>0</v>
      </c>
      <c r="AZ120" s="13">
        <f t="shared" si="265"/>
        <v>0</v>
      </c>
    </row>
    <row r="121" spans="1:52" x14ac:dyDescent="0.3">
      <c r="A121" s="43">
        <v>2025</v>
      </c>
      <c r="B121" s="44" t="s">
        <v>16</v>
      </c>
      <c r="C121" s="50">
        <v>0</v>
      </c>
      <c r="D121" s="4">
        <v>0</v>
      </c>
      <c r="E121" s="51">
        <f t="shared" si="266"/>
        <v>0</v>
      </c>
      <c r="F121" s="50">
        <v>0</v>
      </c>
      <c r="G121" s="4">
        <v>0</v>
      </c>
      <c r="H121" s="51">
        <f t="shared" si="248"/>
        <v>0</v>
      </c>
      <c r="I121" s="50">
        <v>0</v>
      </c>
      <c r="J121" s="4">
        <v>0</v>
      </c>
      <c r="K121" s="51">
        <f t="shared" si="249"/>
        <v>0</v>
      </c>
      <c r="L121" s="50">
        <v>0</v>
      </c>
      <c r="M121" s="4">
        <v>0</v>
      </c>
      <c r="N121" s="51">
        <f t="shared" si="250"/>
        <v>0</v>
      </c>
      <c r="O121" s="50">
        <v>0</v>
      </c>
      <c r="P121" s="4">
        <v>0</v>
      </c>
      <c r="Q121" s="51">
        <f t="shared" si="251"/>
        <v>0</v>
      </c>
      <c r="R121" s="50">
        <v>0</v>
      </c>
      <c r="S121" s="4">
        <v>0</v>
      </c>
      <c r="T121" s="51">
        <f t="shared" si="252"/>
        <v>0</v>
      </c>
      <c r="U121" s="50">
        <v>0</v>
      </c>
      <c r="V121" s="4">
        <v>0</v>
      </c>
      <c r="W121" s="51">
        <f t="shared" si="253"/>
        <v>0</v>
      </c>
      <c r="X121" s="50">
        <v>0</v>
      </c>
      <c r="Y121" s="4">
        <v>0</v>
      </c>
      <c r="Z121" s="51">
        <f t="shared" si="254"/>
        <v>0</v>
      </c>
      <c r="AA121" s="50">
        <v>0</v>
      </c>
      <c r="AB121" s="4">
        <v>0</v>
      </c>
      <c r="AC121" s="51">
        <f t="shared" si="255"/>
        <v>0</v>
      </c>
      <c r="AD121" s="50">
        <v>0</v>
      </c>
      <c r="AE121" s="4">
        <v>0</v>
      </c>
      <c r="AF121" s="51">
        <f t="shared" si="256"/>
        <v>0</v>
      </c>
      <c r="AG121" s="50">
        <v>0</v>
      </c>
      <c r="AH121" s="4">
        <v>0</v>
      </c>
      <c r="AI121" s="51">
        <f t="shared" si="257"/>
        <v>0</v>
      </c>
      <c r="AJ121" s="50">
        <v>0</v>
      </c>
      <c r="AK121" s="4">
        <v>0</v>
      </c>
      <c r="AL121" s="51">
        <f t="shared" si="258"/>
        <v>0</v>
      </c>
      <c r="AM121" s="50">
        <v>0</v>
      </c>
      <c r="AN121" s="4">
        <v>0</v>
      </c>
      <c r="AO121" s="51">
        <f t="shared" si="259"/>
        <v>0</v>
      </c>
      <c r="AP121" s="50">
        <v>0</v>
      </c>
      <c r="AQ121" s="4">
        <v>0</v>
      </c>
      <c r="AR121" s="51">
        <f t="shared" si="260"/>
        <v>0</v>
      </c>
      <c r="AS121" s="50">
        <v>0</v>
      </c>
      <c r="AT121" s="4">
        <v>0</v>
      </c>
      <c r="AU121" s="51">
        <f t="shared" si="261"/>
        <v>0</v>
      </c>
      <c r="AV121" s="50">
        <v>0</v>
      </c>
      <c r="AW121" s="4">
        <v>0</v>
      </c>
      <c r="AX121" s="51">
        <f t="shared" si="262"/>
        <v>0</v>
      </c>
      <c r="AY121" s="12">
        <f t="shared" si="264"/>
        <v>0</v>
      </c>
      <c r="AZ121" s="13">
        <f t="shared" si="265"/>
        <v>0</v>
      </c>
    </row>
    <row r="122" spans="1:52" ht="15" thickBot="1" x14ac:dyDescent="0.35">
      <c r="A122" s="45"/>
      <c r="B122" s="66" t="s">
        <v>17</v>
      </c>
      <c r="C122" s="67">
        <f t="shared" ref="C122:D122" si="267">SUM(C110:C121)</f>
        <v>0</v>
      </c>
      <c r="D122" s="68">
        <f t="shared" si="267"/>
        <v>0</v>
      </c>
      <c r="E122" s="53"/>
      <c r="F122" s="67">
        <f t="shared" ref="F122:G122" si="268">SUM(F110:F121)</f>
        <v>0</v>
      </c>
      <c r="G122" s="68">
        <f t="shared" si="268"/>
        <v>0</v>
      </c>
      <c r="H122" s="53"/>
      <c r="I122" s="67">
        <f t="shared" ref="I122:J122" si="269">SUM(I110:I121)</f>
        <v>0</v>
      </c>
      <c r="J122" s="68">
        <f t="shared" si="269"/>
        <v>0</v>
      </c>
      <c r="K122" s="53"/>
      <c r="L122" s="67">
        <f t="shared" ref="L122:M122" si="270">SUM(L110:L121)</f>
        <v>0</v>
      </c>
      <c r="M122" s="68">
        <f t="shared" si="270"/>
        <v>0</v>
      </c>
      <c r="N122" s="53"/>
      <c r="O122" s="67">
        <f t="shared" ref="O122:P122" si="271">SUM(O110:O121)</f>
        <v>0</v>
      </c>
      <c r="P122" s="68">
        <f t="shared" si="271"/>
        <v>0</v>
      </c>
      <c r="Q122" s="53"/>
      <c r="R122" s="67">
        <f t="shared" ref="R122:S122" si="272">SUM(R110:R121)</f>
        <v>4.8719999999999999</v>
      </c>
      <c r="S122" s="68">
        <f t="shared" si="272"/>
        <v>19.611000000000001</v>
      </c>
      <c r="T122" s="53"/>
      <c r="U122" s="67">
        <f t="shared" ref="U122:V122" si="273">SUM(U110:U121)</f>
        <v>0</v>
      </c>
      <c r="V122" s="68">
        <f t="shared" si="273"/>
        <v>0</v>
      </c>
      <c r="W122" s="53"/>
      <c r="X122" s="67">
        <f t="shared" ref="X122:Y122" si="274">SUM(X110:X121)</f>
        <v>0</v>
      </c>
      <c r="Y122" s="68">
        <f t="shared" si="274"/>
        <v>0</v>
      </c>
      <c r="Z122" s="53"/>
      <c r="AA122" s="67">
        <f t="shared" ref="AA122:AB122" si="275">SUM(AA110:AA121)</f>
        <v>0</v>
      </c>
      <c r="AB122" s="68">
        <f t="shared" si="275"/>
        <v>0</v>
      </c>
      <c r="AC122" s="53"/>
      <c r="AD122" s="67">
        <f t="shared" ref="AD122:AE122" si="276">SUM(AD110:AD121)</f>
        <v>0.05</v>
      </c>
      <c r="AE122" s="68">
        <f t="shared" si="276"/>
        <v>3.4249999999999998</v>
      </c>
      <c r="AF122" s="53"/>
      <c r="AG122" s="67">
        <f t="shared" ref="AG122:AH122" si="277">SUM(AG110:AG121)</f>
        <v>0</v>
      </c>
      <c r="AH122" s="68">
        <f t="shared" si="277"/>
        <v>0</v>
      </c>
      <c r="AI122" s="53"/>
      <c r="AJ122" s="67">
        <f t="shared" ref="AJ122:AK122" si="278">SUM(AJ110:AJ121)</f>
        <v>0</v>
      </c>
      <c r="AK122" s="68">
        <f t="shared" si="278"/>
        <v>0</v>
      </c>
      <c r="AL122" s="53"/>
      <c r="AM122" s="67">
        <f t="shared" ref="AM122:AN122" si="279">SUM(AM110:AM121)</f>
        <v>0</v>
      </c>
      <c r="AN122" s="68">
        <f t="shared" si="279"/>
        <v>0</v>
      </c>
      <c r="AO122" s="53"/>
      <c r="AP122" s="67">
        <f t="shared" ref="AP122:AQ122" si="280">SUM(AP110:AP121)</f>
        <v>0</v>
      </c>
      <c r="AQ122" s="68">
        <f t="shared" si="280"/>
        <v>0</v>
      </c>
      <c r="AR122" s="53"/>
      <c r="AS122" s="67">
        <f t="shared" ref="AS122:AT122" si="281">SUM(AS110:AS121)</f>
        <v>0</v>
      </c>
      <c r="AT122" s="68">
        <f t="shared" si="281"/>
        <v>0</v>
      </c>
      <c r="AU122" s="53"/>
      <c r="AV122" s="67">
        <f t="shared" ref="AV122:AW122" si="282">SUM(AV110:AV121)</f>
        <v>42.36</v>
      </c>
      <c r="AW122" s="68">
        <f t="shared" si="282"/>
        <v>1540.9390000000001</v>
      </c>
      <c r="AX122" s="53"/>
      <c r="AY122" s="34">
        <f t="shared" si="264"/>
        <v>47.281999999999996</v>
      </c>
      <c r="AZ122" s="35">
        <f t="shared" si="265"/>
        <v>1563.9750000000001</v>
      </c>
    </row>
  </sheetData>
  <mergeCells count="19">
    <mergeCell ref="AV4:AX4"/>
    <mergeCell ref="C4:E4"/>
    <mergeCell ref="L4:N4"/>
    <mergeCell ref="AS4:AU4"/>
    <mergeCell ref="O4:Q4"/>
    <mergeCell ref="AJ4:AL4"/>
    <mergeCell ref="U4:W4"/>
    <mergeCell ref="AA4:AC4"/>
    <mergeCell ref="AD4:AF4"/>
    <mergeCell ref="AG4:AI4"/>
    <mergeCell ref="AP4:AR4"/>
    <mergeCell ref="AM4:AO4"/>
    <mergeCell ref="I4:K4"/>
    <mergeCell ref="X4:Z4"/>
    <mergeCell ref="R4:T4"/>
    <mergeCell ref="F4:H4"/>
    <mergeCell ref="C2:O2"/>
    <mergeCell ref="A4:B4"/>
    <mergeCell ref="C3:N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1513.29.90 Imports</vt:lpstr>
      <vt:lpstr>1513.29.90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2025-05-07T07:53:42Z</dcterms:modified>
</cp:coreProperties>
</file>