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5C966B74-5A20-469A-94AF-812BE708795C}" xr6:coauthVersionLast="47" xr6:coauthVersionMax="47" xr10:uidLastSave="{00000000-0000-0000-0000-000000000000}"/>
  <bookViews>
    <workbookView xWindow="6936" yWindow="264" windowWidth="8580" windowHeight="12096" xr2:uid="{00000000-000D-0000-FFFF-FFFF00000000}"/>
  </bookViews>
  <sheets>
    <sheet name="1513.21.90 Imports" sheetId="1" r:id="rId1"/>
    <sheet name="1513.21.9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22" i="2" l="1"/>
  <c r="O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AH122" i="2"/>
  <c r="AG122" i="2"/>
  <c r="AE122" i="2"/>
  <c r="AD122" i="2"/>
  <c r="AB122" i="2"/>
  <c r="AA122" i="2"/>
  <c r="Y122" i="2"/>
  <c r="X122" i="2"/>
  <c r="V122" i="2"/>
  <c r="U122" i="2"/>
  <c r="S122" i="2"/>
  <c r="R122" i="2"/>
  <c r="M122" i="2"/>
  <c r="L122" i="2"/>
  <c r="J122" i="2"/>
  <c r="I122" i="2"/>
  <c r="G122" i="2"/>
  <c r="F122" i="2"/>
  <c r="AI121" i="2"/>
  <c r="AF121" i="2"/>
  <c r="AC121" i="2"/>
  <c r="Z121" i="2"/>
  <c r="W121" i="2"/>
  <c r="T121" i="2"/>
  <c r="N121" i="2"/>
  <c r="K121" i="2"/>
  <c r="H121" i="2"/>
  <c r="AI120" i="2"/>
  <c r="AF120" i="2"/>
  <c r="AC120" i="2"/>
  <c r="Z120" i="2"/>
  <c r="W120" i="2"/>
  <c r="T120" i="2"/>
  <c r="N120" i="2"/>
  <c r="K120" i="2"/>
  <c r="H120" i="2"/>
  <c r="AI119" i="2"/>
  <c r="AF119" i="2"/>
  <c r="AC119" i="2"/>
  <c r="Z119" i="2"/>
  <c r="W119" i="2"/>
  <c r="T119" i="2"/>
  <c r="N119" i="2"/>
  <c r="K119" i="2"/>
  <c r="H119" i="2"/>
  <c r="AI118" i="2"/>
  <c r="AF118" i="2"/>
  <c r="AC118" i="2"/>
  <c r="Z118" i="2"/>
  <c r="W118" i="2"/>
  <c r="T118" i="2"/>
  <c r="N118" i="2"/>
  <c r="K118" i="2"/>
  <c r="H118" i="2"/>
  <c r="AI117" i="2"/>
  <c r="AF117" i="2"/>
  <c r="AC117" i="2"/>
  <c r="Z117" i="2"/>
  <c r="W117" i="2"/>
  <c r="T117" i="2"/>
  <c r="N117" i="2"/>
  <c r="K117" i="2"/>
  <c r="H117" i="2"/>
  <c r="AI116" i="2"/>
  <c r="AF116" i="2"/>
  <c r="AC116" i="2"/>
  <c r="Z116" i="2"/>
  <c r="W116" i="2"/>
  <c r="T116" i="2"/>
  <c r="N116" i="2"/>
  <c r="K116" i="2"/>
  <c r="H116" i="2"/>
  <c r="AI115" i="2"/>
  <c r="AF115" i="2"/>
  <c r="AC115" i="2"/>
  <c r="Z115" i="2"/>
  <c r="W115" i="2"/>
  <c r="T115" i="2"/>
  <c r="N115" i="2"/>
  <c r="K115" i="2"/>
  <c r="H115" i="2"/>
  <c r="AI114" i="2"/>
  <c r="AF114" i="2"/>
  <c r="AC114" i="2"/>
  <c r="Z114" i="2"/>
  <c r="W114" i="2"/>
  <c r="T114" i="2"/>
  <c r="N114" i="2"/>
  <c r="K114" i="2"/>
  <c r="H114" i="2"/>
  <c r="AI113" i="2"/>
  <c r="AF113" i="2"/>
  <c r="AC113" i="2"/>
  <c r="Z113" i="2"/>
  <c r="W113" i="2"/>
  <c r="T113" i="2"/>
  <c r="N113" i="2"/>
  <c r="K113" i="2"/>
  <c r="H113" i="2"/>
  <c r="AI112" i="2"/>
  <c r="AF112" i="2"/>
  <c r="AC112" i="2"/>
  <c r="Z112" i="2"/>
  <c r="W112" i="2"/>
  <c r="T112" i="2"/>
  <c r="N112" i="2"/>
  <c r="K112" i="2"/>
  <c r="H112" i="2"/>
  <c r="AI111" i="2"/>
  <c r="AF111" i="2"/>
  <c r="AC111" i="2"/>
  <c r="Z111" i="2"/>
  <c r="W111" i="2"/>
  <c r="T111" i="2"/>
  <c r="N111" i="2"/>
  <c r="K111" i="2"/>
  <c r="H111" i="2"/>
  <c r="AI110" i="2"/>
  <c r="AF110" i="2"/>
  <c r="AC110" i="2"/>
  <c r="Z110" i="2"/>
  <c r="W110" i="2"/>
  <c r="T110" i="2"/>
  <c r="N110" i="2"/>
  <c r="K110" i="2"/>
  <c r="H110" i="2"/>
  <c r="D122" i="2"/>
  <c r="C122" i="2"/>
  <c r="AK121" i="2"/>
  <c r="AJ121" i="2"/>
  <c r="E121" i="2"/>
  <c r="AK120" i="2"/>
  <c r="AJ120" i="2"/>
  <c r="E120" i="2"/>
  <c r="AK119" i="2"/>
  <c r="AJ119" i="2"/>
  <c r="E119" i="2"/>
  <c r="AK118" i="2"/>
  <c r="AJ118" i="2"/>
  <c r="E118" i="2"/>
  <c r="AK117" i="2"/>
  <c r="AJ117" i="2"/>
  <c r="E117" i="2"/>
  <c r="AK116" i="2"/>
  <c r="AJ116" i="2"/>
  <c r="E116" i="2"/>
  <c r="AK115" i="2"/>
  <c r="AJ115" i="2"/>
  <c r="E115" i="2"/>
  <c r="AK114" i="2"/>
  <c r="AJ114" i="2"/>
  <c r="E114" i="2"/>
  <c r="AK113" i="2"/>
  <c r="AJ113" i="2"/>
  <c r="E113" i="2"/>
  <c r="AK112" i="2"/>
  <c r="AJ112" i="2"/>
  <c r="E112" i="2"/>
  <c r="AK111" i="2"/>
  <c r="AJ111" i="2"/>
  <c r="E111" i="2"/>
  <c r="AK110" i="2"/>
  <c r="AJ110" i="2"/>
  <c r="E110" i="2"/>
  <c r="V122" i="1"/>
  <c r="U122" i="1"/>
  <c r="S122" i="1"/>
  <c r="R122" i="1"/>
  <c r="P122" i="1"/>
  <c r="O122" i="1"/>
  <c r="M122" i="1"/>
  <c r="L122" i="1"/>
  <c r="J122" i="1"/>
  <c r="I122" i="1"/>
  <c r="G122" i="1"/>
  <c r="Y122" i="1" s="1"/>
  <c r="F122" i="1"/>
  <c r="W121" i="1"/>
  <c r="T121" i="1"/>
  <c r="Q121" i="1"/>
  <c r="N121" i="1"/>
  <c r="K121" i="1"/>
  <c r="H121" i="1"/>
  <c r="W120" i="1"/>
  <c r="T120" i="1"/>
  <c r="Q120" i="1"/>
  <c r="N120" i="1"/>
  <c r="K120" i="1"/>
  <c r="H120" i="1"/>
  <c r="W119" i="1"/>
  <c r="T119" i="1"/>
  <c r="Q119" i="1"/>
  <c r="N119" i="1"/>
  <c r="K119" i="1"/>
  <c r="H119" i="1"/>
  <c r="W118" i="1"/>
  <c r="T118" i="1"/>
  <c r="Q118" i="1"/>
  <c r="N118" i="1"/>
  <c r="K118" i="1"/>
  <c r="H118" i="1"/>
  <c r="W117" i="1"/>
  <c r="T117" i="1"/>
  <c r="Q117" i="1"/>
  <c r="N117" i="1"/>
  <c r="K117" i="1"/>
  <c r="H117" i="1"/>
  <c r="W116" i="1"/>
  <c r="T116" i="1"/>
  <c r="Q116" i="1"/>
  <c r="N116" i="1"/>
  <c r="K116" i="1"/>
  <c r="H116" i="1"/>
  <c r="W115" i="1"/>
  <c r="T115" i="1"/>
  <c r="Q115" i="1"/>
  <c r="N115" i="1"/>
  <c r="K115" i="1"/>
  <c r="H115" i="1"/>
  <c r="W114" i="1"/>
  <c r="T114" i="1"/>
  <c r="Q114" i="1"/>
  <c r="N114" i="1"/>
  <c r="K114" i="1"/>
  <c r="H114" i="1"/>
  <c r="W113" i="1"/>
  <c r="T113" i="1"/>
  <c r="Q113" i="1"/>
  <c r="N113" i="1"/>
  <c r="K113" i="1"/>
  <c r="H113" i="1"/>
  <c r="W112" i="1"/>
  <c r="T112" i="1"/>
  <c r="Q112" i="1"/>
  <c r="N112" i="1"/>
  <c r="K112" i="1"/>
  <c r="H112" i="1"/>
  <c r="W111" i="1"/>
  <c r="T111" i="1"/>
  <c r="Q111" i="1"/>
  <c r="N111" i="1"/>
  <c r="K111" i="1"/>
  <c r="H111" i="1"/>
  <c r="W110" i="1"/>
  <c r="T110" i="1"/>
  <c r="Q110" i="1"/>
  <c r="N110" i="1"/>
  <c r="K110" i="1"/>
  <c r="H110" i="1"/>
  <c r="D122" i="1"/>
  <c r="C122" i="1"/>
  <c r="Y121" i="1"/>
  <c r="X121" i="1"/>
  <c r="E121" i="1"/>
  <c r="Y120" i="1"/>
  <c r="X120" i="1"/>
  <c r="E120" i="1"/>
  <c r="Y119" i="1"/>
  <c r="X119" i="1"/>
  <c r="E119" i="1"/>
  <c r="Y118" i="1"/>
  <c r="X118" i="1"/>
  <c r="E118" i="1"/>
  <c r="Y117" i="1"/>
  <c r="X117" i="1"/>
  <c r="E117" i="1"/>
  <c r="Y116" i="1"/>
  <c r="X116" i="1"/>
  <c r="E116" i="1"/>
  <c r="Y115" i="1"/>
  <c r="X115" i="1"/>
  <c r="E115" i="1"/>
  <c r="Y114" i="1"/>
  <c r="X114" i="1"/>
  <c r="E114" i="1"/>
  <c r="Y113" i="1"/>
  <c r="X113" i="1"/>
  <c r="E113" i="1"/>
  <c r="Y112" i="1"/>
  <c r="X112" i="1"/>
  <c r="E112" i="1"/>
  <c r="Y111" i="1"/>
  <c r="X111" i="1"/>
  <c r="E111" i="1"/>
  <c r="Y110" i="1"/>
  <c r="X110" i="1"/>
  <c r="E110" i="1"/>
  <c r="J109" i="2"/>
  <c r="I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AK108" i="2"/>
  <c r="AJ108" i="2"/>
  <c r="AK107" i="2"/>
  <c r="AJ107" i="2"/>
  <c r="AK106" i="2"/>
  <c r="AJ106" i="2"/>
  <c r="AK105" i="2"/>
  <c r="AJ105" i="2"/>
  <c r="AK104" i="2"/>
  <c r="AJ104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7" i="2"/>
  <c r="AJ97" i="2"/>
  <c r="AH109" i="2"/>
  <c r="AG109" i="2"/>
  <c r="AE109" i="2"/>
  <c r="AD109" i="2"/>
  <c r="AB109" i="2"/>
  <c r="AA109" i="2"/>
  <c r="Y109" i="2"/>
  <c r="X109" i="2"/>
  <c r="V109" i="2"/>
  <c r="U109" i="2"/>
  <c r="S109" i="2"/>
  <c r="R109" i="2"/>
  <c r="M109" i="2"/>
  <c r="L109" i="2"/>
  <c r="G109" i="2"/>
  <c r="F109" i="2"/>
  <c r="AI108" i="2"/>
  <c r="AF108" i="2"/>
  <c r="AC108" i="2"/>
  <c r="Z108" i="2"/>
  <c r="W108" i="2"/>
  <c r="T108" i="2"/>
  <c r="N108" i="2"/>
  <c r="H108" i="2"/>
  <c r="AI107" i="2"/>
  <c r="AF107" i="2"/>
  <c r="AC107" i="2"/>
  <c r="Z107" i="2"/>
  <c r="W107" i="2"/>
  <c r="T107" i="2"/>
  <c r="N107" i="2"/>
  <c r="H107" i="2"/>
  <c r="AI106" i="2"/>
  <c r="AF106" i="2"/>
  <c r="AC106" i="2"/>
  <c r="Z106" i="2"/>
  <c r="W106" i="2"/>
  <c r="T106" i="2"/>
  <c r="N106" i="2"/>
  <c r="H106" i="2"/>
  <c r="AI105" i="2"/>
  <c r="AF105" i="2"/>
  <c r="AC105" i="2"/>
  <c r="Z105" i="2"/>
  <c r="W105" i="2"/>
  <c r="T105" i="2"/>
  <c r="N105" i="2"/>
  <c r="H105" i="2"/>
  <c r="AI104" i="2"/>
  <c r="AF104" i="2"/>
  <c r="AC104" i="2"/>
  <c r="Z104" i="2"/>
  <c r="W104" i="2"/>
  <c r="T104" i="2"/>
  <c r="N104" i="2"/>
  <c r="H104" i="2"/>
  <c r="AI103" i="2"/>
  <c r="AF103" i="2"/>
  <c r="AC103" i="2"/>
  <c r="Z103" i="2"/>
  <c r="W103" i="2"/>
  <c r="T103" i="2"/>
  <c r="N103" i="2"/>
  <c r="H103" i="2"/>
  <c r="AI102" i="2"/>
  <c r="AF102" i="2"/>
  <c r="AC102" i="2"/>
  <c r="Z102" i="2"/>
  <c r="W102" i="2"/>
  <c r="T102" i="2"/>
  <c r="N102" i="2"/>
  <c r="H102" i="2"/>
  <c r="AI101" i="2"/>
  <c r="AF101" i="2"/>
  <c r="AC101" i="2"/>
  <c r="Z101" i="2"/>
  <c r="W101" i="2"/>
  <c r="T101" i="2"/>
  <c r="N101" i="2"/>
  <c r="H101" i="2"/>
  <c r="AI100" i="2"/>
  <c r="AF100" i="2"/>
  <c r="AC100" i="2"/>
  <c r="Z100" i="2"/>
  <c r="W100" i="2"/>
  <c r="T100" i="2"/>
  <c r="N100" i="2"/>
  <c r="H100" i="2"/>
  <c r="AI99" i="2"/>
  <c r="AF99" i="2"/>
  <c r="AC99" i="2"/>
  <c r="Z99" i="2"/>
  <c r="W99" i="2"/>
  <c r="T99" i="2"/>
  <c r="N99" i="2"/>
  <c r="H99" i="2"/>
  <c r="AI98" i="2"/>
  <c r="AF98" i="2"/>
  <c r="AC98" i="2"/>
  <c r="Z98" i="2"/>
  <c r="W98" i="2"/>
  <c r="T98" i="2"/>
  <c r="N98" i="2"/>
  <c r="H98" i="2"/>
  <c r="AI97" i="2"/>
  <c r="AF97" i="2"/>
  <c r="AC97" i="2"/>
  <c r="Z97" i="2"/>
  <c r="W97" i="2"/>
  <c r="T97" i="2"/>
  <c r="N97" i="2"/>
  <c r="H97" i="2"/>
  <c r="D109" i="2"/>
  <c r="C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Y108" i="1"/>
  <c r="X108" i="1"/>
  <c r="Y107" i="1"/>
  <c r="X107" i="1"/>
  <c r="Y106" i="1"/>
  <c r="X106" i="1"/>
  <c r="Y105" i="1"/>
  <c r="X105" i="1"/>
  <c r="Y104" i="1"/>
  <c r="X104" i="1"/>
  <c r="Y103" i="1"/>
  <c r="X103" i="1"/>
  <c r="Y102" i="1"/>
  <c r="X102" i="1"/>
  <c r="Y101" i="1"/>
  <c r="X101" i="1"/>
  <c r="Y100" i="1"/>
  <c r="X100" i="1"/>
  <c r="Y99" i="1"/>
  <c r="X99" i="1"/>
  <c r="Y98" i="1"/>
  <c r="X98" i="1"/>
  <c r="Y97" i="1"/>
  <c r="X97" i="1"/>
  <c r="V109" i="1"/>
  <c r="U109" i="1"/>
  <c r="S109" i="1"/>
  <c r="R109" i="1"/>
  <c r="P109" i="1"/>
  <c r="O109" i="1"/>
  <c r="M109" i="1"/>
  <c r="L109" i="1"/>
  <c r="X109" i="1" s="1"/>
  <c r="J109" i="1"/>
  <c r="I109" i="1"/>
  <c r="G109" i="1"/>
  <c r="F109" i="1"/>
  <c r="W108" i="1"/>
  <c r="T108" i="1"/>
  <c r="Q108" i="1"/>
  <c r="N108" i="1"/>
  <c r="K108" i="1"/>
  <c r="H108" i="1"/>
  <c r="W107" i="1"/>
  <c r="T107" i="1"/>
  <c r="Q107" i="1"/>
  <c r="N107" i="1"/>
  <c r="K107" i="1"/>
  <c r="H107" i="1"/>
  <c r="W106" i="1"/>
  <c r="T106" i="1"/>
  <c r="Q106" i="1"/>
  <c r="N106" i="1"/>
  <c r="K106" i="1"/>
  <c r="H106" i="1"/>
  <c r="W105" i="1"/>
  <c r="T105" i="1"/>
  <c r="Q105" i="1"/>
  <c r="N105" i="1"/>
  <c r="K105" i="1"/>
  <c r="H105" i="1"/>
  <c r="W104" i="1"/>
  <c r="T104" i="1"/>
  <c r="Q104" i="1"/>
  <c r="N104" i="1"/>
  <c r="K104" i="1"/>
  <c r="H104" i="1"/>
  <c r="W103" i="1"/>
  <c r="T103" i="1"/>
  <c r="Q103" i="1"/>
  <c r="N103" i="1"/>
  <c r="K103" i="1"/>
  <c r="H103" i="1"/>
  <c r="W102" i="1"/>
  <c r="T102" i="1"/>
  <c r="Q102" i="1"/>
  <c r="N102" i="1"/>
  <c r="K102" i="1"/>
  <c r="H102" i="1"/>
  <c r="W101" i="1"/>
  <c r="T101" i="1"/>
  <c r="Q101" i="1"/>
  <c r="N101" i="1"/>
  <c r="K101" i="1"/>
  <c r="H101" i="1"/>
  <c r="W100" i="1"/>
  <c r="T100" i="1"/>
  <c r="Q100" i="1"/>
  <c r="N100" i="1"/>
  <c r="K100" i="1"/>
  <c r="H100" i="1"/>
  <c r="W99" i="1"/>
  <c r="T99" i="1"/>
  <c r="Q99" i="1"/>
  <c r="N99" i="1"/>
  <c r="K99" i="1"/>
  <c r="H99" i="1"/>
  <c r="W98" i="1"/>
  <c r="T98" i="1"/>
  <c r="Q98" i="1"/>
  <c r="N98" i="1"/>
  <c r="K98" i="1"/>
  <c r="H98" i="1"/>
  <c r="W97" i="1"/>
  <c r="T97" i="1"/>
  <c r="Q97" i="1"/>
  <c r="N97" i="1"/>
  <c r="K97" i="1"/>
  <c r="H97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AK95" i="2"/>
  <c r="AJ95" i="2"/>
  <c r="AK94" i="2"/>
  <c r="AJ94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7" i="2"/>
  <c r="AJ87" i="2"/>
  <c r="AK86" i="2"/>
  <c r="AJ86" i="2"/>
  <c r="AK85" i="2"/>
  <c r="AJ85" i="2"/>
  <c r="AK84" i="2"/>
  <c r="AJ84" i="2"/>
  <c r="AH96" i="2"/>
  <c r="AG96" i="2"/>
  <c r="AE96" i="2"/>
  <c r="AD96" i="2"/>
  <c r="AB96" i="2"/>
  <c r="AA96" i="2"/>
  <c r="Y96" i="2"/>
  <c r="X96" i="2"/>
  <c r="V96" i="2"/>
  <c r="U96" i="2"/>
  <c r="S96" i="2"/>
  <c r="R96" i="2"/>
  <c r="M96" i="2"/>
  <c r="L96" i="2"/>
  <c r="G96" i="2"/>
  <c r="F96" i="2"/>
  <c r="AI95" i="2"/>
  <c r="AF95" i="2"/>
  <c r="AC95" i="2"/>
  <c r="Z95" i="2"/>
  <c r="W95" i="2"/>
  <c r="T95" i="2"/>
  <c r="N95" i="2"/>
  <c r="H95" i="2"/>
  <c r="AI94" i="2"/>
  <c r="AF94" i="2"/>
  <c r="AC94" i="2"/>
  <c r="Z94" i="2"/>
  <c r="W94" i="2"/>
  <c r="T94" i="2"/>
  <c r="N94" i="2"/>
  <c r="H94" i="2"/>
  <c r="AI93" i="2"/>
  <c r="AF93" i="2"/>
  <c r="AC93" i="2"/>
  <c r="Z93" i="2"/>
  <c r="W93" i="2"/>
  <c r="T93" i="2"/>
  <c r="N93" i="2"/>
  <c r="H93" i="2"/>
  <c r="AI92" i="2"/>
  <c r="AF92" i="2"/>
  <c r="AC92" i="2"/>
  <c r="Z92" i="2"/>
  <c r="W92" i="2"/>
  <c r="T92" i="2"/>
  <c r="N92" i="2"/>
  <c r="H92" i="2"/>
  <c r="AI91" i="2"/>
  <c r="AF91" i="2"/>
  <c r="AC91" i="2"/>
  <c r="Z91" i="2"/>
  <c r="W91" i="2"/>
  <c r="T91" i="2"/>
  <c r="N91" i="2"/>
  <c r="H91" i="2"/>
  <c r="AI90" i="2"/>
  <c r="AF90" i="2"/>
  <c r="AC90" i="2"/>
  <c r="Z90" i="2"/>
  <c r="W90" i="2"/>
  <c r="T90" i="2"/>
  <c r="N90" i="2"/>
  <c r="H90" i="2"/>
  <c r="AI89" i="2"/>
  <c r="AF89" i="2"/>
  <c r="AC89" i="2"/>
  <c r="Z89" i="2"/>
  <c r="W89" i="2"/>
  <c r="T89" i="2"/>
  <c r="N89" i="2"/>
  <c r="H89" i="2"/>
  <c r="AI88" i="2"/>
  <c r="AF88" i="2"/>
  <c r="AC88" i="2"/>
  <c r="Z88" i="2"/>
  <c r="W88" i="2"/>
  <c r="T88" i="2"/>
  <c r="N88" i="2"/>
  <c r="H88" i="2"/>
  <c r="AI87" i="2"/>
  <c r="AF87" i="2"/>
  <c r="AC87" i="2"/>
  <c r="Z87" i="2"/>
  <c r="W87" i="2"/>
  <c r="T87" i="2"/>
  <c r="N87" i="2"/>
  <c r="H87" i="2"/>
  <c r="AI86" i="2"/>
  <c r="AF86" i="2"/>
  <c r="AC86" i="2"/>
  <c r="Z86" i="2"/>
  <c r="W86" i="2"/>
  <c r="T86" i="2"/>
  <c r="N86" i="2"/>
  <c r="H86" i="2"/>
  <c r="AI85" i="2"/>
  <c r="AF85" i="2"/>
  <c r="AC85" i="2"/>
  <c r="Z85" i="2"/>
  <c r="W85" i="2"/>
  <c r="T85" i="2"/>
  <c r="N85" i="2"/>
  <c r="H85" i="2"/>
  <c r="AI84" i="2"/>
  <c r="AF84" i="2"/>
  <c r="AC84" i="2"/>
  <c r="Z84" i="2"/>
  <c r="W84" i="2"/>
  <c r="T84" i="2"/>
  <c r="N84" i="2"/>
  <c r="H84" i="2"/>
  <c r="D96" i="2"/>
  <c r="C96" i="2"/>
  <c r="E95" i="2"/>
  <c r="E94" i="2"/>
  <c r="E93" i="2"/>
  <c r="E92" i="2"/>
  <c r="E91" i="2"/>
  <c r="E90" i="2"/>
  <c r="E89" i="2"/>
  <c r="E88" i="2"/>
  <c r="E87" i="2"/>
  <c r="E86" i="2"/>
  <c r="E85" i="2"/>
  <c r="E84" i="2"/>
  <c r="Y95" i="1"/>
  <c r="X95" i="1"/>
  <c r="Y94" i="1"/>
  <c r="X94" i="1"/>
  <c r="Y93" i="1"/>
  <c r="X93" i="1"/>
  <c r="Y92" i="1"/>
  <c r="X92" i="1"/>
  <c r="Y91" i="1"/>
  <c r="X91" i="1"/>
  <c r="Y90" i="1"/>
  <c r="X90" i="1"/>
  <c r="Y89" i="1"/>
  <c r="X89" i="1"/>
  <c r="Y88" i="1"/>
  <c r="X88" i="1"/>
  <c r="Y87" i="1"/>
  <c r="X87" i="1"/>
  <c r="Y86" i="1"/>
  <c r="X86" i="1"/>
  <c r="Y85" i="1"/>
  <c r="X85" i="1"/>
  <c r="Y84" i="1"/>
  <c r="X84" i="1"/>
  <c r="V96" i="1"/>
  <c r="U96" i="1"/>
  <c r="S96" i="1"/>
  <c r="R96" i="1"/>
  <c r="P96" i="1"/>
  <c r="O96" i="1"/>
  <c r="M96" i="1"/>
  <c r="L96" i="1"/>
  <c r="J96" i="1"/>
  <c r="I96" i="1"/>
  <c r="G96" i="1"/>
  <c r="F96" i="1"/>
  <c r="W95" i="1"/>
  <c r="T95" i="1"/>
  <c r="Q95" i="1"/>
  <c r="N95" i="1"/>
  <c r="K95" i="1"/>
  <c r="H95" i="1"/>
  <c r="W94" i="1"/>
  <c r="T94" i="1"/>
  <c r="Q94" i="1"/>
  <c r="N94" i="1"/>
  <c r="K94" i="1"/>
  <c r="H94" i="1"/>
  <c r="W93" i="1"/>
  <c r="T93" i="1"/>
  <c r="Q93" i="1"/>
  <c r="N93" i="1"/>
  <c r="K93" i="1"/>
  <c r="H93" i="1"/>
  <c r="W92" i="1"/>
  <c r="T92" i="1"/>
  <c r="Q92" i="1"/>
  <c r="N92" i="1"/>
  <c r="K92" i="1"/>
  <c r="H92" i="1"/>
  <c r="W91" i="1"/>
  <c r="T91" i="1"/>
  <c r="Q91" i="1"/>
  <c r="N91" i="1"/>
  <c r="K91" i="1"/>
  <c r="H91" i="1"/>
  <c r="W90" i="1"/>
  <c r="T90" i="1"/>
  <c r="Q90" i="1"/>
  <c r="N90" i="1"/>
  <c r="K90" i="1"/>
  <c r="H90" i="1"/>
  <c r="W89" i="1"/>
  <c r="T89" i="1"/>
  <c r="Q89" i="1"/>
  <c r="N89" i="1"/>
  <c r="K89" i="1"/>
  <c r="H89" i="1"/>
  <c r="W88" i="1"/>
  <c r="T88" i="1"/>
  <c r="Q88" i="1"/>
  <c r="N88" i="1"/>
  <c r="K88" i="1"/>
  <c r="H88" i="1"/>
  <c r="W87" i="1"/>
  <c r="T87" i="1"/>
  <c r="Q87" i="1"/>
  <c r="N87" i="1"/>
  <c r="K87" i="1"/>
  <c r="H87" i="1"/>
  <c r="W86" i="1"/>
  <c r="T86" i="1"/>
  <c r="Q86" i="1"/>
  <c r="N86" i="1"/>
  <c r="K86" i="1"/>
  <c r="H86" i="1"/>
  <c r="W85" i="1"/>
  <c r="T85" i="1"/>
  <c r="Q85" i="1"/>
  <c r="N85" i="1"/>
  <c r="K85" i="1"/>
  <c r="H85" i="1"/>
  <c r="W84" i="1"/>
  <c r="T84" i="1"/>
  <c r="Q84" i="1"/>
  <c r="N84" i="1"/>
  <c r="K84" i="1"/>
  <c r="H84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AK82" i="2"/>
  <c r="AJ82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5" i="2"/>
  <c r="AJ75" i="2"/>
  <c r="AK74" i="2"/>
  <c r="AJ74" i="2"/>
  <c r="AK73" i="2"/>
  <c r="AJ73" i="2"/>
  <c r="AK72" i="2"/>
  <c r="AJ72" i="2"/>
  <c r="AK71" i="2"/>
  <c r="AJ71" i="2"/>
  <c r="Y82" i="1"/>
  <c r="X82" i="1"/>
  <c r="Y81" i="1"/>
  <c r="X81" i="1"/>
  <c r="Y80" i="1"/>
  <c r="X80" i="1"/>
  <c r="Y79" i="1"/>
  <c r="X79" i="1"/>
  <c r="Y78" i="1"/>
  <c r="X78" i="1"/>
  <c r="Y77" i="1"/>
  <c r="X77" i="1"/>
  <c r="Y76" i="1"/>
  <c r="X76" i="1"/>
  <c r="Y75" i="1"/>
  <c r="X75" i="1"/>
  <c r="Y74" i="1"/>
  <c r="X74" i="1"/>
  <c r="Y73" i="1"/>
  <c r="X73" i="1"/>
  <c r="Y72" i="1"/>
  <c r="X72" i="1"/>
  <c r="Y71" i="1"/>
  <c r="X71" i="1"/>
  <c r="M70" i="1"/>
  <c r="L70" i="1"/>
  <c r="N69" i="1"/>
  <c r="N68" i="1"/>
  <c r="N67" i="1"/>
  <c r="N66" i="1"/>
  <c r="N65" i="1"/>
  <c r="N64" i="1"/>
  <c r="N63" i="1"/>
  <c r="N62" i="1"/>
  <c r="N61" i="1"/>
  <c r="N60" i="1"/>
  <c r="N59" i="1"/>
  <c r="N58" i="1"/>
  <c r="M57" i="1"/>
  <c r="L57" i="1"/>
  <c r="N56" i="1"/>
  <c r="N55" i="1"/>
  <c r="N54" i="1"/>
  <c r="N53" i="1"/>
  <c r="N52" i="1"/>
  <c r="N51" i="1"/>
  <c r="N50" i="1"/>
  <c r="N49" i="1"/>
  <c r="N48" i="1"/>
  <c r="N47" i="1"/>
  <c r="N46" i="1"/>
  <c r="N45" i="1"/>
  <c r="M44" i="1"/>
  <c r="L44" i="1"/>
  <c r="N43" i="1"/>
  <c r="N42" i="1"/>
  <c r="N41" i="1"/>
  <c r="N40" i="1"/>
  <c r="N39" i="1"/>
  <c r="N38" i="1"/>
  <c r="N37" i="1"/>
  <c r="N36" i="1"/>
  <c r="N35" i="1"/>
  <c r="N34" i="1"/>
  <c r="N33" i="1"/>
  <c r="N32" i="1"/>
  <c r="M31" i="1"/>
  <c r="L31" i="1"/>
  <c r="N30" i="1"/>
  <c r="N29" i="1"/>
  <c r="N28" i="1"/>
  <c r="N27" i="1"/>
  <c r="N26" i="1"/>
  <c r="N25" i="1"/>
  <c r="N24" i="1"/>
  <c r="N23" i="1"/>
  <c r="N22" i="1"/>
  <c r="N21" i="1"/>
  <c r="N20" i="1"/>
  <c r="N19" i="1"/>
  <c r="M18" i="1"/>
  <c r="L18" i="1"/>
  <c r="N17" i="1"/>
  <c r="N16" i="1"/>
  <c r="N15" i="1"/>
  <c r="N14" i="1"/>
  <c r="N13" i="1"/>
  <c r="N12" i="1"/>
  <c r="N11" i="1"/>
  <c r="N10" i="1"/>
  <c r="N9" i="1"/>
  <c r="N8" i="1"/>
  <c r="N7" i="1"/>
  <c r="N6" i="1"/>
  <c r="M83" i="1"/>
  <c r="L83" i="1"/>
  <c r="N82" i="1"/>
  <c r="N81" i="1"/>
  <c r="N80" i="1"/>
  <c r="N79" i="1"/>
  <c r="N78" i="1"/>
  <c r="N77" i="1"/>
  <c r="N76" i="1"/>
  <c r="N75" i="1"/>
  <c r="N74" i="1"/>
  <c r="N73" i="1"/>
  <c r="N72" i="1"/>
  <c r="N71" i="1"/>
  <c r="AH83" i="2"/>
  <c r="AG83" i="2"/>
  <c r="AE83" i="2"/>
  <c r="AD83" i="2"/>
  <c r="AB83" i="2"/>
  <c r="AA83" i="2"/>
  <c r="Y83" i="2"/>
  <c r="X83" i="2"/>
  <c r="V83" i="2"/>
  <c r="U83" i="2"/>
  <c r="S83" i="2"/>
  <c r="R83" i="2"/>
  <c r="M83" i="2"/>
  <c r="L83" i="2"/>
  <c r="G83" i="2"/>
  <c r="F83" i="2"/>
  <c r="AI82" i="2"/>
  <c r="AF82" i="2"/>
  <c r="AC82" i="2"/>
  <c r="Z82" i="2"/>
  <c r="W82" i="2"/>
  <c r="T82" i="2"/>
  <c r="N82" i="2"/>
  <c r="H82" i="2"/>
  <c r="AI81" i="2"/>
  <c r="AF81" i="2"/>
  <c r="AC81" i="2"/>
  <c r="Z81" i="2"/>
  <c r="W81" i="2"/>
  <c r="T81" i="2"/>
  <c r="N81" i="2"/>
  <c r="H81" i="2"/>
  <c r="AI80" i="2"/>
  <c r="AF80" i="2"/>
  <c r="AC80" i="2"/>
  <c r="Z80" i="2"/>
  <c r="W80" i="2"/>
  <c r="T80" i="2"/>
  <c r="N80" i="2"/>
  <c r="H80" i="2"/>
  <c r="AI79" i="2"/>
  <c r="AF79" i="2"/>
  <c r="AC79" i="2"/>
  <c r="Z79" i="2"/>
  <c r="W79" i="2"/>
  <c r="T79" i="2"/>
  <c r="N79" i="2"/>
  <c r="H79" i="2"/>
  <c r="AI78" i="2"/>
  <c r="AF78" i="2"/>
  <c r="AC78" i="2"/>
  <c r="Z78" i="2"/>
  <c r="W78" i="2"/>
  <c r="T78" i="2"/>
  <c r="N78" i="2"/>
  <c r="H78" i="2"/>
  <c r="AI77" i="2"/>
  <c r="AF77" i="2"/>
  <c r="AC77" i="2"/>
  <c r="Z77" i="2"/>
  <c r="W77" i="2"/>
  <c r="T77" i="2"/>
  <c r="N77" i="2"/>
  <c r="H77" i="2"/>
  <c r="AI76" i="2"/>
  <c r="AF76" i="2"/>
  <c r="AC76" i="2"/>
  <c r="Z76" i="2"/>
  <c r="W76" i="2"/>
  <c r="T76" i="2"/>
  <c r="N76" i="2"/>
  <c r="H76" i="2"/>
  <c r="AI75" i="2"/>
  <c r="AF75" i="2"/>
  <c r="AC75" i="2"/>
  <c r="Z75" i="2"/>
  <c r="W75" i="2"/>
  <c r="T75" i="2"/>
  <c r="N75" i="2"/>
  <c r="H75" i="2"/>
  <c r="AI74" i="2"/>
  <c r="AF74" i="2"/>
  <c r="AC74" i="2"/>
  <c r="Z74" i="2"/>
  <c r="W74" i="2"/>
  <c r="T74" i="2"/>
  <c r="N74" i="2"/>
  <c r="H74" i="2"/>
  <c r="AI73" i="2"/>
  <c r="AF73" i="2"/>
  <c r="AC73" i="2"/>
  <c r="Z73" i="2"/>
  <c r="W73" i="2"/>
  <c r="T73" i="2"/>
  <c r="N73" i="2"/>
  <c r="H73" i="2"/>
  <c r="AI72" i="2"/>
  <c r="AF72" i="2"/>
  <c r="AC72" i="2"/>
  <c r="Z72" i="2"/>
  <c r="W72" i="2"/>
  <c r="T72" i="2"/>
  <c r="N72" i="2"/>
  <c r="H72" i="2"/>
  <c r="AI71" i="2"/>
  <c r="AF71" i="2"/>
  <c r="AC71" i="2"/>
  <c r="Z71" i="2"/>
  <c r="W71" i="2"/>
  <c r="T71" i="2"/>
  <c r="N71" i="2"/>
  <c r="H71" i="2"/>
  <c r="D83" i="2"/>
  <c r="C83" i="2"/>
  <c r="E82" i="2"/>
  <c r="E81" i="2"/>
  <c r="E80" i="2"/>
  <c r="E79" i="2"/>
  <c r="E78" i="2"/>
  <c r="E77" i="2"/>
  <c r="E76" i="2"/>
  <c r="E75" i="2"/>
  <c r="E74" i="2"/>
  <c r="E73" i="2"/>
  <c r="E72" i="2"/>
  <c r="E71" i="2"/>
  <c r="V83" i="1"/>
  <c r="U83" i="1"/>
  <c r="S83" i="1"/>
  <c r="R83" i="1"/>
  <c r="P83" i="1"/>
  <c r="O83" i="1"/>
  <c r="J83" i="1"/>
  <c r="I83" i="1"/>
  <c r="G83" i="1"/>
  <c r="F83" i="1"/>
  <c r="W82" i="1"/>
  <c r="T82" i="1"/>
  <c r="Q82" i="1"/>
  <c r="K82" i="1"/>
  <c r="H82" i="1"/>
  <c r="W81" i="1"/>
  <c r="T81" i="1"/>
  <c r="Q81" i="1"/>
  <c r="K81" i="1"/>
  <c r="H81" i="1"/>
  <c r="W80" i="1"/>
  <c r="T80" i="1"/>
  <c r="Q80" i="1"/>
  <c r="K80" i="1"/>
  <c r="H80" i="1"/>
  <c r="W79" i="1"/>
  <c r="T79" i="1"/>
  <c r="Q79" i="1"/>
  <c r="K79" i="1"/>
  <c r="H79" i="1"/>
  <c r="W78" i="1"/>
  <c r="T78" i="1"/>
  <c r="Q78" i="1"/>
  <c r="K78" i="1"/>
  <c r="H78" i="1"/>
  <c r="W77" i="1"/>
  <c r="T77" i="1"/>
  <c r="Q77" i="1"/>
  <c r="K77" i="1"/>
  <c r="H77" i="1"/>
  <c r="W76" i="1"/>
  <c r="T76" i="1"/>
  <c r="Q76" i="1"/>
  <c r="K76" i="1"/>
  <c r="H76" i="1"/>
  <c r="W75" i="1"/>
  <c r="T75" i="1"/>
  <c r="Q75" i="1"/>
  <c r="K75" i="1"/>
  <c r="H75" i="1"/>
  <c r="W74" i="1"/>
  <c r="T74" i="1"/>
  <c r="Q74" i="1"/>
  <c r="K74" i="1"/>
  <c r="H74" i="1"/>
  <c r="W73" i="1"/>
  <c r="T73" i="1"/>
  <c r="Q73" i="1"/>
  <c r="K73" i="1"/>
  <c r="H73" i="1"/>
  <c r="W72" i="1"/>
  <c r="T72" i="1"/>
  <c r="Q72" i="1"/>
  <c r="K72" i="1"/>
  <c r="H72" i="1"/>
  <c r="W71" i="1"/>
  <c r="T71" i="1"/>
  <c r="Q71" i="1"/>
  <c r="K71" i="1"/>
  <c r="H71" i="1"/>
  <c r="D83" i="1"/>
  <c r="Y83" i="1" s="1"/>
  <c r="C83" i="1"/>
  <c r="X83" i="1" s="1"/>
  <c r="E82" i="1"/>
  <c r="E81" i="1"/>
  <c r="E80" i="1"/>
  <c r="E79" i="1"/>
  <c r="E78" i="1"/>
  <c r="E77" i="1"/>
  <c r="E76" i="1"/>
  <c r="E75" i="1"/>
  <c r="E74" i="1"/>
  <c r="E73" i="1"/>
  <c r="E72" i="1"/>
  <c r="E71" i="1"/>
  <c r="AK69" i="2"/>
  <c r="AJ69" i="2"/>
  <c r="AK68" i="2"/>
  <c r="AJ68" i="2"/>
  <c r="AK67" i="2"/>
  <c r="AJ67" i="2"/>
  <c r="AK65" i="2"/>
  <c r="AJ65" i="2"/>
  <c r="AK64" i="2"/>
  <c r="AJ64" i="2"/>
  <c r="AK63" i="2"/>
  <c r="AJ63" i="2"/>
  <c r="AK62" i="2"/>
  <c r="AJ62" i="2"/>
  <c r="AK61" i="2"/>
  <c r="AJ61" i="2"/>
  <c r="AK60" i="2"/>
  <c r="AJ60" i="2"/>
  <c r="AK59" i="2"/>
  <c r="AJ59" i="2"/>
  <c r="AK58" i="2"/>
  <c r="AJ58" i="2"/>
  <c r="AK56" i="2"/>
  <c r="AJ56" i="2"/>
  <c r="AK55" i="2"/>
  <c r="AJ55" i="2"/>
  <c r="AK54" i="2"/>
  <c r="AJ54" i="2"/>
  <c r="AK53" i="2"/>
  <c r="AJ53" i="2"/>
  <c r="AK52" i="2"/>
  <c r="AJ52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45" i="2"/>
  <c r="AJ45" i="2"/>
  <c r="AK43" i="2"/>
  <c r="AJ43" i="2"/>
  <c r="AK42" i="2"/>
  <c r="AJ42" i="2"/>
  <c r="AK41" i="2"/>
  <c r="AJ41" i="2"/>
  <c r="AK40" i="2"/>
  <c r="AJ40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33" i="2"/>
  <c r="AJ33" i="2"/>
  <c r="AK32" i="2"/>
  <c r="AJ32" i="2"/>
  <c r="AK30" i="2"/>
  <c r="AJ30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K23" i="2"/>
  <c r="AJ23" i="2"/>
  <c r="AK22" i="2"/>
  <c r="AJ22" i="2"/>
  <c r="AK21" i="2"/>
  <c r="AJ21" i="2"/>
  <c r="AK20" i="2"/>
  <c r="AJ20" i="2"/>
  <c r="AK19" i="2"/>
  <c r="AJ19" i="2"/>
  <c r="AK17" i="2"/>
  <c r="AJ17" i="2"/>
  <c r="AK16" i="2"/>
  <c r="AJ16" i="2"/>
  <c r="AK15" i="2"/>
  <c r="AJ15" i="2"/>
  <c r="AK14" i="2"/>
  <c r="AJ14" i="2"/>
  <c r="AK13" i="2"/>
  <c r="AJ13" i="2"/>
  <c r="AK12" i="2"/>
  <c r="AJ12" i="2"/>
  <c r="AK11" i="2"/>
  <c r="AJ11" i="2"/>
  <c r="AK10" i="2"/>
  <c r="AJ10" i="2"/>
  <c r="AK9" i="2"/>
  <c r="AJ9" i="2"/>
  <c r="AK8" i="2"/>
  <c r="AJ8" i="2"/>
  <c r="AK7" i="2"/>
  <c r="AJ7" i="2"/>
  <c r="AK6" i="2"/>
  <c r="AJ6" i="2"/>
  <c r="AK66" i="2"/>
  <c r="AJ66" i="2"/>
  <c r="G70" i="2"/>
  <c r="F70" i="2"/>
  <c r="H69" i="2"/>
  <c r="H68" i="2"/>
  <c r="H67" i="2"/>
  <c r="H66" i="2"/>
  <c r="H65" i="2"/>
  <c r="H64" i="2"/>
  <c r="H63" i="2"/>
  <c r="H62" i="2"/>
  <c r="H61" i="2"/>
  <c r="H60" i="2"/>
  <c r="H59" i="2"/>
  <c r="H58" i="2"/>
  <c r="G57" i="2"/>
  <c r="F57" i="2"/>
  <c r="H56" i="2"/>
  <c r="H55" i="2"/>
  <c r="H54" i="2"/>
  <c r="H53" i="2"/>
  <c r="H52" i="2"/>
  <c r="H51" i="2"/>
  <c r="H50" i="2"/>
  <c r="H49" i="2"/>
  <c r="G44" i="2"/>
  <c r="F44" i="2"/>
  <c r="G31" i="2"/>
  <c r="F31" i="2"/>
  <c r="H25" i="2"/>
  <c r="G18" i="2"/>
  <c r="F18" i="2"/>
  <c r="H17" i="2"/>
  <c r="AJ122" i="2" l="1"/>
  <c r="AJ96" i="2"/>
  <c r="AJ109" i="2"/>
  <c r="AK122" i="2"/>
  <c r="X122" i="1"/>
  <c r="Y109" i="1"/>
  <c r="X96" i="1"/>
  <c r="Y96" i="1"/>
  <c r="AK109" i="2"/>
  <c r="AK83" i="2"/>
  <c r="AK96" i="2"/>
  <c r="AJ83" i="2"/>
  <c r="M57" i="2"/>
  <c r="L57" i="2"/>
  <c r="N56" i="2"/>
  <c r="N55" i="2"/>
  <c r="N54" i="2"/>
  <c r="N53" i="2"/>
  <c r="N52" i="2"/>
  <c r="N51" i="2"/>
  <c r="N50" i="2"/>
  <c r="N49" i="2"/>
  <c r="N48" i="2"/>
  <c r="N47" i="2"/>
  <c r="N46" i="2"/>
  <c r="N45" i="2"/>
  <c r="M44" i="2"/>
  <c r="L44" i="2"/>
  <c r="N43" i="2"/>
  <c r="N42" i="2"/>
  <c r="N41" i="2"/>
  <c r="N40" i="2"/>
  <c r="N39" i="2"/>
  <c r="N38" i="2"/>
  <c r="N37" i="2"/>
  <c r="N36" i="2"/>
  <c r="N35" i="2"/>
  <c r="N34" i="2"/>
  <c r="N33" i="2"/>
  <c r="N32" i="2"/>
  <c r="M31" i="2"/>
  <c r="L31" i="2"/>
  <c r="N30" i="2"/>
  <c r="N29" i="2"/>
  <c r="N28" i="2"/>
  <c r="N27" i="2"/>
  <c r="N26" i="2"/>
  <c r="N25" i="2"/>
  <c r="N24" i="2"/>
  <c r="N23" i="2"/>
  <c r="N22" i="2"/>
  <c r="N21" i="2"/>
  <c r="N20" i="2"/>
  <c r="N19" i="2"/>
  <c r="M18" i="2"/>
  <c r="L18" i="2"/>
  <c r="N17" i="2"/>
  <c r="N16" i="2"/>
  <c r="N15" i="2"/>
  <c r="N14" i="2"/>
  <c r="N13" i="2"/>
  <c r="N12" i="2"/>
  <c r="N11" i="2"/>
  <c r="N10" i="2"/>
  <c r="N9" i="2"/>
  <c r="N8" i="2"/>
  <c r="N7" i="2"/>
  <c r="N6" i="2"/>
  <c r="M70" i="2"/>
  <c r="L70" i="2"/>
  <c r="N69" i="2"/>
  <c r="N68" i="2"/>
  <c r="N67" i="2"/>
  <c r="N66" i="2"/>
  <c r="N65" i="2"/>
  <c r="N64" i="2"/>
  <c r="N63" i="2"/>
  <c r="N62" i="2"/>
  <c r="N61" i="2"/>
  <c r="N60" i="2"/>
  <c r="N59" i="2"/>
  <c r="N58" i="2"/>
  <c r="AH70" i="2" l="1"/>
  <c r="AG70" i="2"/>
  <c r="AE70" i="2"/>
  <c r="AD70" i="2"/>
  <c r="AB70" i="2"/>
  <c r="AA70" i="2"/>
  <c r="Y70" i="2"/>
  <c r="X70" i="2"/>
  <c r="V70" i="2"/>
  <c r="U70" i="2"/>
  <c r="S70" i="2"/>
  <c r="R70" i="2"/>
  <c r="AI69" i="2"/>
  <c r="AF69" i="2"/>
  <c r="AC69" i="2"/>
  <c r="Z69" i="2"/>
  <c r="W69" i="2"/>
  <c r="T69" i="2"/>
  <c r="AI68" i="2"/>
  <c r="AF68" i="2"/>
  <c r="AC68" i="2"/>
  <c r="Z68" i="2"/>
  <c r="W68" i="2"/>
  <c r="T68" i="2"/>
  <c r="AI67" i="2"/>
  <c r="AF67" i="2"/>
  <c r="AC67" i="2"/>
  <c r="Z67" i="2"/>
  <c r="W67" i="2"/>
  <c r="T67" i="2"/>
  <c r="AI66" i="2"/>
  <c r="AF66" i="2"/>
  <c r="AC66" i="2"/>
  <c r="Z66" i="2"/>
  <c r="W66" i="2"/>
  <c r="T66" i="2"/>
  <c r="AI65" i="2"/>
  <c r="AF65" i="2"/>
  <c r="AC65" i="2"/>
  <c r="Z65" i="2"/>
  <c r="W65" i="2"/>
  <c r="T65" i="2"/>
  <c r="AI64" i="2"/>
  <c r="AF64" i="2"/>
  <c r="AC64" i="2"/>
  <c r="Z64" i="2"/>
  <c r="W64" i="2"/>
  <c r="T64" i="2"/>
  <c r="AI63" i="2"/>
  <c r="AF63" i="2"/>
  <c r="AC63" i="2"/>
  <c r="Z63" i="2"/>
  <c r="W63" i="2"/>
  <c r="T63" i="2"/>
  <c r="AI62" i="2"/>
  <c r="AF62" i="2"/>
  <c r="AC62" i="2"/>
  <c r="Z62" i="2"/>
  <c r="W62" i="2"/>
  <c r="T62" i="2"/>
  <c r="AI61" i="2"/>
  <c r="AF61" i="2"/>
  <c r="AC61" i="2"/>
  <c r="Z61" i="2"/>
  <c r="W61" i="2"/>
  <c r="T61" i="2"/>
  <c r="AI60" i="2"/>
  <c r="AF60" i="2"/>
  <c r="AC60" i="2"/>
  <c r="Z60" i="2"/>
  <c r="W60" i="2"/>
  <c r="T60" i="2"/>
  <c r="AI59" i="2"/>
  <c r="AF59" i="2"/>
  <c r="AC59" i="2"/>
  <c r="Z59" i="2"/>
  <c r="W59" i="2"/>
  <c r="T59" i="2"/>
  <c r="AI58" i="2"/>
  <c r="AF58" i="2"/>
  <c r="AC58" i="2"/>
  <c r="Z58" i="2"/>
  <c r="W58" i="2"/>
  <c r="T58" i="2"/>
  <c r="D70" i="2"/>
  <c r="C70" i="2"/>
  <c r="E69" i="2"/>
  <c r="E68" i="2"/>
  <c r="E67" i="2"/>
  <c r="E66" i="2"/>
  <c r="E65" i="2"/>
  <c r="E64" i="2"/>
  <c r="E63" i="2"/>
  <c r="E62" i="2"/>
  <c r="E61" i="2"/>
  <c r="E60" i="2"/>
  <c r="E59" i="2"/>
  <c r="E58" i="2"/>
  <c r="Y69" i="1"/>
  <c r="X69" i="1"/>
  <c r="Y68" i="1"/>
  <c r="X68" i="1"/>
  <c r="Y67" i="1"/>
  <c r="X67" i="1"/>
  <c r="Y66" i="1"/>
  <c r="X66" i="1"/>
  <c r="Y65" i="1"/>
  <c r="X65" i="1"/>
  <c r="Y64" i="1"/>
  <c r="X64" i="1"/>
  <c r="Y63" i="1"/>
  <c r="X63" i="1"/>
  <c r="Y62" i="1"/>
  <c r="X62" i="1"/>
  <c r="Y61" i="1"/>
  <c r="X61" i="1"/>
  <c r="Y60" i="1"/>
  <c r="X60" i="1"/>
  <c r="Y59" i="1"/>
  <c r="X59" i="1"/>
  <c r="Y58" i="1"/>
  <c r="X58" i="1"/>
  <c r="V70" i="1"/>
  <c r="U70" i="1"/>
  <c r="S70" i="1"/>
  <c r="R70" i="1"/>
  <c r="P70" i="1"/>
  <c r="O70" i="1"/>
  <c r="J70" i="1"/>
  <c r="I70" i="1"/>
  <c r="G70" i="1"/>
  <c r="F70" i="1"/>
  <c r="W69" i="1"/>
  <c r="T69" i="1"/>
  <c r="Q69" i="1"/>
  <c r="K69" i="1"/>
  <c r="H69" i="1"/>
  <c r="W68" i="1"/>
  <c r="T68" i="1"/>
  <c r="Q68" i="1"/>
  <c r="K68" i="1"/>
  <c r="H68" i="1"/>
  <c r="W67" i="1"/>
  <c r="T67" i="1"/>
  <c r="Q67" i="1"/>
  <c r="K67" i="1"/>
  <c r="H67" i="1"/>
  <c r="W66" i="1"/>
  <c r="T66" i="1"/>
  <c r="Q66" i="1"/>
  <c r="K66" i="1"/>
  <c r="H66" i="1"/>
  <c r="W65" i="1"/>
  <c r="T65" i="1"/>
  <c r="Q65" i="1"/>
  <c r="K65" i="1"/>
  <c r="H65" i="1"/>
  <c r="W64" i="1"/>
  <c r="T64" i="1"/>
  <c r="Q64" i="1"/>
  <c r="K64" i="1"/>
  <c r="H64" i="1"/>
  <c r="W63" i="1"/>
  <c r="T63" i="1"/>
  <c r="Q63" i="1"/>
  <c r="K63" i="1"/>
  <c r="H63" i="1"/>
  <c r="W62" i="1"/>
  <c r="T62" i="1"/>
  <c r="Q62" i="1"/>
  <c r="K62" i="1"/>
  <c r="H62" i="1"/>
  <c r="W61" i="1"/>
  <c r="T61" i="1"/>
  <c r="Q61" i="1"/>
  <c r="K61" i="1"/>
  <c r="H61" i="1"/>
  <c r="W60" i="1"/>
  <c r="T60" i="1"/>
  <c r="Q60" i="1"/>
  <c r="K60" i="1"/>
  <c r="H60" i="1"/>
  <c r="W59" i="1"/>
  <c r="T59" i="1"/>
  <c r="Q59" i="1"/>
  <c r="K59" i="1"/>
  <c r="H59" i="1"/>
  <c r="W58" i="1"/>
  <c r="T58" i="1"/>
  <c r="Q58" i="1"/>
  <c r="K58" i="1"/>
  <c r="H58" i="1"/>
  <c r="D70" i="1"/>
  <c r="C70" i="1"/>
  <c r="E69" i="1"/>
  <c r="E68" i="1"/>
  <c r="E67" i="1"/>
  <c r="E66" i="1"/>
  <c r="E65" i="1"/>
  <c r="E64" i="1"/>
  <c r="E63" i="1"/>
  <c r="E62" i="1"/>
  <c r="E61" i="1"/>
  <c r="E60" i="1"/>
  <c r="E59" i="1"/>
  <c r="E58" i="1"/>
  <c r="AK70" i="2" l="1"/>
  <c r="AJ70" i="2"/>
  <c r="X70" i="1"/>
  <c r="Y70" i="1"/>
  <c r="Y56" i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Y48" i="1"/>
  <c r="X48" i="1"/>
  <c r="Y47" i="1"/>
  <c r="X47" i="1"/>
  <c r="Y46" i="1"/>
  <c r="X46" i="1"/>
  <c r="Y45" i="1"/>
  <c r="X45" i="1"/>
  <c r="Y49" i="1"/>
  <c r="X49" i="1"/>
  <c r="P57" i="1"/>
  <c r="O57" i="1"/>
  <c r="Q56" i="1"/>
  <c r="Q55" i="1"/>
  <c r="Q54" i="1"/>
  <c r="Q53" i="1"/>
  <c r="Q52" i="1"/>
  <c r="Q51" i="1"/>
  <c r="Q50" i="1"/>
  <c r="Q49" i="1"/>
  <c r="P44" i="1"/>
  <c r="O44" i="1"/>
  <c r="P31" i="1"/>
  <c r="O31" i="1"/>
  <c r="P18" i="1"/>
  <c r="O18" i="1"/>
  <c r="Q12" i="1"/>
  <c r="AI56" i="2" l="1"/>
  <c r="AF56" i="2"/>
  <c r="AC56" i="2"/>
  <c r="Z56" i="2"/>
  <c r="W56" i="2"/>
  <c r="T56" i="2"/>
  <c r="E56" i="2"/>
  <c r="AI55" i="2"/>
  <c r="AF55" i="2"/>
  <c r="AC55" i="2"/>
  <c r="Z55" i="2"/>
  <c r="W55" i="2"/>
  <c r="T55" i="2"/>
  <c r="E55" i="2"/>
  <c r="AI54" i="2"/>
  <c r="AF54" i="2"/>
  <c r="AC54" i="2"/>
  <c r="Z54" i="2"/>
  <c r="W54" i="2"/>
  <c r="T54" i="2"/>
  <c r="E54" i="2"/>
  <c r="AI53" i="2"/>
  <c r="AF53" i="2"/>
  <c r="AC53" i="2"/>
  <c r="Z53" i="2"/>
  <c r="W53" i="2"/>
  <c r="T53" i="2"/>
  <c r="E53" i="2"/>
  <c r="AI52" i="2"/>
  <c r="AF52" i="2"/>
  <c r="AC52" i="2"/>
  <c r="Z52" i="2"/>
  <c r="W52" i="2"/>
  <c r="T52" i="2"/>
  <c r="E52" i="2"/>
  <c r="AI51" i="2"/>
  <c r="AF51" i="2"/>
  <c r="AC51" i="2"/>
  <c r="Z51" i="2"/>
  <c r="W51" i="2"/>
  <c r="T51" i="2"/>
  <c r="E51" i="2"/>
  <c r="AI50" i="2"/>
  <c r="AF50" i="2"/>
  <c r="AC50" i="2"/>
  <c r="Z50" i="2"/>
  <c r="W50" i="2"/>
  <c r="T50" i="2"/>
  <c r="E50" i="2"/>
  <c r="AI49" i="2"/>
  <c r="AF49" i="2"/>
  <c r="AC49" i="2"/>
  <c r="Z49" i="2"/>
  <c r="W49" i="2"/>
  <c r="T49" i="2"/>
  <c r="E49" i="2"/>
  <c r="W56" i="1"/>
  <c r="T56" i="1"/>
  <c r="K56" i="1"/>
  <c r="H56" i="1"/>
  <c r="E56" i="1"/>
  <c r="W55" i="1"/>
  <c r="T55" i="1"/>
  <c r="K55" i="1"/>
  <c r="H55" i="1"/>
  <c r="E55" i="1"/>
  <c r="W54" i="1"/>
  <c r="T54" i="1"/>
  <c r="K54" i="1"/>
  <c r="H54" i="1"/>
  <c r="E54" i="1"/>
  <c r="W53" i="1"/>
  <c r="T53" i="1"/>
  <c r="K53" i="1"/>
  <c r="H53" i="1"/>
  <c r="E53" i="1"/>
  <c r="W52" i="1"/>
  <c r="T52" i="1"/>
  <c r="K52" i="1"/>
  <c r="H52" i="1"/>
  <c r="E52" i="1"/>
  <c r="W51" i="1"/>
  <c r="T51" i="1"/>
  <c r="K51" i="1"/>
  <c r="H51" i="1"/>
  <c r="E51" i="1"/>
  <c r="W50" i="1"/>
  <c r="T50" i="1"/>
  <c r="K50" i="1"/>
  <c r="H50" i="1"/>
  <c r="E50" i="1"/>
  <c r="W49" i="1"/>
  <c r="T49" i="1"/>
  <c r="K49" i="1"/>
  <c r="H49" i="1"/>
  <c r="E49" i="1"/>
  <c r="AH57" i="2" l="1"/>
  <c r="AG57" i="2"/>
  <c r="AE57" i="2"/>
  <c r="AD57" i="2"/>
  <c r="AB57" i="2"/>
  <c r="AA57" i="2"/>
  <c r="Y57" i="2"/>
  <c r="X57" i="2"/>
  <c r="V57" i="2"/>
  <c r="U57" i="2"/>
  <c r="S57" i="2"/>
  <c r="R57" i="2"/>
  <c r="AF46" i="2"/>
  <c r="D57" i="2"/>
  <c r="C57" i="2"/>
  <c r="V57" i="1"/>
  <c r="U57" i="1"/>
  <c r="S57" i="1"/>
  <c r="R57" i="1"/>
  <c r="J57" i="1"/>
  <c r="I57" i="1"/>
  <c r="G57" i="1"/>
  <c r="F57" i="1"/>
  <c r="K48" i="1"/>
  <c r="W47" i="1"/>
  <c r="H47" i="1"/>
  <c r="K45" i="1"/>
  <c r="D57" i="1"/>
  <c r="C57" i="1"/>
  <c r="AK57" i="2" l="1"/>
  <c r="X57" i="1"/>
  <c r="AJ57" i="2"/>
  <c r="Y57" i="1"/>
  <c r="Y44" i="2"/>
  <c r="X44" i="2"/>
  <c r="Z39" i="2"/>
  <c r="Y31" i="2"/>
  <c r="X31" i="2"/>
  <c r="Y18" i="2"/>
  <c r="X18" i="2"/>
  <c r="Y43" i="1" l="1"/>
  <c r="X43" i="1"/>
  <c r="Y42" i="1"/>
  <c r="X42" i="1"/>
  <c r="Y41" i="1"/>
  <c r="X41" i="1"/>
  <c r="Y40" i="1"/>
  <c r="X40" i="1"/>
  <c r="Y39" i="1"/>
  <c r="X39" i="1"/>
  <c r="Y37" i="1"/>
  <c r="X37" i="1"/>
  <c r="Y36" i="1"/>
  <c r="X36" i="1"/>
  <c r="Y35" i="1"/>
  <c r="X35" i="1"/>
  <c r="Y34" i="1"/>
  <c r="X34" i="1"/>
  <c r="Y33" i="1"/>
  <c r="X33" i="1"/>
  <c r="Y32" i="1"/>
  <c r="X32" i="1"/>
  <c r="Y38" i="1"/>
  <c r="X38" i="1"/>
  <c r="V44" i="1"/>
  <c r="U44" i="1"/>
  <c r="W42" i="1"/>
  <c r="W38" i="1"/>
  <c r="V31" i="1"/>
  <c r="U31" i="1"/>
  <c r="V18" i="1"/>
  <c r="U18" i="1"/>
  <c r="AH44" i="2" l="1"/>
  <c r="AG44" i="2"/>
  <c r="AE44" i="2"/>
  <c r="AD44" i="2"/>
  <c r="AB44" i="2"/>
  <c r="AA44" i="2"/>
  <c r="V44" i="2"/>
  <c r="U44" i="2"/>
  <c r="S44" i="2"/>
  <c r="R44" i="2"/>
  <c r="D44" i="2"/>
  <c r="C44" i="2"/>
  <c r="AF42" i="2"/>
  <c r="AF41" i="2"/>
  <c r="AI39" i="2"/>
  <c r="AF39" i="2"/>
  <c r="AF38" i="2"/>
  <c r="E36" i="2"/>
  <c r="AF33" i="2"/>
  <c r="W33" i="2"/>
  <c r="AI32" i="2"/>
  <c r="AK44" i="2" l="1"/>
  <c r="AJ44" i="2"/>
  <c r="S44" i="1"/>
  <c r="R44" i="1"/>
  <c r="J44" i="1"/>
  <c r="I44" i="1"/>
  <c r="G44" i="1"/>
  <c r="F44" i="1"/>
  <c r="D44" i="1"/>
  <c r="C44" i="1"/>
  <c r="K40" i="1"/>
  <c r="H40" i="1"/>
  <c r="H38" i="1"/>
  <c r="K37" i="1"/>
  <c r="K34" i="1"/>
  <c r="H34" i="1"/>
  <c r="H32" i="1"/>
  <c r="Y44" i="1" l="1"/>
  <c r="X44" i="1"/>
  <c r="E28" i="2"/>
  <c r="AC25" i="2" l="1"/>
  <c r="AB31" i="2"/>
  <c r="AA31" i="2"/>
  <c r="AB18" i="2"/>
  <c r="AA18" i="2"/>
  <c r="AC17" i="2"/>
  <c r="K29" i="1" l="1"/>
  <c r="K26" i="1"/>
  <c r="K21" i="1"/>
  <c r="K19" i="1"/>
  <c r="H27" i="1"/>
  <c r="H23" i="1"/>
  <c r="H22" i="1"/>
  <c r="AF29" i="2"/>
  <c r="AF27" i="2"/>
  <c r="AF25" i="2"/>
  <c r="AF24" i="2"/>
  <c r="AF23" i="2"/>
  <c r="AF21" i="2"/>
  <c r="W28" i="2"/>
  <c r="W27" i="2"/>
  <c r="W25" i="2"/>
  <c r="S31" i="1" l="1"/>
  <c r="R31" i="1"/>
  <c r="J31" i="1"/>
  <c r="I31" i="1"/>
  <c r="G31" i="1"/>
  <c r="F31" i="1"/>
  <c r="D31" i="1"/>
  <c r="C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AH31" i="2"/>
  <c r="AG31" i="2"/>
  <c r="AE31" i="2"/>
  <c r="AD31" i="2"/>
  <c r="V31" i="2"/>
  <c r="U31" i="2"/>
  <c r="S31" i="2"/>
  <c r="R31" i="2"/>
  <c r="D31" i="2"/>
  <c r="C31" i="2"/>
  <c r="E27" i="2"/>
  <c r="E20" i="2"/>
  <c r="AK31" i="2" l="1"/>
  <c r="AJ31" i="2"/>
  <c r="Y31" i="1"/>
  <c r="X31" i="1"/>
  <c r="S18" i="2"/>
  <c r="R18" i="2"/>
  <c r="T17" i="2"/>
  <c r="V18" i="2" l="1"/>
  <c r="U18" i="2"/>
  <c r="X7" i="1" l="1"/>
  <c r="Y7" i="1"/>
  <c r="X8" i="1"/>
  <c r="Y8" i="1"/>
  <c r="X9" i="1"/>
  <c r="Y9" i="1"/>
  <c r="X10" i="1"/>
  <c r="Y10" i="1"/>
  <c r="X11" i="1"/>
  <c r="Y11" i="1"/>
  <c r="X12" i="1"/>
  <c r="Y12" i="1"/>
  <c r="X13" i="1"/>
  <c r="Y13" i="1"/>
  <c r="X14" i="1"/>
  <c r="Y14" i="1"/>
  <c r="X15" i="1"/>
  <c r="Y15" i="1"/>
  <c r="X16" i="1"/>
  <c r="Y16" i="1"/>
  <c r="X17" i="1"/>
  <c r="Y17" i="1"/>
  <c r="Y6" i="1"/>
  <c r="X6" i="1"/>
  <c r="G18" i="1"/>
  <c r="F18" i="1"/>
  <c r="H16" i="1"/>
  <c r="H14" i="1"/>
  <c r="E13" i="2" l="1"/>
  <c r="AI12" i="2" l="1"/>
  <c r="AI11" i="2"/>
  <c r="AF9" i="2"/>
  <c r="E12" i="2"/>
  <c r="E11" i="2"/>
  <c r="E10" i="2"/>
  <c r="E9" i="2"/>
  <c r="E8" i="2"/>
  <c r="E7" i="2"/>
  <c r="K10" i="1" l="1"/>
  <c r="K8" i="1"/>
  <c r="E10" i="1"/>
  <c r="AF15" i="2" l="1"/>
  <c r="AH18" i="2"/>
  <c r="AG18" i="2"/>
  <c r="AE18" i="2"/>
  <c r="AD18" i="2"/>
  <c r="D18" i="2"/>
  <c r="C18" i="2"/>
  <c r="AJ18" i="2" s="1"/>
  <c r="E17" i="2"/>
  <c r="E16" i="2"/>
  <c r="E15" i="2"/>
  <c r="E14" i="2"/>
  <c r="K16" i="1"/>
  <c r="K15" i="1"/>
  <c r="S18" i="1"/>
  <c r="R18" i="1"/>
  <c r="J18" i="1"/>
  <c r="I18" i="1"/>
  <c r="D18" i="1"/>
  <c r="C18" i="1"/>
  <c r="AK18" i="2" l="1"/>
  <c r="Y18" i="1"/>
  <c r="X18" i="1"/>
</calcChain>
</file>

<file path=xl/sharedStrings.xml><?xml version="1.0" encoding="utf-8"?>
<sst xmlns="http://schemas.openxmlformats.org/spreadsheetml/2006/main" count="326" uniqueCount="42">
  <si>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</si>
  <si>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</si>
  <si>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</si>
  <si>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</si>
  <si>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</si>
  <si>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</si>
  <si>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</si>
  <si>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</si>
  <si>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</si>
  <si>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</si>
  <si>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</si>
  <si>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</si>
  <si>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</si>
  <si>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</si>
  <si>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</si>
  <si>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</si>
  <si>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</si>
  <si>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</si>
  <si>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Exports</t>
  </si>
  <si>
    <t>Imports</t>
  </si>
  <si>
    <t>Malaysia</t>
  </si>
  <si>
    <t>All countries</t>
  </si>
  <si>
    <t>Total quantity in tons</t>
  </si>
  <si>
    <t>Total FOB value (R'000)</t>
  </si>
  <si>
    <t>Botswana</t>
  </si>
  <si>
    <t>Nigeria</t>
  </si>
  <si>
    <t>India</t>
  </si>
  <si>
    <t>Tariff Line 1513.21.90 Palm kernel oil - Crude - Other</t>
  </si>
  <si>
    <t>Zambia</t>
  </si>
  <si>
    <t>Zimbabwe</t>
  </si>
  <si>
    <t>Old: Tariff Line 1513.21 Palm kernel oil - Crude</t>
  </si>
  <si>
    <t>Indonesia</t>
  </si>
  <si>
    <t>Namibia</t>
  </si>
  <si>
    <t>Mozambique</t>
  </si>
  <si>
    <t>Month</t>
  </si>
  <si>
    <t>Swaziland</t>
  </si>
  <si>
    <t>United States</t>
  </si>
  <si>
    <t>Seychelles</t>
  </si>
  <si>
    <t>South Africa</t>
  </si>
  <si>
    <t>Malawi</t>
  </si>
  <si>
    <t>Eswatini</t>
  </si>
  <si>
    <t>Lesotho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</si>
</sst>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1"/>
      <color indexed="8"/>
      <name val="Calibri"/>
      <family val="2"/>
      <scheme val="minor"/>
    </font>
    <font>
      <sz val="16"/>
      <color indexed="8"/>
      <name val="Calibri"/>
      <family val="2"/>
    </font>
    <font>
      <b/>
      <sz val="11"/>
      <color rgb="FF0000FF"/>
      <name val="Calibri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6" tint="-0.249977111117893"/>
      <name val="Calibri"/>
      <family val="2"/>
    </font>
    <font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horizontal="center"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0" fillId="0" borderId="1" xfId="0" applyNumberFormat="1" applyBorder="1"/>
    <xf numFmtId="164" fontId="0" fillId="0" borderId="0" xfId="0" applyNumberFormat="1"/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3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0" fillId="0" borderId="8" xfId="0" applyNumberFormat="1" applyBorder="1"/>
    <xf numFmtId="164" fontId="0" fillId="0" borderId="9" xfId="0" applyNumberFormat="1" applyBorder="1" applyAlignment="1">
      <alignment wrapText="1"/>
    </xf>
    <xf numFmtId="4" fontId="0" fillId="0" borderId="10" xfId="0" applyNumberFormat="1" applyBorder="1" applyAlignment="1">
      <alignment wrapText="1"/>
    </xf>
    <xf numFmtId="4" fontId="1" fillId="0" borderId="1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7" fillId="2" borderId="11" xfId="0" applyNumberFormat="1" applyFont="1" applyFill="1" applyBorder="1"/>
    <xf numFmtId="164" fontId="7" fillId="2" borderId="4" xfId="0" applyNumberFormat="1" applyFont="1" applyFill="1" applyBorder="1" applyAlignment="1">
      <alignment wrapText="1"/>
    </xf>
    <xf numFmtId="4" fontId="7" fillId="2" borderId="5" xfId="0" applyNumberFormat="1" applyFont="1" applyFill="1" applyBorder="1" applyAlignment="1">
      <alignment wrapText="1"/>
    </xf>
    <xf numFmtId="0" fontId="0" fillId="3" borderId="0" xfId="0" applyFill="1"/>
    <xf numFmtId="164" fontId="0" fillId="3" borderId="0" xfId="0" applyNumberFormat="1" applyFill="1"/>
    <xf numFmtId="4" fontId="0" fillId="3" borderId="0" xfId="0" applyNumberFormat="1" applyFill="1"/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4" fontId="2" fillId="3" borderId="0" xfId="0" applyNumberFormat="1" applyFont="1" applyFill="1" applyAlignment="1">
      <alignment wrapText="1"/>
    </xf>
    <xf numFmtId="164" fontId="2" fillId="3" borderId="0" xfId="0" applyNumberFormat="1" applyFont="1" applyFill="1" applyAlignment="1">
      <alignment wrapText="1"/>
    </xf>
    <xf numFmtId="4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4" fontId="3" fillId="0" borderId="8" xfId="0" applyNumberFormat="1" applyFont="1" applyBorder="1" applyAlignment="1">
      <alignment horizontal="right" wrapText="1"/>
    </xf>
    <xf numFmtId="4" fontId="0" fillId="0" borderId="12" xfId="0" applyNumberFormat="1" applyBorder="1" applyAlignment="1">
      <alignment wrapText="1"/>
    </xf>
    <xf numFmtId="4" fontId="9" fillId="2" borderId="11" xfId="0" applyNumberFormat="1" applyFont="1" applyFill="1" applyBorder="1"/>
    <xf numFmtId="164" fontId="9" fillId="2" borderId="4" xfId="0" applyNumberFormat="1" applyFont="1" applyFill="1" applyBorder="1" applyAlignment="1">
      <alignment wrapText="1"/>
    </xf>
    <xf numFmtId="4" fontId="9" fillId="2" borderId="7" xfId="0" applyNumberFormat="1" applyFont="1" applyFill="1" applyBorder="1" applyAlignment="1">
      <alignment wrapText="1"/>
    </xf>
    <xf numFmtId="164" fontId="5" fillId="2" borderId="13" xfId="0" applyNumberFormat="1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 wrapText="1"/>
    </xf>
    <xf numFmtId="164" fontId="0" fillId="0" borderId="9" xfId="0" applyNumberFormat="1" applyBorder="1"/>
    <xf numFmtId="4" fontId="0" fillId="0" borderId="10" xfId="0" applyNumberFormat="1" applyBorder="1"/>
    <xf numFmtId="164" fontId="0" fillId="0" borderId="2" xfId="0" applyNumberFormat="1" applyBorder="1"/>
    <xf numFmtId="4" fontId="0" fillId="0" borderId="3" xfId="0" applyNumberFormat="1" applyBorder="1"/>
    <xf numFmtId="164" fontId="7" fillId="2" borderId="4" xfId="0" applyNumberFormat="1" applyFont="1" applyFill="1" applyBorder="1"/>
    <xf numFmtId="4" fontId="7" fillId="2" borderId="5" xfId="0" applyNumberFormat="1" applyFont="1" applyFill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0" fillId="0" borderId="3" xfId="0" applyBorder="1"/>
    <xf numFmtId="0" fontId="7" fillId="2" borderId="21" xfId="0" applyFont="1" applyFill="1" applyBorder="1"/>
    <xf numFmtId="0" fontId="5" fillId="2" borderId="5" xfId="0" applyFont="1" applyFill="1" applyBorder="1"/>
    <xf numFmtId="164" fontId="3" fillId="0" borderId="2" xfId="0" applyNumberFormat="1" applyFont="1" applyBorder="1" applyAlignment="1">
      <alignment horizontal="right" wrapText="1"/>
    </xf>
    <xf numFmtId="164" fontId="9" fillId="2" borderId="4" xfId="0" applyNumberFormat="1" applyFont="1" applyFill="1" applyBorder="1"/>
    <xf numFmtId="4" fontId="9" fillId="2" borderId="5" xfId="0" applyNumberFormat="1" applyFont="1" applyFill="1" applyBorder="1"/>
    <xf numFmtId="164" fontId="3" fillId="0" borderId="9" xfId="0" applyNumberFormat="1" applyFont="1" applyBorder="1" applyAlignment="1">
      <alignment horizontal="right" wrapText="1"/>
    </xf>
    <xf numFmtId="0" fontId="9" fillId="2" borderId="21" xfId="0" applyFont="1" applyFill="1" applyBorder="1"/>
    <xf numFmtId="0" fontId="8" fillId="2" borderId="5" xfId="0" applyFont="1" applyFill="1" applyBorder="1"/>
    <xf numFmtId="4" fontId="2" fillId="3" borderId="0" xfId="0" applyNumberFormat="1" applyFont="1" applyFill="1" applyAlignment="1">
      <alignment horizontal="left" wrapText="1"/>
    </xf>
    <xf numFmtId="4" fontId="4" fillId="3" borderId="0" xfId="0" applyNumberFormat="1" applyFont="1" applyFill="1" applyAlignment="1">
      <alignment horizontal="left" wrapText="1"/>
    </xf>
    <xf numFmtId="0" fontId="7" fillId="2" borderId="5" xfId="0" applyFont="1" applyFill="1" applyBorder="1"/>
    <xf numFmtId="0" fontId="10" fillId="2" borderId="21" xfId="0" applyFont="1" applyFill="1" applyBorder="1"/>
    <xf numFmtId="0" fontId="10" fillId="2" borderId="5" xfId="0" applyFont="1" applyFill="1" applyBorder="1"/>
    <xf numFmtId="164" fontId="10" fillId="2" borderId="4" xfId="0" applyNumberFormat="1" applyFont="1" applyFill="1" applyBorder="1"/>
    <xf numFmtId="4" fontId="10" fillId="2" borderId="11" xfId="0" applyNumberFormat="1" applyFont="1" applyFill="1" applyBorder="1"/>
    <xf numFmtId="4" fontId="10" fillId="2" borderId="5" xfId="0" applyNumberFormat="1" applyFont="1" applyFill="1" applyBorder="1"/>
    <xf numFmtId="4" fontId="11" fillId="0" borderId="3" xfId="0" applyNumberFormat="1" applyFont="1" applyBorder="1"/>
    <xf numFmtId="164" fontId="12" fillId="0" borderId="22" xfId="0" applyNumberFormat="1" applyFont="1" applyBorder="1"/>
    <xf numFmtId="4" fontId="12" fillId="0" borderId="0" xfId="0" applyNumberFormat="1" applyFont="1"/>
    <xf numFmtId="4" fontId="0" fillId="0" borderId="23" xfId="0" applyNumberFormat="1" applyBorder="1"/>
    <xf numFmtId="164" fontId="0" fillId="0" borderId="1" xfId="0" applyNumberFormat="1" applyBorder="1"/>
    <xf numFmtId="164" fontId="13" fillId="0" borderId="1" xfId="0" applyNumberFormat="1" applyFont="1" applyBorder="1"/>
    <xf numFmtId="4" fontId="13" fillId="0" borderId="1" xfId="0" applyNumberFormat="1" applyFont="1" applyBorder="1"/>
    <xf numFmtId="4" fontId="14" fillId="2" borderId="14" xfId="0" applyNumberFormat="1" applyFont="1" applyFill="1" applyBorder="1" applyAlignment="1">
      <alignment horizontal="center" vertical="center" wrapText="1"/>
    </xf>
    <xf numFmtId="164" fontId="14" fillId="2" borderId="13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left" wrapText="1"/>
    </xf>
    <xf numFmtId="0" fontId="5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4" fontId="4" fillId="3" borderId="0" xfId="0" applyNumberFormat="1" applyFont="1" applyFill="1" applyAlignment="1">
      <alignment horizontal="left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4" fontId="14" fillId="2" borderId="13" xfId="0" applyNumberFormat="1" applyFont="1" applyFill="1" applyBorder="1" applyAlignment="1">
      <alignment horizontal="center" vertical="center" wrapText="1"/>
    </xf>
    <xf numFmtId="4" fontId="14" fillId="2" borderId="15" xfId="0" applyNumberFormat="1" applyFont="1" applyFill="1" applyBorder="1" applyAlignment="1">
      <alignment horizontal="center" vertical="center" wrapText="1"/>
    </xf>
    <xf numFmtId="4" fontId="14" fillId="2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Q122"/>
  <sheetViews>
    <sheetView tabSelected="1" zoomScaleNormal="10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113" sqref="A113"/>
    </sheetView>
  </sheetViews>
  <sheetFormatPr defaultRowHeight="14.4" x14ac:dyDescent="0.3"/>
  <cols>
    <col min="2" max="2" width="11.6640625" customWidth="1"/>
    <col min="3" max="5" width="9.5546875" customWidth="1"/>
    <col min="6" max="6" width="9.6640625" style="8" customWidth="1"/>
    <col min="7" max="7" width="9.5546875" style="5" customWidth="1"/>
    <col min="8" max="8" width="9.88671875" style="5" bestFit="1" customWidth="1"/>
    <col min="9" max="9" width="9.6640625" style="8" customWidth="1"/>
    <col min="10" max="10" width="9.5546875" style="5" customWidth="1"/>
    <col min="11" max="11" width="13.33203125" style="5" customWidth="1"/>
    <col min="12" max="12" width="8.88671875" style="8"/>
    <col min="13" max="13" width="10.33203125" style="5" bestFit="1" customWidth="1"/>
    <col min="14" max="14" width="10.5546875" style="5" customWidth="1"/>
    <col min="15" max="15" width="9.109375" style="8"/>
    <col min="16" max="16" width="10.33203125" style="5" bestFit="1" customWidth="1"/>
    <col min="17" max="17" width="10.5546875" style="5" customWidth="1"/>
    <col min="18" max="18" width="9.109375" style="8"/>
    <col min="19" max="19" width="10.33203125" style="5" bestFit="1" customWidth="1"/>
    <col min="20" max="20" width="10.5546875" style="5" customWidth="1"/>
    <col min="21" max="21" width="9.109375" style="8"/>
    <col min="22" max="22" width="10.33203125" style="5" bestFit="1" customWidth="1"/>
    <col min="23" max="23" width="10.5546875" style="5" customWidth="1"/>
    <col min="24" max="24" width="11" style="8" customWidth="1"/>
    <col min="25" max="25" width="11" style="5" customWidth="1"/>
    <col min="26" max="26" width="9.109375" style="5"/>
    <col min="27" max="27" width="1.6640625" style="5" customWidth="1"/>
    <col min="28" max="30" width="9.109375" style="5"/>
    <col min="31" max="31" width="1.6640625" customWidth="1"/>
    <col min="35" max="35" width="1.6640625" customWidth="1"/>
    <col min="39" max="39" width="1.6640625" customWidth="1"/>
    <col min="43" max="43" width="1.6640625" customWidth="1"/>
    <col min="47" max="47" width="1.6640625" customWidth="1"/>
    <col min="51" max="51" width="1.6640625" customWidth="1"/>
    <col min="55" max="55" width="1.6640625" customWidth="1"/>
    <col min="59" max="59" width="1.6640625" customWidth="1"/>
    <col min="63" max="63" width="1.6640625" customWidth="1"/>
    <col min="67" max="67" width="1.6640625" customWidth="1"/>
    <col min="71" max="71" width="1.6640625" customWidth="1"/>
    <col min="75" max="75" width="1.6640625" customWidth="1"/>
    <col min="76" max="76" width="12.109375" customWidth="1"/>
    <col min="79" max="79" width="1.6640625" customWidth="1"/>
    <col min="83" max="83" width="1.6640625" customWidth="1"/>
    <col min="87" max="87" width="1.6640625" customWidth="1"/>
    <col min="91" max="91" width="1.6640625" customWidth="1"/>
  </cols>
  <sheetData>
    <row r="1" spans="1:173" s="25" customFormat="1" ht="7.5" customHeight="1" x14ac:dyDescent="0.3">
      <c r="F1" s="26"/>
      <c r="G1" s="27"/>
      <c r="H1" s="27"/>
      <c r="I1" s="26"/>
      <c r="J1" s="27"/>
      <c r="K1" s="27"/>
      <c r="L1" s="26"/>
      <c r="M1" s="27"/>
      <c r="N1" s="27"/>
      <c r="O1" s="26"/>
      <c r="P1" s="27"/>
      <c r="Q1" s="27"/>
      <c r="R1" s="26"/>
      <c r="S1" s="27"/>
      <c r="T1" s="27"/>
      <c r="U1" s="26"/>
      <c r="V1" s="27"/>
      <c r="W1" s="27"/>
      <c r="X1" s="26"/>
      <c r="Y1" s="27"/>
      <c r="Z1" s="27"/>
      <c r="AA1" s="27"/>
      <c r="AB1" s="27"/>
      <c r="AC1" s="27"/>
      <c r="AD1" s="27"/>
    </row>
    <row r="2" spans="1:173" s="28" customFormat="1" ht="21" customHeight="1" x14ac:dyDescent="0.4">
      <c r="B2" s="29" t="s">
        <v>19</v>
      </c>
      <c r="C2" s="86" t="s">
        <v>27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61"/>
      <c r="V2" s="61"/>
      <c r="W2" s="61"/>
      <c r="X2" s="31"/>
      <c r="Y2" s="30"/>
      <c r="Z2" s="30"/>
      <c r="AA2" s="30"/>
      <c r="AB2" s="30"/>
      <c r="AC2" s="30"/>
      <c r="AD2" s="30"/>
      <c r="AE2" s="30"/>
      <c r="AF2" s="30"/>
      <c r="AG2" s="30"/>
    </row>
    <row r="3" spans="1:173" s="28" customFormat="1" ht="21" customHeight="1" thickBot="1" x14ac:dyDescent="0.45">
      <c r="C3" s="90" t="s">
        <v>30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62"/>
      <c r="V3" s="62"/>
      <c r="W3" s="62"/>
      <c r="X3" s="33"/>
      <c r="Y3" s="32"/>
      <c r="Z3" s="32"/>
      <c r="AA3" s="32"/>
      <c r="AB3" s="32"/>
      <c r="AC3" s="32"/>
      <c r="AD3" s="32"/>
    </row>
    <row r="4" spans="1:173" s="11" customFormat="1" ht="45" customHeight="1" x14ac:dyDescent="0.3">
      <c r="A4" s="84" t="s">
        <v>0</v>
      </c>
      <c r="B4" s="85"/>
      <c r="C4" s="87" t="s">
        <v>26</v>
      </c>
      <c r="D4" s="88"/>
      <c r="E4" s="89"/>
      <c r="F4" s="81" t="s">
        <v>31</v>
      </c>
      <c r="G4" s="82"/>
      <c r="H4" s="83"/>
      <c r="I4" s="81" t="s">
        <v>20</v>
      </c>
      <c r="J4" s="82"/>
      <c r="K4" s="83"/>
      <c r="L4" s="81" t="s">
        <v>32</v>
      </c>
      <c r="M4" s="82"/>
      <c r="N4" s="83"/>
      <c r="O4" s="81" t="s">
        <v>25</v>
      </c>
      <c r="P4" s="82"/>
      <c r="Q4" s="83"/>
      <c r="R4" s="81" t="s">
        <v>38</v>
      </c>
      <c r="S4" s="82"/>
      <c r="T4" s="83"/>
      <c r="U4" s="81" t="s">
        <v>36</v>
      </c>
      <c r="V4" s="82"/>
      <c r="W4" s="83"/>
      <c r="X4" s="39" t="s">
        <v>21</v>
      </c>
      <c r="Y4" s="40" t="s">
        <v>21</v>
      </c>
      <c r="Z4" s="9"/>
      <c r="AA4" s="10"/>
      <c r="AB4" s="9"/>
      <c r="AC4" s="9"/>
      <c r="AD4" s="9"/>
      <c r="AF4" s="12"/>
      <c r="AG4" s="12"/>
      <c r="AH4" s="12"/>
      <c r="AJ4" s="12"/>
      <c r="AK4" s="12"/>
      <c r="AL4" s="12"/>
      <c r="AN4" s="12"/>
      <c r="AO4" s="12"/>
      <c r="AP4" s="12"/>
      <c r="AR4" s="12"/>
      <c r="AS4" s="12"/>
      <c r="AT4" s="12"/>
      <c r="AV4" s="12"/>
      <c r="AW4" s="12"/>
      <c r="AX4" s="12"/>
      <c r="AZ4" s="12"/>
      <c r="BA4" s="12"/>
      <c r="BB4" s="12"/>
      <c r="BD4" s="12"/>
      <c r="BE4" s="12"/>
      <c r="BF4" s="12"/>
      <c r="BH4" s="12"/>
      <c r="BI4" s="12"/>
      <c r="BJ4" s="12"/>
      <c r="BL4" s="12"/>
      <c r="BM4" s="12"/>
      <c r="BN4" s="12"/>
      <c r="BP4" s="12"/>
      <c r="BQ4" s="12"/>
      <c r="BR4" s="12"/>
      <c r="BT4" s="12"/>
      <c r="BU4" s="12"/>
      <c r="BV4" s="12"/>
      <c r="BX4" s="12"/>
      <c r="BY4" s="12"/>
      <c r="BZ4" s="12"/>
      <c r="CB4" s="12"/>
      <c r="CC4" s="12"/>
      <c r="CD4" s="12"/>
      <c r="CF4" s="12"/>
      <c r="CG4" s="12"/>
      <c r="CH4" s="12"/>
      <c r="CJ4" s="12"/>
      <c r="CK4" s="12"/>
      <c r="CL4" s="12"/>
      <c r="CN4" s="12"/>
      <c r="CO4" s="12"/>
      <c r="CP4" s="12"/>
    </row>
    <row r="5" spans="1:173" ht="45" customHeight="1" thickBot="1" x14ac:dyDescent="0.35">
      <c r="A5" s="47" t="s">
        <v>1</v>
      </c>
      <c r="B5" s="48" t="s">
        <v>34</v>
      </c>
      <c r="C5" s="20" t="s">
        <v>2</v>
      </c>
      <c r="D5" s="19" t="s">
        <v>3</v>
      </c>
      <c r="E5" s="21" t="s">
        <v>4</v>
      </c>
      <c r="F5" s="20" t="s">
        <v>2</v>
      </c>
      <c r="G5" s="19" t="s">
        <v>3</v>
      </c>
      <c r="H5" s="21" t="s">
        <v>4</v>
      </c>
      <c r="I5" s="20" t="s">
        <v>2</v>
      </c>
      <c r="J5" s="19" t="s">
        <v>3</v>
      </c>
      <c r="K5" s="21" t="s">
        <v>4</v>
      </c>
      <c r="L5" s="20" t="s">
        <v>2</v>
      </c>
      <c r="M5" s="19" t="s">
        <v>3</v>
      </c>
      <c r="N5" s="21" t="s">
        <v>4</v>
      </c>
      <c r="O5" s="20" t="s">
        <v>2</v>
      </c>
      <c r="P5" s="19" t="s">
        <v>3</v>
      </c>
      <c r="Q5" s="21" t="s">
        <v>4</v>
      </c>
      <c r="R5" s="20" t="s">
        <v>2</v>
      </c>
      <c r="S5" s="19" t="s">
        <v>3</v>
      </c>
      <c r="T5" s="21" t="s">
        <v>4</v>
      </c>
      <c r="U5" s="20" t="s">
        <v>2</v>
      </c>
      <c r="V5" s="19" t="s">
        <v>3</v>
      </c>
      <c r="W5" s="21" t="s">
        <v>4</v>
      </c>
      <c r="X5" s="20" t="s">
        <v>22</v>
      </c>
      <c r="Y5" s="21" t="s">
        <v>23</v>
      </c>
      <c r="Z5" s="3"/>
      <c r="AA5" s="4"/>
      <c r="AB5" s="3"/>
      <c r="AC5" s="3"/>
      <c r="AD5" s="3"/>
      <c r="AE5" s="2"/>
      <c r="AF5" s="1"/>
      <c r="AG5" s="1"/>
      <c r="AH5" s="1"/>
      <c r="AI5" s="2"/>
      <c r="AJ5" s="1"/>
      <c r="AK5" s="1"/>
      <c r="AL5" s="1"/>
      <c r="AM5" s="2"/>
      <c r="AN5" s="1"/>
      <c r="AO5" s="1"/>
      <c r="AP5" s="1"/>
      <c r="AQ5" s="2"/>
      <c r="AR5" s="1"/>
      <c r="AS5" s="1"/>
      <c r="AT5" s="1"/>
      <c r="AU5" s="2"/>
      <c r="AV5" s="1"/>
      <c r="AW5" s="1"/>
      <c r="AX5" s="1"/>
      <c r="AY5" s="2"/>
      <c r="AZ5" s="1"/>
      <c r="BA5" s="1"/>
      <c r="BB5" s="1"/>
      <c r="BC5" s="2"/>
      <c r="BD5" s="1"/>
      <c r="BE5" s="1"/>
      <c r="BF5" s="1"/>
      <c r="BG5" s="2"/>
      <c r="BH5" s="1"/>
      <c r="BI5" s="1"/>
      <c r="BJ5" s="1"/>
      <c r="BK5" s="2"/>
      <c r="BL5" s="1"/>
      <c r="BM5" s="1"/>
      <c r="BN5" s="1"/>
      <c r="BO5" s="2"/>
      <c r="BP5" s="1"/>
      <c r="BQ5" s="1"/>
      <c r="BR5" s="1"/>
      <c r="BS5" s="2"/>
      <c r="BT5" s="1"/>
      <c r="BU5" s="1"/>
      <c r="BV5" s="1"/>
      <c r="BW5" s="2"/>
      <c r="BX5" s="1"/>
      <c r="BY5" s="1"/>
      <c r="BZ5" s="1"/>
      <c r="CA5" s="2"/>
      <c r="CB5" s="1"/>
      <c r="CC5" s="1"/>
      <c r="CD5" s="1"/>
      <c r="CE5" s="2"/>
      <c r="CF5" s="1"/>
      <c r="CG5" s="1"/>
      <c r="CH5" s="1"/>
      <c r="CI5" s="2"/>
      <c r="CJ5" s="1"/>
      <c r="CK5" s="1"/>
      <c r="CL5" s="1"/>
      <c r="CM5" s="2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</row>
    <row r="6" spans="1:173" x14ac:dyDescent="0.3">
      <c r="A6" s="49">
        <v>2017</v>
      </c>
      <c r="B6" s="50" t="s">
        <v>5</v>
      </c>
      <c r="C6" s="41">
        <v>0</v>
      </c>
      <c r="D6" s="16">
        <v>0</v>
      </c>
      <c r="E6" s="42">
        <v>0</v>
      </c>
      <c r="F6" s="41">
        <v>0</v>
      </c>
      <c r="G6" s="16">
        <v>0</v>
      </c>
      <c r="H6" s="42">
        <v>0</v>
      </c>
      <c r="I6" s="41">
        <v>0</v>
      </c>
      <c r="J6" s="16">
        <v>0</v>
      </c>
      <c r="K6" s="42">
        <v>0</v>
      </c>
      <c r="L6" s="41">
        <v>0</v>
      </c>
      <c r="M6" s="16">
        <v>0</v>
      </c>
      <c r="N6" s="42">
        <f t="shared" ref="N6:N17" si="0">IF(L6=0,0,M6/L6*1000)</f>
        <v>0</v>
      </c>
      <c r="O6" s="41">
        <v>0</v>
      </c>
      <c r="P6" s="16">
        <v>0</v>
      </c>
      <c r="Q6" s="42">
        <v>0</v>
      </c>
      <c r="R6" s="41">
        <v>0</v>
      </c>
      <c r="S6" s="16">
        <v>0</v>
      </c>
      <c r="T6" s="42">
        <v>0</v>
      </c>
      <c r="U6" s="41">
        <v>0</v>
      </c>
      <c r="V6" s="16">
        <v>0</v>
      </c>
      <c r="W6" s="42">
        <v>0</v>
      </c>
      <c r="X6" s="17">
        <f t="shared" ref="X6:X31" si="1">C6+I6+R6+F6</f>
        <v>0</v>
      </c>
      <c r="Y6" s="18">
        <f t="shared" ref="Y6:Y31" si="2">D6+J6+S6:S6+G6</f>
        <v>0</v>
      </c>
    </row>
    <row r="7" spans="1:173" x14ac:dyDescent="0.3">
      <c r="A7" s="51">
        <v>2017</v>
      </c>
      <c r="B7" s="52" t="s">
        <v>6</v>
      </c>
      <c r="C7" s="43">
        <v>0</v>
      </c>
      <c r="D7" s="7">
        <v>0</v>
      </c>
      <c r="E7" s="44">
        <v>0</v>
      </c>
      <c r="F7" s="43">
        <v>0</v>
      </c>
      <c r="G7" s="7">
        <v>0</v>
      </c>
      <c r="H7" s="44">
        <v>0</v>
      </c>
      <c r="I7" s="43">
        <v>0</v>
      </c>
      <c r="J7" s="7">
        <v>0</v>
      </c>
      <c r="K7" s="44">
        <v>0</v>
      </c>
      <c r="L7" s="43">
        <v>0</v>
      </c>
      <c r="M7" s="7">
        <v>0</v>
      </c>
      <c r="N7" s="44">
        <f t="shared" si="0"/>
        <v>0</v>
      </c>
      <c r="O7" s="43">
        <v>0</v>
      </c>
      <c r="P7" s="7">
        <v>0</v>
      </c>
      <c r="Q7" s="44">
        <v>0</v>
      </c>
      <c r="R7" s="43">
        <v>0</v>
      </c>
      <c r="S7" s="7">
        <v>0</v>
      </c>
      <c r="T7" s="44">
        <v>0</v>
      </c>
      <c r="U7" s="43">
        <v>0</v>
      </c>
      <c r="V7" s="7">
        <v>0</v>
      </c>
      <c r="W7" s="44">
        <v>0</v>
      </c>
      <c r="X7" s="6">
        <f t="shared" si="1"/>
        <v>0</v>
      </c>
      <c r="Y7" s="14">
        <f t="shared" si="2"/>
        <v>0</v>
      </c>
    </row>
    <row r="8" spans="1:173" x14ac:dyDescent="0.3">
      <c r="A8" s="51">
        <v>2017</v>
      </c>
      <c r="B8" s="52" t="s">
        <v>7</v>
      </c>
      <c r="C8" s="43">
        <v>0</v>
      </c>
      <c r="D8" s="7">
        <v>0</v>
      </c>
      <c r="E8" s="44">
        <v>0</v>
      </c>
      <c r="F8" s="43">
        <v>0</v>
      </c>
      <c r="G8" s="7">
        <v>0</v>
      </c>
      <c r="H8" s="44">
        <v>0</v>
      </c>
      <c r="I8" s="43">
        <v>297.22500000000002</v>
      </c>
      <c r="J8" s="7">
        <v>5162.8900000000003</v>
      </c>
      <c r="K8" s="44">
        <f t="shared" ref="K8" si="3">J8/I8*1000</f>
        <v>17370.308688703844</v>
      </c>
      <c r="L8" s="43">
        <v>0</v>
      </c>
      <c r="M8" s="7">
        <v>0</v>
      </c>
      <c r="N8" s="44">
        <f t="shared" si="0"/>
        <v>0</v>
      </c>
      <c r="O8" s="43">
        <v>0</v>
      </c>
      <c r="P8" s="7">
        <v>0</v>
      </c>
      <c r="Q8" s="44">
        <v>0</v>
      </c>
      <c r="R8" s="43">
        <v>0</v>
      </c>
      <c r="S8" s="7">
        <v>0</v>
      </c>
      <c r="T8" s="44">
        <v>0</v>
      </c>
      <c r="U8" s="43">
        <v>0</v>
      </c>
      <c r="V8" s="7">
        <v>0</v>
      </c>
      <c r="W8" s="44">
        <v>0</v>
      </c>
      <c r="X8" s="6">
        <f t="shared" si="1"/>
        <v>297.22500000000002</v>
      </c>
      <c r="Y8" s="14">
        <f t="shared" si="2"/>
        <v>5162.8900000000003</v>
      </c>
    </row>
    <row r="9" spans="1:173" x14ac:dyDescent="0.3">
      <c r="A9" s="51">
        <v>2017</v>
      </c>
      <c r="B9" s="52" t="s">
        <v>8</v>
      </c>
      <c r="C9" s="43">
        <v>0</v>
      </c>
      <c r="D9" s="7">
        <v>0</v>
      </c>
      <c r="E9" s="44">
        <v>0</v>
      </c>
      <c r="F9" s="43">
        <v>0</v>
      </c>
      <c r="G9" s="7">
        <v>0</v>
      </c>
      <c r="H9" s="44">
        <v>0</v>
      </c>
      <c r="I9" s="43">
        <v>0</v>
      </c>
      <c r="J9" s="7">
        <v>0</v>
      </c>
      <c r="K9" s="44">
        <v>0</v>
      </c>
      <c r="L9" s="43">
        <v>0</v>
      </c>
      <c r="M9" s="7">
        <v>0</v>
      </c>
      <c r="N9" s="44">
        <f t="shared" si="0"/>
        <v>0</v>
      </c>
      <c r="O9" s="43">
        <v>0</v>
      </c>
      <c r="P9" s="7">
        <v>0</v>
      </c>
      <c r="Q9" s="44">
        <v>0</v>
      </c>
      <c r="R9" s="43">
        <v>0</v>
      </c>
      <c r="S9" s="7">
        <v>0</v>
      </c>
      <c r="T9" s="44">
        <v>0</v>
      </c>
      <c r="U9" s="43">
        <v>0</v>
      </c>
      <c r="V9" s="7">
        <v>0</v>
      </c>
      <c r="W9" s="44">
        <v>0</v>
      </c>
      <c r="X9" s="6">
        <f t="shared" si="1"/>
        <v>0</v>
      </c>
      <c r="Y9" s="14">
        <f t="shared" si="2"/>
        <v>0</v>
      </c>
    </row>
    <row r="10" spans="1:173" x14ac:dyDescent="0.3">
      <c r="A10" s="51">
        <v>2017</v>
      </c>
      <c r="B10" s="52" t="s">
        <v>9</v>
      </c>
      <c r="C10" s="43">
        <v>1.9750000000000001</v>
      </c>
      <c r="D10" s="7">
        <v>123.96</v>
      </c>
      <c r="E10" s="44">
        <f t="shared" ref="E10" si="4">D10/C10*1000</f>
        <v>62764.556962025308</v>
      </c>
      <c r="F10" s="43">
        <v>0</v>
      </c>
      <c r="G10" s="7">
        <v>0</v>
      </c>
      <c r="H10" s="44">
        <v>0</v>
      </c>
      <c r="I10" s="43">
        <v>304.82799999999997</v>
      </c>
      <c r="J10" s="7">
        <v>4432.9799999999996</v>
      </c>
      <c r="K10" s="44">
        <f t="shared" ref="K10" si="5">J10/I10*1000</f>
        <v>14542.56170692981</v>
      </c>
      <c r="L10" s="43">
        <v>0</v>
      </c>
      <c r="M10" s="7">
        <v>0</v>
      </c>
      <c r="N10" s="44">
        <f t="shared" si="0"/>
        <v>0</v>
      </c>
      <c r="O10" s="43">
        <v>0</v>
      </c>
      <c r="P10" s="7">
        <v>0</v>
      </c>
      <c r="Q10" s="44">
        <v>0</v>
      </c>
      <c r="R10" s="43">
        <v>0</v>
      </c>
      <c r="S10" s="7">
        <v>0</v>
      </c>
      <c r="T10" s="44">
        <v>0</v>
      </c>
      <c r="U10" s="43">
        <v>0</v>
      </c>
      <c r="V10" s="7">
        <v>0</v>
      </c>
      <c r="W10" s="44">
        <v>0</v>
      </c>
      <c r="X10" s="6">
        <f t="shared" si="1"/>
        <v>306.803</v>
      </c>
      <c r="Y10" s="14">
        <f t="shared" si="2"/>
        <v>4556.9399999999996</v>
      </c>
    </row>
    <row r="11" spans="1:173" x14ac:dyDescent="0.3">
      <c r="A11" s="51">
        <v>2017</v>
      </c>
      <c r="B11" s="52" t="s">
        <v>10</v>
      </c>
      <c r="C11" s="43">
        <v>0</v>
      </c>
      <c r="D11" s="7">
        <v>0</v>
      </c>
      <c r="E11" s="44">
        <v>0</v>
      </c>
      <c r="F11" s="43">
        <v>0</v>
      </c>
      <c r="G11" s="7">
        <v>0</v>
      </c>
      <c r="H11" s="44">
        <v>0</v>
      </c>
      <c r="I11" s="43">
        <v>0</v>
      </c>
      <c r="J11" s="7">
        <v>0</v>
      </c>
      <c r="K11" s="44">
        <v>0</v>
      </c>
      <c r="L11" s="43">
        <v>0</v>
      </c>
      <c r="M11" s="7">
        <v>0</v>
      </c>
      <c r="N11" s="44">
        <f t="shared" si="0"/>
        <v>0</v>
      </c>
      <c r="O11" s="43">
        <v>0</v>
      </c>
      <c r="P11" s="7">
        <v>0</v>
      </c>
      <c r="Q11" s="44">
        <v>0</v>
      </c>
      <c r="R11" s="43">
        <v>0</v>
      </c>
      <c r="S11" s="7">
        <v>0</v>
      </c>
      <c r="T11" s="44">
        <v>0</v>
      </c>
      <c r="U11" s="43">
        <v>0</v>
      </c>
      <c r="V11" s="7">
        <v>0</v>
      </c>
      <c r="W11" s="44">
        <v>0</v>
      </c>
      <c r="X11" s="6">
        <f t="shared" si="1"/>
        <v>0</v>
      </c>
      <c r="Y11" s="14">
        <f t="shared" si="2"/>
        <v>0</v>
      </c>
    </row>
    <row r="12" spans="1:173" x14ac:dyDescent="0.3">
      <c r="A12" s="51">
        <v>2017</v>
      </c>
      <c r="B12" s="52" t="s">
        <v>11</v>
      </c>
      <c r="C12" s="43">
        <v>0</v>
      </c>
      <c r="D12" s="7">
        <v>0</v>
      </c>
      <c r="E12" s="44">
        <v>0</v>
      </c>
      <c r="F12" s="43">
        <v>0</v>
      </c>
      <c r="G12" s="7">
        <v>0</v>
      </c>
      <c r="H12" s="44">
        <v>0</v>
      </c>
      <c r="I12" s="43">
        <v>0</v>
      </c>
      <c r="J12" s="7">
        <v>0</v>
      </c>
      <c r="K12" s="44">
        <v>0</v>
      </c>
      <c r="L12" s="43">
        <v>0</v>
      </c>
      <c r="M12" s="7">
        <v>0</v>
      </c>
      <c r="N12" s="44">
        <f t="shared" si="0"/>
        <v>0</v>
      </c>
      <c r="O12" s="43">
        <v>0.15</v>
      </c>
      <c r="P12" s="7">
        <v>1.97</v>
      </c>
      <c r="Q12" s="44">
        <f t="shared" ref="Q12" si="6">P12/O12*1000</f>
        <v>13133.333333333332</v>
      </c>
      <c r="R12" s="43">
        <v>0</v>
      </c>
      <c r="S12" s="7">
        <v>0</v>
      </c>
      <c r="T12" s="44">
        <v>0</v>
      </c>
      <c r="U12" s="43">
        <v>0</v>
      </c>
      <c r="V12" s="7">
        <v>0</v>
      </c>
      <c r="W12" s="44">
        <v>0</v>
      </c>
      <c r="X12" s="6">
        <f t="shared" si="1"/>
        <v>0</v>
      </c>
      <c r="Y12" s="14">
        <f t="shared" si="2"/>
        <v>0</v>
      </c>
    </row>
    <row r="13" spans="1:173" x14ac:dyDescent="0.3">
      <c r="A13" s="51">
        <v>2017</v>
      </c>
      <c r="B13" s="52" t="s">
        <v>12</v>
      </c>
      <c r="C13" s="43">
        <v>0</v>
      </c>
      <c r="D13" s="7">
        <v>0</v>
      </c>
      <c r="E13" s="44">
        <v>0</v>
      </c>
      <c r="F13" s="43">
        <v>0</v>
      </c>
      <c r="G13" s="7">
        <v>0</v>
      </c>
      <c r="H13" s="44">
        <v>0</v>
      </c>
      <c r="I13" s="43">
        <v>0</v>
      </c>
      <c r="J13" s="7">
        <v>0</v>
      </c>
      <c r="K13" s="44">
        <v>0</v>
      </c>
      <c r="L13" s="43">
        <v>0</v>
      </c>
      <c r="M13" s="7">
        <v>0</v>
      </c>
      <c r="N13" s="44">
        <f t="shared" si="0"/>
        <v>0</v>
      </c>
      <c r="O13" s="43">
        <v>0</v>
      </c>
      <c r="P13" s="7">
        <v>0</v>
      </c>
      <c r="Q13" s="44">
        <v>0</v>
      </c>
      <c r="R13" s="43">
        <v>0</v>
      </c>
      <c r="S13" s="7">
        <v>0</v>
      </c>
      <c r="T13" s="44">
        <v>0</v>
      </c>
      <c r="U13" s="43">
        <v>0</v>
      </c>
      <c r="V13" s="7">
        <v>0</v>
      </c>
      <c r="W13" s="44">
        <v>0</v>
      </c>
      <c r="X13" s="6">
        <f t="shared" si="1"/>
        <v>0</v>
      </c>
      <c r="Y13" s="14">
        <f t="shared" si="2"/>
        <v>0</v>
      </c>
    </row>
    <row r="14" spans="1:173" x14ac:dyDescent="0.3">
      <c r="A14" s="51">
        <v>2017</v>
      </c>
      <c r="B14" s="52" t="s">
        <v>13</v>
      </c>
      <c r="C14" s="43">
        <v>0</v>
      </c>
      <c r="D14" s="7">
        <v>0</v>
      </c>
      <c r="E14" s="44">
        <v>0</v>
      </c>
      <c r="F14" s="43">
        <v>392.65</v>
      </c>
      <c r="G14" s="7">
        <v>6625.19</v>
      </c>
      <c r="H14" s="44">
        <f t="shared" ref="H14:H16" si="7">G14/F14*1000</f>
        <v>16873.016681522982</v>
      </c>
      <c r="I14" s="43">
        <v>0</v>
      </c>
      <c r="J14" s="7">
        <v>0</v>
      </c>
      <c r="K14" s="44">
        <v>0</v>
      </c>
      <c r="L14" s="43">
        <v>0</v>
      </c>
      <c r="M14" s="7">
        <v>0</v>
      </c>
      <c r="N14" s="44">
        <f t="shared" si="0"/>
        <v>0</v>
      </c>
      <c r="O14" s="43">
        <v>0</v>
      </c>
      <c r="P14" s="7">
        <v>0</v>
      </c>
      <c r="Q14" s="44">
        <v>0</v>
      </c>
      <c r="R14" s="43">
        <v>0</v>
      </c>
      <c r="S14" s="7">
        <v>0</v>
      </c>
      <c r="T14" s="44">
        <v>0</v>
      </c>
      <c r="U14" s="43">
        <v>0</v>
      </c>
      <c r="V14" s="7">
        <v>0</v>
      </c>
      <c r="W14" s="44">
        <v>0</v>
      </c>
      <c r="X14" s="6">
        <f t="shared" si="1"/>
        <v>392.65</v>
      </c>
      <c r="Y14" s="14">
        <f t="shared" si="2"/>
        <v>6625.19</v>
      </c>
    </row>
    <row r="15" spans="1:173" x14ac:dyDescent="0.3">
      <c r="A15" s="51">
        <v>2017</v>
      </c>
      <c r="B15" s="52" t="s">
        <v>14</v>
      </c>
      <c r="C15" s="43">
        <v>0</v>
      </c>
      <c r="D15" s="7">
        <v>0</v>
      </c>
      <c r="E15" s="44">
        <v>0</v>
      </c>
      <c r="F15" s="43">
        <v>0</v>
      </c>
      <c r="G15" s="7">
        <v>0</v>
      </c>
      <c r="H15" s="44">
        <v>0</v>
      </c>
      <c r="I15" s="43">
        <v>4.5999999999999999E-2</v>
      </c>
      <c r="J15" s="7">
        <v>884.09</v>
      </c>
      <c r="K15" s="44">
        <f t="shared" ref="K15:K16" si="8">J15/I15*1000</f>
        <v>19219347.826086957</v>
      </c>
      <c r="L15" s="43">
        <v>0</v>
      </c>
      <c r="M15" s="7">
        <v>0</v>
      </c>
      <c r="N15" s="44">
        <f t="shared" si="0"/>
        <v>0</v>
      </c>
      <c r="O15" s="43">
        <v>0</v>
      </c>
      <c r="P15" s="7">
        <v>0</v>
      </c>
      <c r="Q15" s="44">
        <v>0</v>
      </c>
      <c r="R15" s="43">
        <v>0</v>
      </c>
      <c r="S15" s="7">
        <v>0</v>
      </c>
      <c r="T15" s="44">
        <v>0</v>
      </c>
      <c r="U15" s="43">
        <v>0</v>
      </c>
      <c r="V15" s="7">
        <v>0</v>
      </c>
      <c r="W15" s="44">
        <v>0</v>
      </c>
      <c r="X15" s="6">
        <f t="shared" si="1"/>
        <v>4.5999999999999999E-2</v>
      </c>
      <c r="Y15" s="14">
        <f t="shared" si="2"/>
        <v>884.09</v>
      </c>
    </row>
    <row r="16" spans="1:173" x14ac:dyDescent="0.3">
      <c r="A16" s="51">
        <v>2017</v>
      </c>
      <c r="B16" s="52" t="s">
        <v>15</v>
      </c>
      <c r="C16" s="43">
        <v>0</v>
      </c>
      <c r="D16" s="7">
        <v>0</v>
      </c>
      <c r="E16" s="44">
        <v>0</v>
      </c>
      <c r="F16" s="43">
        <v>199.93299999999999</v>
      </c>
      <c r="G16" s="7">
        <v>3696.84</v>
      </c>
      <c r="H16" s="44">
        <f t="shared" si="7"/>
        <v>18490.394282084497</v>
      </c>
      <c r="I16" s="43">
        <v>41.93</v>
      </c>
      <c r="J16" s="7">
        <v>966.77</v>
      </c>
      <c r="K16" s="44">
        <f t="shared" si="8"/>
        <v>23056.761268781302</v>
      </c>
      <c r="L16" s="43">
        <v>0</v>
      </c>
      <c r="M16" s="7">
        <v>0</v>
      </c>
      <c r="N16" s="44">
        <f t="shared" si="0"/>
        <v>0</v>
      </c>
      <c r="O16" s="43">
        <v>0</v>
      </c>
      <c r="P16" s="7">
        <v>0</v>
      </c>
      <c r="Q16" s="44">
        <v>0</v>
      </c>
      <c r="R16" s="43">
        <v>0</v>
      </c>
      <c r="S16" s="7">
        <v>0</v>
      </c>
      <c r="T16" s="44">
        <v>0</v>
      </c>
      <c r="U16" s="43">
        <v>0</v>
      </c>
      <c r="V16" s="7">
        <v>0</v>
      </c>
      <c r="W16" s="44">
        <v>0</v>
      </c>
      <c r="X16" s="6">
        <f t="shared" si="1"/>
        <v>241.863</v>
      </c>
      <c r="Y16" s="14">
        <f t="shared" si="2"/>
        <v>4663.6100000000006</v>
      </c>
    </row>
    <row r="17" spans="1:25" x14ac:dyDescent="0.3">
      <c r="A17" s="51">
        <v>2017</v>
      </c>
      <c r="B17" s="52" t="s">
        <v>16</v>
      </c>
      <c r="C17" s="43">
        <v>0</v>
      </c>
      <c r="D17" s="7">
        <v>0</v>
      </c>
      <c r="E17" s="44">
        <v>0</v>
      </c>
      <c r="F17" s="43">
        <v>0</v>
      </c>
      <c r="G17" s="7">
        <v>0</v>
      </c>
      <c r="H17" s="44">
        <v>0</v>
      </c>
      <c r="I17" s="43">
        <v>0</v>
      </c>
      <c r="J17" s="7">
        <v>0</v>
      </c>
      <c r="K17" s="44">
        <v>0</v>
      </c>
      <c r="L17" s="43">
        <v>0</v>
      </c>
      <c r="M17" s="7">
        <v>0</v>
      </c>
      <c r="N17" s="44">
        <f t="shared" si="0"/>
        <v>0</v>
      </c>
      <c r="O17" s="43">
        <v>0</v>
      </c>
      <c r="P17" s="7">
        <v>0</v>
      </c>
      <c r="Q17" s="44">
        <v>0</v>
      </c>
      <c r="R17" s="43">
        <v>0</v>
      </c>
      <c r="S17" s="7">
        <v>0</v>
      </c>
      <c r="T17" s="44">
        <v>0</v>
      </c>
      <c r="U17" s="43">
        <v>0</v>
      </c>
      <c r="V17" s="7">
        <v>0</v>
      </c>
      <c r="W17" s="44">
        <v>0</v>
      </c>
      <c r="X17" s="6">
        <f t="shared" si="1"/>
        <v>0</v>
      </c>
      <c r="Y17" s="14">
        <f t="shared" si="2"/>
        <v>0</v>
      </c>
    </row>
    <row r="18" spans="1:25" ht="15" thickBot="1" x14ac:dyDescent="0.35">
      <c r="A18" s="53"/>
      <c r="B18" s="54" t="s">
        <v>17</v>
      </c>
      <c r="C18" s="45">
        <f t="shared" ref="C18:D18" si="9">SUM(C6:C17)</f>
        <v>1.9750000000000001</v>
      </c>
      <c r="D18" s="22">
        <f t="shared" si="9"/>
        <v>123.96</v>
      </c>
      <c r="E18" s="46"/>
      <c r="F18" s="45">
        <f t="shared" ref="F18:G18" si="10">SUM(F6:F17)</f>
        <v>592.58299999999997</v>
      </c>
      <c r="G18" s="22">
        <f t="shared" si="10"/>
        <v>10322.029999999999</v>
      </c>
      <c r="H18" s="46"/>
      <c r="I18" s="45">
        <f t="shared" ref="I18:J18" si="11">SUM(I6:I17)</f>
        <v>644.029</v>
      </c>
      <c r="J18" s="22">
        <f t="shared" si="11"/>
        <v>11446.73</v>
      </c>
      <c r="K18" s="46"/>
      <c r="L18" s="45">
        <f t="shared" ref="L18:M18" si="12">SUM(L6:L17)</f>
        <v>0</v>
      </c>
      <c r="M18" s="22">
        <f t="shared" si="12"/>
        <v>0</v>
      </c>
      <c r="N18" s="46"/>
      <c r="O18" s="45">
        <f t="shared" ref="O18:P18" si="13">SUM(O6:O17)</f>
        <v>0.15</v>
      </c>
      <c r="P18" s="22">
        <f t="shared" si="13"/>
        <v>1.97</v>
      </c>
      <c r="Q18" s="46"/>
      <c r="R18" s="45">
        <f t="shared" ref="R18:S18" si="14">SUM(R6:R17)</f>
        <v>0</v>
      </c>
      <c r="S18" s="22">
        <f t="shared" si="14"/>
        <v>0</v>
      </c>
      <c r="T18" s="46"/>
      <c r="U18" s="45">
        <f t="shared" ref="U18:V18" si="15">SUM(U6:U17)</f>
        <v>0</v>
      </c>
      <c r="V18" s="22">
        <f t="shared" si="15"/>
        <v>0</v>
      </c>
      <c r="W18" s="46"/>
      <c r="X18" s="23">
        <f t="shared" si="1"/>
        <v>1238.587</v>
      </c>
      <c r="Y18" s="24">
        <f t="shared" si="2"/>
        <v>21892.719999999998</v>
      </c>
    </row>
    <row r="19" spans="1:25" x14ac:dyDescent="0.3">
      <c r="A19" s="49">
        <v>2018</v>
      </c>
      <c r="B19" s="50" t="s">
        <v>5</v>
      </c>
      <c r="C19" s="41">
        <v>0</v>
      </c>
      <c r="D19" s="16">
        <v>0</v>
      </c>
      <c r="E19" s="42">
        <v>0</v>
      </c>
      <c r="F19" s="41">
        <v>0</v>
      </c>
      <c r="G19" s="16">
        <v>0</v>
      </c>
      <c r="H19" s="42">
        <v>0</v>
      </c>
      <c r="I19" s="41">
        <v>406.6</v>
      </c>
      <c r="J19" s="16">
        <v>6742</v>
      </c>
      <c r="K19" s="42">
        <f t="shared" ref="K19:K29" si="16">J19/I19*1000</f>
        <v>16581.406787998032</v>
      </c>
      <c r="L19" s="41">
        <v>0</v>
      </c>
      <c r="M19" s="16">
        <v>0</v>
      </c>
      <c r="N19" s="42">
        <f t="shared" ref="N19:N30" si="17">IF(L19=0,0,M19/L19*1000)</f>
        <v>0</v>
      </c>
      <c r="O19" s="41">
        <v>0</v>
      </c>
      <c r="P19" s="16">
        <v>0</v>
      </c>
      <c r="Q19" s="42">
        <v>0</v>
      </c>
      <c r="R19" s="41">
        <v>0</v>
      </c>
      <c r="S19" s="16">
        <v>0</v>
      </c>
      <c r="T19" s="42">
        <v>0</v>
      </c>
      <c r="U19" s="41">
        <v>0</v>
      </c>
      <c r="V19" s="16">
        <v>0</v>
      </c>
      <c r="W19" s="42">
        <v>0</v>
      </c>
      <c r="X19" s="17">
        <f t="shared" si="1"/>
        <v>406.6</v>
      </c>
      <c r="Y19" s="18">
        <f t="shared" si="2"/>
        <v>6742</v>
      </c>
    </row>
    <row r="20" spans="1:25" x14ac:dyDescent="0.3">
      <c r="A20" s="51">
        <v>2018</v>
      </c>
      <c r="B20" s="52" t="s">
        <v>6</v>
      </c>
      <c r="C20" s="43">
        <v>0</v>
      </c>
      <c r="D20" s="7">
        <v>0</v>
      </c>
      <c r="E20" s="44">
        <v>0</v>
      </c>
      <c r="F20" s="43">
        <v>0</v>
      </c>
      <c r="G20" s="7">
        <v>0</v>
      </c>
      <c r="H20" s="44">
        <v>0</v>
      </c>
      <c r="I20" s="43">
        <v>0</v>
      </c>
      <c r="J20" s="7">
        <v>0</v>
      </c>
      <c r="K20" s="44">
        <v>0</v>
      </c>
      <c r="L20" s="43">
        <v>0</v>
      </c>
      <c r="M20" s="7">
        <v>0</v>
      </c>
      <c r="N20" s="44">
        <f t="shared" si="17"/>
        <v>0</v>
      </c>
      <c r="O20" s="43">
        <v>0</v>
      </c>
      <c r="P20" s="7">
        <v>0</v>
      </c>
      <c r="Q20" s="44">
        <v>0</v>
      </c>
      <c r="R20" s="43">
        <v>0</v>
      </c>
      <c r="S20" s="7">
        <v>0</v>
      </c>
      <c r="T20" s="44">
        <v>0</v>
      </c>
      <c r="U20" s="43">
        <v>0</v>
      </c>
      <c r="V20" s="7">
        <v>0</v>
      </c>
      <c r="W20" s="44">
        <v>0</v>
      </c>
      <c r="X20" s="6">
        <f t="shared" si="1"/>
        <v>0</v>
      </c>
      <c r="Y20" s="14">
        <f t="shared" si="2"/>
        <v>0</v>
      </c>
    </row>
    <row r="21" spans="1:25" x14ac:dyDescent="0.3">
      <c r="A21" s="51">
        <v>2018</v>
      </c>
      <c r="B21" s="52" t="s">
        <v>7</v>
      </c>
      <c r="C21" s="43">
        <v>0</v>
      </c>
      <c r="D21" s="7">
        <v>0</v>
      </c>
      <c r="E21" s="44">
        <v>0</v>
      </c>
      <c r="F21" s="43">
        <v>0</v>
      </c>
      <c r="G21" s="7">
        <v>0</v>
      </c>
      <c r="H21" s="44">
        <v>0</v>
      </c>
      <c r="I21" s="43">
        <v>3962</v>
      </c>
      <c r="J21" s="7">
        <v>5047.49</v>
      </c>
      <c r="K21" s="44">
        <f t="shared" si="16"/>
        <v>1273.9752650176679</v>
      </c>
      <c r="L21" s="43">
        <v>0</v>
      </c>
      <c r="M21" s="7">
        <v>0</v>
      </c>
      <c r="N21" s="44">
        <f t="shared" si="17"/>
        <v>0</v>
      </c>
      <c r="O21" s="43">
        <v>0</v>
      </c>
      <c r="P21" s="7">
        <v>0</v>
      </c>
      <c r="Q21" s="44">
        <v>0</v>
      </c>
      <c r="R21" s="43">
        <v>0</v>
      </c>
      <c r="S21" s="7">
        <v>0</v>
      </c>
      <c r="T21" s="44">
        <v>0</v>
      </c>
      <c r="U21" s="43">
        <v>0</v>
      </c>
      <c r="V21" s="7">
        <v>0</v>
      </c>
      <c r="W21" s="44">
        <v>0</v>
      </c>
      <c r="X21" s="6">
        <f t="shared" si="1"/>
        <v>3962</v>
      </c>
      <c r="Y21" s="14">
        <f t="shared" si="2"/>
        <v>5047.49</v>
      </c>
    </row>
    <row r="22" spans="1:25" x14ac:dyDescent="0.3">
      <c r="A22" s="51">
        <v>2018</v>
      </c>
      <c r="B22" s="52" t="s">
        <v>8</v>
      </c>
      <c r="C22" s="43">
        <v>0</v>
      </c>
      <c r="D22" s="7">
        <v>0</v>
      </c>
      <c r="E22" s="44">
        <v>0</v>
      </c>
      <c r="F22" s="43">
        <v>21.87</v>
      </c>
      <c r="G22" s="7">
        <v>391.96</v>
      </c>
      <c r="H22" s="44">
        <f t="shared" ref="H22:H27" si="18">G22/F22*1000</f>
        <v>17922.267946959302</v>
      </c>
      <c r="I22" s="43">
        <v>0</v>
      </c>
      <c r="J22" s="7">
        <v>0</v>
      </c>
      <c r="K22" s="44">
        <v>0</v>
      </c>
      <c r="L22" s="43">
        <v>0</v>
      </c>
      <c r="M22" s="7">
        <v>0</v>
      </c>
      <c r="N22" s="44">
        <f t="shared" si="17"/>
        <v>0</v>
      </c>
      <c r="O22" s="43">
        <v>0</v>
      </c>
      <c r="P22" s="7">
        <v>0</v>
      </c>
      <c r="Q22" s="44">
        <v>0</v>
      </c>
      <c r="R22" s="43">
        <v>0</v>
      </c>
      <c r="S22" s="7">
        <v>0</v>
      </c>
      <c r="T22" s="44">
        <v>0</v>
      </c>
      <c r="U22" s="43">
        <v>0</v>
      </c>
      <c r="V22" s="7">
        <v>0</v>
      </c>
      <c r="W22" s="44">
        <v>0</v>
      </c>
      <c r="X22" s="6">
        <f t="shared" si="1"/>
        <v>21.87</v>
      </c>
      <c r="Y22" s="14">
        <f t="shared" si="2"/>
        <v>391.96</v>
      </c>
    </row>
    <row r="23" spans="1:25" x14ac:dyDescent="0.3">
      <c r="A23" s="51">
        <v>2018</v>
      </c>
      <c r="B23" s="52" t="s">
        <v>9</v>
      </c>
      <c r="C23" s="43">
        <v>0</v>
      </c>
      <c r="D23" s="7">
        <v>0</v>
      </c>
      <c r="E23" s="44">
        <v>0</v>
      </c>
      <c r="F23" s="43">
        <v>84</v>
      </c>
      <c r="G23" s="7">
        <v>1149.1500000000001</v>
      </c>
      <c r="H23" s="44">
        <f t="shared" si="18"/>
        <v>13680.357142857143</v>
      </c>
      <c r="I23" s="43">
        <v>0</v>
      </c>
      <c r="J23" s="7">
        <v>0</v>
      </c>
      <c r="K23" s="44">
        <v>0</v>
      </c>
      <c r="L23" s="43">
        <v>0</v>
      </c>
      <c r="M23" s="7">
        <v>0</v>
      </c>
      <c r="N23" s="44">
        <f t="shared" si="17"/>
        <v>0</v>
      </c>
      <c r="O23" s="43">
        <v>0</v>
      </c>
      <c r="P23" s="7">
        <v>0</v>
      </c>
      <c r="Q23" s="44">
        <v>0</v>
      </c>
      <c r="R23" s="43">
        <v>0</v>
      </c>
      <c r="S23" s="7">
        <v>0</v>
      </c>
      <c r="T23" s="44">
        <v>0</v>
      </c>
      <c r="U23" s="43">
        <v>0</v>
      </c>
      <c r="V23" s="7">
        <v>0</v>
      </c>
      <c r="W23" s="44">
        <v>0</v>
      </c>
      <c r="X23" s="6">
        <f t="shared" si="1"/>
        <v>84</v>
      </c>
      <c r="Y23" s="14">
        <f t="shared" si="2"/>
        <v>1149.1500000000001</v>
      </c>
    </row>
    <row r="24" spans="1:25" x14ac:dyDescent="0.3">
      <c r="A24" s="51">
        <v>2018</v>
      </c>
      <c r="B24" s="52" t="s">
        <v>10</v>
      </c>
      <c r="C24" s="43">
        <v>0</v>
      </c>
      <c r="D24" s="7">
        <v>0</v>
      </c>
      <c r="E24" s="44">
        <v>0</v>
      </c>
      <c r="F24" s="43">
        <v>0</v>
      </c>
      <c r="G24" s="7">
        <v>0</v>
      </c>
      <c r="H24" s="44">
        <v>0</v>
      </c>
      <c r="I24" s="43">
        <v>0</v>
      </c>
      <c r="J24" s="7">
        <v>0</v>
      </c>
      <c r="K24" s="44">
        <v>0</v>
      </c>
      <c r="L24" s="43">
        <v>0</v>
      </c>
      <c r="M24" s="7">
        <v>0</v>
      </c>
      <c r="N24" s="44">
        <f t="shared" si="17"/>
        <v>0</v>
      </c>
      <c r="O24" s="43">
        <v>0</v>
      </c>
      <c r="P24" s="7">
        <v>0</v>
      </c>
      <c r="Q24" s="44">
        <v>0</v>
      </c>
      <c r="R24" s="43">
        <v>0</v>
      </c>
      <c r="S24" s="7">
        <v>0</v>
      </c>
      <c r="T24" s="44">
        <v>0</v>
      </c>
      <c r="U24" s="43">
        <v>0</v>
      </c>
      <c r="V24" s="7">
        <v>0</v>
      </c>
      <c r="W24" s="44">
        <v>0</v>
      </c>
      <c r="X24" s="6">
        <f t="shared" si="1"/>
        <v>0</v>
      </c>
      <c r="Y24" s="14">
        <f t="shared" si="2"/>
        <v>0</v>
      </c>
    </row>
    <row r="25" spans="1:25" x14ac:dyDescent="0.3">
      <c r="A25" s="51">
        <v>2018</v>
      </c>
      <c r="B25" s="52" t="s">
        <v>11</v>
      </c>
      <c r="C25" s="43">
        <v>0</v>
      </c>
      <c r="D25" s="7">
        <v>0</v>
      </c>
      <c r="E25" s="44">
        <v>0</v>
      </c>
      <c r="F25" s="43">
        <v>0</v>
      </c>
      <c r="G25" s="7">
        <v>0</v>
      </c>
      <c r="H25" s="44">
        <v>0</v>
      </c>
      <c r="I25" s="43">
        <v>0</v>
      </c>
      <c r="J25" s="7">
        <v>0</v>
      </c>
      <c r="K25" s="44">
        <v>0</v>
      </c>
      <c r="L25" s="43">
        <v>0</v>
      </c>
      <c r="M25" s="7">
        <v>0</v>
      </c>
      <c r="N25" s="44">
        <f t="shared" si="17"/>
        <v>0</v>
      </c>
      <c r="O25" s="43">
        <v>0</v>
      </c>
      <c r="P25" s="7">
        <v>0</v>
      </c>
      <c r="Q25" s="44">
        <v>0</v>
      </c>
      <c r="R25" s="43">
        <v>0</v>
      </c>
      <c r="S25" s="7">
        <v>0</v>
      </c>
      <c r="T25" s="44">
        <v>0</v>
      </c>
      <c r="U25" s="43">
        <v>0</v>
      </c>
      <c r="V25" s="7">
        <v>0</v>
      </c>
      <c r="W25" s="44">
        <v>0</v>
      </c>
      <c r="X25" s="6">
        <f t="shared" si="1"/>
        <v>0</v>
      </c>
      <c r="Y25" s="14">
        <f t="shared" si="2"/>
        <v>0</v>
      </c>
    </row>
    <row r="26" spans="1:25" x14ac:dyDescent="0.3">
      <c r="A26" s="51">
        <v>2018</v>
      </c>
      <c r="B26" s="52" t="s">
        <v>12</v>
      </c>
      <c r="C26" s="43">
        <v>0</v>
      </c>
      <c r="D26" s="7">
        <v>0</v>
      </c>
      <c r="E26" s="44">
        <v>0</v>
      </c>
      <c r="F26" s="43">
        <v>0</v>
      </c>
      <c r="G26" s="7">
        <v>0</v>
      </c>
      <c r="H26" s="44">
        <v>0</v>
      </c>
      <c r="I26" s="43">
        <v>500.84399999999999</v>
      </c>
      <c r="J26" s="7">
        <v>6000.7079999999996</v>
      </c>
      <c r="K26" s="44">
        <f t="shared" si="16"/>
        <v>11981.19174832882</v>
      </c>
      <c r="L26" s="43">
        <v>0</v>
      </c>
      <c r="M26" s="7">
        <v>0</v>
      </c>
      <c r="N26" s="44">
        <f t="shared" si="17"/>
        <v>0</v>
      </c>
      <c r="O26" s="43">
        <v>0</v>
      </c>
      <c r="P26" s="7">
        <v>0</v>
      </c>
      <c r="Q26" s="44">
        <v>0</v>
      </c>
      <c r="R26" s="43">
        <v>0</v>
      </c>
      <c r="S26" s="7">
        <v>0</v>
      </c>
      <c r="T26" s="44">
        <v>0</v>
      </c>
      <c r="U26" s="43">
        <v>0</v>
      </c>
      <c r="V26" s="7">
        <v>0</v>
      </c>
      <c r="W26" s="44">
        <v>0</v>
      </c>
      <c r="X26" s="6">
        <f t="shared" si="1"/>
        <v>500.84399999999999</v>
      </c>
      <c r="Y26" s="14">
        <f t="shared" si="2"/>
        <v>6000.7079999999996</v>
      </c>
    </row>
    <row r="27" spans="1:25" x14ac:dyDescent="0.3">
      <c r="A27" s="51">
        <v>2018</v>
      </c>
      <c r="B27" s="52" t="s">
        <v>13</v>
      </c>
      <c r="C27" s="43">
        <v>0</v>
      </c>
      <c r="D27" s="7">
        <v>0</v>
      </c>
      <c r="E27" s="44">
        <v>0</v>
      </c>
      <c r="F27" s="43">
        <v>21.87</v>
      </c>
      <c r="G27" s="7">
        <v>318.00099999999998</v>
      </c>
      <c r="H27" s="44">
        <f t="shared" si="18"/>
        <v>14540.512117055325</v>
      </c>
      <c r="I27" s="43">
        <v>0</v>
      </c>
      <c r="J27" s="7">
        <v>0</v>
      </c>
      <c r="K27" s="44">
        <v>0</v>
      </c>
      <c r="L27" s="43">
        <v>0</v>
      </c>
      <c r="M27" s="7">
        <v>0</v>
      </c>
      <c r="N27" s="44">
        <f t="shared" si="17"/>
        <v>0</v>
      </c>
      <c r="O27" s="43">
        <v>0</v>
      </c>
      <c r="P27" s="7">
        <v>0</v>
      </c>
      <c r="Q27" s="44">
        <v>0</v>
      </c>
      <c r="R27" s="43">
        <v>0</v>
      </c>
      <c r="S27" s="7">
        <v>0</v>
      </c>
      <c r="T27" s="44">
        <v>0</v>
      </c>
      <c r="U27" s="43">
        <v>0</v>
      </c>
      <c r="V27" s="7">
        <v>0</v>
      </c>
      <c r="W27" s="44">
        <v>0</v>
      </c>
      <c r="X27" s="6">
        <f t="shared" si="1"/>
        <v>21.87</v>
      </c>
      <c r="Y27" s="14">
        <f t="shared" si="2"/>
        <v>318.00099999999998</v>
      </c>
    </row>
    <row r="28" spans="1:25" x14ac:dyDescent="0.3">
      <c r="A28" s="51">
        <v>2018</v>
      </c>
      <c r="B28" s="52" t="s">
        <v>14</v>
      </c>
      <c r="C28" s="43">
        <v>0</v>
      </c>
      <c r="D28" s="7">
        <v>0</v>
      </c>
      <c r="E28" s="44">
        <v>0</v>
      </c>
      <c r="F28" s="43">
        <v>0</v>
      </c>
      <c r="G28" s="7">
        <v>0</v>
      </c>
      <c r="H28" s="44">
        <v>0</v>
      </c>
      <c r="I28" s="43">
        <v>0</v>
      </c>
      <c r="J28" s="7">
        <v>0</v>
      </c>
      <c r="K28" s="44">
        <v>0</v>
      </c>
      <c r="L28" s="43">
        <v>0</v>
      </c>
      <c r="M28" s="7">
        <v>0</v>
      </c>
      <c r="N28" s="44">
        <f t="shared" si="17"/>
        <v>0</v>
      </c>
      <c r="O28" s="43">
        <v>0</v>
      </c>
      <c r="P28" s="7">
        <v>0</v>
      </c>
      <c r="Q28" s="44">
        <v>0</v>
      </c>
      <c r="R28" s="43">
        <v>0</v>
      </c>
      <c r="S28" s="7">
        <v>0</v>
      </c>
      <c r="T28" s="44">
        <v>0</v>
      </c>
      <c r="U28" s="43">
        <v>0</v>
      </c>
      <c r="V28" s="7">
        <v>0</v>
      </c>
      <c r="W28" s="44">
        <v>0</v>
      </c>
      <c r="X28" s="6">
        <f t="shared" si="1"/>
        <v>0</v>
      </c>
      <c r="Y28" s="14">
        <f t="shared" si="2"/>
        <v>0</v>
      </c>
    </row>
    <row r="29" spans="1:25" x14ac:dyDescent="0.3">
      <c r="A29" s="51">
        <v>2018</v>
      </c>
      <c r="B29" s="52" t="s">
        <v>15</v>
      </c>
      <c r="C29" s="43">
        <v>0</v>
      </c>
      <c r="D29" s="7">
        <v>0</v>
      </c>
      <c r="E29" s="44">
        <v>0</v>
      </c>
      <c r="F29" s="43">
        <v>0</v>
      </c>
      <c r="G29" s="7">
        <v>0</v>
      </c>
      <c r="H29" s="44">
        <v>0</v>
      </c>
      <c r="I29" s="43">
        <v>221.91</v>
      </c>
      <c r="J29" s="7">
        <v>2602.7840000000001</v>
      </c>
      <c r="K29" s="44">
        <f t="shared" si="16"/>
        <v>11729.007255193548</v>
      </c>
      <c r="L29" s="43">
        <v>0</v>
      </c>
      <c r="M29" s="7">
        <v>0</v>
      </c>
      <c r="N29" s="44">
        <f t="shared" si="17"/>
        <v>0</v>
      </c>
      <c r="O29" s="43">
        <v>0</v>
      </c>
      <c r="P29" s="7">
        <v>0</v>
      </c>
      <c r="Q29" s="44">
        <v>0</v>
      </c>
      <c r="R29" s="43">
        <v>0</v>
      </c>
      <c r="S29" s="7">
        <v>0</v>
      </c>
      <c r="T29" s="44">
        <v>0</v>
      </c>
      <c r="U29" s="43">
        <v>0</v>
      </c>
      <c r="V29" s="7">
        <v>0</v>
      </c>
      <c r="W29" s="44">
        <v>0</v>
      </c>
      <c r="X29" s="6">
        <f t="shared" si="1"/>
        <v>221.91</v>
      </c>
      <c r="Y29" s="14">
        <f t="shared" si="2"/>
        <v>2602.7840000000001</v>
      </c>
    </row>
    <row r="30" spans="1:25" x14ac:dyDescent="0.3">
      <c r="A30" s="51">
        <v>2018</v>
      </c>
      <c r="B30" s="52" t="s">
        <v>16</v>
      </c>
      <c r="C30" s="43">
        <v>0</v>
      </c>
      <c r="D30" s="7">
        <v>0</v>
      </c>
      <c r="E30" s="44">
        <v>0</v>
      </c>
      <c r="F30" s="43">
        <v>0</v>
      </c>
      <c r="G30" s="7">
        <v>0</v>
      </c>
      <c r="H30" s="44">
        <v>0</v>
      </c>
      <c r="I30" s="43">
        <v>0</v>
      </c>
      <c r="J30" s="7">
        <v>0</v>
      </c>
      <c r="K30" s="44">
        <v>0</v>
      </c>
      <c r="L30" s="43">
        <v>0</v>
      </c>
      <c r="M30" s="7">
        <v>0</v>
      </c>
      <c r="N30" s="44">
        <f t="shared" si="17"/>
        <v>0</v>
      </c>
      <c r="O30" s="43">
        <v>0</v>
      </c>
      <c r="P30" s="7">
        <v>0</v>
      </c>
      <c r="Q30" s="44">
        <v>0</v>
      </c>
      <c r="R30" s="43">
        <v>0</v>
      </c>
      <c r="S30" s="7">
        <v>0</v>
      </c>
      <c r="T30" s="44">
        <v>0</v>
      </c>
      <c r="U30" s="43">
        <v>0</v>
      </c>
      <c r="V30" s="7">
        <v>0</v>
      </c>
      <c r="W30" s="44">
        <v>0</v>
      </c>
      <c r="X30" s="6">
        <f t="shared" si="1"/>
        <v>0</v>
      </c>
      <c r="Y30" s="14">
        <f t="shared" si="2"/>
        <v>0</v>
      </c>
    </row>
    <row r="31" spans="1:25" ht="15" thickBot="1" x14ac:dyDescent="0.35">
      <c r="A31" s="53"/>
      <c r="B31" s="54" t="s">
        <v>17</v>
      </c>
      <c r="C31" s="45">
        <f t="shared" ref="C31:D31" si="19">SUM(C19:C30)</f>
        <v>0</v>
      </c>
      <c r="D31" s="22">
        <f t="shared" si="19"/>
        <v>0</v>
      </c>
      <c r="E31" s="46"/>
      <c r="F31" s="45">
        <f t="shared" ref="F31:G31" si="20">SUM(F19:F30)</f>
        <v>127.74000000000001</v>
      </c>
      <c r="G31" s="22">
        <f t="shared" si="20"/>
        <v>1859.1110000000001</v>
      </c>
      <c r="H31" s="46"/>
      <c r="I31" s="45">
        <f t="shared" ref="I31:J31" si="21">SUM(I19:I30)</f>
        <v>5091.3540000000003</v>
      </c>
      <c r="J31" s="22">
        <f t="shared" si="21"/>
        <v>20392.982</v>
      </c>
      <c r="K31" s="46"/>
      <c r="L31" s="45">
        <f t="shared" ref="L31:M31" si="22">SUM(L19:L30)</f>
        <v>0</v>
      </c>
      <c r="M31" s="22">
        <f t="shared" si="22"/>
        <v>0</v>
      </c>
      <c r="N31" s="46"/>
      <c r="O31" s="45">
        <f t="shared" ref="O31:P31" si="23">SUM(O19:O30)</f>
        <v>0</v>
      </c>
      <c r="P31" s="22">
        <f t="shared" si="23"/>
        <v>0</v>
      </c>
      <c r="Q31" s="46"/>
      <c r="R31" s="45">
        <f t="shared" ref="R31:S31" si="24">SUM(R19:R30)</f>
        <v>0</v>
      </c>
      <c r="S31" s="22">
        <f t="shared" si="24"/>
        <v>0</v>
      </c>
      <c r="T31" s="46"/>
      <c r="U31" s="45">
        <f t="shared" ref="U31:V31" si="25">SUM(U19:U30)</f>
        <v>0</v>
      </c>
      <c r="V31" s="22">
        <f t="shared" si="25"/>
        <v>0</v>
      </c>
      <c r="W31" s="46"/>
      <c r="X31" s="23">
        <f t="shared" si="1"/>
        <v>5219.0940000000001</v>
      </c>
      <c r="Y31" s="24">
        <f t="shared" si="2"/>
        <v>22252.093000000001</v>
      </c>
    </row>
    <row r="32" spans="1:25" x14ac:dyDescent="0.3">
      <c r="A32" s="51">
        <v>2019</v>
      </c>
      <c r="B32" s="50" t="s">
        <v>5</v>
      </c>
      <c r="C32" s="43">
        <v>0</v>
      </c>
      <c r="D32" s="7">
        <v>0</v>
      </c>
      <c r="E32" s="44">
        <v>0</v>
      </c>
      <c r="F32" s="43">
        <v>275.22000000000003</v>
      </c>
      <c r="G32" s="7">
        <v>2686.3449999999998</v>
      </c>
      <c r="H32" s="44">
        <f t="shared" ref="H32:H40" si="26">G32/F32*1000</f>
        <v>9760.7186977690562</v>
      </c>
      <c r="I32" s="43">
        <v>0</v>
      </c>
      <c r="J32" s="7">
        <v>0</v>
      </c>
      <c r="K32" s="44">
        <v>0</v>
      </c>
      <c r="L32" s="43">
        <v>0</v>
      </c>
      <c r="M32" s="7">
        <v>0</v>
      </c>
      <c r="N32" s="44">
        <f t="shared" ref="N32:N43" si="27">IF(L32=0,0,M32/L32*1000)</f>
        <v>0</v>
      </c>
      <c r="O32" s="43">
        <v>0</v>
      </c>
      <c r="P32" s="7">
        <v>0</v>
      </c>
      <c r="Q32" s="44">
        <v>0</v>
      </c>
      <c r="R32" s="43">
        <v>0</v>
      </c>
      <c r="S32" s="7">
        <v>0</v>
      </c>
      <c r="T32" s="44">
        <v>0</v>
      </c>
      <c r="U32" s="43">
        <v>0</v>
      </c>
      <c r="V32" s="7">
        <v>0</v>
      </c>
      <c r="W32" s="44">
        <v>0</v>
      </c>
      <c r="X32" s="6">
        <f t="shared" ref="X32:X37" si="28">C32+I32+R32+F32+U32</f>
        <v>275.22000000000003</v>
      </c>
      <c r="Y32" s="14">
        <f t="shared" ref="Y32:Y37" si="29">D32+J32+S32+G32+V32</f>
        <v>2686.3449999999998</v>
      </c>
    </row>
    <row r="33" spans="1:25" x14ac:dyDescent="0.3">
      <c r="A33" s="51">
        <v>2019</v>
      </c>
      <c r="B33" s="52" t="s">
        <v>6</v>
      </c>
      <c r="C33" s="43">
        <v>0</v>
      </c>
      <c r="D33" s="7">
        <v>0</v>
      </c>
      <c r="E33" s="44">
        <v>0</v>
      </c>
      <c r="F33" s="43">
        <v>0</v>
      </c>
      <c r="G33" s="7">
        <v>0</v>
      </c>
      <c r="H33" s="44">
        <v>0</v>
      </c>
      <c r="I33" s="43">
        <v>0</v>
      </c>
      <c r="J33" s="7">
        <v>0</v>
      </c>
      <c r="K33" s="44">
        <v>0</v>
      </c>
      <c r="L33" s="43">
        <v>0</v>
      </c>
      <c r="M33" s="7">
        <v>0</v>
      </c>
      <c r="N33" s="44">
        <f t="shared" si="27"/>
        <v>0</v>
      </c>
      <c r="O33" s="43">
        <v>0</v>
      </c>
      <c r="P33" s="7">
        <v>0</v>
      </c>
      <c r="Q33" s="44">
        <v>0</v>
      </c>
      <c r="R33" s="43">
        <v>0</v>
      </c>
      <c r="S33" s="7">
        <v>0</v>
      </c>
      <c r="T33" s="44">
        <v>0</v>
      </c>
      <c r="U33" s="43">
        <v>0</v>
      </c>
      <c r="V33" s="7">
        <v>0</v>
      </c>
      <c r="W33" s="44">
        <v>0</v>
      </c>
      <c r="X33" s="6">
        <f t="shared" si="28"/>
        <v>0</v>
      </c>
      <c r="Y33" s="14">
        <f t="shared" si="29"/>
        <v>0</v>
      </c>
    </row>
    <row r="34" spans="1:25" x14ac:dyDescent="0.3">
      <c r="A34" s="51">
        <v>2019</v>
      </c>
      <c r="B34" s="52" t="s">
        <v>7</v>
      </c>
      <c r="C34" s="43">
        <v>0</v>
      </c>
      <c r="D34" s="7">
        <v>0</v>
      </c>
      <c r="E34" s="44">
        <v>0</v>
      </c>
      <c r="F34" s="43">
        <v>43.74</v>
      </c>
      <c r="G34" s="7">
        <v>537.45699999999999</v>
      </c>
      <c r="H34" s="44">
        <f t="shared" si="26"/>
        <v>12287.540009144946</v>
      </c>
      <c r="I34" s="43">
        <v>301.51600000000002</v>
      </c>
      <c r="J34" s="7">
        <v>2769.7559999999999</v>
      </c>
      <c r="K34" s="44">
        <f t="shared" ref="K34:K40" si="30">J34/I34*1000</f>
        <v>9186.0995768052107</v>
      </c>
      <c r="L34" s="43">
        <v>0</v>
      </c>
      <c r="M34" s="7">
        <v>0</v>
      </c>
      <c r="N34" s="44">
        <f t="shared" si="27"/>
        <v>0</v>
      </c>
      <c r="O34" s="43">
        <v>0</v>
      </c>
      <c r="P34" s="7">
        <v>0</v>
      </c>
      <c r="Q34" s="44">
        <v>0</v>
      </c>
      <c r="R34" s="43">
        <v>0</v>
      </c>
      <c r="S34" s="7">
        <v>0</v>
      </c>
      <c r="T34" s="44">
        <v>0</v>
      </c>
      <c r="U34" s="43">
        <v>0</v>
      </c>
      <c r="V34" s="7">
        <v>0</v>
      </c>
      <c r="W34" s="44">
        <v>0</v>
      </c>
      <c r="X34" s="6">
        <f t="shared" si="28"/>
        <v>345.25600000000003</v>
      </c>
      <c r="Y34" s="14">
        <f t="shared" si="29"/>
        <v>3307.2129999999997</v>
      </c>
    </row>
    <row r="35" spans="1:25" x14ac:dyDescent="0.3">
      <c r="A35" s="51">
        <v>2019</v>
      </c>
      <c r="B35" s="52" t="s">
        <v>8</v>
      </c>
      <c r="C35" s="43">
        <v>0</v>
      </c>
      <c r="D35" s="7">
        <v>0</v>
      </c>
      <c r="E35" s="44">
        <v>0</v>
      </c>
      <c r="F35" s="43">
        <v>0</v>
      </c>
      <c r="G35" s="7">
        <v>0</v>
      </c>
      <c r="H35" s="44">
        <v>0</v>
      </c>
      <c r="I35" s="43">
        <v>0</v>
      </c>
      <c r="J35" s="7">
        <v>0</v>
      </c>
      <c r="K35" s="44">
        <v>0</v>
      </c>
      <c r="L35" s="43">
        <v>0</v>
      </c>
      <c r="M35" s="7">
        <v>0</v>
      </c>
      <c r="N35" s="44">
        <f t="shared" si="27"/>
        <v>0</v>
      </c>
      <c r="O35" s="43">
        <v>0</v>
      </c>
      <c r="P35" s="7">
        <v>0</v>
      </c>
      <c r="Q35" s="44">
        <v>0</v>
      </c>
      <c r="R35" s="43">
        <v>0</v>
      </c>
      <c r="S35" s="7">
        <v>0</v>
      </c>
      <c r="T35" s="44">
        <v>0</v>
      </c>
      <c r="U35" s="43">
        <v>0</v>
      </c>
      <c r="V35" s="7">
        <v>0</v>
      </c>
      <c r="W35" s="44">
        <v>0</v>
      </c>
      <c r="X35" s="6">
        <f t="shared" si="28"/>
        <v>0</v>
      </c>
      <c r="Y35" s="14">
        <f t="shared" si="29"/>
        <v>0</v>
      </c>
    </row>
    <row r="36" spans="1:25" x14ac:dyDescent="0.3">
      <c r="A36" s="51">
        <v>2019</v>
      </c>
      <c r="B36" s="52" t="s">
        <v>9</v>
      </c>
      <c r="C36" s="43">
        <v>0</v>
      </c>
      <c r="D36" s="7">
        <v>0</v>
      </c>
      <c r="E36" s="44">
        <v>0</v>
      </c>
      <c r="F36" s="43">
        <v>0</v>
      </c>
      <c r="G36" s="7">
        <v>0</v>
      </c>
      <c r="H36" s="44">
        <v>0</v>
      </c>
      <c r="I36" s="43">
        <v>0</v>
      </c>
      <c r="J36" s="7">
        <v>0</v>
      </c>
      <c r="K36" s="44">
        <v>0</v>
      </c>
      <c r="L36" s="43">
        <v>0</v>
      </c>
      <c r="M36" s="7">
        <v>0</v>
      </c>
      <c r="N36" s="44">
        <f t="shared" si="27"/>
        <v>0</v>
      </c>
      <c r="O36" s="43">
        <v>0</v>
      </c>
      <c r="P36" s="7">
        <v>0</v>
      </c>
      <c r="Q36" s="44">
        <v>0</v>
      </c>
      <c r="R36" s="43">
        <v>0</v>
      </c>
      <c r="S36" s="7">
        <v>0</v>
      </c>
      <c r="T36" s="44">
        <v>0</v>
      </c>
      <c r="U36" s="43">
        <v>0</v>
      </c>
      <c r="V36" s="7">
        <v>0</v>
      </c>
      <c r="W36" s="44">
        <v>0</v>
      </c>
      <c r="X36" s="6">
        <f t="shared" si="28"/>
        <v>0</v>
      </c>
      <c r="Y36" s="14">
        <f t="shared" si="29"/>
        <v>0</v>
      </c>
    </row>
    <row r="37" spans="1:25" x14ac:dyDescent="0.3">
      <c r="A37" s="51">
        <v>2019</v>
      </c>
      <c r="B37" s="52" t="s">
        <v>10</v>
      </c>
      <c r="C37" s="43">
        <v>0</v>
      </c>
      <c r="D37" s="7">
        <v>0</v>
      </c>
      <c r="E37" s="44">
        <v>0</v>
      </c>
      <c r="F37" s="43">
        <v>0</v>
      </c>
      <c r="G37" s="7">
        <v>0</v>
      </c>
      <c r="H37" s="44">
        <v>0</v>
      </c>
      <c r="I37" s="43">
        <v>46.8</v>
      </c>
      <c r="J37" s="7">
        <v>659.83699999999999</v>
      </c>
      <c r="K37" s="44">
        <f t="shared" si="30"/>
        <v>14099.081196581197</v>
      </c>
      <c r="L37" s="43">
        <v>0</v>
      </c>
      <c r="M37" s="7">
        <v>0</v>
      </c>
      <c r="N37" s="44">
        <f t="shared" si="27"/>
        <v>0</v>
      </c>
      <c r="O37" s="43">
        <v>0</v>
      </c>
      <c r="P37" s="7">
        <v>0</v>
      </c>
      <c r="Q37" s="44">
        <v>0</v>
      </c>
      <c r="R37" s="43">
        <v>0</v>
      </c>
      <c r="S37" s="7">
        <v>0</v>
      </c>
      <c r="T37" s="44">
        <v>0</v>
      </c>
      <c r="U37" s="43">
        <v>0</v>
      </c>
      <c r="V37" s="7">
        <v>0</v>
      </c>
      <c r="W37" s="44">
        <v>0</v>
      </c>
      <c r="X37" s="6">
        <f t="shared" si="28"/>
        <v>46.8</v>
      </c>
      <c r="Y37" s="14">
        <f t="shared" si="29"/>
        <v>659.83699999999999</v>
      </c>
    </row>
    <row r="38" spans="1:25" x14ac:dyDescent="0.3">
      <c r="A38" s="51">
        <v>2019</v>
      </c>
      <c r="B38" s="52" t="s">
        <v>11</v>
      </c>
      <c r="C38" s="43">
        <v>0</v>
      </c>
      <c r="D38" s="7">
        <v>0</v>
      </c>
      <c r="E38" s="44">
        <v>0</v>
      </c>
      <c r="F38" s="43">
        <v>45.805500000000002</v>
      </c>
      <c r="G38" s="7">
        <v>548.85599999999999</v>
      </c>
      <c r="H38" s="44">
        <f t="shared" si="26"/>
        <v>11982.316534040672</v>
      </c>
      <c r="I38" s="43">
        <v>0</v>
      </c>
      <c r="J38" s="7">
        <v>0</v>
      </c>
      <c r="K38" s="44">
        <v>0</v>
      </c>
      <c r="L38" s="43">
        <v>0</v>
      </c>
      <c r="M38" s="7">
        <v>0</v>
      </c>
      <c r="N38" s="44">
        <f t="shared" si="27"/>
        <v>0</v>
      </c>
      <c r="O38" s="43">
        <v>0</v>
      </c>
      <c r="P38" s="7">
        <v>0</v>
      </c>
      <c r="Q38" s="44">
        <v>0</v>
      </c>
      <c r="R38" s="43">
        <v>0</v>
      </c>
      <c r="S38" s="7">
        <v>0</v>
      </c>
      <c r="T38" s="44">
        <v>0</v>
      </c>
      <c r="U38" s="43">
        <v>0.22281999999999999</v>
      </c>
      <c r="V38" s="7">
        <v>24.332999999999998</v>
      </c>
      <c r="W38" s="44">
        <f t="shared" ref="W38:W42" si="31">V38/U38*1000</f>
        <v>109204.7392514137</v>
      </c>
      <c r="X38" s="6">
        <f>C38+I38+R38+F38+U38</f>
        <v>46.028320000000001</v>
      </c>
      <c r="Y38" s="14">
        <f>D38+J38+S38+G38+V38</f>
        <v>573.18899999999996</v>
      </c>
    </row>
    <row r="39" spans="1:25" x14ac:dyDescent="0.3">
      <c r="A39" s="51">
        <v>2019</v>
      </c>
      <c r="B39" s="52" t="s">
        <v>12</v>
      </c>
      <c r="C39" s="43">
        <v>0</v>
      </c>
      <c r="D39" s="7">
        <v>0</v>
      </c>
      <c r="E39" s="44">
        <v>0</v>
      </c>
      <c r="F39" s="43">
        <v>0</v>
      </c>
      <c r="G39" s="7">
        <v>0</v>
      </c>
      <c r="H39" s="44">
        <v>0</v>
      </c>
      <c r="I39" s="43">
        <v>0</v>
      </c>
      <c r="J39" s="7">
        <v>0</v>
      </c>
      <c r="K39" s="44">
        <v>0</v>
      </c>
      <c r="L39" s="43">
        <v>0</v>
      </c>
      <c r="M39" s="7">
        <v>0</v>
      </c>
      <c r="N39" s="44">
        <f t="shared" si="27"/>
        <v>0</v>
      </c>
      <c r="O39" s="43">
        <v>0</v>
      </c>
      <c r="P39" s="7">
        <v>0</v>
      </c>
      <c r="Q39" s="44">
        <v>0</v>
      </c>
      <c r="R39" s="43">
        <v>0</v>
      </c>
      <c r="S39" s="7">
        <v>0</v>
      </c>
      <c r="T39" s="44">
        <v>0</v>
      </c>
      <c r="U39" s="43">
        <v>0</v>
      </c>
      <c r="V39" s="7">
        <v>0</v>
      </c>
      <c r="W39" s="44">
        <v>0</v>
      </c>
      <c r="X39" s="6">
        <f t="shared" ref="X39:X44" si="32">C39+I39+R39+F39+U39</f>
        <v>0</v>
      </c>
      <c r="Y39" s="14">
        <f t="shared" ref="Y39:Y44" si="33">D39+J39+S39+G39+V39</f>
        <v>0</v>
      </c>
    </row>
    <row r="40" spans="1:25" x14ac:dyDescent="0.3">
      <c r="A40" s="51">
        <v>2019</v>
      </c>
      <c r="B40" s="52" t="s">
        <v>13</v>
      </c>
      <c r="C40" s="43">
        <v>0</v>
      </c>
      <c r="D40" s="7">
        <v>0</v>
      </c>
      <c r="E40" s="44">
        <v>0</v>
      </c>
      <c r="F40" s="43">
        <v>293.98200000000003</v>
      </c>
      <c r="G40" s="7">
        <v>2898.2510000000002</v>
      </c>
      <c r="H40" s="44">
        <f t="shared" si="26"/>
        <v>9858.6001864059708</v>
      </c>
      <c r="I40" s="43">
        <v>23.4</v>
      </c>
      <c r="J40" s="7">
        <v>317.15899999999999</v>
      </c>
      <c r="K40" s="44">
        <f t="shared" si="30"/>
        <v>13553.803418803418</v>
      </c>
      <c r="L40" s="43">
        <v>0</v>
      </c>
      <c r="M40" s="7">
        <v>0</v>
      </c>
      <c r="N40" s="44">
        <f t="shared" si="27"/>
        <v>0</v>
      </c>
      <c r="O40" s="43">
        <v>0</v>
      </c>
      <c r="P40" s="7">
        <v>0</v>
      </c>
      <c r="Q40" s="44">
        <v>0</v>
      </c>
      <c r="R40" s="43">
        <v>0</v>
      </c>
      <c r="S40" s="7">
        <v>0</v>
      </c>
      <c r="T40" s="44">
        <v>0</v>
      </c>
      <c r="U40" s="43">
        <v>0</v>
      </c>
      <c r="V40" s="7">
        <v>0</v>
      </c>
      <c r="W40" s="44">
        <v>0</v>
      </c>
      <c r="X40" s="6">
        <f t="shared" si="32"/>
        <v>317.38200000000001</v>
      </c>
      <c r="Y40" s="14">
        <f t="shared" si="33"/>
        <v>3215.4100000000003</v>
      </c>
    </row>
    <row r="41" spans="1:25" x14ac:dyDescent="0.3">
      <c r="A41" s="51">
        <v>2019</v>
      </c>
      <c r="B41" s="52" t="s">
        <v>14</v>
      </c>
      <c r="C41" s="43">
        <v>0</v>
      </c>
      <c r="D41" s="7">
        <v>0</v>
      </c>
      <c r="E41" s="44">
        <v>0</v>
      </c>
      <c r="F41" s="43">
        <v>0</v>
      </c>
      <c r="G41" s="7">
        <v>0</v>
      </c>
      <c r="H41" s="44">
        <v>0</v>
      </c>
      <c r="I41" s="43">
        <v>0</v>
      </c>
      <c r="J41" s="7">
        <v>0</v>
      </c>
      <c r="K41" s="44">
        <v>0</v>
      </c>
      <c r="L41" s="43">
        <v>0</v>
      </c>
      <c r="M41" s="7">
        <v>0</v>
      </c>
      <c r="N41" s="44">
        <f t="shared" si="27"/>
        <v>0</v>
      </c>
      <c r="O41" s="43">
        <v>0</v>
      </c>
      <c r="P41" s="7">
        <v>0</v>
      </c>
      <c r="Q41" s="44">
        <v>0</v>
      </c>
      <c r="R41" s="43">
        <v>0</v>
      </c>
      <c r="S41" s="7">
        <v>0</v>
      </c>
      <c r="T41" s="44">
        <v>0</v>
      </c>
      <c r="U41" s="43">
        <v>0</v>
      </c>
      <c r="V41" s="7">
        <v>0</v>
      </c>
      <c r="W41" s="44">
        <v>0</v>
      </c>
      <c r="X41" s="6">
        <f t="shared" si="32"/>
        <v>0</v>
      </c>
      <c r="Y41" s="14">
        <f t="shared" si="33"/>
        <v>0</v>
      </c>
    </row>
    <row r="42" spans="1:25" x14ac:dyDescent="0.3">
      <c r="A42" s="51">
        <v>2019</v>
      </c>
      <c r="B42" s="52" t="s">
        <v>15</v>
      </c>
      <c r="C42" s="43">
        <v>0</v>
      </c>
      <c r="D42" s="7">
        <v>0</v>
      </c>
      <c r="E42" s="44">
        <v>0</v>
      </c>
      <c r="F42" s="43">
        <v>0</v>
      </c>
      <c r="G42" s="7">
        <v>0</v>
      </c>
      <c r="H42" s="44">
        <v>0</v>
      </c>
      <c r="I42" s="43">
        <v>0</v>
      </c>
      <c r="J42" s="7">
        <v>0</v>
      </c>
      <c r="K42" s="44">
        <v>0</v>
      </c>
      <c r="L42" s="43">
        <v>0</v>
      </c>
      <c r="M42" s="7">
        <v>0</v>
      </c>
      <c r="N42" s="44">
        <f t="shared" si="27"/>
        <v>0</v>
      </c>
      <c r="O42" s="43">
        <v>0</v>
      </c>
      <c r="P42" s="7">
        <v>0</v>
      </c>
      <c r="Q42" s="44">
        <v>0</v>
      </c>
      <c r="R42" s="43">
        <v>0</v>
      </c>
      <c r="S42" s="7">
        <v>0</v>
      </c>
      <c r="T42" s="44">
        <v>0</v>
      </c>
      <c r="U42" s="43">
        <v>6.2295500000000006</v>
      </c>
      <c r="V42" s="7">
        <v>720.41399999999999</v>
      </c>
      <c r="W42" s="44">
        <f t="shared" si="31"/>
        <v>115644.62922683018</v>
      </c>
      <c r="X42" s="6">
        <f t="shared" si="32"/>
        <v>6.2295500000000006</v>
      </c>
      <c r="Y42" s="14">
        <f t="shared" si="33"/>
        <v>720.41399999999999</v>
      </c>
    </row>
    <row r="43" spans="1:25" x14ac:dyDescent="0.3">
      <c r="A43" s="51">
        <v>2019</v>
      </c>
      <c r="B43" s="52" t="s">
        <v>16</v>
      </c>
      <c r="C43" s="43">
        <v>0</v>
      </c>
      <c r="D43" s="7">
        <v>0</v>
      </c>
      <c r="E43" s="44">
        <v>0</v>
      </c>
      <c r="F43" s="43">
        <v>0</v>
      </c>
      <c r="G43" s="7">
        <v>0</v>
      </c>
      <c r="H43" s="44">
        <v>0</v>
      </c>
      <c r="I43" s="43">
        <v>0</v>
      </c>
      <c r="J43" s="7">
        <v>0</v>
      </c>
      <c r="K43" s="44">
        <v>0</v>
      </c>
      <c r="L43" s="43">
        <v>0</v>
      </c>
      <c r="M43" s="7">
        <v>0</v>
      </c>
      <c r="N43" s="44">
        <f t="shared" si="27"/>
        <v>0</v>
      </c>
      <c r="O43" s="43">
        <v>0</v>
      </c>
      <c r="P43" s="7">
        <v>0</v>
      </c>
      <c r="Q43" s="44">
        <v>0</v>
      </c>
      <c r="R43" s="43">
        <v>0</v>
      </c>
      <c r="S43" s="7">
        <v>0</v>
      </c>
      <c r="T43" s="44">
        <v>0</v>
      </c>
      <c r="U43" s="43">
        <v>0</v>
      </c>
      <c r="V43" s="7">
        <v>0</v>
      </c>
      <c r="W43" s="44">
        <v>0</v>
      </c>
      <c r="X43" s="6">
        <f t="shared" si="32"/>
        <v>0</v>
      </c>
      <c r="Y43" s="14">
        <f t="shared" si="33"/>
        <v>0</v>
      </c>
    </row>
    <row r="44" spans="1:25" ht="15" thickBot="1" x14ac:dyDescent="0.35">
      <c r="A44" s="53"/>
      <c r="B44" s="54" t="s">
        <v>17</v>
      </c>
      <c r="C44" s="45">
        <f t="shared" ref="C44:D44" si="34">SUM(C32:C43)</f>
        <v>0</v>
      </c>
      <c r="D44" s="22">
        <f t="shared" si="34"/>
        <v>0</v>
      </c>
      <c r="E44" s="46"/>
      <c r="F44" s="45">
        <f t="shared" ref="F44:G44" si="35">SUM(F32:F43)</f>
        <v>658.74750000000006</v>
      </c>
      <c r="G44" s="22">
        <f t="shared" si="35"/>
        <v>6670.9089999999997</v>
      </c>
      <c r="H44" s="46"/>
      <c r="I44" s="45">
        <f t="shared" ref="I44:J44" si="36">SUM(I32:I43)</f>
        <v>371.71600000000001</v>
      </c>
      <c r="J44" s="22">
        <f t="shared" si="36"/>
        <v>3746.752</v>
      </c>
      <c r="K44" s="46"/>
      <c r="L44" s="45">
        <f t="shared" ref="L44:M44" si="37">SUM(L32:L43)</f>
        <v>0</v>
      </c>
      <c r="M44" s="22">
        <f t="shared" si="37"/>
        <v>0</v>
      </c>
      <c r="N44" s="46"/>
      <c r="O44" s="45">
        <f t="shared" ref="O44:P44" si="38">SUM(O32:O43)</f>
        <v>0</v>
      </c>
      <c r="P44" s="22">
        <f t="shared" si="38"/>
        <v>0</v>
      </c>
      <c r="Q44" s="46"/>
      <c r="R44" s="45">
        <f t="shared" ref="R44:S44" si="39">SUM(R32:R43)</f>
        <v>0</v>
      </c>
      <c r="S44" s="22">
        <f t="shared" si="39"/>
        <v>0</v>
      </c>
      <c r="T44" s="46"/>
      <c r="U44" s="45">
        <f t="shared" ref="U44:V44" si="40">SUM(U32:U43)</f>
        <v>6.4523700000000002</v>
      </c>
      <c r="V44" s="22">
        <f t="shared" si="40"/>
        <v>744.74699999999996</v>
      </c>
      <c r="W44" s="46"/>
      <c r="X44" s="23">
        <f t="shared" si="32"/>
        <v>1036.91587</v>
      </c>
      <c r="Y44" s="24">
        <f t="shared" si="33"/>
        <v>11162.407999999999</v>
      </c>
    </row>
    <row r="45" spans="1:25" x14ac:dyDescent="0.3">
      <c r="A45" s="51">
        <v>2020</v>
      </c>
      <c r="B45" s="52" t="s">
        <v>5</v>
      </c>
      <c r="C45" s="43">
        <v>0</v>
      </c>
      <c r="D45" s="7">
        <v>0</v>
      </c>
      <c r="E45" s="44">
        <v>0</v>
      </c>
      <c r="F45" s="43">
        <v>0</v>
      </c>
      <c r="G45" s="7">
        <v>0</v>
      </c>
      <c r="H45" s="44">
        <v>0</v>
      </c>
      <c r="I45" s="43">
        <v>198.85</v>
      </c>
      <c r="J45" s="7">
        <v>2972.11</v>
      </c>
      <c r="K45" s="44">
        <f t="shared" ref="K45:K48" si="41">J45/I45*1000</f>
        <v>14946.492330902691</v>
      </c>
      <c r="L45" s="43">
        <v>0</v>
      </c>
      <c r="M45" s="7">
        <v>0</v>
      </c>
      <c r="N45" s="44">
        <f t="shared" ref="N45:N56" si="42">IF(L45=0,0,M45/L45*1000)</f>
        <v>0</v>
      </c>
      <c r="O45" s="43">
        <v>0</v>
      </c>
      <c r="P45" s="7">
        <v>0</v>
      </c>
      <c r="Q45" s="44">
        <v>0</v>
      </c>
      <c r="R45" s="43">
        <v>0</v>
      </c>
      <c r="S45" s="7">
        <v>0</v>
      </c>
      <c r="T45" s="44">
        <v>0</v>
      </c>
      <c r="U45" s="43">
        <v>0</v>
      </c>
      <c r="V45" s="7">
        <v>0</v>
      </c>
      <c r="W45" s="44">
        <v>0</v>
      </c>
      <c r="X45" s="6">
        <f t="shared" ref="X45:X48" si="43">C45+I45+R45+F45+U45+O45</f>
        <v>198.85</v>
      </c>
      <c r="Y45" s="14">
        <f t="shared" ref="Y45:Y48" si="44">D45+J45+S45+G45+V45+P45</f>
        <v>2972.11</v>
      </c>
    </row>
    <row r="46" spans="1:25" x14ac:dyDescent="0.3">
      <c r="A46" s="51">
        <v>2020</v>
      </c>
      <c r="B46" s="52" t="s">
        <v>6</v>
      </c>
      <c r="C46" s="43">
        <v>0</v>
      </c>
      <c r="D46" s="7">
        <v>0</v>
      </c>
      <c r="E46" s="44">
        <v>0</v>
      </c>
      <c r="F46" s="43">
        <v>0</v>
      </c>
      <c r="G46" s="7">
        <v>0</v>
      </c>
      <c r="H46" s="44">
        <v>0</v>
      </c>
      <c r="I46" s="43">
        <v>0</v>
      </c>
      <c r="J46" s="7">
        <v>0</v>
      </c>
      <c r="K46" s="44">
        <v>0</v>
      </c>
      <c r="L46" s="43">
        <v>0</v>
      </c>
      <c r="M46" s="7">
        <v>0</v>
      </c>
      <c r="N46" s="44">
        <f t="shared" si="42"/>
        <v>0</v>
      </c>
      <c r="O46" s="43">
        <v>0</v>
      </c>
      <c r="P46" s="7">
        <v>0</v>
      </c>
      <c r="Q46" s="44">
        <v>0</v>
      </c>
      <c r="R46" s="43">
        <v>0</v>
      </c>
      <c r="S46" s="7">
        <v>0</v>
      </c>
      <c r="T46" s="44">
        <v>0</v>
      </c>
      <c r="U46" s="43">
        <v>0</v>
      </c>
      <c r="V46" s="7">
        <v>0</v>
      </c>
      <c r="W46" s="44">
        <v>0</v>
      </c>
      <c r="X46" s="6">
        <f t="shared" si="43"/>
        <v>0</v>
      </c>
      <c r="Y46" s="14">
        <f t="shared" si="44"/>
        <v>0</v>
      </c>
    </row>
    <row r="47" spans="1:25" x14ac:dyDescent="0.3">
      <c r="A47" s="51">
        <v>2020</v>
      </c>
      <c r="B47" s="52" t="s">
        <v>7</v>
      </c>
      <c r="C47" s="43">
        <v>0</v>
      </c>
      <c r="D47" s="7">
        <v>0</v>
      </c>
      <c r="E47" s="44">
        <v>0</v>
      </c>
      <c r="F47" s="43">
        <v>202.95</v>
      </c>
      <c r="G47" s="7">
        <v>2677.3240000000001</v>
      </c>
      <c r="H47" s="44">
        <f t="shared" ref="H47" si="45">G47/F47*1000</f>
        <v>13192.037447647206</v>
      </c>
      <c r="I47" s="43">
        <v>0</v>
      </c>
      <c r="J47" s="7">
        <v>0</v>
      </c>
      <c r="K47" s="44">
        <v>0</v>
      </c>
      <c r="L47" s="43">
        <v>0</v>
      </c>
      <c r="M47" s="7">
        <v>0</v>
      </c>
      <c r="N47" s="44">
        <f t="shared" si="42"/>
        <v>0</v>
      </c>
      <c r="O47" s="43">
        <v>0</v>
      </c>
      <c r="P47" s="7">
        <v>0</v>
      </c>
      <c r="Q47" s="44">
        <v>0</v>
      </c>
      <c r="R47" s="43">
        <v>0</v>
      </c>
      <c r="S47" s="7">
        <v>0</v>
      </c>
      <c r="T47" s="44">
        <v>0</v>
      </c>
      <c r="U47" s="43">
        <v>1E-3</v>
      </c>
      <c r="V47" s="7">
        <v>7.7809999999999997</v>
      </c>
      <c r="W47" s="69">
        <f t="shared" ref="W47" si="46">V47/U47*1000</f>
        <v>7780999.9999999991</v>
      </c>
      <c r="X47" s="6">
        <f t="shared" si="43"/>
        <v>202.95099999999999</v>
      </c>
      <c r="Y47" s="14">
        <f t="shared" si="44"/>
        <v>2685.105</v>
      </c>
    </row>
    <row r="48" spans="1:25" x14ac:dyDescent="0.3">
      <c r="A48" s="51">
        <v>2020</v>
      </c>
      <c r="B48" s="52" t="s">
        <v>8</v>
      </c>
      <c r="C48" s="43">
        <v>0</v>
      </c>
      <c r="D48" s="7">
        <v>0</v>
      </c>
      <c r="E48" s="44">
        <v>0</v>
      </c>
      <c r="F48" s="43">
        <v>0</v>
      </c>
      <c r="G48" s="7">
        <v>0</v>
      </c>
      <c r="H48" s="44">
        <v>0</v>
      </c>
      <c r="I48" s="43">
        <v>46.8</v>
      </c>
      <c r="J48" s="7">
        <v>859.85900000000004</v>
      </c>
      <c r="K48" s="44">
        <f t="shared" si="41"/>
        <v>18373.055555555555</v>
      </c>
      <c r="L48" s="43">
        <v>0</v>
      </c>
      <c r="M48" s="7">
        <v>0</v>
      </c>
      <c r="N48" s="44">
        <f t="shared" si="42"/>
        <v>0</v>
      </c>
      <c r="O48" s="43">
        <v>0</v>
      </c>
      <c r="P48" s="7">
        <v>0</v>
      </c>
      <c r="Q48" s="44">
        <v>0</v>
      </c>
      <c r="R48" s="43">
        <v>0</v>
      </c>
      <c r="S48" s="7">
        <v>0</v>
      </c>
      <c r="T48" s="44">
        <v>0</v>
      </c>
      <c r="U48" s="43">
        <v>0</v>
      </c>
      <c r="V48" s="7">
        <v>0</v>
      </c>
      <c r="W48" s="44">
        <v>0</v>
      </c>
      <c r="X48" s="6">
        <f t="shared" si="43"/>
        <v>46.8</v>
      </c>
      <c r="Y48" s="14">
        <f t="shared" si="44"/>
        <v>859.85900000000004</v>
      </c>
    </row>
    <row r="49" spans="1:25" x14ac:dyDescent="0.3">
      <c r="A49" s="51">
        <v>2020</v>
      </c>
      <c r="B49" s="44" t="s">
        <v>9</v>
      </c>
      <c r="C49" s="43">
        <v>0</v>
      </c>
      <c r="D49" s="7">
        <v>0</v>
      </c>
      <c r="E49" s="44">
        <f t="shared" ref="E49:W56" si="47">IF(C49=0,0,D49/C49*1000)</f>
        <v>0</v>
      </c>
      <c r="F49" s="43">
        <v>0</v>
      </c>
      <c r="G49" s="7">
        <v>0</v>
      </c>
      <c r="H49" s="44">
        <f t="shared" si="47"/>
        <v>0</v>
      </c>
      <c r="I49" s="43">
        <v>200.03100000000001</v>
      </c>
      <c r="J49" s="7">
        <v>2219.279</v>
      </c>
      <c r="K49" s="44">
        <f t="shared" si="47"/>
        <v>11094.675325324575</v>
      </c>
      <c r="L49" s="43">
        <v>0</v>
      </c>
      <c r="M49" s="7">
        <v>0</v>
      </c>
      <c r="N49" s="44">
        <f t="shared" si="42"/>
        <v>0</v>
      </c>
      <c r="O49" s="43">
        <v>0</v>
      </c>
      <c r="P49" s="7">
        <v>0</v>
      </c>
      <c r="Q49" s="44">
        <f t="shared" ref="Q49:Q56" si="48">IF(O49=0,0,P49/O49*1000)</f>
        <v>0</v>
      </c>
      <c r="R49" s="43">
        <v>3.2</v>
      </c>
      <c r="S49" s="7">
        <v>40.9</v>
      </c>
      <c r="T49" s="44">
        <f t="shared" si="47"/>
        <v>12781.249999999998</v>
      </c>
      <c r="U49" s="43">
        <v>0</v>
      </c>
      <c r="V49" s="7">
        <v>0</v>
      </c>
      <c r="W49" s="44">
        <f t="shared" si="47"/>
        <v>0</v>
      </c>
      <c r="X49" s="6">
        <f>C49+I49+R49+F49+U49+O49</f>
        <v>203.23099999999999</v>
      </c>
      <c r="Y49" s="14">
        <f>D49+J49+S49+G49+V49+P49</f>
        <v>2260.1790000000001</v>
      </c>
    </row>
    <row r="50" spans="1:25" x14ac:dyDescent="0.3">
      <c r="A50" s="51">
        <v>2020</v>
      </c>
      <c r="B50" s="52" t="s">
        <v>10</v>
      </c>
      <c r="C50" s="43">
        <v>0</v>
      </c>
      <c r="D50" s="7">
        <v>0</v>
      </c>
      <c r="E50" s="44">
        <f t="shared" si="47"/>
        <v>0</v>
      </c>
      <c r="F50" s="43">
        <v>0</v>
      </c>
      <c r="G50" s="7">
        <v>0</v>
      </c>
      <c r="H50" s="44">
        <f t="shared" si="47"/>
        <v>0</v>
      </c>
      <c r="I50" s="43">
        <v>0</v>
      </c>
      <c r="J50" s="7">
        <v>0</v>
      </c>
      <c r="K50" s="44">
        <f t="shared" si="47"/>
        <v>0</v>
      </c>
      <c r="L50" s="43">
        <v>0</v>
      </c>
      <c r="M50" s="7">
        <v>0</v>
      </c>
      <c r="N50" s="44">
        <f t="shared" si="42"/>
        <v>0</v>
      </c>
      <c r="O50" s="43">
        <v>0</v>
      </c>
      <c r="P50" s="7">
        <v>0</v>
      </c>
      <c r="Q50" s="44">
        <f t="shared" si="48"/>
        <v>0</v>
      </c>
      <c r="R50" s="43">
        <v>0</v>
      </c>
      <c r="S50" s="7">
        <v>0</v>
      </c>
      <c r="T50" s="44">
        <f t="shared" si="47"/>
        <v>0</v>
      </c>
      <c r="U50" s="43">
        <v>0</v>
      </c>
      <c r="V50" s="7">
        <v>0</v>
      </c>
      <c r="W50" s="44">
        <f t="shared" si="47"/>
        <v>0</v>
      </c>
      <c r="X50" s="6">
        <f t="shared" ref="X50:X61" si="49">C50+I50+R50+F50+U50+O50</f>
        <v>0</v>
      </c>
      <c r="Y50" s="14">
        <f t="shared" ref="Y50:Y61" si="50">D50+J50+S50+G50+V50+P50</f>
        <v>0</v>
      </c>
    </row>
    <row r="51" spans="1:25" x14ac:dyDescent="0.3">
      <c r="A51" s="51">
        <v>2020</v>
      </c>
      <c r="B51" s="52" t="s">
        <v>11</v>
      </c>
      <c r="C51" s="43">
        <v>0</v>
      </c>
      <c r="D51" s="7">
        <v>0</v>
      </c>
      <c r="E51" s="44">
        <f t="shared" si="47"/>
        <v>0</v>
      </c>
      <c r="F51" s="43">
        <v>0</v>
      </c>
      <c r="G51" s="7">
        <v>0</v>
      </c>
      <c r="H51" s="44">
        <f t="shared" si="47"/>
        <v>0</v>
      </c>
      <c r="I51" s="43">
        <v>578.75</v>
      </c>
      <c r="J51" s="7">
        <v>7358.4750000000004</v>
      </c>
      <c r="K51" s="44">
        <f t="shared" si="47"/>
        <v>12714.427645788337</v>
      </c>
      <c r="L51" s="43">
        <v>0</v>
      </c>
      <c r="M51" s="7">
        <v>0</v>
      </c>
      <c r="N51" s="44">
        <f t="shared" si="42"/>
        <v>0</v>
      </c>
      <c r="O51" s="43">
        <v>0</v>
      </c>
      <c r="P51" s="7">
        <v>0</v>
      </c>
      <c r="Q51" s="44">
        <f t="shared" si="48"/>
        <v>0</v>
      </c>
      <c r="R51" s="43">
        <v>0</v>
      </c>
      <c r="S51" s="7">
        <v>0</v>
      </c>
      <c r="T51" s="44">
        <f t="shared" si="47"/>
        <v>0</v>
      </c>
      <c r="U51" s="43">
        <v>0</v>
      </c>
      <c r="V51" s="7">
        <v>0</v>
      </c>
      <c r="W51" s="44">
        <f t="shared" si="47"/>
        <v>0</v>
      </c>
      <c r="X51" s="6">
        <f t="shared" si="49"/>
        <v>578.75</v>
      </c>
      <c r="Y51" s="14">
        <f t="shared" si="50"/>
        <v>7358.4750000000004</v>
      </c>
    </row>
    <row r="52" spans="1:25" x14ac:dyDescent="0.3">
      <c r="A52" s="51">
        <v>2020</v>
      </c>
      <c r="B52" s="52" t="s">
        <v>12</v>
      </c>
      <c r="C52" s="43">
        <v>0</v>
      </c>
      <c r="D52" s="7">
        <v>0</v>
      </c>
      <c r="E52" s="44">
        <f t="shared" si="47"/>
        <v>0</v>
      </c>
      <c r="F52" s="70">
        <v>21.87</v>
      </c>
      <c r="G52" s="71">
        <v>302.35399999999998</v>
      </c>
      <c r="H52" s="44">
        <f t="shared" si="47"/>
        <v>13825.057155921351</v>
      </c>
      <c r="I52" s="43">
        <v>0</v>
      </c>
      <c r="J52" s="7">
        <v>0</v>
      </c>
      <c r="K52" s="44">
        <f t="shared" si="47"/>
        <v>0</v>
      </c>
      <c r="L52" s="43">
        <v>0</v>
      </c>
      <c r="M52" s="7">
        <v>0</v>
      </c>
      <c r="N52" s="44">
        <f t="shared" si="42"/>
        <v>0</v>
      </c>
      <c r="O52" s="43">
        <v>0</v>
      </c>
      <c r="P52" s="7">
        <v>0</v>
      </c>
      <c r="Q52" s="44">
        <f t="shared" si="48"/>
        <v>0</v>
      </c>
      <c r="R52" s="43">
        <v>0</v>
      </c>
      <c r="S52" s="7">
        <v>0</v>
      </c>
      <c r="T52" s="44">
        <f t="shared" si="47"/>
        <v>0</v>
      </c>
      <c r="U52" s="43">
        <v>0</v>
      </c>
      <c r="V52" s="7">
        <v>0</v>
      </c>
      <c r="W52" s="44">
        <f t="shared" si="47"/>
        <v>0</v>
      </c>
      <c r="X52" s="6">
        <f t="shared" si="49"/>
        <v>21.87</v>
      </c>
      <c r="Y52" s="14">
        <f t="shared" si="50"/>
        <v>302.35399999999998</v>
      </c>
    </row>
    <row r="53" spans="1:25" x14ac:dyDescent="0.3">
      <c r="A53" s="51">
        <v>2020</v>
      </c>
      <c r="B53" s="52" t="s">
        <v>13</v>
      </c>
      <c r="C53" s="43">
        <v>0</v>
      </c>
      <c r="D53" s="7">
        <v>0</v>
      </c>
      <c r="E53" s="44">
        <f t="shared" si="47"/>
        <v>0</v>
      </c>
      <c r="F53" s="43">
        <v>0</v>
      </c>
      <c r="G53" s="7">
        <v>0</v>
      </c>
      <c r="H53" s="44">
        <f t="shared" si="47"/>
        <v>0</v>
      </c>
      <c r="I53" s="43">
        <v>0</v>
      </c>
      <c r="J53" s="7">
        <v>0</v>
      </c>
      <c r="K53" s="44">
        <f t="shared" si="47"/>
        <v>0</v>
      </c>
      <c r="L53" s="43">
        <v>0</v>
      </c>
      <c r="M53" s="7">
        <v>0</v>
      </c>
      <c r="N53" s="44">
        <f t="shared" si="42"/>
        <v>0</v>
      </c>
      <c r="O53" s="43">
        <v>0</v>
      </c>
      <c r="P53" s="7">
        <v>0</v>
      </c>
      <c r="Q53" s="44">
        <f t="shared" si="48"/>
        <v>0</v>
      </c>
      <c r="R53" s="43">
        <v>0</v>
      </c>
      <c r="S53" s="7">
        <v>0</v>
      </c>
      <c r="T53" s="44">
        <f t="shared" si="47"/>
        <v>0</v>
      </c>
      <c r="U53" s="43">
        <v>0</v>
      </c>
      <c r="V53" s="7">
        <v>0</v>
      </c>
      <c r="W53" s="44">
        <f t="shared" si="47"/>
        <v>0</v>
      </c>
      <c r="X53" s="6">
        <f t="shared" si="49"/>
        <v>0</v>
      </c>
      <c r="Y53" s="14">
        <f t="shared" si="50"/>
        <v>0</v>
      </c>
    </row>
    <row r="54" spans="1:25" x14ac:dyDescent="0.3">
      <c r="A54" s="51">
        <v>2020</v>
      </c>
      <c r="B54" s="52" t="s">
        <v>14</v>
      </c>
      <c r="C54" s="43">
        <v>0</v>
      </c>
      <c r="D54" s="7">
        <v>0</v>
      </c>
      <c r="E54" s="44">
        <f t="shared" si="47"/>
        <v>0</v>
      </c>
      <c r="F54" s="8">
        <v>500.4</v>
      </c>
      <c r="G54" s="72">
        <v>5871.4089999999997</v>
      </c>
      <c r="H54" s="44">
        <f t="shared" si="47"/>
        <v>11733.431254996003</v>
      </c>
      <c r="I54" s="43">
        <v>0</v>
      </c>
      <c r="J54" s="7">
        <v>0</v>
      </c>
      <c r="K54" s="44">
        <f t="shared" si="47"/>
        <v>0</v>
      </c>
      <c r="L54" s="43">
        <v>0</v>
      </c>
      <c r="M54" s="7">
        <v>0</v>
      </c>
      <c r="N54" s="44">
        <f t="shared" si="42"/>
        <v>0</v>
      </c>
      <c r="O54" s="43">
        <v>0</v>
      </c>
      <c r="P54" s="7">
        <v>0</v>
      </c>
      <c r="Q54" s="44">
        <f t="shared" si="48"/>
        <v>0</v>
      </c>
      <c r="R54" s="43">
        <v>0</v>
      </c>
      <c r="S54" s="7">
        <v>0</v>
      </c>
      <c r="T54" s="44">
        <f t="shared" si="47"/>
        <v>0</v>
      </c>
      <c r="U54" s="43">
        <v>0</v>
      </c>
      <c r="V54" s="7">
        <v>0</v>
      </c>
      <c r="W54" s="44">
        <f t="shared" si="47"/>
        <v>0</v>
      </c>
      <c r="X54" s="6">
        <f t="shared" si="49"/>
        <v>500.4</v>
      </c>
      <c r="Y54" s="14">
        <f t="shared" si="50"/>
        <v>5871.4089999999997</v>
      </c>
    </row>
    <row r="55" spans="1:25" x14ac:dyDescent="0.3">
      <c r="A55" s="51">
        <v>2020</v>
      </c>
      <c r="B55" s="44" t="s">
        <v>15</v>
      </c>
      <c r="C55" s="43">
        <v>0</v>
      </c>
      <c r="D55" s="7">
        <v>0</v>
      </c>
      <c r="E55" s="44">
        <f t="shared" si="47"/>
        <v>0</v>
      </c>
      <c r="F55" s="43">
        <v>0</v>
      </c>
      <c r="G55" s="7">
        <v>0</v>
      </c>
      <c r="H55" s="44">
        <f t="shared" si="47"/>
        <v>0</v>
      </c>
      <c r="I55" s="43">
        <v>0</v>
      </c>
      <c r="J55" s="7">
        <v>0</v>
      </c>
      <c r="K55" s="44">
        <f t="shared" si="47"/>
        <v>0</v>
      </c>
      <c r="L55" s="43">
        <v>0</v>
      </c>
      <c r="M55" s="7">
        <v>0</v>
      </c>
      <c r="N55" s="44">
        <f t="shared" si="42"/>
        <v>0</v>
      </c>
      <c r="O55" s="43">
        <v>0</v>
      </c>
      <c r="P55" s="7">
        <v>0</v>
      </c>
      <c r="Q55" s="44">
        <f t="shared" si="48"/>
        <v>0</v>
      </c>
      <c r="R55" s="43">
        <v>0</v>
      </c>
      <c r="S55" s="7">
        <v>0</v>
      </c>
      <c r="T55" s="44">
        <f t="shared" si="47"/>
        <v>0</v>
      </c>
      <c r="U55" s="43">
        <v>0</v>
      </c>
      <c r="V55" s="7">
        <v>0</v>
      </c>
      <c r="W55" s="44">
        <f t="shared" si="47"/>
        <v>0</v>
      </c>
      <c r="X55" s="6">
        <f t="shared" si="49"/>
        <v>0</v>
      </c>
      <c r="Y55" s="14">
        <f t="shared" si="50"/>
        <v>0</v>
      </c>
    </row>
    <row r="56" spans="1:25" x14ac:dyDescent="0.3">
      <c r="A56" s="51">
        <v>2020</v>
      </c>
      <c r="B56" s="52" t="s">
        <v>16</v>
      </c>
      <c r="C56" s="43">
        <v>0</v>
      </c>
      <c r="D56" s="7">
        <v>0</v>
      </c>
      <c r="E56" s="44">
        <f t="shared" si="47"/>
        <v>0</v>
      </c>
      <c r="F56" s="73">
        <v>21.87</v>
      </c>
      <c r="G56" s="7">
        <v>365.303</v>
      </c>
      <c r="H56" s="44">
        <f t="shared" si="47"/>
        <v>16703.383630544125</v>
      </c>
      <c r="I56" s="43">
        <v>0</v>
      </c>
      <c r="J56" s="7">
        <v>0</v>
      </c>
      <c r="K56" s="44">
        <f t="shared" si="47"/>
        <v>0</v>
      </c>
      <c r="L56" s="43">
        <v>0</v>
      </c>
      <c r="M56" s="7">
        <v>0</v>
      </c>
      <c r="N56" s="44">
        <f t="shared" si="42"/>
        <v>0</v>
      </c>
      <c r="O56" s="43">
        <v>0</v>
      </c>
      <c r="P56" s="7">
        <v>0</v>
      </c>
      <c r="Q56" s="44">
        <f t="shared" si="48"/>
        <v>0</v>
      </c>
      <c r="R56" s="43">
        <v>0</v>
      </c>
      <c r="S56" s="7">
        <v>0</v>
      </c>
      <c r="T56" s="44">
        <f t="shared" si="47"/>
        <v>0</v>
      </c>
      <c r="U56" s="43">
        <v>0</v>
      </c>
      <c r="V56" s="7">
        <v>0</v>
      </c>
      <c r="W56" s="44">
        <f t="shared" si="47"/>
        <v>0</v>
      </c>
      <c r="X56" s="6">
        <f t="shared" si="49"/>
        <v>21.87</v>
      </c>
      <c r="Y56" s="14">
        <f t="shared" si="50"/>
        <v>365.303</v>
      </c>
    </row>
    <row r="57" spans="1:25" ht="15" thickBot="1" x14ac:dyDescent="0.35">
      <c r="A57" s="53"/>
      <c r="B57" s="63" t="s">
        <v>17</v>
      </c>
      <c r="C57" s="45">
        <f t="shared" ref="C57:D57" si="51">SUM(C45:C56)</f>
        <v>0</v>
      </c>
      <c r="D57" s="22">
        <f t="shared" si="51"/>
        <v>0</v>
      </c>
      <c r="E57" s="46"/>
      <c r="F57" s="45">
        <f t="shared" ref="F57:G57" si="52">SUM(F45:F56)</f>
        <v>747.09</v>
      </c>
      <c r="G57" s="22">
        <f t="shared" si="52"/>
        <v>9216.39</v>
      </c>
      <c r="H57" s="46"/>
      <c r="I57" s="45">
        <f t="shared" ref="I57:J57" si="53">SUM(I45:I56)</f>
        <v>1024.431</v>
      </c>
      <c r="J57" s="22">
        <f t="shared" si="53"/>
        <v>13409.723</v>
      </c>
      <c r="K57" s="46"/>
      <c r="L57" s="45">
        <f t="shared" ref="L57:M57" si="54">SUM(L45:L56)</f>
        <v>0</v>
      </c>
      <c r="M57" s="22">
        <f t="shared" si="54"/>
        <v>0</v>
      </c>
      <c r="N57" s="46"/>
      <c r="O57" s="45">
        <f t="shared" ref="O57:P57" si="55">SUM(O45:O56)</f>
        <v>0</v>
      </c>
      <c r="P57" s="22">
        <f t="shared" si="55"/>
        <v>0</v>
      </c>
      <c r="Q57" s="46"/>
      <c r="R57" s="45">
        <f t="shared" ref="R57:S57" si="56">SUM(R45:R56)</f>
        <v>3.2</v>
      </c>
      <c r="S57" s="22">
        <f t="shared" si="56"/>
        <v>40.9</v>
      </c>
      <c r="T57" s="46"/>
      <c r="U57" s="45">
        <f t="shared" ref="U57:V57" si="57">SUM(U45:U56)</f>
        <v>1E-3</v>
      </c>
      <c r="V57" s="22">
        <f t="shared" si="57"/>
        <v>7.7809999999999997</v>
      </c>
      <c r="W57" s="46"/>
      <c r="X57" s="23">
        <f t="shared" si="49"/>
        <v>1774.722</v>
      </c>
      <c r="Y57" s="24">
        <f t="shared" si="50"/>
        <v>22674.793999999998</v>
      </c>
    </row>
    <row r="58" spans="1:25" x14ac:dyDescent="0.3">
      <c r="A58" s="51">
        <v>2021</v>
      </c>
      <c r="B58" s="52" t="s">
        <v>5</v>
      </c>
      <c r="C58" s="43">
        <v>0</v>
      </c>
      <c r="D58" s="7">
        <v>0</v>
      </c>
      <c r="E58" s="44">
        <f>IF(C58=0,0,D58/C58*1000)</f>
        <v>0</v>
      </c>
      <c r="F58" s="43">
        <v>0</v>
      </c>
      <c r="G58" s="7">
        <v>0</v>
      </c>
      <c r="H58" s="44">
        <f t="shared" ref="H58:H69" si="58">IF(F58=0,0,G58/F58*1000)</f>
        <v>0</v>
      </c>
      <c r="I58" s="43">
        <v>0</v>
      </c>
      <c r="J58" s="7">
        <v>0</v>
      </c>
      <c r="K58" s="44">
        <f t="shared" ref="K58:K69" si="59">IF(I58=0,0,J58/I58*1000)</f>
        <v>0</v>
      </c>
      <c r="L58" s="43">
        <v>0</v>
      </c>
      <c r="M58" s="7">
        <v>0</v>
      </c>
      <c r="N58" s="44">
        <f t="shared" ref="N58:N69" si="60">IF(L58=0,0,M58/L58*1000)</f>
        <v>0</v>
      </c>
      <c r="O58" s="43">
        <v>0</v>
      </c>
      <c r="P58" s="7">
        <v>0</v>
      </c>
      <c r="Q58" s="44">
        <f t="shared" ref="Q58:Q69" si="61">IF(O58=0,0,P58/O58*1000)</f>
        <v>0</v>
      </c>
      <c r="R58" s="43">
        <v>0</v>
      </c>
      <c r="S58" s="7">
        <v>0</v>
      </c>
      <c r="T58" s="44">
        <f t="shared" ref="T58:T69" si="62">IF(R58=0,0,S58/R58*1000)</f>
        <v>0</v>
      </c>
      <c r="U58" s="43">
        <v>0</v>
      </c>
      <c r="V58" s="7">
        <v>0</v>
      </c>
      <c r="W58" s="44">
        <f t="shared" ref="W58:W69" si="63">IF(U58=0,0,V58/U58*1000)</f>
        <v>0</v>
      </c>
      <c r="X58" s="6">
        <f t="shared" si="49"/>
        <v>0</v>
      </c>
      <c r="Y58" s="14">
        <f t="shared" si="50"/>
        <v>0</v>
      </c>
    </row>
    <row r="59" spans="1:25" x14ac:dyDescent="0.3">
      <c r="A59" s="51">
        <v>2021</v>
      </c>
      <c r="B59" s="52" t="s">
        <v>6</v>
      </c>
      <c r="C59" s="43">
        <v>0</v>
      </c>
      <c r="D59" s="7">
        <v>0</v>
      </c>
      <c r="E59" s="44">
        <f t="shared" ref="E59:E60" si="64">IF(C59=0,0,D59/C59*1000)</f>
        <v>0</v>
      </c>
      <c r="F59" s="43">
        <v>0</v>
      </c>
      <c r="G59" s="7">
        <v>0</v>
      </c>
      <c r="H59" s="44">
        <f t="shared" si="58"/>
        <v>0</v>
      </c>
      <c r="I59" s="43">
        <v>0</v>
      </c>
      <c r="J59" s="7">
        <v>0</v>
      </c>
      <c r="K59" s="44">
        <f t="shared" si="59"/>
        <v>0</v>
      </c>
      <c r="L59" s="43">
        <v>0</v>
      </c>
      <c r="M59" s="7">
        <v>0</v>
      </c>
      <c r="N59" s="44">
        <f t="shared" si="60"/>
        <v>0</v>
      </c>
      <c r="O59" s="43">
        <v>0</v>
      </c>
      <c r="P59" s="7">
        <v>0</v>
      </c>
      <c r="Q59" s="44">
        <f t="shared" si="61"/>
        <v>0</v>
      </c>
      <c r="R59" s="43">
        <v>0</v>
      </c>
      <c r="S59" s="7">
        <v>0</v>
      </c>
      <c r="T59" s="44">
        <f t="shared" si="62"/>
        <v>0</v>
      </c>
      <c r="U59" s="43">
        <v>0</v>
      </c>
      <c r="V59" s="7">
        <v>0</v>
      </c>
      <c r="W59" s="44">
        <f t="shared" si="63"/>
        <v>0</v>
      </c>
      <c r="X59" s="6">
        <f t="shared" si="49"/>
        <v>0</v>
      </c>
      <c r="Y59" s="14">
        <f t="shared" si="50"/>
        <v>0</v>
      </c>
    </row>
    <row r="60" spans="1:25" x14ac:dyDescent="0.3">
      <c r="A60" s="51">
        <v>2021</v>
      </c>
      <c r="B60" s="52" t="s">
        <v>7</v>
      </c>
      <c r="C60" s="43">
        <v>0</v>
      </c>
      <c r="D60" s="7">
        <v>0</v>
      </c>
      <c r="E60" s="44">
        <f t="shared" si="64"/>
        <v>0</v>
      </c>
      <c r="F60" s="43">
        <v>0</v>
      </c>
      <c r="G60" s="7">
        <v>0</v>
      </c>
      <c r="H60" s="44">
        <f t="shared" si="58"/>
        <v>0</v>
      </c>
      <c r="I60" s="43">
        <v>0</v>
      </c>
      <c r="J60" s="7">
        <v>0</v>
      </c>
      <c r="K60" s="44">
        <f t="shared" si="59"/>
        <v>0</v>
      </c>
      <c r="L60" s="43">
        <v>0</v>
      </c>
      <c r="M60" s="7">
        <v>0</v>
      </c>
      <c r="N60" s="44">
        <f t="shared" si="60"/>
        <v>0</v>
      </c>
      <c r="O60" s="43">
        <v>0</v>
      </c>
      <c r="P60" s="7">
        <v>0</v>
      </c>
      <c r="Q60" s="44">
        <f t="shared" si="61"/>
        <v>0</v>
      </c>
      <c r="R60" s="43">
        <v>0</v>
      </c>
      <c r="S60" s="7">
        <v>0</v>
      </c>
      <c r="T60" s="44">
        <f t="shared" si="62"/>
        <v>0</v>
      </c>
      <c r="U60" s="43">
        <v>0</v>
      </c>
      <c r="V60" s="7">
        <v>0</v>
      </c>
      <c r="W60" s="44">
        <f t="shared" si="63"/>
        <v>0</v>
      </c>
      <c r="X60" s="6">
        <f t="shared" si="49"/>
        <v>0</v>
      </c>
      <c r="Y60" s="14">
        <f t="shared" si="50"/>
        <v>0</v>
      </c>
    </row>
    <row r="61" spans="1:25" x14ac:dyDescent="0.3">
      <c r="A61" s="51">
        <v>2021</v>
      </c>
      <c r="B61" s="52" t="s">
        <v>8</v>
      </c>
      <c r="C61" s="43">
        <v>0</v>
      </c>
      <c r="D61" s="7">
        <v>0</v>
      </c>
      <c r="E61" s="44">
        <f>IF(C61=0,0,D61/C61*1000)</f>
        <v>0</v>
      </c>
      <c r="F61" s="73">
        <v>500.65418</v>
      </c>
      <c r="G61" s="7">
        <v>11379.486000000001</v>
      </c>
      <c r="H61" s="44">
        <f t="shared" si="58"/>
        <v>22729.233979430675</v>
      </c>
      <c r="I61" s="43">
        <v>0</v>
      </c>
      <c r="J61" s="7">
        <v>0</v>
      </c>
      <c r="K61" s="44">
        <f t="shared" si="59"/>
        <v>0</v>
      </c>
      <c r="L61" s="43">
        <v>0</v>
      </c>
      <c r="M61" s="7">
        <v>0</v>
      </c>
      <c r="N61" s="44">
        <f t="shared" si="60"/>
        <v>0</v>
      </c>
      <c r="O61" s="43">
        <v>0</v>
      </c>
      <c r="P61" s="7">
        <v>0</v>
      </c>
      <c r="Q61" s="44">
        <f t="shared" si="61"/>
        <v>0</v>
      </c>
      <c r="R61" s="43">
        <v>0</v>
      </c>
      <c r="S61" s="7">
        <v>0</v>
      </c>
      <c r="T61" s="44">
        <f t="shared" si="62"/>
        <v>0</v>
      </c>
      <c r="U61" s="43">
        <v>0</v>
      </c>
      <c r="V61" s="7">
        <v>0</v>
      </c>
      <c r="W61" s="44">
        <f t="shared" si="63"/>
        <v>0</v>
      </c>
      <c r="X61" s="6">
        <f t="shared" si="49"/>
        <v>500.65418</v>
      </c>
      <c r="Y61" s="14">
        <f t="shared" si="50"/>
        <v>11379.486000000001</v>
      </c>
    </row>
    <row r="62" spans="1:25" x14ac:dyDescent="0.3">
      <c r="A62" s="51">
        <v>2021</v>
      </c>
      <c r="B62" s="44" t="s">
        <v>9</v>
      </c>
      <c r="C62" s="43">
        <v>0</v>
      </c>
      <c r="D62" s="7">
        <v>0</v>
      </c>
      <c r="E62" s="44">
        <f t="shared" ref="E62:E69" si="65">IF(C62=0,0,D62/C62*1000)</f>
        <v>0</v>
      </c>
      <c r="F62" s="43">
        <v>0</v>
      </c>
      <c r="G62" s="7">
        <v>0</v>
      </c>
      <c r="H62" s="44">
        <f t="shared" si="58"/>
        <v>0</v>
      </c>
      <c r="I62" s="43">
        <v>0</v>
      </c>
      <c r="J62" s="7">
        <v>0</v>
      </c>
      <c r="K62" s="44">
        <f t="shared" si="59"/>
        <v>0</v>
      </c>
      <c r="L62" s="43">
        <v>0</v>
      </c>
      <c r="M62" s="7">
        <v>0</v>
      </c>
      <c r="N62" s="44">
        <f t="shared" si="60"/>
        <v>0</v>
      </c>
      <c r="O62" s="43">
        <v>0</v>
      </c>
      <c r="P62" s="7">
        <v>0</v>
      </c>
      <c r="Q62" s="44">
        <f t="shared" si="61"/>
        <v>0</v>
      </c>
      <c r="R62" s="43">
        <v>0</v>
      </c>
      <c r="S62" s="7">
        <v>0</v>
      </c>
      <c r="T62" s="44">
        <f t="shared" si="62"/>
        <v>0</v>
      </c>
      <c r="U62" s="43">
        <v>0</v>
      </c>
      <c r="V62" s="7">
        <v>0</v>
      </c>
      <c r="W62" s="44">
        <f t="shared" si="63"/>
        <v>0</v>
      </c>
      <c r="X62" s="6">
        <f>C62+I62+R62+F62+U62+O62</f>
        <v>0</v>
      </c>
      <c r="Y62" s="14">
        <f>D62+J62+S62+G62+V62+P62</f>
        <v>0</v>
      </c>
    </row>
    <row r="63" spans="1:25" x14ac:dyDescent="0.3">
      <c r="A63" s="51">
        <v>2021</v>
      </c>
      <c r="B63" s="52" t="s">
        <v>10</v>
      </c>
      <c r="C63" s="43">
        <v>0</v>
      </c>
      <c r="D63" s="7">
        <v>0</v>
      </c>
      <c r="E63" s="44">
        <f t="shared" si="65"/>
        <v>0</v>
      </c>
      <c r="F63" s="43">
        <v>0</v>
      </c>
      <c r="G63" s="7">
        <v>0</v>
      </c>
      <c r="H63" s="44">
        <f t="shared" si="58"/>
        <v>0</v>
      </c>
      <c r="I63" s="43">
        <v>0</v>
      </c>
      <c r="J63" s="7">
        <v>0</v>
      </c>
      <c r="K63" s="44">
        <f t="shared" si="59"/>
        <v>0</v>
      </c>
      <c r="L63" s="43">
        <v>0</v>
      </c>
      <c r="M63" s="7">
        <v>0</v>
      </c>
      <c r="N63" s="44">
        <f t="shared" si="60"/>
        <v>0</v>
      </c>
      <c r="O63" s="43">
        <v>0</v>
      </c>
      <c r="P63" s="7">
        <v>0</v>
      </c>
      <c r="Q63" s="44">
        <f t="shared" si="61"/>
        <v>0</v>
      </c>
      <c r="R63" s="43">
        <v>0</v>
      </c>
      <c r="S63" s="7">
        <v>0</v>
      </c>
      <c r="T63" s="44">
        <f t="shared" si="62"/>
        <v>0</v>
      </c>
      <c r="U63" s="43">
        <v>0</v>
      </c>
      <c r="V63" s="7">
        <v>0</v>
      </c>
      <c r="W63" s="44">
        <f t="shared" si="63"/>
        <v>0</v>
      </c>
      <c r="X63" s="6">
        <f t="shared" ref="X63:X70" si="66">C63+I63+R63+F63+U63+O63</f>
        <v>0</v>
      </c>
      <c r="Y63" s="14">
        <f t="shared" ref="Y63:Y70" si="67">D63+J63+S63+G63+V63+P63</f>
        <v>0</v>
      </c>
    </row>
    <row r="64" spans="1:25" x14ac:dyDescent="0.3">
      <c r="A64" s="51">
        <v>2021</v>
      </c>
      <c r="B64" s="52" t="s">
        <v>11</v>
      </c>
      <c r="C64" s="43">
        <v>0</v>
      </c>
      <c r="D64" s="7">
        <v>0</v>
      </c>
      <c r="E64" s="44">
        <f t="shared" si="65"/>
        <v>0</v>
      </c>
      <c r="F64" s="43">
        <v>0</v>
      </c>
      <c r="G64" s="7">
        <v>0</v>
      </c>
      <c r="H64" s="44">
        <f t="shared" si="58"/>
        <v>0</v>
      </c>
      <c r="I64" s="43">
        <v>0</v>
      </c>
      <c r="J64" s="7">
        <v>0</v>
      </c>
      <c r="K64" s="44">
        <f t="shared" si="59"/>
        <v>0</v>
      </c>
      <c r="L64" s="43">
        <v>0</v>
      </c>
      <c r="M64" s="7">
        <v>0</v>
      </c>
      <c r="N64" s="44">
        <f t="shared" si="60"/>
        <v>0</v>
      </c>
      <c r="O64" s="43">
        <v>0</v>
      </c>
      <c r="P64" s="7">
        <v>0</v>
      </c>
      <c r="Q64" s="44">
        <f t="shared" si="61"/>
        <v>0</v>
      </c>
      <c r="R64" s="43">
        <v>0</v>
      </c>
      <c r="S64" s="7">
        <v>0</v>
      </c>
      <c r="T64" s="44">
        <f t="shared" si="62"/>
        <v>0</v>
      </c>
      <c r="U64" s="43">
        <v>0</v>
      </c>
      <c r="V64" s="7">
        <v>0</v>
      </c>
      <c r="W64" s="44">
        <f t="shared" si="63"/>
        <v>0</v>
      </c>
      <c r="X64" s="6">
        <f t="shared" si="66"/>
        <v>0</v>
      </c>
      <c r="Y64" s="14">
        <f t="shared" si="67"/>
        <v>0</v>
      </c>
    </row>
    <row r="65" spans="1:25" x14ac:dyDescent="0.3">
      <c r="A65" s="51">
        <v>2021</v>
      </c>
      <c r="B65" s="52" t="s">
        <v>12</v>
      </c>
      <c r="C65" s="43">
        <v>0</v>
      </c>
      <c r="D65" s="7">
        <v>0</v>
      </c>
      <c r="E65" s="44">
        <f t="shared" si="65"/>
        <v>0</v>
      </c>
      <c r="F65" s="73">
        <v>249.49600000000001</v>
      </c>
      <c r="G65" s="7">
        <v>5063.0389999999998</v>
      </c>
      <c r="H65" s="44">
        <f t="shared" si="58"/>
        <v>20293.066822714591</v>
      </c>
      <c r="I65" s="43">
        <v>0</v>
      </c>
      <c r="J65" s="7">
        <v>0</v>
      </c>
      <c r="K65" s="44">
        <f t="shared" si="59"/>
        <v>0</v>
      </c>
      <c r="L65" s="43">
        <v>0</v>
      </c>
      <c r="M65" s="7">
        <v>0</v>
      </c>
      <c r="N65" s="44">
        <f t="shared" si="60"/>
        <v>0</v>
      </c>
      <c r="O65" s="43">
        <v>0</v>
      </c>
      <c r="P65" s="7">
        <v>0</v>
      </c>
      <c r="Q65" s="44">
        <f t="shared" si="61"/>
        <v>0</v>
      </c>
      <c r="R65" s="43">
        <v>0</v>
      </c>
      <c r="S65" s="7">
        <v>0</v>
      </c>
      <c r="T65" s="44">
        <f t="shared" si="62"/>
        <v>0</v>
      </c>
      <c r="U65" s="43">
        <v>0</v>
      </c>
      <c r="V65" s="7">
        <v>0</v>
      </c>
      <c r="W65" s="44">
        <f t="shared" si="63"/>
        <v>0</v>
      </c>
      <c r="X65" s="6">
        <f t="shared" si="66"/>
        <v>249.49600000000001</v>
      </c>
      <c r="Y65" s="14">
        <f t="shared" si="67"/>
        <v>5063.0389999999998</v>
      </c>
    </row>
    <row r="66" spans="1:25" x14ac:dyDescent="0.3">
      <c r="A66" s="51">
        <v>2021</v>
      </c>
      <c r="B66" s="52" t="s">
        <v>13</v>
      </c>
      <c r="C66" s="43">
        <v>0</v>
      </c>
      <c r="D66" s="7">
        <v>0</v>
      </c>
      <c r="E66" s="44">
        <f t="shared" si="65"/>
        <v>0</v>
      </c>
      <c r="F66" s="43">
        <v>0</v>
      </c>
      <c r="G66" s="7">
        <v>0</v>
      </c>
      <c r="H66" s="44">
        <f t="shared" si="58"/>
        <v>0</v>
      </c>
      <c r="I66" s="43">
        <v>0</v>
      </c>
      <c r="J66" s="7">
        <v>0</v>
      </c>
      <c r="K66" s="44">
        <f t="shared" si="59"/>
        <v>0</v>
      </c>
      <c r="L66" s="43">
        <v>0</v>
      </c>
      <c r="M66" s="7">
        <v>0</v>
      </c>
      <c r="N66" s="44">
        <f t="shared" si="60"/>
        <v>0</v>
      </c>
      <c r="O66" s="43">
        <v>0</v>
      </c>
      <c r="P66" s="7">
        <v>0</v>
      </c>
      <c r="Q66" s="44">
        <f t="shared" si="61"/>
        <v>0</v>
      </c>
      <c r="R66" s="43">
        <v>0</v>
      </c>
      <c r="S66" s="7">
        <v>0</v>
      </c>
      <c r="T66" s="44">
        <f t="shared" si="62"/>
        <v>0</v>
      </c>
      <c r="U66" s="43">
        <v>0</v>
      </c>
      <c r="V66" s="7">
        <v>0</v>
      </c>
      <c r="W66" s="44">
        <f t="shared" si="63"/>
        <v>0</v>
      </c>
      <c r="X66" s="6">
        <f t="shared" si="66"/>
        <v>0</v>
      </c>
      <c r="Y66" s="14">
        <f t="shared" si="67"/>
        <v>0</v>
      </c>
    </row>
    <row r="67" spans="1:25" x14ac:dyDescent="0.3">
      <c r="A67" s="51">
        <v>2021</v>
      </c>
      <c r="B67" s="52" t="s">
        <v>14</v>
      </c>
      <c r="C67" s="43">
        <v>0</v>
      </c>
      <c r="D67" s="7">
        <v>0</v>
      </c>
      <c r="E67" s="44">
        <f t="shared" si="65"/>
        <v>0</v>
      </c>
      <c r="F67" s="43">
        <v>0</v>
      </c>
      <c r="G67" s="7">
        <v>0</v>
      </c>
      <c r="H67" s="44">
        <f t="shared" si="58"/>
        <v>0</v>
      </c>
      <c r="I67" s="43">
        <v>0</v>
      </c>
      <c r="J67" s="7">
        <v>0</v>
      </c>
      <c r="K67" s="44">
        <f t="shared" si="59"/>
        <v>0</v>
      </c>
      <c r="L67" s="43">
        <v>0</v>
      </c>
      <c r="M67" s="7">
        <v>0</v>
      </c>
      <c r="N67" s="44">
        <f t="shared" si="60"/>
        <v>0</v>
      </c>
      <c r="O67" s="43">
        <v>0</v>
      </c>
      <c r="P67" s="7">
        <v>0</v>
      </c>
      <c r="Q67" s="44">
        <f t="shared" si="61"/>
        <v>0</v>
      </c>
      <c r="R67" s="43">
        <v>0</v>
      </c>
      <c r="S67" s="7">
        <v>0</v>
      </c>
      <c r="T67" s="44">
        <f t="shared" si="62"/>
        <v>0</v>
      </c>
      <c r="U67" s="43">
        <v>0</v>
      </c>
      <c r="V67" s="7">
        <v>0</v>
      </c>
      <c r="W67" s="44">
        <f t="shared" si="63"/>
        <v>0</v>
      </c>
      <c r="X67" s="6">
        <f t="shared" si="66"/>
        <v>0</v>
      </c>
      <c r="Y67" s="14">
        <f t="shared" si="67"/>
        <v>0</v>
      </c>
    </row>
    <row r="68" spans="1:25" x14ac:dyDescent="0.3">
      <c r="A68" s="51">
        <v>2021</v>
      </c>
      <c r="B68" s="44" t="s">
        <v>15</v>
      </c>
      <c r="C68" s="73">
        <v>299.95299999999997</v>
      </c>
      <c r="D68" s="7">
        <v>6358.415</v>
      </c>
      <c r="E68" s="44">
        <f t="shared" si="65"/>
        <v>21198.037692571837</v>
      </c>
      <c r="F68" s="43">
        <v>0</v>
      </c>
      <c r="G68" s="7">
        <v>0</v>
      </c>
      <c r="H68" s="44">
        <f t="shared" si="58"/>
        <v>0</v>
      </c>
      <c r="I68" s="43">
        <v>0</v>
      </c>
      <c r="J68" s="7">
        <v>0</v>
      </c>
      <c r="K68" s="44">
        <f t="shared" si="59"/>
        <v>0</v>
      </c>
      <c r="L68" s="43">
        <v>0</v>
      </c>
      <c r="M68" s="7">
        <v>0</v>
      </c>
      <c r="N68" s="44">
        <f t="shared" si="60"/>
        <v>0</v>
      </c>
      <c r="O68" s="43">
        <v>0</v>
      </c>
      <c r="P68" s="7">
        <v>0</v>
      </c>
      <c r="Q68" s="44">
        <f t="shared" si="61"/>
        <v>0</v>
      </c>
      <c r="R68" s="43">
        <v>0</v>
      </c>
      <c r="S68" s="7">
        <v>0</v>
      </c>
      <c r="T68" s="44">
        <f t="shared" si="62"/>
        <v>0</v>
      </c>
      <c r="U68" s="43">
        <v>0</v>
      </c>
      <c r="V68" s="7">
        <v>0</v>
      </c>
      <c r="W68" s="44">
        <f t="shared" si="63"/>
        <v>0</v>
      </c>
      <c r="X68" s="6">
        <f t="shared" si="66"/>
        <v>299.95299999999997</v>
      </c>
      <c r="Y68" s="14">
        <f t="shared" si="67"/>
        <v>6358.415</v>
      </c>
    </row>
    <row r="69" spans="1:25" x14ac:dyDescent="0.3">
      <c r="A69" s="51">
        <v>2021</v>
      </c>
      <c r="B69" s="52" t="s">
        <v>16</v>
      </c>
      <c r="C69" s="43">
        <v>0</v>
      </c>
      <c r="D69" s="7">
        <v>0</v>
      </c>
      <c r="E69" s="44">
        <f t="shared" si="65"/>
        <v>0</v>
      </c>
      <c r="F69" s="43">
        <v>0</v>
      </c>
      <c r="G69" s="7">
        <v>0</v>
      </c>
      <c r="H69" s="44">
        <f t="shared" si="58"/>
        <v>0</v>
      </c>
      <c r="I69" s="43">
        <v>0</v>
      </c>
      <c r="J69" s="7">
        <v>0</v>
      </c>
      <c r="K69" s="44">
        <f t="shared" si="59"/>
        <v>0</v>
      </c>
      <c r="L69" s="43">
        <v>0</v>
      </c>
      <c r="M69" s="7">
        <v>0</v>
      </c>
      <c r="N69" s="44">
        <f t="shared" si="60"/>
        <v>0</v>
      </c>
      <c r="O69" s="43">
        <v>0</v>
      </c>
      <c r="P69" s="7">
        <v>0</v>
      </c>
      <c r="Q69" s="44">
        <f t="shared" si="61"/>
        <v>0</v>
      </c>
      <c r="R69" s="43">
        <v>0</v>
      </c>
      <c r="S69" s="7">
        <v>0</v>
      </c>
      <c r="T69" s="44">
        <f t="shared" si="62"/>
        <v>0</v>
      </c>
      <c r="U69" s="43">
        <v>0</v>
      </c>
      <c r="V69" s="7">
        <v>0</v>
      </c>
      <c r="W69" s="44">
        <f t="shared" si="63"/>
        <v>0</v>
      </c>
      <c r="X69" s="6">
        <f t="shared" si="66"/>
        <v>0</v>
      </c>
      <c r="Y69" s="14">
        <f t="shared" si="67"/>
        <v>0</v>
      </c>
    </row>
    <row r="70" spans="1:25" ht="15" thickBot="1" x14ac:dyDescent="0.35">
      <c r="A70" s="53"/>
      <c r="B70" s="63" t="s">
        <v>17</v>
      </c>
      <c r="C70" s="45">
        <f t="shared" ref="C70:D70" si="68">SUM(C58:C69)</f>
        <v>299.95299999999997</v>
      </c>
      <c r="D70" s="22">
        <f t="shared" si="68"/>
        <v>6358.415</v>
      </c>
      <c r="E70" s="46"/>
      <c r="F70" s="45">
        <f t="shared" ref="F70:G70" si="69">SUM(F58:F69)</f>
        <v>750.15017999999998</v>
      </c>
      <c r="G70" s="22">
        <f t="shared" si="69"/>
        <v>16442.525000000001</v>
      </c>
      <c r="H70" s="46"/>
      <c r="I70" s="45">
        <f t="shared" ref="I70:J70" si="70">SUM(I58:I69)</f>
        <v>0</v>
      </c>
      <c r="J70" s="22">
        <f t="shared" si="70"/>
        <v>0</v>
      </c>
      <c r="K70" s="46"/>
      <c r="L70" s="45">
        <f t="shared" ref="L70:M70" si="71">SUM(L58:L69)</f>
        <v>0</v>
      </c>
      <c r="M70" s="22">
        <f t="shared" si="71"/>
        <v>0</v>
      </c>
      <c r="N70" s="46"/>
      <c r="O70" s="45">
        <f t="shared" ref="O70:P70" si="72">SUM(O58:O69)</f>
        <v>0</v>
      </c>
      <c r="P70" s="22">
        <f t="shared" si="72"/>
        <v>0</v>
      </c>
      <c r="Q70" s="46"/>
      <c r="R70" s="45">
        <f t="shared" ref="R70:S70" si="73">SUM(R58:R69)</f>
        <v>0</v>
      </c>
      <c r="S70" s="22">
        <f t="shared" si="73"/>
        <v>0</v>
      </c>
      <c r="T70" s="46"/>
      <c r="U70" s="45">
        <f t="shared" ref="U70:V70" si="74">SUM(U58:U69)</f>
        <v>0</v>
      </c>
      <c r="V70" s="22">
        <f t="shared" si="74"/>
        <v>0</v>
      </c>
      <c r="W70" s="46"/>
      <c r="X70" s="23">
        <f t="shared" si="66"/>
        <v>1050.1031800000001</v>
      </c>
      <c r="Y70" s="24">
        <f t="shared" si="67"/>
        <v>22800.940000000002</v>
      </c>
    </row>
    <row r="71" spans="1:25" ht="16.8" customHeight="1" x14ac:dyDescent="0.3">
      <c r="A71" s="51">
        <v>2022</v>
      </c>
      <c r="B71" s="52" t="s">
        <v>5</v>
      </c>
      <c r="C71" s="43">
        <v>0</v>
      </c>
      <c r="D71" s="7">
        <v>0</v>
      </c>
      <c r="E71" s="44">
        <f>IF(C71=0,0,D71/C71*1000)</f>
        <v>0</v>
      </c>
      <c r="F71" s="43">
        <v>0</v>
      </c>
      <c r="G71" s="7">
        <v>0</v>
      </c>
      <c r="H71" s="44">
        <f t="shared" ref="H71:H82" si="75">IF(F71=0,0,G71/F71*1000)</f>
        <v>0</v>
      </c>
      <c r="I71" s="73">
        <v>40</v>
      </c>
      <c r="J71" s="7">
        <v>1828.893</v>
      </c>
      <c r="K71" s="44">
        <f t="shared" ref="K71:K82" si="76">IF(I71=0,0,J71/I71*1000)</f>
        <v>45722.324999999997</v>
      </c>
      <c r="L71" s="43">
        <v>0</v>
      </c>
      <c r="M71" s="7">
        <v>0</v>
      </c>
      <c r="N71" s="44">
        <f t="shared" ref="N71:N82" si="77">IF(L71=0,0,M71/L71*1000)</f>
        <v>0</v>
      </c>
      <c r="O71" s="43">
        <v>0</v>
      </c>
      <c r="P71" s="7">
        <v>0</v>
      </c>
      <c r="Q71" s="44">
        <f t="shared" ref="Q71:Q82" si="78">IF(O71=0,0,P71/O71*1000)</f>
        <v>0</v>
      </c>
      <c r="R71" s="43">
        <v>0</v>
      </c>
      <c r="S71" s="7">
        <v>0</v>
      </c>
      <c r="T71" s="44">
        <f t="shared" ref="T71:T82" si="79">IF(R71=0,0,S71/R71*1000)</f>
        <v>0</v>
      </c>
      <c r="U71" s="43">
        <v>0</v>
      </c>
      <c r="V71" s="7">
        <v>0</v>
      </c>
      <c r="W71" s="44">
        <f t="shared" ref="W71:W82" si="80">IF(U71=0,0,V71/U71*1000)</f>
        <v>0</v>
      </c>
      <c r="X71" s="6">
        <f>SUMIF($C$5:$W$5,"Ton",C71:W71)</f>
        <v>40</v>
      </c>
      <c r="Y71" s="14">
        <f>SUMIF($C$5:$W$5,"F*",C71:W71)</f>
        <v>1828.893</v>
      </c>
    </row>
    <row r="72" spans="1:25" x14ac:dyDescent="0.3">
      <c r="A72" s="51">
        <v>2022</v>
      </c>
      <c r="B72" s="52" t="s">
        <v>6</v>
      </c>
      <c r="C72" s="43">
        <v>0</v>
      </c>
      <c r="D72" s="7">
        <v>0</v>
      </c>
      <c r="E72" s="44">
        <f t="shared" ref="E72:E73" si="81">IF(C72=0,0,D72/C72*1000)</f>
        <v>0</v>
      </c>
      <c r="F72" s="43">
        <v>0</v>
      </c>
      <c r="G72" s="7">
        <v>0</v>
      </c>
      <c r="H72" s="44">
        <f t="shared" si="75"/>
        <v>0</v>
      </c>
      <c r="I72" s="43">
        <v>0</v>
      </c>
      <c r="J72" s="7">
        <v>0</v>
      </c>
      <c r="K72" s="44">
        <f t="shared" si="76"/>
        <v>0</v>
      </c>
      <c r="L72" s="43">
        <v>0</v>
      </c>
      <c r="M72" s="7">
        <v>0</v>
      </c>
      <c r="N72" s="44">
        <f t="shared" si="77"/>
        <v>0</v>
      </c>
      <c r="O72" s="73">
        <v>1E-3</v>
      </c>
      <c r="P72" s="7">
        <v>0.377</v>
      </c>
      <c r="Q72" s="44">
        <f t="shared" si="78"/>
        <v>377000</v>
      </c>
      <c r="R72" s="43">
        <v>0</v>
      </c>
      <c r="S72" s="7">
        <v>0</v>
      </c>
      <c r="T72" s="44">
        <f t="shared" si="79"/>
        <v>0</v>
      </c>
      <c r="U72" s="43">
        <v>0</v>
      </c>
      <c r="V72" s="7">
        <v>0</v>
      </c>
      <c r="W72" s="44">
        <f t="shared" si="80"/>
        <v>0</v>
      </c>
      <c r="X72" s="6">
        <f t="shared" ref="X72:X83" si="82">SUMIF($C$5:$W$5,"Ton",C72:W72)</f>
        <v>1E-3</v>
      </c>
      <c r="Y72" s="14">
        <f t="shared" ref="Y72:Y83" si="83">SUMIF($C$5:$W$5,"F*",C72:W72)</f>
        <v>0.377</v>
      </c>
    </row>
    <row r="73" spans="1:25" x14ac:dyDescent="0.3">
      <c r="A73" s="51">
        <v>2022</v>
      </c>
      <c r="B73" s="52" t="s">
        <v>7</v>
      </c>
      <c r="C73" s="43">
        <v>0</v>
      </c>
      <c r="D73" s="7">
        <v>0</v>
      </c>
      <c r="E73" s="44">
        <f t="shared" si="81"/>
        <v>0</v>
      </c>
      <c r="F73" s="43">
        <v>0</v>
      </c>
      <c r="G73" s="7">
        <v>0</v>
      </c>
      <c r="H73" s="44">
        <f t="shared" si="75"/>
        <v>0</v>
      </c>
      <c r="I73" s="73">
        <v>800.03899999999999</v>
      </c>
      <c r="J73" s="7">
        <v>25233.215</v>
      </c>
      <c r="K73" s="44">
        <f t="shared" si="76"/>
        <v>31539.981175917674</v>
      </c>
      <c r="L73" s="43">
        <v>0</v>
      </c>
      <c r="M73" s="7">
        <v>0</v>
      </c>
      <c r="N73" s="44">
        <f t="shared" si="77"/>
        <v>0</v>
      </c>
      <c r="O73" s="43">
        <v>0</v>
      </c>
      <c r="P73" s="7">
        <v>0</v>
      </c>
      <c r="Q73" s="44">
        <f t="shared" si="78"/>
        <v>0</v>
      </c>
      <c r="R73" s="43">
        <v>0</v>
      </c>
      <c r="S73" s="7">
        <v>0</v>
      </c>
      <c r="T73" s="44">
        <f t="shared" si="79"/>
        <v>0</v>
      </c>
      <c r="U73" s="43">
        <v>0</v>
      </c>
      <c r="V73" s="7">
        <v>0</v>
      </c>
      <c r="W73" s="44">
        <f t="shared" si="80"/>
        <v>0</v>
      </c>
      <c r="X73" s="6">
        <f t="shared" si="82"/>
        <v>800.03899999999999</v>
      </c>
      <c r="Y73" s="14">
        <f t="shared" si="83"/>
        <v>25233.215</v>
      </c>
    </row>
    <row r="74" spans="1:25" x14ac:dyDescent="0.3">
      <c r="A74" s="51">
        <v>2022</v>
      </c>
      <c r="B74" s="52" t="s">
        <v>8</v>
      </c>
      <c r="C74" s="43">
        <v>0</v>
      </c>
      <c r="D74" s="7">
        <v>0</v>
      </c>
      <c r="E74" s="44">
        <f>IF(C74=0,0,D74/C74*1000)</f>
        <v>0</v>
      </c>
      <c r="F74" s="43">
        <v>0</v>
      </c>
      <c r="G74" s="7">
        <v>0</v>
      </c>
      <c r="H74" s="44">
        <f t="shared" si="75"/>
        <v>0</v>
      </c>
      <c r="I74" s="43">
        <v>0</v>
      </c>
      <c r="J74" s="7">
        <v>0</v>
      </c>
      <c r="K74" s="44">
        <f t="shared" si="76"/>
        <v>0</v>
      </c>
      <c r="L74" s="43">
        <v>0</v>
      </c>
      <c r="M74" s="7">
        <v>0</v>
      </c>
      <c r="N74" s="44">
        <f t="shared" si="77"/>
        <v>0</v>
      </c>
      <c r="O74" s="43">
        <v>0</v>
      </c>
      <c r="P74" s="7">
        <v>0</v>
      </c>
      <c r="Q74" s="44">
        <f t="shared" si="78"/>
        <v>0</v>
      </c>
      <c r="R74" s="43">
        <v>0</v>
      </c>
      <c r="S74" s="7">
        <v>0</v>
      </c>
      <c r="T74" s="44">
        <f t="shared" si="79"/>
        <v>0</v>
      </c>
      <c r="U74" s="43">
        <v>0</v>
      </c>
      <c r="V74" s="7">
        <v>0</v>
      </c>
      <c r="W74" s="44">
        <f t="shared" si="80"/>
        <v>0</v>
      </c>
      <c r="X74" s="6">
        <f t="shared" si="82"/>
        <v>0</v>
      </c>
      <c r="Y74" s="14">
        <f t="shared" si="83"/>
        <v>0</v>
      </c>
    </row>
    <row r="75" spans="1:25" x14ac:dyDescent="0.3">
      <c r="A75" s="51">
        <v>2022</v>
      </c>
      <c r="B75" s="44" t="s">
        <v>9</v>
      </c>
      <c r="C75" s="43">
        <v>0</v>
      </c>
      <c r="D75" s="7">
        <v>0</v>
      </c>
      <c r="E75" s="44">
        <f t="shared" ref="E75:E82" si="84">IF(C75=0,0,D75/C75*1000)</f>
        <v>0</v>
      </c>
      <c r="F75" s="43">
        <v>0</v>
      </c>
      <c r="G75" s="7">
        <v>0</v>
      </c>
      <c r="H75" s="44">
        <f t="shared" si="75"/>
        <v>0</v>
      </c>
      <c r="I75" s="43">
        <v>0</v>
      </c>
      <c r="J75" s="7">
        <v>0</v>
      </c>
      <c r="K75" s="44">
        <f t="shared" si="76"/>
        <v>0</v>
      </c>
      <c r="L75" s="43">
        <v>0</v>
      </c>
      <c r="M75" s="7">
        <v>0</v>
      </c>
      <c r="N75" s="44">
        <f t="shared" si="77"/>
        <v>0</v>
      </c>
      <c r="O75" s="43">
        <v>0</v>
      </c>
      <c r="P75" s="7">
        <v>0</v>
      </c>
      <c r="Q75" s="44">
        <f t="shared" si="78"/>
        <v>0</v>
      </c>
      <c r="R75" s="43">
        <v>0</v>
      </c>
      <c r="S75" s="7">
        <v>0</v>
      </c>
      <c r="T75" s="44">
        <f t="shared" si="79"/>
        <v>0</v>
      </c>
      <c r="U75" s="43">
        <v>0</v>
      </c>
      <c r="V75" s="7">
        <v>0</v>
      </c>
      <c r="W75" s="44">
        <f t="shared" si="80"/>
        <v>0</v>
      </c>
      <c r="X75" s="6">
        <f t="shared" si="82"/>
        <v>0</v>
      </c>
      <c r="Y75" s="14">
        <f t="shared" si="83"/>
        <v>0</v>
      </c>
    </row>
    <row r="76" spans="1:25" x14ac:dyDescent="0.3">
      <c r="A76" s="51">
        <v>2022</v>
      </c>
      <c r="B76" s="52" t="s">
        <v>10</v>
      </c>
      <c r="C76" s="43">
        <v>0</v>
      </c>
      <c r="D76" s="7">
        <v>0</v>
      </c>
      <c r="E76" s="44">
        <f t="shared" si="84"/>
        <v>0</v>
      </c>
      <c r="F76" s="43">
        <v>0</v>
      </c>
      <c r="G76" s="7">
        <v>0</v>
      </c>
      <c r="H76" s="44">
        <f t="shared" si="75"/>
        <v>0</v>
      </c>
      <c r="I76" s="43">
        <v>0</v>
      </c>
      <c r="J76" s="7">
        <v>0</v>
      </c>
      <c r="K76" s="44">
        <f t="shared" si="76"/>
        <v>0</v>
      </c>
      <c r="L76" s="43">
        <v>0</v>
      </c>
      <c r="M76" s="7">
        <v>0</v>
      </c>
      <c r="N76" s="44">
        <f t="shared" si="77"/>
        <v>0</v>
      </c>
      <c r="O76" s="43">
        <v>0</v>
      </c>
      <c r="P76" s="7">
        <v>0</v>
      </c>
      <c r="Q76" s="44">
        <f t="shared" si="78"/>
        <v>0</v>
      </c>
      <c r="R76" s="43">
        <v>0</v>
      </c>
      <c r="S76" s="7">
        <v>0</v>
      </c>
      <c r="T76" s="44">
        <f t="shared" si="79"/>
        <v>0</v>
      </c>
      <c r="U76" s="43">
        <v>0</v>
      </c>
      <c r="V76" s="7">
        <v>0</v>
      </c>
      <c r="W76" s="44">
        <f t="shared" si="80"/>
        <v>0</v>
      </c>
      <c r="X76" s="6">
        <f t="shared" si="82"/>
        <v>0</v>
      </c>
      <c r="Y76" s="14">
        <f t="shared" si="83"/>
        <v>0</v>
      </c>
    </row>
    <row r="77" spans="1:25" x14ac:dyDescent="0.3">
      <c r="A77" s="51">
        <v>2022</v>
      </c>
      <c r="B77" s="52" t="s">
        <v>11</v>
      </c>
      <c r="C77" s="43">
        <v>0</v>
      </c>
      <c r="D77" s="7">
        <v>0</v>
      </c>
      <c r="E77" s="44">
        <f t="shared" si="84"/>
        <v>0</v>
      </c>
      <c r="F77" s="43">
        <v>0</v>
      </c>
      <c r="G77" s="7">
        <v>0</v>
      </c>
      <c r="H77" s="44">
        <f t="shared" si="75"/>
        <v>0</v>
      </c>
      <c r="I77" s="43">
        <v>0</v>
      </c>
      <c r="J77" s="7">
        <v>0</v>
      </c>
      <c r="K77" s="44">
        <f t="shared" si="76"/>
        <v>0</v>
      </c>
      <c r="L77" s="43">
        <v>0</v>
      </c>
      <c r="M77" s="7">
        <v>0</v>
      </c>
      <c r="N77" s="44">
        <f t="shared" si="77"/>
        <v>0</v>
      </c>
      <c r="O77" s="43">
        <v>0</v>
      </c>
      <c r="P77" s="7">
        <v>0</v>
      </c>
      <c r="Q77" s="44">
        <f t="shared" si="78"/>
        <v>0</v>
      </c>
      <c r="R77" s="43">
        <v>0</v>
      </c>
      <c r="S77" s="7">
        <v>0</v>
      </c>
      <c r="T77" s="44">
        <f t="shared" si="79"/>
        <v>0</v>
      </c>
      <c r="U77" s="43">
        <v>0</v>
      </c>
      <c r="V77" s="7">
        <v>0</v>
      </c>
      <c r="W77" s="44">
        <f t="shared" si="80"/>
        <v>0</v>
      </c>
      <c r="X77" s="6">
        <f t="shared" si="82"/>
        <v>0</v>
      </c>
      <c r="Y77" s="14">
        <f t="shared" si="83"/>
        <v>0</v>
      </c>
    </row>
    <row r="78" spans="1:25" x14ac:dyDescent="0.3">
      <c r="A78" s="51">
        <v>2022</v>
      </c>
      <c r="B78" s="52" t="s">
        <v>12</v>
      </c>
      <c r="C78" s="43">
        <v>0</v>
      </c>
      <c r="D78" s="7">
        <v>0</v>
      </c>
      <c r="E78" s="44">
        <f t="shared" si="84"/>
        <v>0</v>
      </c>
      <c r="F78" s="43">
        <v>0</v>
      </c>
      <c r="G78" s="7">
        <v>0</v>
      </c>
      <c r="H78" s="44">
        <f t="shared" si="75"/>
        <v>0</v>
      </c>
      <c r="I78" s="73">
        <v>200.08099999999999</v>
      </c>
      <c r="J78" s="7">
        <v>4162.28</v>
      </c>
      <c r="K78" s="44">
        <f t="shared" si="76"/>
        <v>20802.974795207941</v>
      </c>
      <c r="L78" s="43">
        <v>0</v>
      </c>
      <c r="M78" s="7">
        <v>0</v>
      </c>
      <c r="N78" s="44">
        <f t="shared" si="77"/>
        <v>0</v>
      </c>
      <c r="O78" s="43">
        <v>0</v>
      </c>
      <c r="P78" s="7">
        <v>0</v>
      </c>
      <c r="Q78" s="44">
        <f t="shared" si="78"/>
        <v>0</v>
      </c>
      <c r="R78" s="43">
        <v>0</v>
      </c>
      <c r="S78" s="7">
        <v>0</v>
      </c>
      <c r="T78" s="44">
        <f t="shared" si="79"/>
        <v>0</v>
      </c>
      <c r="U78" s="43">
        <v>0</v>
      </c>
      <c r="V78" s="7">
        <v>0</v>
      </c>
      <c r="W78" s="44">
        <f t="shared" si="80"/>
        <v>0</v>
      </c>
      <c r="X78" s="6">
        <f t="shared" si="82"/>
        <v>200.08099999999999</v>
      </c>
      <c r="Y78" s="14">
        <f t="shared" si="83"/>
        <v>4162.28</v>
      </c>
    </row>
    <row r="79" spans="1:25" x14ac:dyDescent="0.3">
      <c r="A79" s="51">
        <v>2022</v>
      </c>
      <c r="B79" s="52" t="s">
        <v>13</v>
      </c>
      <c r="C79" s="43">
        <v>0</v>
      </c>
      <c r="D79" s="7">
        <v>0</v>
      </c>
      <c r="E79" s="44">
        <f t="shared" si="84"/>
        <v>0</v>
      </c>
      <c r="F79" s="43">
        <v>0</v>
      </c>
      <c r="G79" s="7">
        <v>0</v>
      </c>
      <c r="H79" s="44">
        <f t="shared" si="75"/>
        <v>0</v>
      </c>
      <c r="I79" s="73">
        <v>224.04235999999997</v>
      </c>
      <c r="J79" s="7">
        <v>4846.5630000000001</v>
      </c>
      <c r="K79" s="44">
        <f t="shared" si="76"/>
        <v>21632.351132169832</v>
      </c>
      <c r="L79" s="43">
        <v>0</v>
      </c>
      <c r="M79" s="7">
        <v>0</v>
      </c>
      <c r="N79" s="44">
        <f t="shared" si="77"/>
        <v>0</v>
      </c>
      <c r="O79" s="43">
        <v>0</v>
      </c>
      <c r="P79" s="7">
        <v>0</v>
      </c>
      <c r="Q79" s="44">
        <f t="shared" si="78"/>
        <v>0</v>
      </c>
      <c r="R79" s="43">
        <v>0</v>
      </c>
      <c r="S79" s="7">
        <v>0</v>
      </c>
      <c r="T79" s="44">
        <f t="shared" si="79"/>
        <v>0</v>
      </c>
      <c r="U79" s="43">
        <v>0</v>
      </c>
      <c r="V79" s="7">
        <v>0</v>
      </c>
      <c r="W79" s="44">
        <f t="shared" si="80"/>
        <v>0</v>
      </c>
      <c r="X79" s="6">
        <f t="shared" si="82"/>
        <v>224.04235999999997</v>
      </c>
      <c r="Y79" s="14">
        <f t="shared" si="83"/>
        <v>4846.5630000000001</v>
      </c>
    </row>
    <row r="80" spans="1:25" x14ac:dyDescent="0.3">
      <c r="A80" s="51">
        <v>2022</v>
      </c>
      <c r="B80" s="52" t="s">
        <v>14</v>
      </c>
      <c r="C80" s="43">
        <v>0</v>
      </c>
      <c r="D80" s="7">
        <v>0</v>
      </c>
      <c r="E80" s="44">
        <f t="shared" si="84"/>
        <v>0</v>
      </c>
      <c r="F80" s="43">
        <v>0</v>
      </c>
      <c r="G80" s="7">
        <v>0</v>
      </c>
      <c r="H80" s="44">
        <f t="shared" si="75"/>
        <v>0</v>
      </c>
      <c r="I80" s="73">
        <v>23.4</v>
      </c>
      <c r="J80" s="7">
        <v>743.471</v>
      </c>
      <c r="K80" s="44">
        <f t="shared" si="76"/>
        <v>31772.264957264957</v>
      </c>
      <c r="L80" s="73">
        <v>0.05</v>
      </c>
      <c r="M80" s="7">
        <v>8.7999999999999995E-2</v>
      </c>
      <c r="N80" s="44">
        <f t="shared" si="77"/>
        <v>1759.9999999999998</v>
      </c>
      <c r="O80" s="43">
        <v>0</v>
      </c>
      <c r="P80" s="7">
        <v>0</v>
      </c>
      <c r="Q80" s="44">
        <f t="shared" si="78"/>
        <v>0</v>
      </c>
      <c r="R80" s="43">
        <v>0</v>
      </c>
      <c r="S80" s="7">
        <v>0</v>
      </c>
      <c r="T80" s="44">
        <f t="shared" si="79"/>
        <v>0</v>
      </c>
      <c r="U80" s="43">
        <v>0</v>
      </c>
      <c r="V80" s="7">
        <v>0</v>
      </c>
      <c r="W80" s="44">
        <f t="shared" si="80"/>
        <v>0</v>
      </c>
      <c r="X80" s="6">
        <f t="shared" si="82"/>
        <v>23.45</v>
      </c>
      <c r="Y80" s="14">
        <f t="shared" si="83"/>
        <v>743.55899999999997</v>
      </c>
    </row>
    <row r="81" spans="1:25" x14ac:dyDescent="0.3">
      <c r="A81" s="51">
        <v>2022</v>
      </c>
      <c r="B81" s="44" t="s">
        <v>15</v>
      </c>
      <c r="C81" s="43">
        <v>0</v>
      </c>
      <c r="D81" s="7">
        <v>0</v>
      </c>
      <c r="E81" s="44">
        <f t="shared" si="84"/>
        <v>0</v>
      </c>
      <c r="F81" s="43">
        <v>0</v>
      </c>
      <c r="G81" s="7">
        <v>0</v>
      </c>
      <c r="H81" s="44">
        <f t="shared" si="75"/>
        <v>0</v>
      </c>
      <c r="I81" s="43">
        <v>0</v>
      </c>
      <c r="J81" s="7">
        <v>0</v>
      </c>
      <c r="K81" s="44">
        <f t="shared" si="76"/>
        <v>0</v>
      </c>
      <c r="L81" s="43">
        <v>0</v>
      </c>
      <c r="M81" s="7">
        <v>0</v>
      </c>
      <c r="N81" s="44">
        <f t="shared" si="77"/>
        <v>0</v>
      </c>
      <c r="O81" s="43">
        <v>0</v>
      </c>
      <c r="P81" s="7">
        <v>0</v>
      </c>
      <c r="Q81" s="44">
        <f t="shared" si="78"/>
        <v>0</v>
      </c>
      <c r="R81" s="43">
        <v>0</v>
      </c>
      <c r="S81" s="7">
        <v>0</v>
      </c>
      <c r="T81" s="44">
        <f t="shared" si="79"/>
        <v>0</v>
      </c>
      <c r="U81" s="43">
        <v>0</v>
      </c>
      <c r="V81" s="7">
        <v>0</v>
      </c>
      <c r="W81" s="44">
        <f t="shared" si="80"/>
        <v>0</v>
      </c>
      <c r="X81" s="6">
        <f t="shared" si="82"/>
        <v>0</v>
      </c>
      <c r="Y81" s="14">
        <f t="shared" si="83"/>
        <v>0</v>
      </c>
    </row>
    <row r="82" spans="1:25" x14ac:dyDescent="0.3">
      <c r="A82" s="51">
        <v>2022</v>
      </c>
      <c r="B82" s="52" t="s">
        <v>16</v>
      </c>
      <c r="C82" s="43">
        <v>0</v>
      </c>
      <c r="D82" s="7">
        <v>0</v>
      </c>
      <c r="E82" s="44">
        <f t="shared" si="84"/>
        <v>0</v>
      </c>
      <c r="F82" s="43">
        <v>0</v>
      </c>
      <c r="G82" s="7">
        <v>0</v>
      </c>
      <c r="H82" s="44">
        <f t="shared" si="75"/>
        <v>0</v>
      </c>
      <c r="I82" s="43">
        <v>0</v>
      </c>
      <c r="J82" s="7">
        <v>0</v>
      </c>
      <c r="K82" s="44">
        <f t="shared" si="76"/>
        <v>0</v>
      </c>
      <c r="L82" s="43">
        <v>0</v>
      </c>
      <c r="M82" s="7">
        <v>0</v>
      </c>
      <c r="N82" s="44">
        <f t="shared" si="77"/>
        <v>0</v>
      </c>
      <c r="O82" s="43">
        <v>0</v>
      </c>
      <c r="P82" s="7">
        <v>0</v>
      </c>
      <c r="Q82" s="44">
        <f t="shared" si="78"/>
        <v>0</v>
      </c>
      <c r="R82" s="43">
        <v>0</v>
      </c>
      <c r="S82" s="7">
        <v>0</v>
      </c>
      <c r="T82" s="44">
        <f t="shared" si="79"/>
        <v>0</v>
      </c>
      <c r="U82" s="43">
        <v>0</v>
      </c>
      <c r="V82" s="7">
        <v>0</v>
      </c>
      <c r="W82" s="44">
        <f t="shared" si="80"/>
        <v>0</v>
      </c>
      <c r="X82" s="6">
        <f t="shared" si="82"/>
        <v>0</v>
      </c>
      <c r="Y82" s="14">
        <f t="shared" si="83"/>
        <v>0</v>
      </c>
    </row>
    <row r="83" spans="1:25" ht="15" thickBot="1" x14ac:dyDescent="0.35">
      <c r="A83" s="53"/>
      <c r="B83" s="63" t="s">
        <v>17</v>
      </c>
      <c r="C83" s="45">
        <f t="shared" ref="C83:D83" si="85">SUM(C71:C82)</f>
        <v>0</v>
      </c>
      <c r="D83" s="22">
        <f t="shared" si="85"/>
        <v>0</v>
      </c>
      <c r="E83" s="46"/>
      <c r="F83" s="45">
        <f t="shared" ref="F83:G83" si="86">SUM(F71:F82)</f>
        <v>0</v>
      </c>
      <c r="G83" s="22">
        <f t="shared" si="86"/>
        <v>0</v>
      </c>
      <c r="H83" s="46"/>
      <c r="I83" s="45">
        <f t="shared" ref="I83:J83" si="87">SUM(I71:I82)</f>
        <v>1287.5623599999999</v>
      </c>
      <c r="J83" s="22">
        <f t="shared" si="87"/>
        <v>36814.421999999999</v>
      </c>
      <c r="K83" s="46"/>
      <c r="L83" s="45">
        <f t="shared" ref="L83:M83" si="88">SUM(L71:L82)</f>
        <v>0.05</v>
      </c>
      <c r="M83" s="22">
        <f t="shared" si="88"/>
        <v>8.7999999999999995E-2</v>
      </c>
      <c r="N83" s="46"/>
      <c r="O83" s="45">
        <f t="shared" ref="O83:P83" si="89">SUM(O71:O82)</f>
        <v>1E-3</v>
      </c>
      <c r="P83" s="22">
        <f t="shared" si="89"/>
        <v>0.377</v>
      </c>
      <c r="Q83" s="46"/>
      <c r="R83" s="45">
        <f t="shared" ref="R83:S83" si="90">SUM(R71:R82)</f>
        <v>0</v>
      </c>
      <c r="S83" s="22">
        <f t="shared" si="90"/>
        <v>0</v>
      </c>
      <c r="T83" s="46"/>
      <c r="U83" s="45">
        <f t="shared" ref="U83:V83" si="91">SUM(U71:U82)</f>
        <v>0</v>
      </c>
      <c r="V83" s="22">
        <f t="shared" si="91"/>
        <v>0</v>
      </c>
      <c r="W83" s="46"/>
      <c r="X83" s="23">
        <f t="shared" si="82"/>
        <v>1287.6133599999998</v>
      </c>
      <c r="Y83" s="24">
        <f t="shared" si="83"/>
        <v>36814.887000000002</v>
      </c>
    </row>
    <row r="84" spans="1:25" x14ac:dyDescent="0.3">
      <c r="A84" s="51">
        <v>2023</v>
      </c>
      <c r="B84" s="52" t="s">
        <v>5</v>
      </c>
      <c r="C84" s="43">
        <v>0</v>
      </c>
      <c r="D84" s="7">
        <v>0</v>
      </c>
      <c r="E84" s="44">
        <f>IF(C84=0,0,D84/C84*1000)</f>
        <v>0</v>
      </c>
      <c r="F84" s="43">
        <v>0</v>
      </c>
      <c r="G84" s="7">
        <v>0</v>
      </c>
      <c r="H84" s="44">
        <f t="shared" ref="H84:H95" si="92">IF(F84=0,0,G84/F84*1000)</f>
        <v>0</v>
      </c>
      <c r="I84" s="43">
        <v>0</v>
      </c>
      <c r="J84" s="7">
        <v>0</v>
      </c>
      <c r="K84" s="44">
        <f t="shared" ref="K84:K95" si="93">IF(I84=0,0,J84/I84*1000)</f>
        <v>0</v>
      </c>
      <c r="L84" s="43">
        <v>0</v>
      </c>
      <c r="M84" s="7">
        <v>0</v>
      </c>
      <c r="N84" s="44">
        <f t="shared" ref="N84:N95" si="94">IF(L84=0,0,M84/L84*1000)</f>
        <v>0</v>
      </c>
      <c r="O84" s="43">
        <v>0</v>
      </c>
      <c r="P84" s="7">
        <v>0</v>
      </c>
      <c r="Q84" s="44">
        <f t="shared" ref="Q84:Q95" si="95">IF(O84=0,0,P84/O84*1000)</f>
        <v>0</v>
      </c>
      <c r="R84" s="43">
        <v>0</v>
      </c>
      <c r="S84" s="7">
        <v>0</v>
      </c>
      <c r="T84" s="44">
        <f t="shared" ref="T84:T95" si="96">IF(R84=0,0,S84/R84*1000)</f>
        <v>0</v>
      </c>
      <c r="U84" s="43">
        <v>0</v>
      </c>
      <c r="V84" s="7">
        <v>0</v>
      </c>
      <c r="W84" s="44">
        <f t="shared" ref="W84:W95" si="97">IF(U84=0,0,V84/U84*1000)</f>
        <v>0</v>
      </c>
      <c r="X84" s="6">
        <f>SUMIF($C$5:$W$5,"Ton",C84:W84)</f>
        <v>0</v>
      </c>
      <c r="Y84" s="14">
        <f>SUMIF($C$5:$W$5,"F*",C84:W84)</f>
        <v>0</v>
      </c>
    </row>
    <row r="85" spans="1:25" x14ac:dyDescent="0.3">
      <c r="A85" s="51">
        <v>2023</v>
      </c>
      <c r="B85" s="52" t="s">
        <v>6</v>
      </c>
      <c r="C85" s="43">
        <v>0</v>
      </c>
      <c r="D85" s="7">
        <v>0</v>
      </c>
      <c r="E85" s="44">
        <f t="shared" ref="E85:E86" si="98">IF(C85=0,0,D85/C85*1000)</f>
        <v>0</v>
      </c>
      <c r="F85" s="43">
        <v>0</v>
      </c>
      <c r="G85" s="7">
        <v>0</v>
      </c>
      <c r="H85" s="44">
        <f t="shared" si="92"/>
        <v>0</v>
      </c>
      <c r="I85" s="43">
        <v>0</v>
      </c>
      <c r="J85" s="7">
        <v>0</v>
      </c>
      <c r="K85" s="44">
        <f t="shared" si="93"/>
        <v>0</v>
      </c>
      <c r="L85" s="43">
        <v>0</v>
      </c>
      <c r="M85" s="7">
        <v>0</v>
      </c>
      <c r="N85" s="44">
        <f t="shared" si="94"/>
        <v>0</v>
      </c>
      <c r="O85" s="43">
        <v>0</v>
      </c>
      <c r="P85" s="7">
        <v>0</v>
      </c>
      <c r="Q85" s="44">
        <f t="shared" si="95"/>
        <v>0</v>
      </c>
      <c r="R85" s="43">
        <v>0</v>
      </c>
      <c r="S85" s="7">
        <v>0</v>
      </c>
      <c r="T85" s="44">
        <f t="shared" si="96"/>
        <v>0</v>
      </c>
      <c r="U85" s="43">
        <v>0</v>
      </c>
      <c r="V85" s="7">
        <v>0</v>
      </c>
      <c r="W85" s="44">
        <f t="shared" si="97"/>
        <v>0</v>
      </c>
      <c r="X85" s="6">
        <f t="shared" ref="X85:X96" si="99">SUMIF($C$5:$W$5,"Ton",C85:W85)</f>
        <v>0</v>
      </c>
      <c r="Y85" s="14">
        <f t="shared" ref="Y85:Y96" si="100">SUMIF($C$5:$W$5,"F*",C85:W85)</f>
        <v>0</v>
      </c>
    </row>
    <row r="86" spans="1:25" x14ac:dyDescent="0.3">
      <c r="A86" s="51">
        <v>2023</v>
      </c>
      <c r="B86" s="52" t="s">
        <v>7</v>
      </c>
      <c r="C86" s="43">
        <v>0</v>
      </c>
      <c r="D86" s="7">
        <v>0</v>
      </c>
      <c r="E86" s="44">
        <f t="shared" si="98"/>
        <v>0</v>
      </c>
      <c r="F86" s="43">
        <v>0</v>
      </c>
      <c r="G86" s="7">
        <v>0</v>
      </c>
      <c r="H86" s="44">
        <f t="shared" si="92"/>
        <v>0</v>
      </c>
      <c r="I86" s="73">
        <v>313.322</v>
      </c>
      <c r="J86" s="7">
        <v>6111.21</v>
      </c>
      <c r="K86" s="44">
        <f t="shared" si="93"/>
        <v>19504.567186472701</v>
      </c>
      <c r="L86" s="43">
        <v>0</v>
      </c>
      <c r="M86" s="7">
        <v>0</v>
      </c>
      <c r="N86" s="44">
        <f t="shared" si="94"/>
        <v>0</v>
      </c>
      <c r="O86" s="43">
        <v>0</v>
      </c>
      <c r="P86" s="7">
        <v>0</v>
      </c>
      <c r="Q86" s="44">
        <f t="shared" si="95"/>
        <v>0</v>
      </c>
      <c r="R86" s="43">
        <v>0</v>
      </c>
      <c r="S86" s="7">
        <v>0</v>
      </c>
      <c r="T86" s="44">
        <f t="shared" si="96"/>
        <v>0</v>
      </c>
      <c r="U86" s="43">
        <v>0</v>
      </c>
      <c r="V86" s="7">
        <v>0</v>
      </c>
      <c r="W86" s="44">
        <f t="shared" si="97"/>
        <v>0</v>
      </c>
      <c r="X86" s="6">
        <f t="shared" si="99"/>
        <v>313.322</v>
      </c>
      <c r="Y86" s="14">
        <f t="shared" si="100"/>
        <v>6111.21</v>
      </c>
    </row>
    <row r="87" spans="1:25" x14ac:dyDescent="0.3">
      <c r="A87" s="51">
        <v>2023</v>
      </c>
      <c r="B87" s="52" t="s">
        <v>8</v>
      </c>
      <c r="C87" s="43">
        <v>0</v>
      </c>
      <c r="D87" s="7">
        <v>0</v>
      </c>
      <c r="E87" s="44">
        <f>IF(C87=0,0,D87/C87*1000)</f>
        <v>0</v>
      </c>
      <c r="F87" s="43">
        <v>0</v>
      </c>
      <c r="G87" s="7">
        <v>0</v>
      </c>
      <c r="H87" s="44">
        <f t="shared" si="92"/>
        <v>0</v>
      </c>
      <c r="I87" s="73">
        <v>23.4</v>
      </c>
      <c r="J87" s="7">
        <v>553.30399999999997</v>
      </c>
      <c r="K87" s="44">
        <f t="shared" si="93"/>
        <v>23645.470085470086</v>
      </c>
      <c r="L87" s="43">
        <v>0</v>
      </c>
      <c r="M87" s="7">
        <v>0</v>
      </c>
      <c r="N87" s="44">
        <f t="shared" si="94"/>
        <v>0</v>
      </c>
      <c r="O87" s="43">
        <v>0</v>
      </c>
      <c r="P87" s="7">
        <v>0</v>
      </c>
      <c r="Q87" s="44">
        <f t="shared" si="95"/>
        <v>0</v>
      </c>
      <c r="R87" s="43">
        <v>0</v>
      </c>
      <c r="S87" s="7">
        <v>0</v>
      </c>
      <c r="T87" s="44">
        <f t="shared" si="96"/>
        <v>0</v>
      </c>
      <c r="U87" s="43">
        <v>0</v>
      </c>
      <c r="V87" s="7">
        <v>0</v>
      </c>
      <c r="W87" s="44">
        <f t="shared" si="97"/>
        <v>0</v>
      </c>
      <c r="X87" s="6">
        <f t="shared" si="99"/>
        <v>23.4</v>
      </c>
      <c r="Y87" s="14">
        <f t="shared" si="100"/>
        <v>553.30399999999997</v>
      </c>
    </row>
    <row r="88" spans="1:25" x14ac:dyDescent="0.3">
      <c r="A88" s="51">
        <v>2023</v>
      </c>
      <c r="B88" s="44" t="s">
        <v>9</v>
      </c>
      <c r="C88" s="43">
        <v>0</v>
      </c>
      <c r="D88" s="7">
        <v>0</v>
      </c>
      <c r="E88" s="44">
        <f t="shared" ref="E88:E95" si="101">IF(C88=0,0,D88/C88*1000)</f>
        <v>0</v>
      </c>
      <c r="F88" s="73">
        <v>299.80500000000001</v>
      </c>
      <c r="G88" s="7">
        <v>5291.0940000000001</v>
      </c>
      <c r="H88" s="44">
        <f t="shared" si="92"/>
        <v>17648.451493470755</v>
      </c>
      <c r="I88" s="43">
        <v>0</v>
      </c>
      <c r="J88" s="7">
        <v>0</v>
      </c>
      <c r="K88" s="44">
        <f t="shared" si="93"/>
        <v>0</v>
      </c>
      <c r="L88" s="43">
        <v>0</v>
      </c>
      <c r="M88" s="7">
        <v>0</v>
      </c>
      <c r="N88" s="44">
        <f t="shared" si="94"/>
        <v>0</v>
      </c>
      <c r="O88" s="43">
        <v>0</v>
      </c>
      <c r="P88" s="7">
        <v>0</v>
      </c>
      <c r="Q88" s="44">
        <f t="shared" si="95"/>
        <v>0</v>
      </c>
      <c r="R88" s="43">
        <v>0</v>
      </c>
      <c r="S88" s="7">
        <v>0</v>
      </c>
      <c r="T88" s="44">
        <f t="shared" si="96"/>
        <v>0</v>
      </c>
      <c r="U88" s="43">
        <v>0</v>
      </c>
      <c r="V88" s="7">
        <v>0</v>
      </c>
      <c r="W88" s="44">
        <f t="shared" si="97"/>
        <v>0</v>
      </c>
      <c r="X88" s="6">
        <f t="shared" si="99"/>
        <v>299.80500000000001</v>
      </c>
      <c r="Y88" s="14">
        <f t="shared" si="100"/>
        <v>5291.0940000000001</v>
      </c>
    </row>
    <row r="89" spans="1:25" x14ac:dyDescent="0.3">
      <c r="A89" s="51">
        <v>2023</v>
      </c>
      <c r="B89" s="52" t="s">
        <v>10</v>
      </c>
      <c r="C89" s="43">
        <v>0</v>
      </c>
      <c r="D89" s="7">
        <v>0</v>
      </c>
      <c r="E89" s="44">
        <f t="shared" si="101"/>
        <v>0</v>
      </c>
      <c r="F89" s="43">
        <v>0</v>
      </c>
      <c r="G89" s="7">
        <v>0</v>
      </c>
      <c r="H89" s="44">
        <f t="shared" si="92"/>
        <v>0</v>
      </c>
      <c r="I89" s="43">
        <v>0</v>
      </c>
      <c r="J89" s="7">
        <v>0</v>
      </c>
      <c r="K89" s="44">
        <f t="shared" si="93"/>
        <v>0</v>
      </c>
      <c r="L89" s="43">
        <v>0</v>
      </c>
      <c r="M89" s="7">
        <v>0</v>
      </c>
      <c r="N89" s="44">
        <f t="shared" si="94"/>
        <v>0</v>
      </c>
      <c r="O89" s="43">
        <v>0</v>
      </c>
      <c r="P89" s="7">
        <v>0</v>
      </c>
      <c r="Q89" s="44">
        <f t="shared" si="95"/>
        <v>0</v>
      </c>
      <c r="R89" s="43">
        <v>0</v>
      </c>
      <c r="S89" s="7">
        <v>0</v>
      </c>
      <c r="T89" s="44">
        <f t="shared" si="96"/>
        <v>0</v>
      </c>
      <c r="U89" s="43">
        <v>0</v>
      </c>
      <c r="V89" s="7">
        <v>0</v>
      </c>
      <c r="W89" s="44">
        <f t="shared" si="97"/>
        <v>0</v>
      </c>
      <c r="X89" s="6">
        <f t="shared" si="99"/>
        <v>0</v>
      </c>
      <c r="Y89" s="14">
        <f t="shared" si="100"/>
        <v>0</v>
      </c>
    </row>
    <row r="90" spans="1:25" x14ac:dyDescent="0.3">
      <c r="A90" s="51">
        <v>2023</v>
      </c>
      <c r="B90" s="52" t="s">
        <v>11</v>
      </c>
      <c r="C90" s="43">
        <v>0</v>
      </c>
      <c r="D90" s="7">
        <v>0</v>
      </c>
      <c r="E90" s="44">
        <f t="shared" si="101"/>
        <v>0</v>
      </c>
      <c r="F90" s="43">
        <v>0</v>
      </c>
      <c r="G90" s="7">
        <v>0</v>
      </c>
      <c r="H90" s="44">
        <f t="shared" si="92"/>
        <v>0</v>
      </c>
      <c r="I90" s="43">
        <v>0</v>
      </c>
      <c r="J90" s="7">
        <v>0</v>
      </c>
      <c r="K90" s="44">
        <f t="shared" si="93"/>
        <v>0</v>
      </c>
      <c r="L90" s="43">
        <v>0</v>
      </c>
      <c r="M90" s="7">
        <v>0</v>
      </c>
      <c r="N90" s="44">
        <f t="shared" si="94"/>
        <v>0</v>
      </c>
      <c r="O90" s="43">
        <v>0</v>
      </c>
      <c r="P90" s="7">
        <v>0</v>
      </c>
      <c r="Q90" s="44">
        <f t="shared" si="95"/>
        <v>0</v>
      </c>
      <c r="R90" s="43">
        <v>0</v>
      </c>
      <c r="S90" s="7">
        <v>0</v>
      </c>
      <c r="T90" s="44">
        <f t="shared" si="96"/>
        <v>0</v>
      </c>
      <c r="U90" s="43">
        <v>0</v>
      </c>
      <c r="V90" s="7">
        <v>0</v>
      </c>
      <c r="W90" s="44">
        <f t="shared" si="97"/>
        <v>0</v>
      </c>
      <c r="X90" s="6">
        <f t="shared" si="99"/>
        <v>0</v>
      </c>
      <c r="Y90" s="14">
        <f t="shared" si="100"/>
        <v>0</v>
      </c>
    </row>
    <row r="91" spans="1:25" x14ac:dyDescent="0.3">
      <c r="A91" s="51">
        <v>2023</v>
      </c>
      <c r="B91" s="52" t="s">
        <v>12</v>
      </c>
      <c r="C91" s="43">
        <v>0</v>
      </c>
      <c r="D91" s="7">
        <v>0</v>
      </c>
      <c r="E91" s="44">
        <f t="shared" si="101"/>
        <v>0</v>
      </c>
      <c r="F91" s="43">
        <v>0</v>
      </c>
      <c r="G91" s="7">
        <v>0</v>
      </c>
      <c r="H91" s="44">
        <f t="shared" si="92"/>
        <v>0</v>
      </c>
      <c r="I91" s="43">
        <v>0</v>
      </c>
      <c r="J91" s="7">
        <v>0</v>
      </c>
      <c r="K91" s="44">
        <f t="shared" si="93"/>
        <v>0</v>
      </c>
      <c r="L91" s="43">
        <v>0</v>
      </c>
      <c r="M91" s="7">
        <v>0</v>
      </c>
      <c r="N91" s="44">
        <f t="shared" si="94"/>
        <v>0</v>
      </c>
      <c r="O91" s="43">
        <v>0</v>
      </c>
      <c r="P91" s="7">
        <v>0</v>
      </c>
      <c r="Q91" s="44">
        <f t="shared" si="95"/>
        <v>0</v>
      </c>
      <c r="R91" s="43">
        <v>0</v>
      </c>
      <c r="S91" s="7">
        <v>0</v>
      </c>
      <c r="T91" s="44">
        <f t="shared" si="96"/>
        <v>0</v>
      </c>
      <c r="U91" s="43">
        <v>0</v>
      </c>
      <c r="V91" s="7">
        <v>0</v>
      </c>
      <c r="W91" s="44">
        <f t="shared" si="97"/>
        <v>0</v>
      </c>
      <c r="X91" s="6">
        <f t="shared" si="99"/>
        <v>0</v>
      </c>
      <c r="Y91" s="14">
        <f t="shared" si="100"/>
        <v>0</v>
      </c>
    </row>
    <row r="92" spans="1:25" x14ac:dyDescent="0.3">
      <c r="A92" s="51">
        <v>2023</v>
      </c>
      <c r="B92" s="52" t="s">
        <v>13</v>
      </c>
      <c r="C92" s="43">
        <v>0</v>
      </c>
      <c r="D92" s="7">
        <v>0</v>
      </c>
      <c r="E92" s="44">
        <f t="shared" si="101"/>
        <v>0</v>
      </c>
      <c r="F92" s="43">
        <v>0</v>
      </c>
      <c r="G92" s="7">
        <v>0</v>
      </c>
      <c r="H92" s="44">
        <f t="shared" si="92"/>
        <v>0</v>
      </c>
      <c r="I92" s="43">
        <v>0</v>
      </c>
      <c r="J92" s="7">
        <v>0</v>
      </c>
      <c r="K92" s="44">
        <f t="shared" si="93"/>
        <v>0</v>
      </c>
      <c r="L92" s="43">
        <v>0</v>
      </c>
      <c r="M92" s="7">
        <v>0</v>
      </c>
      <c r="N92" s="44">
        <f t="shared" si="94"/>
        <v>0</v>
      </c>
      <c r="O92" s="43">
        <v>0</v>
      </c>
      <c r="P92" s="7">
        <v>0</v>
      </c>
      <c r="Q92" s="44">
        <f t="shared" si="95"/>
        <v>0</v>
      </c>
      <c r="R92" s="43">
        <v>0</v>
      </c>
      <c r="S92" s="7">
        <v>0</v>
      </c>
      <c r="T92" s="44">
        <f t="shared" si="96"/>
        <v>0</v>
      </c>
      <c r="U92" s="43">
        <v>0</v>
      </c>
      <c r="V92" s="7">
        <v>0</v>
      </c>
      <c r="W92" s="44">
        <f t="shared" si="97"/>
        <v>0</v>
      </c>
      <c r="X92" s="6">
        <f t="shared" si="99"/>
        <v>0</v>
      </c>
      <c r="Y92" s="14">
        <f t="shared" si="100"/>
        <v>0</v>
      </c>
    </row>
    <row r="93" spans="1:25" x14ac:dyDescent="0.3">
      <c r="A93" s="51">
        <v>2023</v>
      </c>
      <c r="B93" s="52" t="s">
        <v>14</v>
      </c>
      <c r="C93" s="43">
        <v>0</v>
      </c>
      <c r="D93" s="7">
        <v>0</v>
      </c>
      <c r="E93" s="44">
        <f t="shared" si="101"/>
        <v>0</v>
      </c>
      <c r="F93" s="43">
        <v>0</v>
      </c>
      <c r="G93" s="7">
        <v>0</v>
      </c>
      <c r="H93" s="44">
        <f t="shared" si="92"/>
        <v>0</v>
      </c>
      <c r="I93" s="43">
        <v>0</v>
      </c>
      <c r="J93" s="7">
        <v>0</v>
      </c>
      <c r="K93" s="44">
        <f t="shared" si="93"/>
        <v>0</v>
      </c>
      <c r="L93" s="43">
        <v>0</v>
      </c>
      <c r="M93" s="7">
        <v>0</v>
      </c>
      <c r="N93" s="44">
        <f t="shared" si="94"/>
        <v>0</v>
      </c>
      <c r="O93" s="43">
        <v>0</v>
      </c>
      <c r="P93" s="7">
        <v>0</v>
      </c>
      <c r="Q93" s="44">
        <f t="shared" si="95"/>
        <v>0</v>
      </c>
      <c r="R93" s="43">
        <v>0</v>
      </c>
      <c r="S93" s="7">
        <v>0</v>
      </c>
      <c r="T93" s="44">
        <f t="shared" si="96"/>
        <v>0</v>
      </c>
      <c r="U93" s="43">
        <v>0</v>
      </c>
      <c r="V93" s="7">
        <v>0</v>
      </c>
      <c r="W93" s="44">
        <f t="shared" si="97"/>
        <v>0</v>
      </c>
      <c r="X93" s="6">
        <f t="shared" si="99"/>
        <v>0</v>
      </c>
      <c r="Y93" s="14">
        <f t="shared" si="100"/>
        <v>0</v>
      </c>
    </row>
    <row r="94" spans="1:25" x14ac:dyDescent="0.3">
      <c r="A94" s="51">
        <v>2023</v>
      </c>
      <c r="B94" s="44" t="s">
        <v>15</v>
      </c>
      <c r="C94" s="43">
        <v>0</v>
      </c>
      <c r="D94" s="7">
        <v>0</v>
      </c>
      <c r="E94" s="44">
        <f t="shared" si="101"/>
        <v>0</v>
      </c>
      <c r="F94" s="43">
        <v>0</v>
      </c>
      <c r="G94" s="7">
        <v>0</v>
      </c>
      <c r="H94" s="44">
        <f t="shared" si="92"/>
        <v>0</v>
      </c>
      <c r="I94" s="73">
        <v>500.27699999999999</v>
      </c>
      <c r="J94" s="7">
        <v>7945.33</v>
      </c>
      <c r="K94" s="44">
        <f t="shared" si="93"/>
        <v>15881.861448757389</v>
      </c>
      <c r="L94" s="43">
        <v>0</v>
      </c>
      <c r="M94" s="7">
        <v>0</v>
      </c>
      <c r="N94" s="44">
        <f t="shared" si="94"/>
        <v>0</v>
      </c>
      <c r="O94" s="43">
        <v>0</v>
      </c>
      <c r="P94" s="7">
        <v>0</v>
      </c>
      <c r="Q94" s="44">
        <f t="shared" si="95"/>
        <v>0</v>
      </c>
      <c r="R94" s="43">
        <v>0</v>
      </c>
      <c r="S94" s="7">
        <v>0</v>
      </c>
      <c r="T94" s="44">
        <f t="shared" si="96"/>
        <v>0</v>
      </c>
      <c r="U94" s="43">
        <v>0</v>
      </c>
      <c r="V94" s="7">
        <v>0</v>
      </c>
      <c r="W94" s="44">
        <f t="shared" si="97"/>
        <v>0</v>
      </c>
      <c r="X94" s="6">
        <f t="shared" si="99"/>
        <v>500.27699999999999</v>
      </c>
      <c r="Y94" s="14">
        <f t="shared" si="100"/>
        <v>7945.33</v>
      </c>
    </row>
    <row r="95" spans="1:25" x14ac:dyDescent="0.3">
      <c r="A95" s="51">
        <v>2023</v>
      </c>
      <c r="B95" s="52" t="s">
        <v>16</v>
      </c>
      <c r="C95" s="43">
        <v>0</v>
      </c>
      <c r="D95" s="7">
        <v>0</v>
      </c>
      <c r="E95" s="44">
        <f t="shared" si="101"/>
        <v>0</v>
      </c>
      <c r="F95" s="43">
        <v>0</v>
      </c>
      <c r="G95" s="7">
        <v>0</v>
      </c>
      <c r="H95" s="44">
        <f t="shared" si="92"/>
        <v>0</v>
      </c>
      <c r="I95" s="43">
        <v>0</v>
      </c>
      <c r="J95" s="7">
        <v>0</v>
      </c>
      <c r="K95" s="44">
        <f t="shared" si="93"/>
        <v>0</v>
      </c>
      <c r="L95" s="43">
        <v>0</v>
      </c>
      <c r="M95" s="7">
        <v>0</v>
      </c>
      <c r="N95" s="44">
        <f t="shared" si="94"/>
        <v>0</v>
      </c>
      <c r="O95" s="43">
        <v>0</v>
      </c>
      <c r="P95" s="7">
        <v>0</v>
      </c>
      <c r="Q95" s="44">
        <f t="shared" si="95"/>
        <v>0</v>
      </c>
      <c r="R95" s="43">
        <v>0</v>
      </c>
      <c r="S95" s="7">
        <v>0</v>
      </c>
      <c r="T95" s="44">
        <f t="shared" si="96"/>
        <v>0</v>
      </c>
      <c r="U95" s="43">
        <v>0</v>
      </c>
      <c r="V95" s="7">
        <v>0</v>
      </c>
      <c r="W95" s="44">
        <f t="shared" si="97"/>
        <v>0</v>
      </c>
      <c r="X95" s="6">
        <f t="shared" si="99"/>
        <v>0</v>
      </c>
      <c r="Y95" s="14">
        <f t="shared" si="100"/>
        <v>0</v>
      </c>
    </row>
    <row r="96" spans="1:25" ht="15" thickBot="1" x14ac:dyDescent="0.35">
      <c r="A96" s="53"/>
      <c r="B96" s="63" t="s">
        <v>17</v>
      </c>
      <c r="C96" s="45">
        <f t="shared" ref="C96:D96" si="102">SUM(C84:C95)</f>
        <v>0</v>
      </c>
      <c r="D96" s="22">
        <f t="shared" si="102"/>
        <v>0</v>
      </c>
      <c r="E96" s="46"/>
      <c r="F96" s="45">
        <f t="shared" ref="F96:G96" si="103">SUM(F84:F95)</f>
        <v>299.80500000000001</v>
      </c>
      <c r="G96" s="22">
        <f t="shared" si="103"/>
        <v>5291.0940000000001</v>
      </c>
      <c r="H96" s="46"/>
      <c r="I96" s="45">
        <f t="shared" ref="I96:J96" si="104">SUM(I84:I95)</f>
        <v>836.99900000000002</v>
      </c>
      <c r="J96" s="22">
        <f t="shared" si="104"/>
        <v>14609.844000000001</v>
      </c>
      <c r="K96" s="46"/>
      <c r="L96" s="45">
        <f t="shared" ref="L96:M96" si="105">SUM(L84:L95)</f>
        <v>0</v>
      </c>
      <c r="M96" s="22">
        <f t="shared" si="105"/>
        <v>0</v>
      </c>
      <c r="N96" s="46"/>
      <c r="O96" s="45">
        <f t="shared" ref="O96:P96" si="106">SUM(O84:O95)</f>
        <v>0</v>
      </c>
      <c r="P96" s="22">
        <f t="shared" si="106"/>
        <v>0</v>
      </c>
      <c r="Q96" s="46"/>
      <c r="R96" s="45">
        <f t="shared" ref="R96:S96" si="107">SUM(R84:R95)</f>
        <v>0</v>
      </c>
      <c r="S96" s="22">
        <f t="shared" si="107"/>
        <v>0</v>
      </c>
      <c r="T96" s="46"/>
      <c r="U96" s="45">
        <f t="shared" ref="U96:V96" si="108">SUM(U84:U95)</f>
        <v>0</v>
      </c>
      <c r="V96" s="22">
        <f t="shared" si="108"/>
        <v>0</v>
      </c>
      <c r="W96" s="46"/>
      <c r="X96" s="23">
        <f t="shared" si="99"/>
        <v>1136.8040000000001</v>
      </c>
      <c r="Y96" s="24">
        <f t="shared" si="100"/>
        <v>19900.938000000002</v>
      </c>
    </row>
    <row r="97" spans="1:25" x14ac:dyDescent="0.3">
      <c r="A97" s="51">
        <v>2024</v>
      </c>
      <c r="B97" s="52" t="s">
        <v>5</v>
      </c>
      <c r="C97" s="43">
        <v>0</v>
      </c>
      <c r="D97" s="7">
        <v>0</v>
      </c>
      <c r="E97" s="44">
        <f>IF(C97=0,0,D97/C97*1000)</f>
        <v>0</v>
      </c>
      <c r="F97" s="43">
        <v>0</v>
      </c>
      <c r="G97" s="7">
        <v>0</v>
      </c>
      <c r="H97" s="44">
        <f t="shared" ref="H97:H108" si="109">IF(F97=0,0,G97/F97*1000)</f>
        <v>0</v>
      </c>
      <c r="I97" s="43">
        <v>0</v>
      </c>
      <c r="J97" s="7">
        <v>0</v>
      </c>
      <c r="K97" s="44">
        <f t="shared" ref="K97:K108" si="110">IF(I97=0,0,J97/I97*1000)</f>
        <v>0</v>
      </c>
      <c r="L97" s="43">
        <v>0</v>
      </c>
      <c r="M97" s="7">
        <v>0</v>
      </c>
      <c r="N97" s="44">
        <f t="shared" ref="N97:N108" si="111">IF(L97=0,0,M97/L97*1000)</f>
        <v>0</v>
      </c>
      <c r="O97" s="43">
        <v>0</v>
      </c>
      <c r="P97" s="7">
        <v>0</v>
      </c>
      <c r="Q97" s="44">
        <f t="shared" ref="Q97:Q108" si="112">IF(O97=0,0,P97/O97*1000)</f>
        <v>0</v>
      </c>
      <c r="R97" s="43">
        <v>0</v>
      </c>
      <c r="S97" s="7">
        <v>0</v>
      </c>
      <c r="T97" s="44">
        <f t="shared" ref="T97:T108" si="113">IF(R97=0,0,S97/R97*1000)</f>
        <v>0</v>
      </c>
      <c r="U97" s="43">
        <v>0</v>
      </c>
      <c r="V97" s="7">
        <v>0</v>
      </c>
      <c r="W97" s="44">
        <f t="shared" ref="W97:W108" si="114">IF(U97=0,0,V97/U97*1000)</f>
        <v>0</v>
      </c>
      <c r="X97" s="6">
        <f>SUMIF($C$5:$W$5,"Ton",C97:W97)</f>
        <v>0</v>
      </c>
      <c r="Y97" s="14">
        <f>SUMIF($C$5:$W$5,"F*",C97:W97)</f>
        <v>0</v>
      </c>
    </row>
    <row r="98" spans="1:25" x14ac:dyDescent="0.3">
      <c r="A98" s="51">
        <v>2024</v>
      </c>
      <c r="B98" s="52" t="s">
        <v>6</v>
      </c>
      <c r="C98" s="43">
        <v>0</v>
      </c>
      <c r="D98" s="7">
        <v>0</v>
      </c>
      <c r="E98" s="44">
        <f t="shared" ref="E98:E99" si="115">IF(C98=0,0,D98/C98*1000)</f>
        <v>0</v>
      </c>
      <c r="F98" s="43">
        <v>0</v>
      </c>
      <c r="G98" s="7">
        <v>0</v>
      </c>
      <c r="H98" s="44">
        <f t="shared" si="109"/>
        <v>0</v>
      </c>
      <c r="I98" s="43">
        <v>0</v>
      </c>
      <c r="J98" s="7">
        <v>0</v>
      </c>
      <c r="K98" s="44">
        <f t="shared" si="110"/>
        <v>0</v>
      </c>
      <c r="L98" s="43">
        <v>0</v>
      </c>
      <c r="M98" s="7">
        <v>0</v>
      </c>
      <c r="N98" s="44">
        <f t="shared" si="111"/>
        <v>0</v>
      </c>
      <c r="O98" s="43">
        <v>0</v>
      </c>
      <c r="P98" s="7">
        <v>0</v>
      </c>
      <c r="Q98" s="44">
        <f t="shared" si="112"/>
        <v>0</v>
      </c>
      <c r="R98" s="43">
        <v>0</v>
      </c>
      <c r="S98" s="7">
        <v>0</v>
      </c>
      <c r="T98" s="44">
        <f t="shared" si="113"/>
        <v>0</v>
      </c>
      <c r="U98" s="43">
        <v>0</v>
      </c>
      <c r="V98" s="7">
        <v>0</v>
      </c>
      <c r="W98" s="44">
        <f t="shared" si="114"/>
        <v>0</v>
      </c>
      <c r="X98" s="6">
        <f t="shared" ref="X98:X109" si="116">SUMIF($C$5:$W$5,"Ton",C98:W98)</f>
        <v>0</v>
      </c>
      <c r="Y98" s="14">
        <f t="shared" ref="Y98:Y109" si="117">SUMIF($C$5:$W$5,"F*",C98:W98)</f>
        <v>0</v>
      </c>
    </row>
    <row r="99" spans="1:25" x14ac:dyDescent="0.3">
      <c r="A99" s="51">
        <v>2024</v>
      </c>
      <c r="B99" s="52" t="s">
        <v>7</v>
      </c>
      <c r="C99" s="43">
        <v>0</v>
      </c>
      <c r="D99" s="7">
        <v>0</v>
      </c>
      <c r="E99" s="44">
        <f t="shared" si="115"/>
        <v>0</v>
      </c>
      <c r="F99" s="73">
        <v>500.20600000000002</v>
      </c>
      <c r="G99" s="7">
        <v>9776.5750000000007</v>
      </c>
      <c r="H99" s="44">
        <f t="shared" si="109"/>
        <v>19545.097419863017</v>
      </c>
      <c r="I99" s="43">
        <v>0</v>
      </c>
      <c r="J99" s="7">
        <v>0</v>
      </c>
      <c r="K99" s="44">
        <f t="shared" si="110"/>
        <v>0</v>
      </c>
      <c r="L99" s="43">
        <v>0</v>
      </c>
      <c r="M99" s="7">
        <v>0</v>
      </c>
      <c r="N99" s="44">
        <f t="shared" si="111"/>
        <v>0</v>
      </c>
      <c r="O99" s="43">
        <v>0</v>
      </c>
      <c r="P99" s="7">
        <v>0</v>
      </c>
      <c r="Q99" s="44">
        <f t="shared" si="112"/>
        <v>0</v>
      </c>
      <c r="R99" s="43">
        <v>0</v>
      </c>
      <c r="S99" s="7">
        <v>0</v>
      </c>
      <c r="T99" s="44">
        <f t="shared" si="113"/>
        <v>0</v>
      </c>
      <c r="U99" s="43">
        <v>0</v>
      </c>
      <c r="V99" s="7">
        <v>0</v>
      </c>
      <c r="W99" s="44">
        <f t="shared" si="114"/>
        <v>0</v>
      </c>
      <c r="X99" s="6">
        <f t="shared" si="116"/>
        <v>500.20600000000002</v>
      </c>
      <c r="Y99" s="14">
        <f t="shared" si="117"/>
        <v>9776.5750000000007</v>
      </c>
    </row>
    <row r="100" spans="1:25" x14ac:dyDescent="0.3">
      <c r="A100" s="51">
        <v>2024</v>
      </c>
      <c r="B100" s="52" t="s">
        <v>8</v>
      </c>
      <c r="C100" s="43">
        <v>0</v>
      </c>
      <c r="D100" s="7">
        <v>0</v>
      </c>
      <c r="E100" s="44">
        <f>IF(C100=0,0,D100/C100*1000)</f>
        <v>0</v>
      </c>
      <c r="F100" s="43">
        <v>0</v>
      </c>
      <c r="G100" s="7">
        <v>0</v>
      </c>
      <c r="H100" s="44">
        <f t="shared" si="109"/>
        <v>0</v>
      </c>
      <c r="I100" s="43">
        <v>0</v>
      </c>
      <c r="J100" s="7">
        <v>0</v>
      </c>
      <c r="K100" s="44">
        <f t="shared" si="110"/>
        <v>0</v>
      </c>
      <c r="L100" s="43">
        <v>0</v>
      </c>
      <c r="M100" s="7">
        <v>0</v>
      </c>
      <c r="N100" s="44">
        <f t="shared" si="111"/>
        <v>0</v>
      </c>
      <c r="O100" s="43">
        <v>0</v>
      </c>
      <c r="P100" s="7">
        <v>0</v>
      </c>
      <c r="Q100" s="44">
        <f t="shared" si="112"/>
        <v>0</v>
      </c>
      <c r="R100" s="43">
        <v>0</v>
      </c>
      <c r="S100" s="7">
        <v>0</v>
      </c>
      <c r="T100" s="44">
        <f t="shared" si="113"/>
        <v>0</v>
      </c>
      <c r="U100" s="43">
        <v>0</v>
      </c>
      <c r="V100" s="7">
        <v>0</v>
      </c>
      <c r="W100" s="44">
        <f t="shared" si="114"/>
        <v>0</v>
      </c>
      <c r="X100" s="6">
        <f t="shared" si="116"/>
        <v>0</v>
      </c>
      <c r="Y100" s="14">
        <f t="shared" si="117"/>
        <v>0</v>
      </c>
    </row>
    <row r="101" spans="1:25" x14ac:dyDescent="0.3">
      <c r="A101" s="51">
        <v>2024</v>
      </c>
      <c r="B101" s="44" t="s">
        <v>9</v>
      </c>
      <c r="C101" s="43">
        <v>0</v>
      </c>
      <c r="D101" s="7">
        <v>0</v>
      </c>
      <c r="E101" s="44">
        <f t="shared" ref="E101:E108" si="118">IF(C101=0,0,D101/C101*1000)</f>
        <v>0</v>
      </c>
      <c r="F101" s="73">
        <v>320</v>
      </c>
      <c r="G101" s="7">
        <v>6664.2790000000005</v>
      </c>
      <c r="H101" s="44">
        <f t="shared" si="109"/>
        <v>20825.871875000001</v>
      </c>
      <c r="I101" s="43">
        <v>0</v>
      </c>
      <c r="J101" s="7">
        <v>0</v>
      </c>
      <c r="K101" s="44">
        <f t="shared" si="110"/>
        <v>0</v>
      </c>
      <c r="L101" s="43">
        <v>0</v>
      </c>
      <c r="M101" s="7">
        <v>0</v>
      </c>
      <c r="N101" s="44">
        <f t="shared" si="111"/>
        <v>0</v>
      </c>
      <c r="O101" s="43">
        <v>0</v>
      </c>
      <c r="P101" s="7">
        <v>0</v>
      </c>
      <c r="Q101" s="44">
        <f t="shared" si="112"/>
        <v>0</v>
      </c>
      <c r="R101" s="43">
        <v>0</v>
      </c>
      <c r="S101" s="7">
        <v>0</v>
      </c>
      <c r="T101" s="44">
        <f t="shared" si="113"/>
        <v>0</v>
      </c>
      <c r="U101" s="43">
        <v>0</v>
      </c>
      <c r="V101" s="7">
        <v>0</v>
      </c>
      <c r="W101" s="44">
        <f t="shared" si="114"/>
        <v>0</v>
      </c>
      <c r="X101" s="6">
        <f t="shared" si="116"/>
        <v>320</v>
      </c>
      <c r="Y101" s="14">
        <f t="shared" si="117"/>
        <v>6664.2790000000005</v>
      </c>
    </row>
    <row r="102" spans="1:25" x14ac:dyDescent="0.3">
      <c r="A102" s="51">
        <v>2024</v>
      </c>
      <c r="B102" s="52" t="s">
        <v>10</v>
      </c>
      <c r="C102" s="43">
        <v>0</v>
      </c>
      <c r="D102" s="7">
        <v>0</v>
      </c>
      <c r="E102" s="44">
        <f t="shared" si="118"/>
        <v>0</v>
      </c>
      <c r="F102" s="43">
        <v>0</v>
      </c>
      <c r="G102" s="7">
        <v>0</v>
      </c>
      <c r="H102" s="44">
        <f t="shared" si="109"/>
        <v>0</v>
      </c>
      <c r="I102" s="43">
        <v>0</v>
      </c>
      <c r="J102" s="7">
        <v>0</v>
      </c>
      <c r="K102" s="44">
        <f t="shared" si="110"/>
        <v>0</v>
      </c>
      <c r="L102" s="43">
        <v>0</v>
      </c>
      <c r="M102" s="7">
        <v>0</v>
      </c>
      <c r="N102" s="44">
        <f t="shared" si="111"/>
        <v>0</v>
      </c>
      <c r="O102" s="43">
        <v>0</v>
      </c>
      <c r="P102" s="7">
        <v>0</v>
      </c>
      <c r="Q102" s="44">
        <f t="shared" si="112"/>
        <v>0</v>
      </c>
      <c r="R102" s="43">
        <v>0</v>
      </c>
      <c r="S102" s="7">
        <v>0</v>
      </c>
      <c r="T102" s="44">
        <f t="shared" si="113"/>
        <v>0</v>
      </c>
      <c r="U102" s="43">
        <v>0</v>
      </c>
      <c r="V102" s="7">
        <v>0</v>
      </c>
      <c r="W102" s="44">
        <f t="shared" si="114"/>
        <v>0</v>
      </c>
      <c r="X102" s="6">
        <f t="shared" si="116"/>
        <v>0</v>
      </c>
      <c r="Y102" s="14">
        <f t="shared" si="117"/>
        <v>0</v>
      </c>
    </row>
    <row r="103" spans="1:25" x14ac:dyDescent="0.3">
      <c r="A103" s="51">
        <v>2024</v>
      </c>
      <c r="B103" s="52" t="s">
        <v>11</v>
      </c>
      <c r="C103" s="43">
        <v>0</v>
      </c>
      <c r="D103" s="7">
        <v>0</v>
      </c>
      <c r="E103" s="44">
        <f t="shared" si="118"/>
        <v>0</v>
      </c>
      <c r="F103" s="43">
        <v>0</v>
      </c>
      <c r="G103" s="7">
        <v>0</v>
      </c>
      <c r="H103" s="44">
        <f t="shared" si="109"/>
        <v>0</v>
      </c>
      <c r="I103" s="43">
        <v>0</v>
      </c>
      <c r="J103" s="7">
        <v>0</v>
      </c>
      <c r="K103" s="44">
        <f t="shared" si="110"/>
        <v>0</v>
      </c>
      <c r="L103" s="43">
        <v>0</v>
      </c>
      <c r="M103" s="7">
        <v>0</v>
      </c>
      <c r="N103" s="44">
        <f t="shared" si="111"/>
        <v>0</v>
      </c>
      <c r="O103" s="43">
        <v>0</v>
      </c>
      <c r="P103" s="7">
        <v>0</v>
      </c>
      <c r="Q103" s="44">
        <f t="shared" si="112"/>
        <v>0</v>
      </c>
      <c r="R103" s="43">
        <v>0</v>
      </c>
      <c r="S103" s="7">
        <v>0</v>
      </c>
      <c r="T103" s="44">
        <f t="shared" si="113"/>
        <v>0</v>
      </c>
      <c r="U103" s="43">
        <v>0</v>
      </c>
      <c r="V103" s="7">
        <v>0</v>
      </c>
      <c r="W103" s="44">
        <f t="shared" si="114"/>
        <v>0</v>
      </c>
      <c r="X103" s="6">
        <f t="shared" si="116"/>
        <v>0</v>
      </c>
      <c r="Y103" s="14">
        <f t="shared" si="117"/>
        <v>0</v>
      </c>
    </row>
    <row r="104" spans="1:25" x14ac:dyDescent="0.3">
      <c r="A104" s="51">
        <v>2024</v>
      </c>
      <c r="B104" s="52" t="s">
        <v>12</v>
      </c>
      <c r="C104" s="43">
        <v>0</v>
      </c>
      <c r="D104" s="7">
        <v>0</v>
      </c>
      <c r="E104" s="44">
        <f t="shared" si="118"/>
        <v>0</v>
      </c>
      <c r="F104" s="43">
        <v>0</v>
      </c>
      <c r="G104" s="7">
        <v>0</v>
      </c>
      <c r="H104" s="44">
        <f t="shared" si="109"/>
        <v>0</v>
      </c>
      <c r="I104" s="43">
        <v>0</v>
      </c>
      <c r="J104" s="7">
        <v>0</v>
      </c>
      <c r="K104" s="44">
        <f t="shared" si="110"/>
        <v>0</v>
      </c>
      <c r="L104" s="43">
        <v>0</v>
      </c>
      <c r="M104" s="7">
        <v>0</v>
      </c>
      <c r="N104" s="44">
        <f t="shared" si="111"/>
        <v>0</v>
      </c>
      <c r="O104" s="43">
        <v>0</v>
      </c>
      <c r="P104" s="7">
        <v>0</v>
      </c>
      <c r="Q104" s="44">
        <f t="shared" si="112"/>
        <v>0</v>
      </c>
      <c r="R104" s="43">
        <v>0</v>
      </c>
      <c r="S104" s="7">
        <v>0</v>
      </c>
      <c r="T104" s="44">
        <f t="shared" si="113"/>
        <v>0</v>
      </c>
      <c r="U104" s="43">
        <v>0</v>
      </c>
      <c r="V104" s="7">
        <v>0</v>
      </c>
      <c r="W104" s="44">
        <f t="shared" si="114"/>
        <v>0</v>
      </c>
      <c r="X104" s="6">
        <f t="shared" si="116"/>
        <v>0</v>
      </c>
      <c r="Y104" s="14">
        <f t="shared" si="117"/>
        <v>0</v>
      </c>
    </row>
    <row r="105" spans="1:25" x14ac:dyDescent="0.3">
      <c r="A105" s="51">
        <v>2024</v>
      </c>
      <c r="B105" s="52" t="s">
        <v>13</v>
      </c>
      <c r="C105" s="43">
        <v>0</v>
      </c>
      <c r="D105" s="7">
        <v>0</v>
      </c>
      <c r="E105" s="44">
        <f t="shared" si="118"/>
        <v>0</v>
      </c>
      <c r="F105" s="43">
        <v>0</v>
      </c>
      <c r="G105" s="7">
        <v>0</v>
      </c>
      <c r="H105" s="44">
        <f t="shared" si="109"/>
        <v>0</v>
      </c>
      <c r="I105" s="43">
        <v>0</v>
      </c>
      <c r="J105" s="7">
        <v>0</v>
      </c>
      <c r="K105" s="44">
        <f t="shared" si="110"/>
        <v>0</v>
      </c>
      <c r="L105" s="43">
        <v>0</v>
      </c>
      <c r="M105" s="7">
        <v>0</v>
      </c>
      <c r="N105" s="44">
        <f t="shared" si="111"/>
        <v>0</v>
      </c>
      <c r="O105" s="43">
        <v>0</v>
      </c>
      <c r="P105" s="7">
        <v>0</v>
      </c>
      <c r="Q105" s="44">
        <f t="shared" si="112"/>
        <v>0</v>
      </c>
      <c r="R105" s="43">
        <v>0</v>
      </c>
      <c r="S105" s="7">
        <v>0</v>
      </c>
      <c r="T105" s="44">
        <f t="shared" si="113"/>
        <v>0</v>
      </c>
      <c r="U105" s="43">
        <v>0</v>
      </c>
      <c r="V105" s="7">
        <v>0</v>
      </c>
      <c r="W105" s="44">
        <f t="shared" si="114"/>
        <v>0</v>
      </c>
      <c r="X105" s="6">
        <f t="shared" si="116"/>
        <v>0</v>
      </c>
      <c r="Y105" s="14">
        <f t="shared" si="117"/>
        <v>0</v>
      </c>
    </row>
    <row r="106" spans="1:25" x14ac:dyDescent="0.3">
      <c r="A106" s="51">
        <v>2024</v>
      </c>
      <c r="B106" s="52" t="s">
        <v>14</v>
      </c>
      <c r="C106" s="43">
        <v>0</v>
      </c>
      <c r="D106" s="7">
        <v>0</v>
      </c>
      <c r="E106" s="44">
        <f t="shared" si="118"/>
        <v>0</v>
      </c>
      <c r="F106" s="43">
        <v>0</v>
      </c>
      <c r="G106" s="7">
        <v>0</v>
      </c>
      <c r="H106" s="44">
        <f t="shared" si="109"/>
        <v>0</v>
      </c>
      <c r="I106" s="73">
        <v>46.8</v>
      </c>
      <c r="J106" s="7">
        <v>1193.73</v>
      </c>
      <c r="K106" s="44">
        <f t="shared" si="110"/>
        <v>25507.051282051281</v>
      </c>
      <c r="L106" s="43">
        <v>0</v>
      </c>
      <c r="M106" s="7">
        <v>0</v>
      </c>
      <c r="N106" s="44">
        <f t="shared" si="111"/>
        <v>0</v>
      </c>
      <c r="O106" s="43">
        <v>0</v>
      </c>
      <c r="P106" s="7">
        <v>0</v>
      </c>
      <c r="Q106" s="44">
        <f t="shared" si="112"/>
        <v>0</v>
      </c>
      <c r="R106" s="43">
        <v>0</v>
      </c>
      <c r="S106" s="7">
        <v>0</v>
      </c>
      <c r="T106" s="44">
        <f t="shared" si="113"/>
        <v>0</v>
      </c>
      <c r="U106" s="43">
        <v>0</v>
      </c>
      <c r="V106" s="7">
        <v>0</v>
      </c>
      <c r="W106" s="44">
        <f t="shared" si="114"/>
        <v>0</v>
      </c>
      <c r="X106" s="6">
        <f t="shared" si="116"/>
        <v>46.8</v>
      </c>
      <c r="Y106" s="14">
        <f t="shared" si="117"/>
        <v>1193.73</v>
      </c>
    </row>
    <row r="107" spans="1:25" x14ac:dyDescent="0.3">
      <c r="A107" s="51">
        <v>2024</v>
      </c>
      <c r="B107" s="44" t="s">
        <v>15</v>
      </c>
      <c r="C107" s="43">
        <v>0</v>
      </c>
      <c r="D107" s="7">
        <v>0</v>
      </c>
      <c r="E107" s="44">
        <f t="shared" si="118"/>
        <v>0</v>
      </c>
      <c r="F107" s="43">
        <v>0</v>
      </c>
      <c r="G107" s="7">
        <v>0</v>
      </c>
      <c r="H107" s="44">
        <f t="shared" si="109"/>
        <v>0</v>
      </c>
      <c r="I107" s="43">
        <v>0</v>
      </c>
      <c r="J107" s="7">
        <v>0</v>
      </c>
      <c r="K107" s="44">
        <f t="shared" si="110"/>
        <v>0</v>
      </c>
      <c r="L107" s="43">
        <v>0</v>
      </c>
      <c r="M107" s="7">
        <v>0</v>
      </c>
      <c r="N107" s="44">
        <f t="shared" si="111"/>
        <v>0</v>
      </c>
      <c r="O107" s="43">
        <v>0</v>
      </c>
      <c r="P107" s="7">
        <v>0</v>
      </c>
      <c r="Q107" s="44">
        <f t="shared" si="112"/>
        <v>0</v>
      </c>
      <c r="R107" s="43">
        <v>0</v>
      </c>
      <c r="S107" s="7">
        <v>0</v>
      </c>
      <c r="T107" s="44">
        <f t="shared" si="113"/>
        <v>0</v>
      </c>
      <c r="U107" s="43">
        <v>0</v>
      </c>
      <c r="V107" s="7">
        <v>0</v>
      </c>
      <c r="W107" s="44">
        <f t="shared" si="114"/>
        <v>0</v>
      </c>
      <c r="X107" s="6">
        <f t="shared" si="116"/>
        <v>0</v>
      </c>
      <c r="Y107" s="14">
        <f t="shared" si="117"/>
        <v>0</v>
      </c>
    </row>
    <row r="108" spans="1:25" x14ac:dyDescent="0.3">
      <c r="A108" s="51">
        <v>2024</v>
      </c>
      <c r="B108" s="52" t="s">
        <v>16</v>
      </c>
      <c r="C108" s="43">
        <v>0</v>
      </c>
      <c r="D108" s="7">
        <v>0</v>
      </c>
      <c r="E108" s="44">
        <f t="shared" si="118"/>
        <v>0</v>
      </c>
      <c r="F108" s="43">
        <v>0</v>
      </c>
      <c r="G108" s="7">
        <v>0</v>
      </c>
      <c r="H108" s="44">
        <f t="shared" si="109"/>
        <v>0</v>
      </c>
      <c r="I108" s="43">
        <v>0</v>
      </c>
      <c r="J108" s="7">
        <v>0</v>
      </c>
      <c r="K108" s="44">
        <f t="shared" si="110"/>
        <v>0</v>
      </c>
      <c r="L108" s="43">
        <v>0</v>
      </c>
      <c r="M108" s="7">
        <v>0</v>
      </c>
      <c r="N108" s="44">
        <f t="shared" si="111"/>
        <v>0</v>
      </c>
      <c r="O108" s="43">
        <v>0</v>
      </c>
      <c r="P108" s="7">
        <v>0</v>
      </c>
      <c r="Q108" s="44">
        <f t="shared" si="112"/>
        <v>0</v>
      </c>
      <c r="R108" s="43">
        <v>0</v>
      </c>
      <c r="S108" s="7">
        <v>0</v>
      </c>
      <c r="T108" s="44">
        <f t="shared" si="113"/>
        <v>0</v>
      </c>
      <c r="U108" s="43">
        <v>0</v>
      </c>
      <c r="V108" s="7">
        <v>0</v>
      </c>
      <c r="W108" s="44">
        <f t="shared" si="114"/>
        <v>0</v>
      </c>
      <c r="X108" s="6">
        <f t="shared" si="116"/>
        <v>0</v>
      </c>
      <c r="Y108" s="14">
        <f t="shared" si="117"/>
        <v>0</v>
      </c>
    </row>
    <row r="109" spans="1:25" ht="15" thickBot="1" x14ac:dyDescent="0.35">
      <c r="A109" s="53"/>
      <c r="B109" s="63" t="s">
        <v>17</v>
      </c>
      <c r="C109" s="45">
        <f t="shared" ref="C109:D109" si="119">SUM(C97:C108)</f>
        <v>0</v>
      </c>
      <c r="D109" s="22">
        <f t="shared" si="119"/>
        <v>0</v>
      </c>
      <c r="E109" s="46"/>
      <c r="F109" s="45">
        <f t="shared" ref="F109:G109" si="120">SUM(F97:F108)</f>
        <v>820.20600000000002</v>
      </c>
      <c r="G109" s="22">
        <f t="shared" si="120"/>
        <v>16440.853999999999</v>
      </c>
      <c r="H109" s="46"/>
      <c r="I109" s="45">
        <f t="shared" ref="I109:J109" si="121">SUM(I97:I108)</f>
        <v>46.8</v>
      </c>
      <c r="J109" s="22">
        <f t="shared" si="121"/>
        <v>1193.73</v>
      </c>
      <c r="K109" s="46"/>
      <c r="L109" s="45">
        <f t="shared" ref="L109:M109" si="122">SUM(L97:L108)</f>
        <v>0</v>
      </c>
      <c r="M109" s="22">
        <f t="shared" si="122"/>
        <v>0</v>
      </c>
      <c r="N109" s="46"/>
      <c r="O109" s="45">
        <f t="shared" ref="O109:P109" si="123">SUM(O97:O108)</f>
        <v>0</v>
      </c>
      <c r="P109" s="22">
        <f t="shared" si="123"/>
        <v>0</v>
      </c>
      <c r="Q109" s="46"/>
      <c r="R109" s="45">
        <f t="shared" ref="R109:S109" si="124">SUM(R97:R108)</f>
        <v>0</v>
      </c>
      <c r="S109" s="22">
        <f t="shared" si="124"/>
        <v>0</v>
      </c>
      <c r="T109" s="46"/>
      <c r="U109" s="45">
        <f t="shared" ref="U109:V109" si="125">SUM(U97:U108)</f>
        <v>0</v>
      </c>
      <c r="V109" s="22">
        <f t="shared" si="125"/>
        <v>0</v>
      </c>
      <c r="W109" s="46"/>
      <c r="X109" s="23">
        <f t="shared" si="116"/>
        <v>867.00599999999997</v>
      </c>
      <c r="Y109" s="24">
        <f t="shared" si="117"/>
        <v>17634.583999999999</v>
      </c>
    </row>
    <row r="110" spans="1:25" x14ac:dyDescent="0.3">
      <c r="A110" s="51">
        <v>2025</v>
      </c>
      <c r="B110" s="52" t="s">
        <v>5</v>
      </c>
      <c r="C110" s="43">
        <v>0</v>
      </c>
      <c r="D110" s="7">
        <v>0</v>
      </c>
      <c r="E110" s="44">
        <f>IF(C110=0,0,D110/C110*1000)</f>
        <v>0</v>
      </c>
      <c r="F110" s="43">
        <v>0</v>
      </c>
      <c r="G110" s="7">
        <v>0</v>
      </c>
      <c r="H110" s="44">
        <f t="shared" ref="H110:H121" si="126">IF(F110=0,0,G110/F110*1000)</f>
        <v>0</v>
      </c>
      <c r="I110" s="43">
        <v>0</v>
      </c>
      <c r="J110" s="7">
        <v>0</v>
      </c>
      <c r="K110" s="44">
        <f t="shared" ref="K110:K121" si="127">IF(I110=0,0,J110/I110*1000)</f>
        <v>0</v>
      </c>
      <c r="L110" s="43">
        <v>0</v>
      </c>
      <c r="M110" s="7">
        <v>0</v>
      </c>
      <c r="N110" s="44">
        <f t="shared" ref="N110:N121" si="128">IF(L110=0,0,M110/L110*1000)</f>
        <v>0</v>
      </c>
      <c r="O110" s="43">
        <v>0</v>
      </c>
      <c r="P110" s="7">
        <v>0</v>
      </c>
      <c r="Q110" s="44">
        <f t="shared" ref="Q110:Q121" si="129">IF(O110=0,0,P110/O110*1000)</f>
        <v>0</v>
      </c>
      <c r="R110" s="43">
        <v>0</v>
      </c>
      <c r="S110" s="7">
        <v>0</v>
      </c>
      <c r="T110" s="44">
        <f t="shared" ref="T110:T121" si="130">IF(R110=0,0,S110/R110*1000)</f>
        <v>0</v>
      </c>
      <c r="U110" s="43">
        <v>0</v>
      </c>
      <c r="V110" s="7">
        <v>0</v>
      </c>
      <c r="W110" s="44">
        <f t="shared" ref="W110:W121" si="131">IF(U110=0,0,V110/U110*1000)</f>
        <v>0</v>
      </c>
      <c r="X110" s="6">
        <f>SUMIF($C$5:$W$5,"Ton",C110:W110)</f>
        <v>0</v>
      </c>
      <c r="Y110" s="14">
        <f>SUMIF($C$5:$W$5,"F*",C110:W110)</f>
        <v>0</v>
      </c>
    </row>
    <row r="111" spans="1:25" x14ac:dyDescent="0.3">
      <c r="A111" s="51">
        <v>2025</v>
      </c>
      <c r="B111" s="52" t="s">
        <v>6</v>
      </c>
      <c r="C111" s="43">
        <v>0</v>
      </c>
      <c r="D111" s="7">
        <v>0</v>
      </c>
      <c r="E111" s="44">
        <f t="shared" ref="E111:E112" si="132">IF(C111=0,0,D111/C111*1000)</f>
        <v>0</v>
      </c>
      <c r="F111" s="73">
        <v>500.28100000000001</v>
      </c>
      <c r="G111" s="7">
        <v>17789.98</v>
      </c>
      <c r="H111" s="44">
        <f t="shared" si="126"/>
        <v>35559.975293884832</v>
      </c>
      <c r="I111" s="43">
        <v>0</v>
      </c>
      <c r="J111" s="7">
        <v>0</v>
      </c>
      <c r="K111" s="44">
        <f t="shared" si="127"/>
        <v>0</v>
      </c>
      <c r="L111" s="43">
        <v>0</v>
      </c>
      <c r="M111" s="7">
        <v>0</v>
      </c>
      <c r="N111" s="44">
        <f t="shared" si="128"/>
        <v>0</v>
      </c>
      <c r="O111" s="43">
        <v>0</v>
      </c>
      <c r="P111" s="7">
        <v>0</v>
      </c>
      <c r="Q111" s="44">
        <f t="shared" si="129"/>
        <v>0</v>
      </c>
      <c r="R111" s="43">
        <v>0</v>
      </c>
      <c r="S111" s="7">
        <v>0</v>
      </c>
      <c r="T111" s="44">
        <f t="shared" si="130"/>
        <v>0</v>
      </c>
      <c r="U111" s="43">
        <v>0</v>
      </c>
      <c r="V111" s="7">
        <v>0</v>
      </c>
      <c r="W111" s="44">
        <f t="shared" si="131"/>
        <v>0</v>
      </c>
      <c r="X111" s="6">
        <f t="shared" ref="X111:X122" si="133">SUMIF($C$5:$W$5,"Ton",C111:W111)</f>
        <v>500.28100000000001</v>
      </c>
      <c r="Y111" s="14">
        <f t="shared" ref="Y111:Y122" si="134">SUMIF($C$5:$W$5,"F*",C111:W111)</f>
        <v>17789.98</v>
      </c>
    </row>
    <row r="112" spans="1:25" x14ac:dyDescent="0.3">
      <c r="A112" s="51">
        <v>2025</v>
      </c>
      <c r="B112" s="52" t="s">
        <v>7</v>
      </c>
      <c r="C112" s="43">
        <v>0</v>
      </c>
      <c r="D112" s="7">
        <v>0</v>
      </c>
      <c r="E112" s="44">
        <f t="shared" si="132"/>
        <v>0</v>
      </c>
      <c r="F112" s="43">
        <v>0</v>
      </c>
      <c r="G112" s="7">
        <v>0</v>
      </c>
      <c r="H112" s="44">
        <f t="shared" si="126"/>
        <v>0</v>
      </c>
      <c r="I112" s="43">
        <v>0</v>
      </c>
      <c r="J112" s="7">
        <v>0</v>
      </c>
      <c r="K112" s="44">
        <f t="shared" si="127"/>
        <v>0</v>
      </c>
      <c r="L112" s="43">
        <v>0</v>
      </c>
      <c r="M112" s="7">
        <v>0</v>
      </c>
      <c r="N112" s="44">
        <f t="shared" si="128"/>
        <v>0</v>
      </c>
      <c r="O112" s="43">
        <v>0</v>
      </c>
      <c r="P112" s="7">
        <v>0</v>
      </c>
      <c r="Q112" s="44">
        <f t="shared" si="129"/>
        <v>0</v>
      </c>
      <c r="R112" s="43">
        <v>0</v>
      </c>
      <c r="S112" s="7">
        <v>0</v>
      </c>
      <c r="T112" s="44">
        <f t="shared" si="130"/>
        <v>0</v>
      </c>
      <c r="U112" s="43">
        <v>0</v>
      </c>
      <c r="V112" s="7">
        <v>0</v>
      </c>
      <c r="W112" s="44">
        <f t="shared" si="131"/>
        <v>0</v>
      </c>
      <c r="X112" s="6">
        <f t="shared" si="133"/>
        <v>0</v>
      </c>
      <c r="Y112" s="14">
        <f t="shared" si="134"/>
        <v>0</v>
      </c>
    </row>
    <row r="113" spans="1:25" x14ac:dyDescent="0.3">
      <c r="A113" s="51">
        <v>2025</v>
      </c>
      <c r="B113" s="52" t="s">
        <v>8</v>
      </c>
      <c r="C113" s="43">
        <v>0</v>
      </c>
      <c r="D113" s="7">
        <v>0</v>
      </c>
      <c r="E113" s="44">
        <f>IF(C113=0,0,D113/C113*1000)</f>
        <v>0</v>
      </c>
      <c r="F113" s="43">
        <v>0</v>
      </c>
      <c r="G113" s="7">
        <v>0</v>
      </c>
      <c r="H113" s="44">
        <f t="shared" si="126"/>
        <v>0</v>
      </c>
      <c r="I113" s="43">
        <v>0</v>
      </c>
      <c r="J113" s="7">
        <v>0</v>
      </c>
      <c r="K113" s="44">
        <f t="shared" si="127"/>
        <v>0</v>
      </c>
      <c r="L113" s="43">
        <v>0</v>
      </c>
      <c r="M113" s="7">
        <v>0</v>
      </c>
      <c r="N113" s="44">
        <f t="shared" si="128"/>
        <v>0</v>
      </c>
      <c r="O113" s="43">
        <v>0</v>
      </c>
      <c r="P113" s="7">
        <v>0</v>
      </c>
      <c r="Q113" s="44">
        <f t="shared" si="129"/>
        <v>0</v>
      </c>
      <c r="R113" s="43">
        <v>0</v>
      </c>
      <c r="S113" s="7">
        <v>0</v>
      </c>
      <c r="T113" s="44">
        <f t="shared" si="130"/>
        <v>0</v>
      </c>
      <c r="U113" s="43">
        <v>0</v>
      </c>
      <c r="V113" s="7">
        <v>0</v>
      </c>
      <c r="W113" s="44">
        <f t="shared" si="131"/>
        <v>0</v>
      </c>
      <c r="X113" s="6">
        <f t="shared" si="133"/>
        <v>0</v>
      </c>
      <c r="Y113" s="14">
        <f t="shared" si="134"/>
        <v>0</v>
      </c>
    </row>
    <row r="114" spans="1:25" x14ac:dyDescent="0.3">
      <c r="A114" s="51">
        <v>2025</v>
      </c>
      <c r="B114" s="44" t="s">
        <v>9</v>
      </c>
      <c r="C114" s="43">
        <v>0</v>
      </c>
      <c r="D114" s="7">
        <v>0</v>
      </c>
      <c r="E114" s="44">
        <f t="shared" ref="E114:E121" si="135">IF(C114=0,0,D114/C114*1000)</f>
        <v>0</v>
      </c>
      <c r="F114" s="43">
        <v>0</v>
      </c>
      <c r="G114" s="7">
        <v>0</v>
      </c>
      <c r="H114" s="44">
        <f t="shared" si="126"/>
        <v>0</v>
      </c>
      <c r="I114" s="43">
        <v>0</v>
      </c>
      <c r="J114" s="7">
        <v>0</v>
      </c>
      <c r="K114" s="44">
        <f t="shared" si="127"/>
        <v>0</v>
      </c>
      <c r="L114" s="43">
        <v>0</v>
      </c>
      <c r="M114" s="7">
        <v>0</v>
      </c>
      <c r="N114" s="44">
        <f t="shared" si="128"/>
        <v>0</v>
      </c>
      <c r="O114" s="43">
        <v>0</v>
      </c>
      <c r="P114" s="7">
        <v>0</v>
      </c>
      <c r="Q114" s="44">
        <f t="shared" si="129"/>
        <v>0</v>
      </c>
      <c r="R114" s="43">
        <v>0</v>
      </c>
      <c r="S114" s="7">
        <v>0</v>
      </c>
      <c r="T114" s="44">
        <f t="shared" si="130"/>
        <v>0</v>
      </c>
      <c r="U114" s="43">
        <v>0</v>
      </c>
      <c r="V114" s="7">
        <v>0</v>
      </c>
      <c r="W114" s="44">
        <f t="shared" si="131"/>
        <v>0</v>
      </c>
      <c r="X114" s="6">
        <f t="shared" si="133"/>
        <v>0</v>
      </c>
      <c r="Y114" s="14">
        <f t="shared" si="134"/>
        <v>0</v>
      </c>
    </row>
    <row r="115" spans="1:25" x14ac:dyDescent="0.3">
      <c r="A115" s="51">
        <v>2025</v>
      </c>
      <c r="B115" s="52" t="s">
        <v>10</v>
      </c>
      <c r="C115" s="43">
        <v>0</v>
      </c>
      <c r="D115" s="7">
        <v>0</v>
      </c>
      <c r="E115" s="44">
        <f t="shared" si="135"/>
        <v>0</v>
      </c>
      <c r="F115" s="43">
        <v>0</v>
      </c>
      <c r="G115" s="7">
        <v>0</v>
      </c>
      <c r="H115" s="44">
        <f t="shared" si="126"/>
        <v>0</v>
      </c>
      <c r="I115" s="43">
        <v>0</v>
      </c>
      <c r="J115" s="7">
        <v>0</v>
      </c>
      <c r="K115" s="44">
        <f t="shared" si="127"/>
        <v>0</v>
      </c>
      <c r="L115" s="43">
        <v>0</v>
      </c>
      <c r="M115" s="7">
        <v>0</v>
      </c>
      <c r="N115" s="44">
        <f t="shared" si="128"/>
        <v>0</v>
      </c>
      <c r="O115" s="43">
        <v>0</v>
      </c>
      <c r="P115" s="7">
        <v>0</v>
      </c>
      <c r="Q115" s="44">
        <f t="shared" si="129"/>
        <v>0</v>
      </c>
      <c r="R115" s="43">
        <v>0</v>
      </c>
      <c r="S115" s="7">
        <v>0</v>
      </c>
      <c r="T115" s="44">
        <f t="shared" si="130"/>
        <v>0</v>
      </c>
      <c r="U115" s="43">
        <v>0</v>
      </c>
      <c r="V115" s="7">
        <v>0</v>
      </c>
      <c r="W115" s="44">
        <f t="shared" si="131"/>
        <v>0</v>
      </c>
      <c r="X115" s="6">
        <f t="shared" si="133"/>
        <v>0</v>
      </c>
      <c r="Y115" s="14">
        <f t="shared" si="134"/>
        <v>0</v>
      </c>
    </row>
    <row r="116" spans="1:25" x14ac:dyDescent="0.3">
      <c r="A116" s="51">
        <v>2025</v>
      </c>
      <c r="B116" s="52" t="s">
        <v>11</v>
      </c>
      <c r="C116" s="43">
        <v>0</v>
      </c>
      <c r="D116" s="7">
        <v>0</v>
      </c>
      <c r="E116" s="44">
        <f t="shared" si="135"/>
        <v>0</v>
      </c>
      <c r="F116" s="43">
        <v>0</v>
      </c>
      <c r="G116" s="7">
        <v>0</v>
      </c>
      <c r="H116" s="44">
        <f t="shared" si="126"/>
        <v>0</v>
      </c>
      <c r="I116" s="43">
        <v>0</v>
      </c>
      <c r="J116" s="7">
        <v>0</v>
      </c>
      <c r="K116" s="44">
        <f t="shared" si="127"/>
        <v>0</v>
      </c>
      <c r="L116" s="43">
        <v>0</v>
      </c>
      <c r="M116" s="7">
        <v>0</v>
      </c>
      <c r="N116" s="44">
        <f t="shared" si="128"/>
        <v>0</v>
      </c>
      <c r="O116" s="43">
        <v>0</v>
      </c>
      <c r="P116" s="7">
        <v>0</v>
      </c>
      <c r="Q116" s="44">
        <f t="shared" si="129"/>
        <v>0</v>
      </c>
      <c r="R116" s="43">
        <v>0</v>
      </c>
      <c r="S116" s="7">
        <v>0</v>
      </c>
      <c r="T116" s="44">
        <f t="shared" si="130"/>
        <v>0</v>
      </c>
      <c r="U116" s="43">
        <v>0</v>
      </c>
      <c r="V116" s="7">
        <v>0</v>
      </c>
      <c r="W116" s="44">
        <f t="shared" si="131"/>
        <v>0</v>
      </c>
      <c r="X116" s="6">
        <f t="shared" si="133"/>
        <v>0</v>
      </c>
      <c r="Y116" s="14">
        <f t="shared" si="134"/>
        <v>0</v>
      </c>
    </row>
    <row r="117" spans="1:25" x14ac:dyDescent="0.3">
      <c r="A117" s="51">
        <v>2025</v>
      </c>
      <c r="B117" s="52" t="s">
        <v>12</v>
      </c>
      <c r="C117" s="43">
        <v>0</v>
      </c>
      <c r="D117" s="7">
        <v>0</v>
      </c>
      <c r="E117" s="44">
        <f t="shared" si="135"/>
        <v>0</v>
      </c>
      <c r="F117" s="43">
        <v>0</v>
      </c>
      <c r="G117" s="7">
        <v>0</v>
      </c>
      <c r="H117" s="44">
        <f t="shared" si="126"/>
        <v>0</v>
      </c>
      <c r="I117" s="43">
        <v>0</v>
      </c>
      <c r="J117" s="7">
        <v>0</v>
      </c>
      <c r="K117" s="44">
        <f t="shared" si="127"/>
        <v>0</v>
      </c>
      <c r="L117" s="43">
        <v>0</v>
      </c>
      <c r="M117" s="7">
        <v>0</v>
      </c>
      <c r="N117" s="44">
        <f t="shared" si="128"/>
        <v>0</v>
      </c>
      <c r="O117" s="43">
        <v>0</v>
      </c>
      <c r="P117" s="7">
        <v>0</v>
      </c>
      <c r="Q117" s="44">
        <f t="shared" si="129"/>
        <v>0</v>
      </c>
      <c r="R117" s="43">
        <v>0</v>
      </c>
      <c r="S117" s="7">
        <v>0</v>
      </c>
      <c r="T117" s="44">
        <f t="shared" si="130"/>
        <v>0</v>
      </c>
      <c r="U117" s="43">
        <v>0</v>
      </c>
      <c r="V117" s="7">
        <v>0</v>
      </c>
      <c r="W117" s="44">
        <f t="shared" si="131"/>
        <v>0</v>
      </c>
      <c r="X117" s="6">
        <f t="shared" si="133"/>
        <v>0</v>
      </c>
      <c r="Y117" s="14">
        <f t="shared" si="134"/>
        <v>0</v>
      </c>
    </row>
    <row r="118" spans="1:25" x14ac:dyDescent="0.3">
      <c r="A118" s="51">
        <v>2025</v>
      </c>
      <c r="B118" s="52" t="s">
        <v>13</v>
      </c>
      <c r="C118" s="43">
        <v>0</v>
      </c>
      <c r="D118" s="7">
        <v>0</v>
      </c>
      <c r="E118" s="44">
        <f t="shared" si="135"/>
        <v>0</v>
      </c>
      <c r="F118" s="43">
        <v>0</v>
      </c>
      <c r="G118" s="7">
        <v>0</v>
      </c>
      <c r="H118" s="44">
        <f t="shared" si="126"/>
        <v>0</v>
      </c>
      <c r="I118" s="43">
        <v>0</v>
      </c>
      <c r="J118" s="7">
        <v>0</v>
      </c>
      <c r="K118" s="44">
        <f t="shared" si="127"/>
        <v>0</v>
      </c>
      <c r="L118" s="43">
        <v>0</v>
      </c>
      <c r="M118" s="7">
        <v>0</v>
      </c>
      <c r="N118" s="44">
        <f t="shared" si="128"/>
        <v>0</v>
      </c>
      <c r="O118" s="43">
        <v>0</v>
      </c>
      <c r="P118" s="7">
        <v>0</v>
      </c>
      <c r="Q118" s="44">
        <f t="shared" si="129"/>
        <v>0</v>
      </c>
      <c r="R118" s="43">
        <v>0</v>
      </c>
      <c r="S118" s="7">
        <v>0</v>
      </c>
      <c r="T118" s="44">
        <f t="shared" si="130"/>
        <v>0</v>
      </c>
      <c r="U118" s="43">
        <v>0</v>
      </c>
      <c r="V118" s="7">
        <v>0</v>
      </c>
      <c r="W118" s="44">
        <f t="shared" si="131"/>
        <v>0</v>
      </c>
      <c r="X118" s="6">
        <f t="shared" si="133"/>
        <v>0</v>
      </c>
      <c r="Y118" s="14">
        <f t="shared" si="134"/>
        <v>0</v>
      </c>
    </row>
    <row r="119" spans="1:25" x14ac:dyDescent="0.3">
      <c r="A119" s="51">
        <v>2025</v>
      </c>
      <c r="B119" s="52" t="s">
        <v>14</v>
      </c>
      <c r="C119" s="43">
        <v>0</v>
      </c>
      <c r="D119" s="7">
        <v>0</v>
      </c>
      <c r="E119" s="44">
        <f t="shared" si="135"/>
        <v>0</v>
      </c>
      <c r="F119" s="43">
        <v>0</v>
      </c>
      <c r="G119" s="7">
        <v>0</v>
      </c>
      <c r="H119" s="44">
        <f t="shared" si="126"/>
        <v>0</v>
      </c>
      <c r="I119" s="43">
        <v>0</v>
      </c>
      <c r="J119" s="7">
        <v>0</v>
      </c>
      <c r="K119" s="44">
        <f t="shared" si="127"/>
        <v>0</v>
      </c>
      <c r="L119" s="43">
        <v>0</v>
      </c>
      <c r="M119" s="7">
        <v>0</v>
      </c>
      <c r="N119" s="44">
        <f t="shared" si="128"/>
        <v>0</v>
      </c>
      <c r="O119" s="43">
        <v>0</v>
      </c>
      <c r="P119" s="7">
        <v>0</v>
      </c>
      <c r="Q119" s="44">
        <f t="shared" si="129"/>
        <v>0</v>
      </c>
      <c r="R119" s="43">
        <v>0</v>
      </c>
      <c r="S119" s="7">
        <v>0</v>
      </c>
      <c r="T119" s="44">
        <f t="shared" si="130"/>
        <v>0</v>
      </c>
      <c r="U119" s="43">
        <v>0</v>
      </c>
      <c r="V119" s="7">
        <v>0</v>
      </c>
      <c r="W119" s="44">
        <f t="shared" si="131"/>
        <v>0</v>
      </c>
      <c r="X119" s="6">
        <f t="shared" si="133"/>
        <v>0</v>
      </c>
      <c r="Y119" s="14">
        <f t="shared" si="134"/>
        <v>0</v>
      </c>
    </row>
    <row r="120" spans="1:25" x14ac:dyDescent="0.3">
      <c r="A120" s="51">
        <v>2025</v>
      </c>
      <c r="B120" s="44" t="s">
        <v>15</v>
      </c>
      <c r="C120" s="43">
        <v>0</v>
      </c>
      <c r="D120" s="7">
        <v>0</v>
      </c>
      <c r="E120" s="44">
        <f t="shared" si="135"/>
        <v>0</v>
      </c>
      <c r="F120" s="43">
        <v>0</v>
      </c>
      <c r="G120" s="7">
        <v>0</v>
      </c>
      <c r="H120" s="44">
        <f t="shared" si="126"/>
        <v>0</v>
      </c>
      <c r="I120" s="43">
        <v>0</v>
      </c>
      <c r="J120" s="7">
        <v>0</v>
      </c>
      <c r="K120" s="44">
        <f t="shared" si="127"/>
        <v>0</v>
      </c>
      <c r="L120" s="43">
        <v>0</v>
      </c>
      <c r="M120" s="7">
        <v>0</v>
      </c>
      <c r="N120" s="44">
        <f t="shared" si="128"/>
        <v>0</v>
      </c>
      <c r="O120" s="43">
        <v>0</v>
      </c>
      <c r="P120" s="7">
        <v>0</v>
      </c>
      <c r="Q120" s="44">
        <f t="shared" si="129"/>
        <v>0</v>
      </c>
      <c r="R120" s="43">
        <v>0</v>
      </c>
      <c r="S120" s="7">
        <v>0</v>
      </c>
      <c r="T120" s="44">
        <f t="shared" si="130"/>
        <v>0</v>
      </c>
      <c r="U120" s="43">
        <v>0</v>
      </c>
      <c r="V120" s="7">
        <v>0</v>
      </c>
      <c r="W120" s="44">
        <f t="shared" si="131"/>
        <v>0</v>
      </c>
      <c r="X120" s="6">
        <f t="shared" si="133"/>
        <v>0</v>
      </c>
      <c r="Y120" s="14">
        <f t="shared" si="134"/>
        <v>0</v>
      </c>
    </row>
    <row r="121" spans="1:25" x14ac:dyDescent="0.3">
      <c r="A121" s="51">
        <v>2025</v>
      </c>
      <c r="B121" s="52" t="s">
        <v>16</v>
      </c>
      <c r="C121" s="43">
        <v>0</v>
      </c>
      <c r="D121" s="7">
        <v>0</v>
      </c>
      <c r="E121" s="44">
        <f t="shared" si="135"/>
        <v>0</v>
      </c>
      <c r="F121" s="43">
        <v>0</v>
      </c>
      <c r="G121" s="7">
        <v>0</v>
      </c>
      <c r="H121" s="44">
        <f t="shared" si="126"/>
        <v>0</v>
      </c>
      <c r="I121" s="43">
        <v>0</v>
      </c>
      <c r="J121" s="7">
        <v>0</v>
      </c>
      <c r="K121" s="44">
        <f t="shared" si="127"/>
        <v>0</v>
      </c>
      <c r="L121" s="43">
        <v>0</v>
      </c>
      <c r="M121" s="7">
        <v>0</v>
      </c>
      <c r="N121" s="44">
        <f t="shared" si="128"/>
        <v>0</v>
      </c>
      <c r="O121" s="43">
        <v>0</v>
      </c>
      <c r="P121" s="7">
        <v>0</v>
      </c>
      <c r="Q121" s="44">
        <f t="shared" si="129"/>
        <v>0</v>
      </c>
      <c r="R121" s="43">
        <v>0</v>
      </c>
      <c r="S121" s="7">
        <v>0</v>
      </c>
      <c r="T121" s="44">
        <f t="shared" si="130"/>
        <v>0</v>
      </c>
      <c r="U121" s="43">
        <v>0</v>
      </c>
      <c r="V121" s="7">
        <v>0</v>
      </c>
      <c r="W121" s="44">
        <f t="shared" si="131"/>
        <v>0</v>
      </c>
      <c r="X121" s="6">
        <f t="shared" si="133"/>
        <v>0</v>
      </c>
      <c r="Y121" s="14">
        <f t="shared" si="134"/>
        <v>0</v>
      </c>
    </row>
    <row r="122" spans="1:25" ht="15" thickBot="1" x14ac:dyDescent="0.35">
      <c r="A122" s="53"/>
      <c r="B122" s="63" t="s">
        <v>17</v>
      </c>
      <c r="C122" s="45">
        <f t="shared" ref="C122:D122" si="136">SUM(C110:C121)</f>
        <v>0</v>
      </c>
      <c r="D122" s="22">
        <f t="shared" si="136"/>
        <v>0</v>
      </c>
      <c r="E122" s="46"/>
      <c r="F122" s="45">
        <f t="shared" ref="F122:G122" si="137">SUM(F110:F121)</f>
        <v>500.28100000000001</v>
      </c>
      <c r="G122" s="22">
        <f t="shared" si="137"/>
        <v>17789.98</v>
      </c>
      <c r="H122" s="46"/>
      <c r="I122" s="45">
        <f t="shared" ref="I122:J122" si="138">SUM(I110:I121)</f>
        <v>0</v>
      </c>
      <c r="J122" s="22">
        <f t="shared" si="138"/>
        <v>0</v>
      </c>
      <c r="K122" s="46"/>
      <c r="L122" s="45">
        <f t="shared" ref="L122:M122" si="139">SUM(L110:L121)</f>
        <v>0</v>
      </c>
      <c r="M122" s="22">
        <f t="shared" si="139"/>
        <v>0</v>
      </c>
      <c r="N122" s="46"/>
      <c r="O122" s="45">
        <f t="shared" ref="O122:P122" si="140">SUM(O110:O121)</f>
        <v>0</v>
      </c>
      <c r="P122" s="22">
        <f t="shared" si="140"/>
        <v>0</v>
      </c>
      <c r="Q122" s="46"/>
      <c r="R122" s="45">
        <f t="shared" ref="R122:S122" si="141">SUM(R110:R121)</f>
        <v>0</v>
      </c>
      <c r="S122" s="22">
        <f t="shared" si="141"/>
        <v>0</v>
      </c>
      <c r="T122" s="46"/>
      <c r="U122" s="45">
        <f t="shared" ref="U122:V122" si="142">SUM(U110:U121)</f>
        <v>0</v>
      </c>
      <c r="V122" s="22">
        <f t="shared" si="142"/>
        <v>0</v>
      </c>
      <c r="W122" s="46"/>
      <c r="X122" s="23">
        <f t="shared" si="133"/>
        <v>500.28100000000001</v>
      </c>
      <c r="Y122" s="24">
        <f t="shared" si="134"/>
        <v>17789.98</v>
      </c>
    </row>
  </sheetData>
  <mergeCells count="10">
    <mergeCell ref="U4:W4"/>
    <mergeCell ref="A4:B4"/>
    <mergeCell ref="C2:T2"/>
    <mergeCell ref="I4:K4"/>
    <mergeCell ref="R4:T4"/>
    <mergeCell ref="C4:E4"/>
    <mergeCell ref="C3:T3"/>
    <mergeCell ref="F4:H4"/>
    <mergeCell ref="O4:Q4"/>
    <mergeCell ref="L4:N4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U122"/>
  <sheetViews>
    <sheetView zoomScaleNormal="10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113" sqref="A113"/>
    </sheetView>
  </sheetViews>
  <sheetFormatPr defaultRowHeight="14.4" x14ac:dyDescent="0.3"/>
  <cols>
    <col min="2" max="2" width="11.33203125" customWidth="1"/>
    <col min="3" max="3" width="9.109375" style="8"/>
    <col min="4" max="4" width="10.33203125" style="5" bestFit="1" customWidth="1"/>
    <col min="5" max="5" width="11" style="5" customWidth="1"/>
    <col min="6" max="6" width="9.109375" style="8"/>
    <col min="7" max="7" width="10.33203125" style="5" bestFit="1" customWidth="1"/>
    <col min="8" max="8" width="11" style="5" customWidth="1"/>
    <col min="9" max="9" width="8.88671875" style="8"/>
    <col min="10" max="10" width="10.33203125" style="5" bestFit="1" customWidth="1"/>
    <col min="11" max="11" width="11" style="5" customWidth="1"/>
    <col min="12" max="12" width="9.109375" style="8"/>
    <col min="13" max="13" width="10.33203125" style="5" bestFit="1" customWidth="1"/>
    <col min="14" max="14" width="11" style="5" customWidth="1"/>
    <col min="15" max="15" width="8.88671875" style="8"/>
    <col min="16" max="16" width="10.33203125" style="5" bestFit="1" customWidth="1"/>
    <col min="17" max="17" width="11" style="5" customWidth="1"/>
    <col min="18" max="18" width="9.109375" style="8"/>
    <col min="19" max="19" width="10.33203125" style="5" bestFit="1" customWidth="1"/>
    <col min="20" max="20" width="11" style="5" customWidth="1"/>
    <col min="21" max="21" width="9.109375" style="8"/>
    <col min="22" max="22" width="10.33203125" style="5" bestFit="1" customWidth="1"/>
    <col min="23" max="23" width="11" style="5" customWidth="1"/>
    <col min="24" max="24" width="9.109375" style="8"/>
    <col min="25" max="25" width="10.33203125" style="5" bestFit="1" customWidth="1"/>
    <col min="26" max="26" width="11" style="5" customWidth="1"/>
    <col min="27" max="27" width="9.109375" style="8"/>
    <col min="28" max="28" width="10.33203125" style="5" bestFit="1" customWidth="1"/>
    <col min="29" max="29" width="11" style="5" customWidth="1"/>
    <col min="30" max="30" width="9.109375" style="8"/>
    <col min="31" max="31" width="10.33203125" style="5" bestFit="1" customWidth="1"/>
    <col min="32" max="32" width="11" style="5" customWidth="1"/>
    <col min="33" max="33" width="9.109375" style="8"/>
    <col min="34" max="34" width="10.33203125" style="5" bestFit="1" customWidth="1"/>
    <col min="35" max="35" width="10.44140625" style="5" customWidth="1"/>
    <col min="36" max="36" width="12.44140625" style="8" customWidth="1"/>
    <col min="37" max="37" width="12.44140625" style="5" customWidth="1"/>
    <col min="38" max="38" width="9.109375" style="5"/>
    <col min="39" max="39" width="1.6640625" customWidth="1"/>
    <col min="43" max="43" width="1.6640625" customWidth="1"/>
    <col min="47" max="47" width="1.6640625" customWidth="1"/>
    <col min="51" max="51" width="1.6640625" customWidth="1"/>
    <col min="55" max="55" width="1.6640625" customWidth="1"/>
    <col min="59" max="59" width="1.6640625" customWidth="1"/>
    <col min="63" max="63" width="1.6640625" customWidth="1"/>
    <col min="67" max="67" width="1.6640625" customWidth="1"/>
    <col min="71" max="71" width="1.6640625" customWidth="1"/>
    <col min="75" max="75" width="1.6640625" customWidth="1"/>
    <col min="79" max="79" width="1.6640625" customWidth="1"/>
    <col min="80" max="80" width="12.109375" customWidth="1"/>
    <col min="83" max="83" width="1.6640625" customWidth="1"/>
    <col min="87" max="87" width="1.6640625" customWidth="1"/>
    <col min="91" max="91" width="1.6640625" customWidth="1"/>
    <col min="95" max="95" width="1.6640625" customWidth="1"/>
  </cols>
  <sheetData>
    <row r="1" spans="1:177" s="25" customFormat="1" ht="6.75" customHeight="1" x14ac:dyDescent="0.3">
      <c r="C1" s="26"/>
      <c r="D1" s="27"/>
      <c r="E1" s="27"/>
      <c r="F1" s="26"/>
      <c r="G1" s="27"/>
      <c r="H1" s="27"/>
      <c r="I1" s="26"/>
      <c r="J1" s="27"/>
      <c r="K1" s="27"/>
      <c r="L1" s="26"/>
      <c r="M1" s="27"/>
      <c r="N1" s="27"/>
      <c r="O1" s="26"/>
      <c r="P1" s="27"/>
      <c r="Q1" s="27"/>
      <c r="R1" s="26"/>
      <c r="S1" s="27"/>
      <c r="T1" s="27"/>
      <c r="U1" s="26"/>
      <c r="V1" s="27"/>
      <c r="W1" s="27"/>
      <c r="X1" s="26"/>
      <c r="Y1" s="27"/>
      <c r="Z1" s="27"/>
      <c r="AA1" s="26"/>
      <c r="AB1" s="27"/>
      <c r="AC1" s="27"/>
      <c r="AD1" s="26"/>
      <c r="AE1" s="27"/>
      <c r="AF1" s="27"/>
      <c r="AG1" s="26"/>
      <c r="AH1" s="27"/>
      <c r="AI1" s="27"/>
      <c r="AJ1" s="26"/>
      <c r="AK1" s="27"/>
      <c r="AL1" s="27"/>
    </row>
    <row r="2" spans="1:177" s="28" customFormat="1" ht="21" customHeight="1" x14ac:dyDescent="0.4">
      <c r="B2" s="29" t="s">
        <v>18</v>
      </c>
      <c r="C2" s="86" t="s">
        <v>27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33"/>
      <c r="AK2" s="32"/>
      <c r="AL2" s="32"/>
    </row>
    <row r="3" spans="1:177" s="28" customFormat="1" ht="21" customHeight="1" thickBot="1" x14ac:dyDescent="0.45">
      <c r="C3" s="90" t="s">
        <v>30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33"/>
      <c r="AK3" s="32"/>
      <c r="AL3" s="32"/>
    </row>
    <row r="4" spans="1:177" s="79" customFormat="1" ht="45" customHeight="1" x14ac:dyDescent="0.3">
      <c r="A4" s="91" t="s">
        <v>0</v>
      </c>
      <c r="B4" s="92"/>
      <c r="C4" s="93" t="s">
        <v>24</v>
      </c>
      <c r="D4" s="94"/>
      <c r="E4" s="95"/>
      <c r="F4" s="93" t="s">
        <v>40</v>
      </c>
      <c r="G4" s="94"/>
      <c r="H4" s="95"/>
      <c r="I4" s="93" t="s">
        <v>41</v>
      </c>
      <c r="J4" s="94"/>
      <c r="K4" s="95"/>
      <c r="L4" s="93" t="s">
        <v>39</v>
      </c>
      <c r="M4" s="94"/>
      <c r="N4" s="95"/>
      <c r="O4" s="93" t="s">
        <v>41</v>
      </c>
      <c r="P4" s="94"/>
      <c r="Q4" s="95"/>
      <c r="R4" s="93" t="s">
        <v>33</v>
      </c>
      <c r="S4" s="94"/>
      <c r="T4" s="95"/>
      <c r="U4" s="93" t="s">
        <v>32</v>
      </c>
      <c r="V4" s="94"/>
      <c r="W4" s="95"/>
      <c r="X4" s="93" t="s">
        <v>37</v>
      </c>
      <c r="Y4" s="94"/>
      <c r="Z4" s="95"/>
      <c r="AA4" s="93" t="s">
        <v>35</v>
      </c>
      <c r="AB4" s="94"/>
      <c r="AC4" s="95"/>
      <c r="AD4" s="93" t="s">
        <v>28</v>
      </c>
      <c r="AE4" s="94"/>
      <c r="AF4" s="95"/>
      <c r="AG4" s="93" t="s">
        <v>29</v>
      </c>
      <c r="AH4" s="94"/>
      <c r="AI4" s="95"/>
      <c r="AJ4" s="77" t="s">
        <v>21</v>
      </c>
      <c r="AK4" s="76" t="s">
        <v>21</v>
      </c>
      <c r="AL4" s="78"/>
      <c r="AN4" s="80"/>
      <c r="AO4" s="80"/>
      <c r="AP4" s="80"/>
      <c r="AR4" s="80"/>
      <c r="AS4" s="80"/>
      <c r="AT4" s="80"/>
      <c r="AV4" s="80"/>
      <c r="AW4" s="80"/>
      <c r="AX4" s="80"/>
      <c r="AZ4" s="80"/>
      <c r="BA4" s="80"/>
      <c r="BB4" s="80"/>
      <c r="BD4" s="80"/>
      <c r="BE4" s="80"/>
      <c r="BF4" s="80"/>
      <c r="BH4" s="80"/>
      <c r="BI4" s="80"/>
      <c r="BJ4" s="80"/>
      <c r="BL4" s="80"/>
      <c r="BM4" s="80"/>
      <c r="BN4" s="80"/>
      <c r="BP4" s="80"/>
      <c r="BQ4" s="80"/>
      <c r="BR4" s="80"/>
      <c r="BT4" s="80"/>
      <c r="BU4" s="80"/>
      <c r="BV4" s="80"/>
      <c r="BX4" s="80"/>
      <c r="BY4" s="80"/>
      <c r="BZ4" s="80"/>
      <c r="CB4" s="80"/>
      <c r="CC4" s="80"/>
      <c r="CD4" s="80"/>
      <c r="CF4" s="80"/>
      <c r="CG4" s="80"/>
      <c r="CH4" s="80"/>
      <c r="CJ4" s="80"/>
      <c r="CK4" s="80"/>
      <c r="CL4" s="80"/>
      <c r="CN4" s="80"/>
      <c r="CO4" s="80"/>
      <c r="CP4" s="80"/>
      <c r="CR4" s="80"/>
      <c r="CS4" s="80"/>
      <c r="CT4" s="80"/>
    </row>
    <row r="5" spans="1:177" ht="45" customHeight="1" thickBot="1" x14ac:dyDescent="0.35">
      <c r="A5" s="47" t="s">
        <v>1</v>
      </c>
      <c r="B5" s="48" t="s">
        <v>34</v>
      </c>
      <c r="C5" s="20" t="s">
        <v>2</v>
      </c>
      <c r="D5" s="19" t="s">
        <v>3</v>
      </c>
      <c r="E5" s="21" t="s">
        <v>4</v>
      </c>
      <c r="F5" s="20" t="s">
        <v>2</v>
      </c>
      <c r="G5" s="19" t="s">
        <v>3</v>
      </c>
      <c r="H5" s="21" t="s">
        <v>4</v>
      </c>
      <c r="I5" s="20" t="s">
        <v>2</v>
      </c>
      <c r="J5" s="19" t="s">
        <v>3</v>
      </c>
      <c r="K5" s="21" t="s">
        <v>4</v>
      </c>
      <c r="L5" s="20" t="s">
        <v>2</v>
      </c>
      <c r="M5" s="19" t="s">
        <v>3</v>
      </c>
      <c r="N5" s="21" t="s">
        <v>4</v>
      </c>
      <c r="O5" s="20" t="s">
        <v>2</v>
      </c>
      <c r="P5" s="19" t="s">
        <v>3</v>
      </c>
      <c r="Q5" s="21" t="s">
        <v>4</v>
      </c>
      <c r="R5" s="20" t="s">
        <v>2</v>
      </c>
      <c r="S5" s="19" t="s">
        <v>3</v>
      </c>
      <c r="T5" s="21" t="s">
        <v>4</v>
      </c>
      <c r="U5" s="20" t="s">
        <v>2</v>
      </c>
      <c r="V5" s="19" t="s">
        <v>3</v>
      </c>
      <c r="W5" s="21" t="s">
        <v>4</v>
      </c>
      <c r="X5" s="20" t="s">
        <v>2</v>
      </c>
      <c r="Y5" s="19" t="s">
        <v>3</v>
      </c>
      <c r="Z5" s="21" t="s">
        <v>4</v>
      </c>
      <c r="AA5" s="20" t="s">
        <v>2</v>
      </c>
      <c r="AB5" s="19" t="s">
        <v>3</v>
      </c>
      <c r="AC5" s="21" t="s">
        <v>4</v>
      </c>
      <c r="AD5" s="20" t="s">
        <v>2</v>
      </c>
      <c r="AE5" s="19" t="s">
        <v>3</v>
      </c>
      <c r="AF5" s="21" t="s">
        <v>4</v>
      </c>
      <c r="AG5" s="20" t="s">
        <v>2</v>
      </c>
      <c r="AH5" s="19" t="s">
        <v>3</v>
      </c>
      <c r="AI5" s="21" t="s">
        <v>4</v>
      </c>
      <c r="AJ5" s="20" t="s">
        <v>22</v>
      </c>
      <c r="AK5" s="21" t="s">
        <v>23</v>
      </c>
      <c r="AL5" s="3"/>
      <c r="AM5" s="2"/>
      <c r="AN5" s="1"/>
      <c r="AO5" s="1"/>
      <c r="AP5" s="1"/>
      <c r="AQ5" s="2"/>
      <c r="AR5" s="1"/>
      <c r="AS5" s="1"/>
      <c r="AT5" s="1"/>
      <c r="AU5" s="2"/>
      <c r="AV5" s="1"/>
      <c r="AW5" s="1"/>
      <c r="AX5" s="1"/>
      <c r="AY5" s="2"/>
      <c r="AZ5" s="1"/>
      <c r="BA5" s="1"/>
      <c r="BB5" s="1"/>
      <c r="BC5" s="2"/>
      <c r="BD5" s="1"/>
      <c r="BE5" s="1"/>
      <c r="BF5" s="1"/>
      <c r="BG5" s="2"/>
      <c r="BH5" s="1"/>
      <c r="BI5" s="1"/>
      <c r="BJ5" s="1"/>
      <c r="BK5" s="2"/>
      <c r="BL5" s="1"/>
      <c r="BM5" s="1"/>
      <c r="BN5" s="1"/>
      <c r="BO5" s="2"/>
      <c r="BP5" s="1"/>
      <c r="BQ5" s="1"/>
      <c r="BR5" s="1"/>
      <c r="BS5" s="2"/>
      <c r="BT5" s="1"/>
      <c r="BU5" s="1"/>
      <c r="BV5" s="1"/>
      <c r="BW5" s="2"/>
      <c r="BX5" s="1"/>
      <c r="BY5" s="1"/>
      <c r="BZ5" s="1"/>
      <c r="CA5" s="2"/>
      <c r="CB5" s="1"/>
      <c r="CC5" s="1"/>
      <c r="CD5" s="1"/>
      <c r="CE5" s="2"/>
      <c r="CF5" s="1"/>
      <c r="CG5" s="1"/>
      <c r="CH5" s="1"/>
      <c r="CI5" s="2"/>
      <c r="CJ5" s="1"/>
      <c r="CK5" s="1"/>
      <c r="CL5" s="1"/>
      <c r="CM5" s="2"/>
      <c r="CN5" s="1"/>
      <c r="CO5" s="1"/>
      <c r="CP5" s="1"/>
      <c r="CQ5" s="2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</row>
    <row r="6" spans="1:177" x14ac:dyDescent="0.3">
      <c r="A6" s="49">
        <v>2017</v>
      </c>
      <c r="B6" s="52" t="s">
        <v>5</v>
      </c>
      <c r="C6" s="55">
        <v>0</v>
      </c>
      <c r="D6" s="13">
        <v>0</v>
      </c>
      <c r="E6" s="44">
        <v>0</v>
      </c>
      <c r="F6" s="55">
        <v>0</v>
      </c>
      <c r="G6" s="13">
        <v>0</v>
      </c>
      <c r="H6" s="44">
        <v>0</v>
      </c>
      <c r="I6" s="55"/>
      <c r="J6" s="13"/>
      <c r="K6" s="44"/>
      <c r="L6" s="55">
        <v>0</v>
      </c>
      <c r="M6" s="13">
        <v>0</v>
      </c>
      <c r="N6" s="44">
        <f t="shared" ref="N6:N17" si="0">IF(L6=0,0,M6/L6*1000)</f>
        <v>0</v>
      </c>
      <c r="O6" s="55"/>
      <c r="P6" s="13"/>
      <c r="Q6" s="44"/>
      <c r="R6" s="55">
        <v>0</v>
      </c>
      <c r="S6" s="13">
        <v>0</v>
      </c>
      <c r="T6" s="44">
        <v>0</v>
      </c>
      <c r="U6" s="55">
        <v>0</v>
      </c>
      <c r="V6" s="13">
        <v>0</v>
      </c>
      <c r="W6" s="44">
        <v>0</v>
      </c>
      <c r="X6" s="55">
        <v>0</v>
      </c>
      <c r="Y6" s="13">
        <v>0</v>
      </c>
      <c r="Z6" s="44">
        <v>0</v>
      </c>
      <c r="AA6" s="55">
        <v>0</v>
      </c>
      <c r="AB6" s="13">
        <v>0</v>
      </c>
      <c r="AC6" s="44">
        <v>0</v>
      </c>
      <c r="AD6" s="55">
        <v>0</v>
      </c>
      <c r="AE6" s="13">
        <v>0</v>
      </c>
      <c r="AF6" s="44">
        <v>0</v>
      </c>
      <c r="AG6" s="55">
        <v>0</v>
      </c>
      <c r="AH6" s="13">
        <v>0</v>
      </c>
      <c r="AI6" s="44">
        <v>0</v>
      </c>
      <c r="AJ6" s="6">
        <f t="shared" ref="AJ6:AJ65" si="1">C6+AD6+AG6+U6+R6+AA6+X6+L6+F6</f>
        <v>0</v>
      </c>
      <c r="AK6" s="15">
        <f t="shared" ref="AK6:AK65" si="2">D6+AE6+AH6+V6+S6+AB6+Y6+M6+G6</f>
        <v>0</v>
      </c>
    </row>
    <row r="7" spans="1:177" x14ac:dyDescent="0.3">
      <c r="A7" s="49">
        <v>2017</v>
      </c>
      <c r="B7" s="52" t="s">
        <v>6</v>
      </c>
      <c r="C7" s="55">
        <v>4.0999999999999996</v>
      </c>
      <c r="D7" s="13">
        <v>65.17</v>
      </c>
      <c r="E7" s="44">
        <f t="shared" ref="E7:E13" si="3">D7/C7*1000</f>
        <v>15895.121951219513</v>
      </c>
      <c r="F7" s="55">
        <v>0</v>
      </c>
      <c r="G7" s="13">
        <v>0</v>
      </c>
      <c r="H7" s="44">
        <v>0</v>
      </c>
      <c r="I7" s="55"/>
      <c r="J7" s="13"/>
      <c r="K7" s="44"/>
      <c r="L7" s="55">
        <v>0</v>
      </c>
      <c r="M7" s="13">
        <v>0</v>
      </c>
      <c r="N7" s="44">
        <f t="shared" si="0"/>
        <v>0</v>
      </c>
      <c r="O7" s="55"/>
      <c r="P7" s="13"/>
      <c r="Q7" s="44"/>
      <c r="R7" s="55">
        <v>0</v>
      </c>
      <c r="S7" s="13">
        <v>0</v>
      </c>
      <c r="T7" s="44">
        <v>0</v>
      </c>
      <c r="U7" s="55">
        <v>0</v>
      </c>
      <c r="V7" s="13">
        <v>0</v>
      </c>
      <c r="W7" s="44">
        <v>0</v>
      </c>
      <c r="X7" s="55">
        <v>0</v>
      </c>
      <c r="Y7" s="13">
        <v>0</v>
      </c>
      <c r="Z7" s="44">
        <v>0</v>
      </c>
      <c r="AA7" s="55">
        <v>0</v>
      </c>
      <c r="AB7" s="13">
        <v>0</v>
      </c>
      <c r="AC7" s="44">
        <v>0</v>
      </c>
      <c r="AD7" s="55">
        <v>0</v>
      </c>
      <c r="AE7" s="13">
        <v>0</v>
      </c>
      <c r="AF7" s="44">
        <v>0</v>
      </c>
      <c r="AG7" s="55">
        <v>0</v>
      </c>
      <c r="AH7" s="13">
        <v>0</v>
      </c>
      <c r="AI7" s="44">
        <v>0</v>
      </c>
      <c r="AJ7" s="6">
        <f t="shared" si="1"/>
        <v>4.0999999999999996</v>
      </c>
      <c r="AK7" s="15">
        <f t="shared" si="2"/>
        <v>65.17</v>
      </c>
    </row>
    <row r="8" spans="1:177" x14ac:dyDescent="0.3">
      <c r="A8" s="49">
        <v>2017</v>
      </c>
      <c r="B8" s="52" t="s">
        <v>7</v>
      </c>
      <c r="C8" s="55">
        <v>12.4</v>
      </c>
      <c r="D8" s="13">
        <v>197.08</v>
      </c>
      <c r="E8" s="44">
        <f t="shared" si="3"/>
        <v>15893.548387096775</v>
      </c>
      <c r="F8" s="55">
        <v>0</v>
      </c>
      <c r="G8" s="13">
        <v>0</v>
      </c>
      <c r="H8" s="44">
        <v>0</v>
      </c>
      <c r="I8" s="55"/>
      <c r="J8" s="13"/>
      <c r="K8" s="44"/>
      <c r="L8" s="55">
        <v>0</v>
      </c>
      <c r="M8" s="13">
        <v>0</v>
      </c>
      <c r="N8" s="44">
        <f t="shared" si="0"/>
        <v>0</v>
      </c>
      <c r="O8" s="55"/>
      <c r="P8" s="13"/>
      <c r="Q8" s="44"/>
      <c r="R8" s="55">
        <v>0</v>
      </c>
      <c r="S8" s="13">
        <v>0</v>
      </c>
      <c r="T8" s="44">
        <v>0</v>
      </c>
      <c r="U8" s="55">
        <v>0</v>
      </c>
      <c r="V8" s="13">
        <v>0</v>
      </c>
      <c r="W8" s="44">
        <v>0</v>
      </c>
      <c r="X8" s="55">
        <v>0</v>
      </c>
      <c r="Y8" s="13">
        <v>0</v>
      </c>
      <c r="Z8" s="44">
        <v>0</v>
      </c>
      <c r="AA8" s="55">
        <v>0</v>
      </c>
      <c r="AB8" s="13">
        <v>0</v>
      </c>
      <c r="AC8" s="44">
        <v>0</v>
      </c>
      <c r="AD8" s="55">
        <v>0</v>
      </c>
      <c r="AE8" s="13">
        <v>0</v>
      </c>
      <c r="AF8" s="44">
        <v>0</v>
      </c>
      <c r="AG8" s="55">
        <v>0</v>
      </c>
      <c r="AH8" s="13">
        <v>0</v>
      </c>
      <c r="AI8" s="44">
        <v>0</v>
      </c>
      <c r="AJ8" s="6">
        <f t="shared" si="1"/>
        <v>12.4</v>
      </c>
      <c r="AK8" s="15">
        <f t="shared" si="2"/>
        <v>197.08</v>
      </c>
    </row>
    <row r="9" spans="1:177" x14ac:dyDescent="0.3">
      <c r="A9" s="49">
        <v>2017</v>
      </c>
      <c r="B9" s="52" t="s">
        <v>8</v>
      </c>
      <c r="C9" s="55">
        <v>11.72</v>
      </c>
      <c r="D9" s="13">
        <v>186.28</v>
      </c>
      <c r="E9" s="44">
        <f t="shared" si="3"/>
        <v>15894.197952218428</v>
      </c>
      <c r="F9" s="55">
        <v>0</v>
      </c>
      <c r="G9" s="13">
        <v>0</v>
      </c>
      <c r="H9" s="44">
        <v>0</v>
      </c>
      <c r="I9" s="55"/>
      <c r="J9" s="13"/>
      <c r="K9" s="44"/>
      <c r="L9" s="55">
        <v>0</v>
      </c>
      <c r="M9" s="13">
        <v>0</v>
      </c>
      <c r="N9" s="44">
        <f t="shared" si="0"/>
        <v>0</v>
      </c>
      <c r="O9" s="55"/>
      <c r="P9" s="13"/>
      <c r="Q9" s="44"/>
      <c r="R9" s="55">
        <v>0</v>
      </c>
      <c r="S9" s="13">
        <v>0</v>
      </c>
      <c r="T9" s="44">
        <v>0</v>
      </c>
      <c r="U9" s="55">
        <v>0</v>
      </c>
      <c r="V9" s="13">
        <v>0</v>
      </c>
      <c r="W9" s="44">
        <v>0</v>
      </c>
      <c r="X9" s="55">
        <v>0</v>
      </c>
      <c r="Y9" s="13">
        <v>0</v>
      </c>
      <c r="Z9" s="44">
        <v>0</v>
      </c>
      <c r="AA9" s="55">
        <v>0</v>
      </c>
      <c r="AB9" s="13">
        <v>0</v>
      </c>
      <c r="AC9" s="44">
        <v>0</v>
      </c>
      <c r="AD9" s="55">
        <v>0.125</v>
      </c>
      <c r="AE9" s="13">
        <v>10.5</v>
      </c>
      <c r="AF9" s="44">
        <f t="shared" ref="AF9" si="4">AE9/AD9*1000</f>
        <v>84000</v>
      </c>
      <c r="AG9" s="55">
        <v>0</v>
      </c>
      <c r="AH9" s="13">
        <v>0</v>
      </c>
      <c r="AI9" s="44">
        <v>0</v>
      </c>
      <c r="AJ9" s="6">
        <f t="shared" si="1"/>
        <v>11.845000000000001</v>
      </c>
      <c r="AK9" s="15">
        <f t="shared" si="2"/>
        <v>196.78</v>
      </c>
    </row>
    <row r="10" spans="1:177" x14ac:dyDescent="0.3">
      <c r="A10" s="49">
        <v>2017</v>
      </c>
      <c r="B10" s="52" t="s">
        <v>9</v>
      </c>
      <c r="C10" s="55">
        <v>10.220000000000001</v>
      </c>
      <c r="D10" s="13">
        <v>161.83000000000001</v>
      </c>
      <c r="E10" s="44">
        <f t="shared" si="3"/>
        <v>15834.637964774951</v>
      </c>
      <c r="F10" s="55">
        <v>0</v>
      </c>
      <c r="G10" s="13">
        <v>0</v>
      </c>
      <c r="H10" s="44">
        <v>0</v>
      </c>
      <c r="I10" s="55"/>
      <c r="J10" s="13"/>
      <c r="K10" s="44"/>
      <c r="L10" s="55">
        <v>0</v>
      </c>
      <c r="M10" s="13">
        <v>0</v>
      </c>
      <c r="N10" s="44">
        <f t="shared" si="0"/>
        <v>0</v>
      </c>
      <c r="O10" s="55"/>
      <c r="P10" s="13"/>
      <c r="Q10" s="44"/>
      <c r="R10" s="55">
        <v>0</v>
      </c>
      <c r="S10" s="13">
        <v>0</v>
      </c>
      <c r="T10" s="44">
        <v>0</v>
      </c>
      <c r="U10" s="55">
        <v>0</v>
      </c>
      <c r="V10" s="13">
        <v>0</v>
      </c>
      <c r="W10" s="44">
        <v>0</v>
      </c>
      <c r="X10" s="55">
        <v>0</v>
      </c>
      <c r="Y10" s="13">
        <v>0</v>
      </c>
      <c r="Z10" s="44">
        <v>0</v>
      </c>
      <c r="AA10" s="55">
        <v>0</v>
      </c>
      <c r="AB10" s="13">
        <v>0</v>
      </c>
      <c r="AC10" s="44">
        <v>0</v>
      </c>
      <c r="AD10" s="55">
        <v>0</v>
      </c>
      <c r="AE10" s="13">
        <v>0</v>
      </c>
      <c r="AF10" s="44">
        <v>0</v>
      </c>
      <c r="AG10" s="55">
        <v>0</v>
      </c>
      <c r="AH10" s="13">
        <v>0</v>
      </c>
      <c r="AI10" s="44">
        <v>0</v>
      </c>
      <c r="AJ10" s="6">
        <f t="shared" si="1"/>
        <v>10.220000000000001</v>
      </c>
      <c r="AK10" s="15">
        <f t="shared" si="2"/>
        <v>161.83000000000001</v>
      </c>
    </row>
    <row r="11" spans="1:177" x14ac:dyDescent="0.3">
      <c r="A11" s="49">
        <v>2017</v>
      </c>
      <c r="B11" s="52" t="s">
        <v>10</v>
      </c>
      <c r="C11" s="55">
        <v>9.8800000000000008</v>
      </c>
      <c r="D11" s="13">
        <v>155.61000000000001</v>
      </c>
      <c r="E11" s="44">
        <f t="shared" si="3"/>
        <v>15750</v>
      </c>
      <c r="F11" s="55">
        <v>0</v>
      </c>
      <c r="G11" s="13">
        <v>0</v>
      </c>
      <c r="H11" s="44">
        <v>0</v>
      </c>
      <c r="I11" s="55"/>
      <c r="J11" s="13"/>
      <c r="K11" s="44"/>
      <c r="L11" s="55">
        <v>0</v>
      </c>
      <c r="M11" s="13">
        <v>0</v>
      </c>
      <c r="N11" s="44">
        <f t="shared" si="0"/>
        <v>0</v>
      </c>
      <c r="O11" s="55"/>
      <c r="P11" s="13"/>
      <c r="Q11" s="44"/>
      <c r="R11" s="55">
        <v>0</v>
      </c>
      <c r="S11" s="13">
        <v>0</v>
      </c>
      <c r="T11" s="44">
        <v>0</v>
      </c>
      <c r="U11" s="55">
        <v>0</v>
      </c>
      <c r="V11" s="13">
        <v>0</v>
      </c>
      <c r="W11" s="44">
        <v>0</v>
      </c>
      <c r="X11" s="55">
        <v>0</v>
      </c>
      <c r="Y11" s="13">
        <v>0</v>
      </c>
      <c r="Z11" s="44">
        <v>0</v>
      </c>
      <c r="AA11" s="55">
        <v>0</v>
      </c>
      <c r="AB11" s="13">
        <v>0</v>
      </c>
      <c r="AC11" s="44">
        <v>0</v>
      </c>
      <c r="AD11" s="55">
        <v>0</v>
      </c>
      <c r="AE11" s="13">
        <v>0</v>
      </c>
      <c r="AF11" s="44">
        <v>0</v>
      </c>
      <c r="AG11" s="55">
        <v>4.9000000000000002E-2</v>
      </c>
      <c r="AH11" s="13">
        <v>7.0000000000000007E-2</v>
      </c>
      <c r="AI11" s="44">
        <f t="shared" ref="AI11:AI12" si="5">AH11/AG11*1000</f>
        <v>1428.5714285714287</v>
      </c>
      <c r="AJ11" s="6">
        <f t="shared" si="1"/>
        <v>9.9290000000000003</v>
      </c>
      <c r="AK11" s="15">
        <f t="shared" si="2"/>
        <v>155.68</v>
      </c>
    </row>
    <row r="12" spans="1:177" x14ac:dyDescent="0.3">
      <c r="A12" s="49">
        <v>2017</v>
      </c>
      <c r="B12" s="52" t="s">
        <v>11</v>
      </c>
      <c r="C12" s="55">
        <v>5.92</v>
      </c>
      <c r="D12" s="13">
        <v>93.24</v>
      </c>
      <c r="E12" s="44">
        <f t="shared" si="3"/>
        <v>15750</v>
      </c>
      <c r="F12" s="55">
        <v>0</v>
      </c>
      <c r="G12" s="13">
        <v>0</v>
      </c>
      <c r="H12" s="44">
        <v>0</v>
      </c>
      <c r="I12" s="55"/>
      <c r="J12" s="13"/>
      <c r="K12" s="44"/>
      <c r="L12" s="55">
        <v>0</v>
      </c>
      <c r="M12" s="13">
        <v>0</v>
      </c>
      <c r="N12" s="44">
        <f t="shared" si="0"/>
        <v>0</v>
      </c>
      <c r="O12" s="55"/>
      <c r="P12" s="13"/>
      <c r="Q12" s="44"/>
      <c r="R12" s="55">
        <v>0</v>
      </c>
      <c r="S12" s="13">
        <v>0</v>
      </c>
      <c r="T12" s="44">
        <v>0</v>
      </c>
      <c r="U12" s="55">
        <v>0</v>
      </c>
      <c r="V12" s="13">
        <v>0</v>
      </c>
      <c r="W12" s="44">
        <v>0</v>
      </c>
      <c r="X12" s="55">
        <v>0</v>
      </c>
      <c r="Y12" s="13">
        <v>0</v>
      </c>
      <c r="Z12" s="44">
        <v>0</v>
      </c>
      <c r="AA12" s="55">
        <v>0</v>
      </c>
      <c r="AB12" s="13">
        <v>0</v>
      </c>
      <c r="AC12" s="44">
        <v>0</v>
      </c>
      <c r="AD12" s="55">
        <v>0</v>
      </c>
      <c r="AE12" s="13">
        <v>0</v>
      </c>
      <c r="AF12" s="44">
        <v>0</v>
      </c>
      <c r="AG12" s="55">
        <v>32.36</v>
      </c>
      <c r="AH12" s="13">
        <v>560.48</v>
      </c>
      <c r="AI12" s="44">
        <f t="shared" si="5"/>
        <v>17320.148331273176</v>
      </c>
      <c r="AJ12" s="6">
        <f t="shared" si="1"/>
        <v>38.28</v>
      </c>
      <c r="AK12" s="15">
        <f t="shared" si="2"/>
        <v>653.72</v>
      </c>
    </row>
    <row r="13" spans="1:177" x14ac:dyDescent="0.3">
      <c r="A13" s="49">
        <v>2017</v>
      </c>
      <c r="B13" s="52" t="s">
        <v>12</v>
      </c>
      <c r="C13" s="55">
        <v>8.2799999999999994</v>
      </c>
      <c r="D13" s="13">
        <v>124.2</v>
      </c>
      <c r="E13" s="44">
        <f t="shared" si="3"/>
        <v>15000.000000000002</v>
      </c>
      <c r="F13" s="55">
        <v>0</v>
      </c>
      <c r="G13" s="13">
        <v>0</v>
      </c>
      <c r="H13" s="44">
        <v>0</v>
      </c>
      <c r="I13" s="55"/>
      <c r="J13" s="13"/>
      <c r="K13" s="44"/>
      <c r="L13" s="55">
        <v>0</v>
      </c>
      <c r="M13" s="13">
        <v>0</v>
      </c>
      <c r="N13" s="44">
        <f t="shared" si="0"/>
        <v>0</v>
      </c>
      <c r="O13" s="55"/>
      <c r="P13" s="13"/>
      <c r="Q13" s="44"/>
      <c r="R13" s="55">
        <v>0</v>
      </c>
      <c r="S13" s="13">
        <v>0</v>
      </c>
      <c r="T13" s="44">
        <v>0</v>
      </c>
      <c r="U13" s="55">
        <v>0</v>
      </c>
      <c r="V13" s="13">
        <v>0</v>
      </c>
      <c r="W13" s="44">
        <v>0</v>
      </c>
      <c r="X13" s="55">
        <v>0</v>
      </c>
      <c r="Y13" s="13">
        <v>0</v>
      </c>
      <c r="Z13" s="44">
        <v>0</v>
      </c>
      <c r="AA13" s="55">
        <v>0</v>
      </c>
      <c r="AB13" s="13">
        <v>0</v>
      </c>
      <c r="AC13" s="44">
        <v>0</v>
      </c>
      <c r="AD13" s="55">
        <v>0</v>
      </c>
      <c r="AE13" s="13">
        <v>0</v>
      </c>
      <c r="AF13" s="44">
        <v>0</v>
      </c>
      <c r="AG13" s="55">
        <v>0</v>
      </c>
      <c r="AH13" s="13">
        <v>0</v>
      </c>
      <c r="AI13" s="44">
        <v>0</v>
      </c>
      <c r="AJ13" s="6">
        <f t="shared" si="1"/>
        <v>8.2799999999999994</v>
      </c>
      <c r="AK13" s="15">
        <f t="shared" si="2"/>
        <v>124.2</v>
      </c>
    </row>
    <row r="14" spans="1:177" x14ac:dyDescent="0.3">
      <c r="A14" s="49">
        <v>2017</v>
      </c>
      <c r="B14" s="52" t="s">
        <v>13</v>
      </c>
      <c r="C14" s="55">
        <v>8.56</v>
      </c>
      <c r="D14" s="13">
        <v>129.16</v>
      </c>
      <c r="E14" s="44">
        <f t="shared" ref="E14:E17" si="6">D14/C14*1000</f>
        <v>15088.78504672897</v>
      </c>
      <c r="F14" s="55">
        <v>0</v>
      </c>
      <c r="G14" s="13">
        <v>0</v>
      </c>
      <c r="H14" s="44">
        <v>0</v>
      </c>
      <c r="I14" s="55"/>
      <c r="J14" s="13"/>
      <c r="K14" s="44"/>
      <c r="L14" s="55">
        <v>0</v>
      </c>
      <c r="M14" s="13">
        <v>0</v>
      </c>
      <c r="N14" s="44">
        <f t="shared" si="0"/>
        <v>0</v>
      </c>
      <c r="O14" s="55"/>
      <c r="P14" s="13"/>
      <c r="Q14" s="44"/>
      <c r="R14" s="55">
        <v>0</v>
      </c>
      <c r="S14" s="13">
        <v>0</v>
      </c>
      <c r="T14" s="44">
        <v>0</v>
      </c>
      <c r="U14" s="55">
        <v>0</v>
      </c>
      <c r="V14" s="13">
        <v>0</v>
      </c>
      <c r="W14" s="44">
        <v>0</v>
      </c>
      <c r="X14" s="55">
        <v>0</v>
      </c>
      <c r="Y14" s="13">
        <v>0</v>
      </c>
      <c r="Z14" s="44">
        <v>0</v>
      </c>
      <c r="AA14" s="55">
        <v>0</v>
      </c>
      <c r="AB14" s="13">
        <v>0</v>
      </c>
      <c r="AC14" s="44">
        <v>0</v>
      </c>
      <c r="AD14" s="55">
        <v>0</v>
      </c>
      <c r="AE14" s="13">
        <v>0</v>
      </c>
      <c r="AF14" s="44">
        <v>0</v>
      </c>
      <c r="AG14" s="55">
        <v>0</v>
      </c>
      <c r="AH14" s="13">
        <v>0</v>
      </c>
      <c r="AI14" s="44">
        <v>0</v>
      </c>
      <c r="AJ14" s="6">
        <f t="shared" si="1"/>
        <v>8.56</v>
      </c>
      <c r="AK14" s="15">
        <f t="shared" si="2"/>
        <v>129.16</v>
      </c>
    </row>
    <row r="15" spans="1:177" x14ac:dyDescent="0.3">
      <c r="A15" s="49">
        <v>2017</v>
      </c>
      <c r="B15" s="52" t="s">
        <v>14</v>
      </c>
      <c r="C15" s="55">
        <v>9.82</v>
      </c>
      <c r="D15" s="13">
        <v>147.30000000000001</v>
      </c>
      <c r="E15" s="44">
        <f t="shared" si="6"/>
        <v>15000</v>
      </c>
      <c r="F15" s="55">
        <v>0</v>
      </c>
      <c r="G15" s="13">
        <v>0</v>
      </c>
      <c r="H15" s="44">
        <v>0</v>
      </c>
      <c r="I15" s="55"/>
      <c r="J15" s="13"/>
      <c r="K15" s="44"/>
      <c r="L15" s="55">
        <v>0</v>
      </c>
      <c r="M15" s="13">
        <v>0</v>
      </c>
      <c r="N15" s="44">
        <f t="shared" si="0"/>
        <v>0</v>
      </c>
      <c r="O15" s="55"/>
      <c r="P15" s="13"/>
      <c r="Q15" s="44"/>
      <c r="R15" s="55">
        <v>0</v>
      </c>
      <c r="S15" s="13">
        <v>0</v>
      </c>
      <c r="T15" s="44">
        <v>0</v>
      </c>
      <c r="U15" s="55">
        <v>0</v>
      </c>
      <c r="V15" s="13">
        <v>0</v>
      </c>
      <c r="W15" s="44">
        <v>0</v>
      </c>
      <c r="X15" s="55">
        <v>0</v>
      </c>
      <c r="Y15" s="13">
        <v>0</v>
      </c>
      <c r="Z15" s="44">
        <v>0</v>
      </c>
      <c r="AA15" s="55">
        <v>0</v>
      </c>
      <c r="AB15" s="13">
        <v>0</v>
      </c>
      <c r="AC15" s="44">
        <v>0</v>
      </c>
      <c r="AD15" s="55">
        <v>30.72</v>
      </c>
      <c r="AE15" s="13">
        <v>726.32</v>
      </c>
      <c r="AF15" s="44">
        <f t="shared" ref="AF15" si="7">AE15/AD15*1000</f>
        <v>23643.229166666668</v>
      </c>
      <c r="AG15" s="55">
        <v>0</v>
      </c>
      <c r="AH15" s="13">
        <v>0</v>
      </c>
      <c r="AI15" s="44">
        <v>0</v>
      </c>
      <c r="AJ15" s="6">
        <f t="shared" si="1"/>
        <v>40.54</v>
      </c>
      <c r="AK15" s="15">
        <f t="shared" si="2"/>
        <v>873.62000000000012</v>
      </c>
    </row>
    <row r="16" spans="1:177" x14ac:dyDescent="0.3">
      <c r="A16" s="49">
        <v>2017</v>
      </c>
      <c r="B16" s="52" t="s">
        <v>15</v>
      </c>
      <c r="C16" s="55">
        <v>1.08</v>
      </c>
      <c r="D16" s="13">
        <v>16.579999999999998</v>
      </c>
      <c r="E16" s="44">
        <f t="shared" si="6"/>
        <v>15351.851851851849</v>
      </c>
      <c r="F16" s="55">
        <v>0</v>
      </c>
      <c r="G16" s="13">
        <v>0</v>
      </c>
      <c r="H16" s="44">
        <v>0</v>
      </c>
      <c r="I16" s="55"/>
      <c r="J16" s="13"/>
      <c r="K16" s="44"/>
      <c r="L16" s="55">
        <v>0</v>
      </c>
      <c r="M16" s="13">
        <v>0</v>
      </c>
      <c r="N16" s="44">
        <f t="shared" si="0"/>
        <v>0</v>
      </c>
      <c r="O16" s="55"/>
      <c r="P16" s="13"/>
      <c r="Q16" s="44"/>
      <c r="R16" s="55">
        <v>0</v>
      </c>
      <c r="S16" s="13">
        <v>0</v>
      </c>
      <c r="T16" s="44">
        <v>0</v>
      </c>
      <c r="U16" s="55">
        <v>0</v>
      </c>
      <c r="V16" s="13">
        <v>0</v>
      </c>
      <c r="W16" s="44">
        <v>0</v>
      </c>
      <c r="X16" s="55">
        <v>0</v>
      </c>
      <c r="Y16" s="13">
        <v>0</v>
      </c>
      <c r="Z16" s="44">
        <v>0</v>
      </c>
      <c r="AA16" s="55">
        <v>0</v>
      </c>
      <c r="AB16" s="13">
        <v>0</v>
      </c>
      <c r="AC16" s="44">
        <v>0</v>
      </c>
      <c r="AD16" s="55">
        <v>0</v>
      </c>
      <c r="AE16" s="13">
        <v>0</v>
      </c>
      <c r="AF16" s="44">
        <v>0</v>
      </c>
      <c r="AG16" s="55">
        <v>0</v>
      </c>
      <c r="AH16" s="13">
        <v>0</v>
      </c>
      <c r="AI16" s="44">
        <v>0</v>
      </c>
      <c r="AJ16" s="6">
        <f t="shared" si="1"/>
        <v>1.08</v>
      </c>
      <c r="AK16" s="15">
        <f t="shared" si="2"/>
        <v>16.579999999999998</v>
      </c>
    </row>
    <row r="17" spans="1:37" x14ac:dyDescent="0.3">
      <c r="A17" s="49">
        <v>2017</v>
      </c>
      <c r="B17" s="52" t="s">
        <v>16</v>
      </c>
      <c r="C17" s="55">
        <v>0.7</v>
      </c>
      <c r="D17" s="13">
        <v>10.73</v>
      </c>
      <c r="E17" s="44">
        <f t="shared" si="6"/>
        <v>15328.571428571431</v>
      </c>
      <c r="F17" s="55">
        <v>6.0000000000000001E-3</v>
      </c>
      <c r="G17" s="13">
        <v>0.42</v>
      </c>
      <c r="H17" s="44">
        <f t="shared" ref="H17" si="8">G17/F17*1000</f>
        <v>70000</v>
      </c>
      <c r="I17" s="55"/>
      <c r="J17" s="13"/>
      <c r="K17" s="44"/>
      <c r="L17" s="55">
        <v>0</v>
      </c>
      <c r="M17" s="13">
        <v>0</v>
      </c>
      <c r="N17" s="44">
        <f t="shared" si="0"/>
        <v>0</v>
      </c>
      <c r="O17" s="55"/>
      <c r="P17" s="13"/>
      <c r="Q17" s="44"/>
      <c r="R17" s="55">
        <v>6.0000000000000001E-3</v>
      </c>
      <c r="S17" s="13">
        <v>0.42</v>
      </c>
      <c r="T17" s="44">
        <f t="shared" ref="T17" si="9">S17/R17*1000</f>
        <v>70000</v>
      </c>
      <c r="U17" s="55">
        <v>0</v>
      </c>
      <c r="V17" s="13">
        <v>0</v>
      </c>
      <c r="W17" s="44">
        <v>0</v>
      </c>
      <c r="X17" s="55">
        <v>0</v>
      </c>
      <c r="Y17" s="13">
        <v>0</v>
      </c>
      <c r="Z17" s="44">
        <v>0</v>
      </c>
      <c r="AA17" s="55">
        <v>6.0000000000000001E-3</v>
      </c>
      <c r="AB17" s="13">
        <v>0.42</v>
      </c>
      <c r="AC17" s="44">
        <f t="shared" ref="AC17" si="10">AB17/AA17*1000</f>
        <v>70000</v>
      </c>
      <c r="AD17" s="55">
        <v>0</v>
      </c>
      <c r="AE17" s="13">
        <v>0</v>
      </c>
      <c r="AF17" s="44">
        <v>0</v>
      </c>
      <c r="AG17" s="55">
        <v>0</v>
      </c>
      <c r="AH17" s="13">
        <v>0</v>
      </c>
      <c r="AI17" s="44">
        <v>0</v>
      </c>
      <c r="AJ17" s="6">
        <f t="shared" si="1"/>
        <v>0.71799999999999997</v>
      </c>
      <c r="AK17" s="15">
        <f t="shared" si="2"/>
        <v>11.99</v>
      </c>
    </row>
    <row r="18" spans="1:37" ht="15" thickBot="1" x14ac:dyDescent="0.35">
      <c r="A18" s="59"/>
      <c r="B18" s="60" t="s">
        <v>17</v>
      </c>
      <c r="C18" s="56">
        <f t="shared" ref="C18:D18" si="11">SUM(C6:C17)</f>
        <v>82.68</v>
      </c>
      <c r="D18" s="36">
        <f t="shared" si="11"/>
        <v>1287.18</v>
      </c>
      <c r="E18" s="57"/>
      <c r="F18" s="56">
        <f t="shared" ref="F18:G18" si="12">SUM(F6:F17)</f>
        <v>6.0000000000000001E-3</v>
      </c>
      <c r="G18" s="36">
        <f t="shared" si="12"/>
        <v>0.42</v>
      </c>
      <c r="H18" s="57"/>
      <c r="I18" s="56"/>
      <c r="J18" s="36"/>
      <c r="K18" s="57"/>
      <c r="L18" s="56">
        <f t="shared" ref="L18:M18" si="13">SUM(L6:L17)</f>
        <v>0</v>
      </c>
      <c r="M18" s="36">
        <f t="shared" si="13"/>
        <v>0</v>
      </c>
      <c r="N18" s="57"/>
      <c r="O18" s="56"/>
      <c r="P18" s="36"/>
      <c r="Q18" s="57"/>
      <c r="R18" s="56">
        <f t="shared" ref="R18:S18" si="14">SUM(R6:R17)</f>
        <v>6.0000000000000001E-3</v>
      </c>
      <c r="S18" s="36">
        <f t="shared" si="14"/>
        <v>0.42</v>
      </c>
      <c r="T18" s="57"/>
      <c r="U18" s="56">
        <f t="shared" ref="U18:V18" si="15">SUM(U6:U17)</f>
        <v>0</v>
      </c>
      <c r="V18" s="36">
        <f t="shared" si="15"/>
        <v>0</v>
      </c>
      <c r="W18" s="57"/>
      <c r="X18" s="56">
        <f t="shared" ref="X18:Y18" si="16">SUM(X6:X17)</f>
        <v>0</v>
      </c>
      <c r="Y18" s="36">
        <f t="shared" si="16"/>
        <v>0</v>
      </c>
      <c r="Z18" s="57"/>
      <c r="AA18" s="56">
        <f t="shared" ref="AA18:AB18" si="17">SUM(AA6:AA17)</f>
        <v>6.0000000000000001E-3</v>
      </c>
      <c r="AB18" s="36">
        <f t="shared" si="17"/>
        <v>0.42</v>
      </c>
      <c r="AC18" s="57"/>
      <c r="AD18" s="56">
        <f t="shared" ref="AD18:AE18" si="18">SUM(AD6:AD17)</f>
        <v>30.844999999999999</v>
      </c>
      <c r="AE18" s="36">
        <f t="shared" si="18"/>
        <v>736.82</v>
      </c>
      <c r="AF18" s="57"/>
      <c r="AG18" s="56">
        <f t="shared" ref="AG18:AH18" si="19">SUM(AG6:AG17)</f>
        <v>32.408999999999999</v>
      </c>
      <c r="AH18" s="36">
        <f t="shared" si="19"/>
        <v>560.55000000000007</v>
      </c>
      <c r="AI18" s="57"/>
      <c r="AJ18" s="37">
        <f t="shared" si="1"/>
        <v>145.952</v>
      </c>
      <c r="AK18" s="38">
        <f t="shared" si="2"/>
        <v>2585.8100000000004</v>
      </c>
    </row>
    <row r="19" spans="1:37" x14ac:dyDescent="0.3">
      <c r="A19" s="49">
        <v>2018</v>
      </c>
      <c r="B19" s="50" t="s">
        <v>5</v>
      </c>
      <c r="C19" s="58">
        <v>0</v>
      </c>
      <c r="D19" s="34">
        <v>0</v>
      </c>
      <c r="E19" s="42">
        <v>0</v>
      </c>
      <c r="F19" s="58">
        <v>0</v>
      </c>
      <c r="G19" s="34">
        <v>0</v>
      </c>
      <c r="H19" s="42">
        <v>0</v>
      </c>
      <c r="I19" s="58"/>
      <c r="J19" s="34"/>
      <c r="K19" s="42"/>
      <c r="L19" s="58">
        <v>0</v>
      </c>
      <c r="M19" s="34">
        <v>0</v>
      </c>
      <c r="N19" s="42">
        <f t="shared" ref="N19:N30" si="20">IF(L19=0,0,M19/L19*1000)</f>
        <v>0</v>
      </c>
      <c r="O19" s="58"/>
      <c r="P19" s="34"/>
      <c r="Q19" s="42"/>
      <c r="R19" s="58">
        <v>0</v>
      </c>
      <c r="S19" s="34">
        <v>0</v>
      </c>
      <c r="T19" s="42">
        <v>0</v>
      </c>
      <c r="U19" s="58">
        <v>0</v>
      </c>
      <c r="V19" s="34">
        <v>0</v>
      </c>
      <c r="W19" s="42">
        <v>0</v>
      </c>
      <c r="X19" s="58">
        <v>0</v>
      </c>
      <c r="Y19" s="34">
        <v>0</v>
      </c>
      <c r="Z19" s="42">
        <v>0</v>
      </c>
      <c r="AA19" s="58">
        <v>0</v>
      </c>
      <c r="AB19" s="34">
        <v>0</v>
      </c>
      <c r="AC19" s="42">
        <v>0</v>
      </c>
      <c r="AD19" s="58">
        <v>0</v>
      </c>
      <c r="AE19" s="34">
        <v>0</v>
      </c>
      <c r="AF19" s="42">
        <v>0</v>
      </c>
      <c r="AG19" s="58">
        <v>0</v>
      </c>
      <c r="AH19" s="34">
        <v>0</v>
      </c>
      <c r="AI19" s="42">
        <v>0</v>
      </c>
      <c r="AJ19" s="17">
        <f t="shared" si="1"/>
        <v>0</v>
      </c>
      <c r="AK19" s="35">
        <f t="shared" si="2"/>
        <v>0</v>
      </c>
    </row>
    <row r="20" spans="1:37" x14ac:dyDescent="0.3">
      <c r="A20" s="51">
        <v>2018</v>
      </c>
      <c r="B20" s="52" t="s">
        <v>6</v>
      </c>
      <c r="C20" s="55">
        <v>0.6</v>
      </c>
      <c r="D20" s="13">
        <v>10.130000000000001</v>
      </c>
      <c r="E20" s="44">
        <f t="shared" ref="E20:E28" si="21">D20/C20*1000</f>
        <v>16883.333333333336</v>
      </c>
      <c r="F20" s="55">
        <v>0</v>
      </c>
      <c r="G20" s="13">
        <v>0</v>
      </c>
      <c r="H20" s="44">
        <v>0</v>
      </c>
      <c r="I20" s="55"/>
      <c r="J20" s="13"/>
      <c r="K20" s="44"/>
      <c r="L20" s="55">
        <v>0</v>
      </c>
      <c r="M20" s="13">
        <v>0</v>
      </c>
      <c r="N20" s="44">
        <f t="shared" si="20"/>
        <v>0</v>
      </c>
      <c r="O20" s="55"/>
      <c r="P20" s="13"/>
      <c r="Q20" s="44"/>
      <c r="R20" s="55">
        <v>0</v>
      </c>
      <c r="S20" s="13">
        <v>0</v>
      </c>
      <c r="T20" s="44">
        <v>0</v>
      </c>
      <c r="U20" s="55">
        <v>0</v>
      </c>
      <c r="V20" s="13">
        <v>0</v>
      </c>
      <c r="W20" s="44">
        <v>0</v>
      </c>
      <c r="X20" s="55">
        <v>0</v>
      </c>
      <c r="Y20" s="13">
        <v>0</v>
      </c>
      <c r="Z20" s="44">
        <v>0</v>
      </c>
      <c r="AA20" s="55">
        <v>0</v>
      </c>
      <c r="AB20" s="13">
        <v>0</v>
      </c>
      <c r="AC20" s="44">
        <v>0</v>
      </c>
      <c r="AD20" s="55">
        <v>0</v>
      </c>
      <c r="AE20" s="13">
        <v>0</v>
      </c>
      <c r="AF20" s="44">
        <v>0</v>
      </c>
      <c r="AG20" s="55">
        <v>0</v>
      </c>
      <c r="AH20" s="13">
        <v>0</v>
      </c>
      <c r="AI20" s="44">
        <v>0</v>
      </c>
      <c r="AJ20" s="6">
        <f t="shared" si="1"/>
        <v>0.6</v>
      </c>
      <c r="AK20" s="15">
        <f t="shared" si="2"/>
        <v>10.130000000000001</v>
      </c>
    </row>
    <row r="21" spans="1:37" x14ac:dyDescent="0.3">
      <c r="A21" s="51">
        <v>2018</v>
      </c>
      <c r="B21" s="52" t="s">
        <v>7</v>
      </c>
      <c r="C21" s="55">
        <v>0</v>
      </c>
      <c r="D21" s="13">
        <v>0</v>
      </c>
      <c r="E21" s="44">
        <v>0</v>
      </c>
      <c r="F21" s="55">
        <v>0</v>
      </c>
      <c r="G21" s="13">
        <v>0</v>
      </c>
      <c r="H21" s="44">
        <v>0</v>
      </c>
      <c r="I21" s="55"/>
      <c r="J21" s="13"/>
      <c r="K21" s="44"/>
      <c r="L21" s="55">
        <v>0</v>
      </c>
      <c r="M21" s="13">
        <v>0</v>
      </c>
      <c r="N21" s="44">
        <f t="shared" si="20"/>
        <v>0</v>
      </c>
      <c r="O21" s="55"/>
      <c r="P21" s="13"/>
      <c r="Q21" s="44"/>
      <c r="R21" s="55">
        <v>0</v>
      </c>
      <c r="S21" s="13">
        <v>0</v>
      </c>
      <c r="T21" s="44">
        <v>0</v>
      </c>
      <c r="U21" s="55">
        <v>0</v>
      </c>
      <c r="V21" s="13">
        <v>0</v>
      </c>
      <c r="W21" s="44">
        <v>0</v>
      </c>
      <c r="X21" s="55">
        <v>0</v>
      </c>
      <c r="Y21" s="13">
        <v>0</v>
      </c>
      <c r="Z21" s="44">
        <v>0</v>
      </c>
      <c r="AA21" s="55">
        <v>0</v>
      </c>
      <c r="AB21" s="13">
        <v>0</v>
      </c>
      <c r="AC21" s="44">
        <v>0</v>
      </c>
      <c r="AD21" s="55">
        <v>30.884</v>
      </c>
      <c r="AE21" s="13">
        <v>533.96</v>
      </c>
      <c r="AF21" s="44">
        <f t="shared" ref="AF21:AF29" si="22">AE21/AD21*1000</f>
        <v>17289.211242067089</v>
      </c>
      <c r="AG21" s="55">
        <v>0</v>
      </c>
      <c r="AH21" s="13">
        <v>0</v>
      </c>
      <c r="AI21" s="44">
        <v>0</v>
      </c>
      <c r="AJ21" s="6">
        <f t="shared" si="1"/>
        <v>30.884</v>
      </c>
      <c r="AK21" s="15">
        <f t="shared" si="2"/>
        <v>533.96</v>
      </c>
    </row>
    <row r="22" spans="1:37" x14ac:dyDescent="0.3">
      <c r="A22" s="51">
        <v>2018</v>
      </c>
      <c r="B22" s="52" t="s">
        <v>8</v>
      </c>
      <c r="C22" s="55">
        <v>0</v>
      </c>
      <c r="D22" s="13">
        <v>0</v>
      </c>
      <c r="E22" s="44">
        <v>0</v>
      </c>
      <c r="F22" s="55">
        <v>0</v>
      </c>
      <c r="G22" s="13">
        <v>0</v>
      </c>
      <c r="H22" s="44">
        <v>0</v>
      </c>
      <c r="I22" s="55"/>
      <c r="J22" s="13"/>
      <c r="K22" s="44"/>
      <c r="L22" s="55">
        <v>0</v>
      </c>
      <c r="M22" s="13">
        <v>0</v>
      </c>
      <c r="N22" s="44">
        <f t="shared" si="20"/>
        <v>0</v>
      </c>
      <c r="O22" s="55"/>
      <c r="P22" s="13"/>
      <c r="Q22" s="44"/>
      <c r="R22" s="55">
        <v>0</v>
      </c>
      <c r="S22" s="13">
        <v>0</v>
      </c>
      <c r="T22" s="44">
        <v>0</v>
      </c>
      <c r="U22" s="55">
        <v>0</v>
      </c>
      <c r="V22" s="13">
        <v>0</v>
      </c>
      <c r="W22" s="44">
        <v>0</v>
      </c>
      <c r="X22" s="55">
        <v>0</v>
      </c>
      <c r="Y22" s="13">
        <v>0</v>
      </c>
      <c r="Z22" s="44">
        <v>0</v>
      </c>
      <c r="AA22" s="55">
        <v>0</v>
      </c>
      <c r="AB22" s="13">
        <v>0</v>
      </c>
      <c r="AC22" s="44">
        <v>0</v>
      </c>
      <c r="AD22" s="55">
        <v>0</v>
      </c>
      <c r="AE22" s="13">
        <v>0</v>
      </c>
      <c r="AF22" s="44">
        <v>0</v>
      </c>
      <c r="AG22" s="55">
        <v>0</v>
      </c>
      <c r="AH22" s="13">
        <v>0</v>
      </c>
      <c r="AI22" s="44">
        <v>0</v>
      </c>
      <c r="AJ22" s="6">
        <f t="shared" si="1"/>
        <v>0</v>
      </c>
      <c r="AK22" s="15">
        <f t="shared" si="2"/>
        <v>0</v>
      </c>
    </row>
    <row r="23" spans="1:37" x14ac:dyDescent="0.3">
      <c r="A23" s="51">
        <v>2018</v>
      </c>
      <c r="B23" s="52" t="s">
        <v>9</v>
      </c>
      <c r="C23" s="55">
        <v>0</v>
      </c>
      <c r="D23" s="13">
        <v>0</v>
      </c>
      <c r="E23" s="44">
        <v>0</v>
      </c>
      <c r="F23" s="55">
        <v>0</v>
      </c>
      <c r="G23" s="13">
        <v>0</v>
      </c>
      <c r="H23" s="44">
        <v>0</v>
      </c>
      <c r="I23" s="55"/>
      <c r="J23" s="13"/>
      <c r="K23" s="44"/>
      <c r="L23" s="55">
        <v>0</v>
      </c>
      <c r="M23" s="13">
        <v>0</v>
      </c>
      <c r="N23" s="44">
        <f t="shared" si="20"/>
        <v>0</v>
      </c>
      <c r="O23" s="55"/>
      <c r="P23" s="13"/>
      <c r="Q23" s="44"/>
      <c r="R23" s="55">
        <v>0</v>
      </c>
      <c r="S23" s="13">
        <v>0</v>
      </c>
      <c r="T23" s="44">
        <v>0</v>
      </c>
      <c r="U23" s="55">
        <v>0</v>
      </c>
      <c r="V23" s="13">
        <v>0</v>
      </c>
      <c r="W23" s="44">
        <v>0</v>
      </c>
      <c r="X23" s="55">
        <v>0</v>
      </c>
      <c r="Y23" s="13">
        <v>0</v>
      </c>
      <c r="Z23" s="44">
        <v>0</v>
      </c>
      <c r="AA23" s="55">
        <v>0</v>
      </c>
      <c r="AB23" s="13">
        <v>0</v>
      </c>
      <c r="AC23" s="44">
        <v>0</v>
      </c>
      <c r="AD23" s="55">
        <v>0.20699999999999999</v>
      </c>
      <c r="AE23" s="13">
        <v>3.96</v>
      </c>
      <c r="AF23" s="44">
        <f t="shared" si="22"/>
        <v>19130.434782608696</v>
      </c>
      <c r="AG23" s="55">
        <v>0</v>
      </c>
      <c r="AH23" s="13">
        <v>0</v>
      </c>
      <c r="AI23" s="44">
        <v>0</v>
      </c>
      <c r="AJ23" s="6">
        <f t="shared" si="1"/>
        <v>0.20699999999999999</v>
      </c>
      <c r="AK23" s="15">
        <f t="shared" si="2"/>
        <v>3.96</v>
      </c>
    </row>
    <row r="24" spans="1:37" x14ac:dyDescent="0.3">
      <c r="A24" s="51">
        <v>2018</v>
      </c>
      <c r="B24" s="52" t="s">
        <v>10</v>
      </c>
      <c r="C24" s="55">
        <v>0</v>
      </c>
      <c r="D24" s="13">
        <v>0</v>
      </c>
      <c r="E24" s="44">
        <v>0</v>
      </c>
      <c r="F24" s="55">
        <v>0</v>
      </c>
      <c r="G24" s="13">
        <v>0</v>
      </c>
      <c r="H24" s="44">
        <v>0</v>
      </c>
      <c r="I24" s="55"/>
      <c r="J24" s="13"/>
      <c r="K24" s="44"/>
      <c r="L24" s="55">
        <v>0</v>
      </c>
      <c r="M24" s="13">
        <v>0</v>
      </c>
      <c r="N24" s="44">
        <f t="shared" si="20"/>
        <v>0</v>
      </c>
      <c r="O24" s="55"/>
      <c r="P24" s="13"/>
      <c r="Q24" s="44"/>
      <c r="R24" s="55">
        <v>0</v>
      </c>
      <c r="S24" s="13">
        <v>0</v>
      </c>
      <c r="T24" s="44">
        <v>0</v>
      </c>
      <c r="U24" s="55">
        <v>0</v>
      </c>
      <c r="V24" s="13">
        <v>0</v>
      </c>
      <c r="W24" s="44">
        <v>0</v>
      </c>
      <c r="X24" s="55">
        <v>0</v>
      </c>
      <c r="Y24" s="13">
        <v>0</v>
      </c>
      <c r="Z24" s="44">
        <v>0</v>
      </c>
      <c r="AA24" s="55">
        <v>0</v>
      </c>
      <c r="AB24" s="13">
        <v>0</v>
      </c>
      <c r="AC24" s="44">
        <v>0</v>
      </c>
      <c r="AD24" s="55">
        <v>0.19500000000000001</v>
      </c>
      <c r="AE24" s="13">
        <v>3.956</v>
      </c>
      <c r="AF24" s="44">
        <f t="shared" si="22"/>
        <v>20287.179487179485</v>
      </c>
      <c r="AG24" s="55">
        <v>0</v>
      </c>
      <c r="AH24" s="13">
        <v>0</v>
      </c>
      <c r="AI24" s="44">
        <v>0</v>
      </c>
      <c r="AJ24" s="6">
        <f t="shared" si="1"/>
        <v>0.19500000000000001</v>
      </c>
      <c r="AK24" s="15">
        <f t="shared" si="2"/>
        <v>3.956</v>
      </c>
    </row>
    <row r="25" spans="1:37" x14ac:dyDescent="0.3">
      <c r="A25" s="51">
        <v>2018</v>
      </c>
      <c r="B25" s="52" t="s">
        <v>11</v>
      </c>
      <c r="C25" s="55">
        <v>0</v>
      </c>
      <c r="D25" s="13">
        <v>0</v>
      </c>
      <c r="E25" s="44">
        <v>0</v>
      </c>
      <c r="F25" s="55">
        <v>0.02</v>
      </c>
      <c r="G25" s="13">
        <v>3.83</v>
      </c>
      <c r="H25" s="44">
        <f>G25/F25*1000</f>
        <v>191500</v>
      </c>
      <c r="I25" s="55"/>
      <c r="J25" s="13"/>
      <c r="K25" s="44"/>
      <c r="L25" s="55">
        <v>0</v>
      </c>
      <c r="M25" s="13">
        <v>0</v>
      </c>
      <c r="N25" s="44">
        <f t="shared" si="20"/>
        <v>0</v>
      </c>
      <c r="O25" s="55"/>
      <c r="P25" s="13"/>
      <c r="Q25" s="44"/>
      <c r="R25" s="55">
        <v>0</v>
      </c>
      <c r="S25" s="13">
        <v>0</v>
      </c>
      <c r="T25" s="44">
        <v>0</v>
      </c>
      <c r="U25" s="55">
        <v>8.9999999999999993E-3</v>
      </c>
      <c r="V25" s="13">
        <v>0.58399999999999996</v>
      </c>
      <c r="W25" s="44">
        <f t="shared" ref="W25:W28" si="23">V25/U25*1000</f>
        <v>64888.888888888883</v>
      </c>
      <c r="X25" s="55">
        <v>0</v>
      </c>
      <c r="Y25" s="13">
        <v>0</v>
      </c>
      <c r="Z25" s="44">
        <v>0</v>
      </c>
      <c r="AA25" s="55">
        <v>0.02</v>
      </c>
      <c r="AB25" s="13">
        <v>3.83</v>
      </c>
      <c r="AC25" s="44">
        <f>AB25/AA25*1000</f>
        <v>191500</v>
      </c>
      <c r="AD25" s="55">
        <v>0.84</v>
      </c>
      <c r="AE25" s="13">
        <v>16.202999999999999</v>
      </c>
      <c r="AF25" s="44">
        <f t="shared" si="22"/>
        <v>19289.285714285714</v>
      </c>
      <c r="AG25" s="55">
        <v>0</v>
      </c>
      <c r="AH25" s="13">
        <v>0</v>
      </c>
      <c r="AI25" s="44">
        <v>0</v>
      </c>
      <c r="AJ25" s="6">
        <f t="shared" si="1"/>
        <v>0.88900000000000001</v>
      </c>
      <c r="AK25" s="15">
        <f t="shared" si="2"/>
        <v>24.446999999999996</v>
      </c>
    </row>
    <row r="26" spans="1:37" x14ac:dyDescent="0.3">
      <c r="A26" s="51">
        <v>2018</v>
      </c>
      <c r="B26" s="52" t="s">
        <v>12</v>
      </c>
      <c r="C26" s="55">
        <v>0</v>
      </c>
      <c r="D26" s="13">
        <v>0</v>
      </c>
      <c r="E26" s="44">
        <v>0</v>
      </c>
      <c r="F26" s="55">
        <v>0</v>
      </c>
      <c r="G26" s="13">
        <v>0</v>
      </c>
      <c r="H26" s="44">
        <v>0</v>
      </c>
      <c r="I26" s="55"/>
      <c r="J26" s="13"/>
      <c r="K26" s="44"/>
      <c r="L26" s="55">
        <v>0</v>
      </c>
      <c r="M26" s="13">
        <v>0</v>
      </c>
      <c r="N26" s="44">
        <f t="shared" si="20"/>
        <v>0</v>
      </c>
      <c r="O26" s="55"/>
      <c r="P26" s="13"/>
      <c r="Q26" s="44"/>
      <c r="R26" s="55">
        <v>0</v>
      </c>
      <c r="S26" s="13">
        <v>0</v>
      </c>
      <c r="T26" s="44">
        <v>0</v>
      </c>
      <c r="U26" s="55">
        <v>0</v>
      </c>
      <c r="V26" s="13">
        <v>0</v>
      </c>
      <c r="W26" s="44">
        <v>0</v>
      </c>
      <c r="X26" s="55">
        <v>0</v>
      </c>
      <c r="Y26" s="13">
        <v>0</v>
      </c>
      <c r="Z26" s="44">
        <v>0</v>
      </c>
      <c r="AA26" s="55">
        <v>0</v>
      </c>
      <c r="AB26" s="13">
        <v>0</v>
      </c>
      <c r="AC26" s="44">
        <v>0</v>
      </c>
      <c r="AD26" s="55">
        <v>0</v>
      </c>
      <c r="AE26" s="13">
        <v>0</v>
      </c>
      <c r="AF26" s="44">
        <v>0</v>
      </c>
      <c r="AG26" s="55">
        <v>0</v>
      </c>
      <c r="AH26" s="13">
        <v>0</v>
      </c>
      <c r="AI26" s="44">
        <v>0</v>
      </c>
      <c r="AJ26" s="6">
        <f t="shared" si="1"/>
        <v>0</v>
      </c>
      <c r="AK26" s="15">
        <f t="shared" si="2"/>
        <v>0</v>
      </c>
    </row>
    <row r="27" spans="1:37" x14ac:dyDescent="0.3">
      <c r="A27" s="51">
        <v>2018</v>
      </c>
      <c r="B27" s="52" t="s">
        <v>13</v>
      </c>
      <c r="C27" s="55">
        <v>2.12</v>
      </c>
      <c r="D27" s="13">
        <v>29.68</v>
      </c>
      <c r="E27" s="44">
        <f t="shared" si="21"/>
        <v>14000</v>
      </c>
      <c r="F27" s="55">
        <v>0</v>
      </c>
      <c r="G27" s="13">
        <v>0</v>
      </c>
      <c r="H27" s="44">
        <v>0</v>
      </c>
      <c r="I27" s="55"/>
      <c r="J27" s="13"/>
      <c r="K27" s="44"/>
      <c r="L27" s="55">
        <v>0</v>
      </c>
      <c r="M27" s="13">
        <v>0</v>
      </c>
      <c r="N27" s="44">
        <f t="shared" si="20"/>
        <v>0</v>
      </c>
      <c r="O27" s="55"/>
      <c r="P27" s="13"/>
      <c r="Q27" s="44"/>
      <c r="R27" s="55">
        <v>0</v>
      </c>
      <c r="S27" s="13">
        <v>0</v>
      </c>
      <c r="T27" s="44">
        <v>0</v>
      </c>
      <c r="U27" s="55">
        <v>1.7930200000000001</v>
      </c>
      <c r="V27" s="13">
        <v>4.6859999999999999</v>
      </c>
      <c r="W27" s="44">
        <f t="shared" si="23"/>
        <v>2613.4677806159439</v>
      </c>
      <c r="X27" s="55">
        <v>0</v>
      </c>
      <c r="Y27" s="13">
        <v>0</v>
      </c>
      <c r="Z27" s="44">
        <v>0</v>
      </c>
      <c r="AA27" s="55">
        <v>0</v>
      </c>
      <c r="AB27" s="13">
        <v>0</v>
      </c>
      <c r="AC27" s="44">
        <v>0</v>
      </c>
      <c r="AD27" s="55">
        <v>0.308</v>
      </c>
      <c r="AE27" s="13">
        <v>5.931</v>
      </c>
      <c r="AF27" s="44">
        <f t="shared" si="22"/>
        <v>19256.493506493505</v>
      </c>
      <c r="AG27" s="55">
        <v>0</v>
      </c>
      <c r="AH27" s="13">
        <v>0</v>
      </c>
      <c r="AI27" s="44">
        <v>0</v>
      </c>
      <c r="AJ27" s="6">
        <f t="shared" si="1"/>
        <v>4.2210200000000002</v>
      </c>
      <c r="AK27" s="15">
        <f t="shared" si="2"/>
        <v>40.296999999999997</v>
      </c>
    </row>
    <row r="28" spans="1:37" x14ac:dyDescent="0.3">
      <c r="A28" s="51">
        <v>2018</v>
      </c>
      <c r="B28" s="52" t="s">
        <v>14</v>
      </c>
      <c r="C28" s="55">
        <v>2.42</v>
      </c>
      <c r="D28" s="13">
        <v>33.880000000000003</v>
      </c>
      <c r="E28" s="44">
        <f t="shared" si="21"/>
        <v>14000.000000000002</v>
      </c>
      <c r="F28" s="55">
        <v>0</v>
      </c>
      <c r="G28" s="13">
        <v>0</v>
      </c>
      <c r="H28" s="44">
        <v>0</v>
      </c>
      <c r="I28" s="55"/>
      <c r="J28" s="13"/>
      <c r="K28" s="44"/>
      <c r="L28" s="55">
        <v>0</v>
      </c>
      <c r="M28" s="13">
        <v>0</v>
      </c>
      <c r="N28" s="44">
        <f t="shared" si="20"/>
        <v>0</v>
      </c>
      <c r="O28" s="55"/>
      <c r="P28" s="13"/>
      <c r="Q28" s="44"/>
      <c r="R28" s="55">
        <v>0</v>
      </c>
      <c r="S28" s="13">
        <v>0</v>
      </c>
      <c r="T28" s="44">
        <v>0</v>
      </c>
      <c r="U28" s="55">
        <v>7.0000000000000001E-3</v>
      </c>
      <c r="V28" s="13">
        <v>1.1950000000000001</v>
      </c>
      <c r="W28" s="44">
        <f t="shared" si="23"/>
        <v>170714.28571428571</v>
      </c>
      <c r="X28" s="55">
        <v>0</v>
      </c>
      <c r="Y28" s="13">
        <v>0</v>
      </c>
      <c r="Z28" s="44">
        <v>0</v>
      </c>
      <c r="AA28" s="55">
        <v>0</v>
      </c>
      <c r="AB28" s="13">
        <v>0</v>
      </c>
      <c r="AC28" s="44">
        <v>0</v>
      </c>
      <c r="AD28" s="55">
        <v>0</v>
      </c>
      <c r="AE28" s="13">
        <v>0</v>
      </c>
      <c r="AF28" s="44">
        <v>0</v>
      </c>
      <c r="AG28" s="55">
        <v>0</v>
      </c>
      <c r="AH28" s="13">
        <v>0</v>
      </c>
      <c r="AI28" s="44">
        <v>0</v>
      </c>
      <c r="AJ28" s="6">
        <f t="shared" si="1"/>
        <v>2.427</v>
      </c>
      <c r="AK28" s="15">
        <f t="shared" si="2"/>
        <v>35.075000000000003</v>
      </c>
    </row>
    <row r="29" spans="1:37" x14ac:dyDescent="0.3">
      <c r="A29" s="51">
        <v>2018</v>
      </c>
      <c r="B29" s="52" t="s">
        <v>15</v>
      </c>
      <c r="C29" s="55">
        <v>0</v>
      </c>
      <c r="D29" s="13">
        <v>0</v>
      </c>
      <c r="E29" s="44">
        <v>0</v>
      </c>
      <c r="F29" s="55">
        <v>0</v>
      </c>
      <c r="G29" s="13">
        <v>0</v>
      </c>
      <c r="H29" s="44">
        <v>0</v>
      </c>
      <c r="I29" s="55"/>
      <c r="J29" s="13"/>
      <c r="K29" s="44"/>
      <c r="L29" s="55">
        <v>0</v>
      </c>
      <c r="M29" s="13">
        <v>0</v>
      </c>
      <c r="N29" s="44">
        <f t="shared" si="20"/>
        <v>0</v>
      </c>
      <c r="O29" s="55"/>
      <c r="P29" s="13"/>
      <c r="Q29" s="44"/>
      <c r="R29" s="55">
        <v>0</v>
      </c>
      <c r="S29" s="13">
        <v>0</v>
      </c>
      <c r="T29" s="44">
        <v>0</v>
      </c>
      <c r="U29" s="55">
        <v>0</v>
      </c>
      <c r="V29" s="13">
        <v>0</v>
      </c>
      <c r="W29" s="44">
        <v>0</v>
      </c>
      <c r="X29" s="55">
        <v>0</v>
      </c>
      <c r="Y29" s="13">
        <v>0</v>
      </c>
      <c r="Z29" s="44">
        <v>0</v>
      </c>
      <c r="AA29" s="55">
        <v>0</v>
      </c>
      <c r="AB29" s="13">
        <v>0</v>
      </c>
      <c r="AC29" s="44">
        <v>0</v>
      </c>
      <c r="AD29" s="55">
        <v>0.30299999999999999</v>
      </c>
      <c r="AE29" s="13">
        <v>5.931</v>
      </c>
      <c r="AF29" s="44">
        <f t="shared" si="22"/>
        <v>19574.257425742577</v>
      </c>
      <c r="AG29" s="55">
        <v>0</v>
      </c>
      <c r="AH29" s="13">
        <v>0</v>
      </c>
      <c r="AI29" s="44">
        <v>0</v>
      </c>
      <c r="AJ29" s="6">
        <f t="shared" si="1"/>
        <v>0.30299999999999999</v>
      </c>
      <c r="AK29" s="15">
        <f t="shared" si="2"/>
        <v>5.931</v>
      </c>
    </row>
    <row r="30" spans="1:37" x14ac:dyDescent="0.3">
      <c r="A30" s="51">
        <v>2018</v>
      </c>
      <c r="B30" s="52" t="s">
        <v>16</v>
      </c>
      <c r="C30" s="55">
        <v>0</v>
      </c>
      <c r="D30" s="13">
        <v>0</v>
      </c>
      <c r="E30" s="44">
        <v>0</v>
      </c>
      <c r="F30" s="55">
        <v>0</v>
      </c>
      <c r="G30" s="13">
        <v>0</v>
      </c>
      <c r="H30" s="44">
        <v>0</v>
      </c>
      <c r="I30" s="55"/>
      <c r="J30" s="13"/>
      <c r="K30" s="44"/>
      <c r="L30" s="55">
        <v>0</v>
      </c>
      <c r="M30" s="13">
        <v>0</v>
      </c>
      <c r="N30" s="44">
        <f t="shared" si="20"/>
        <v>0</v>
      </c>
      <c r="O30" s="55"/>
      <c r="P30" s="13"/>
      <c r="Q30" s="44"/>
      <c r="R30" s="55">
        <v>0</v>
      </c>
      <c r="S30" s="13">
        <v>0</v>
      </c>
      <c r="T30" s="44">
        <v>0</v>
      </c>
      <c r="U30" s="55">
        <v>0</v>
      </c>
      <c r="V30" s="13">
        <v>0</v>
      </c>
      <c r="W30" s="44">
        <v>0</v>
      </c>
      <c r="X30" s="55">
        <v>0</v>
      </c>
      <c r="Y30" s="13">
        <v>0</v>
      </c>
      <c r="Z30" s="44">
        <v>0</v>
      </c>
      <c r="AA30" s="55">
        <v>0</v>
      </c>
      <c r="AB30" s="13">
        <v>0</v>
      </c>
      <c r="AC30" s="44">
        <v>0</v>
      </c>
      <c r="AD30" s="55">
        <v>0</v>
      </c>
      <c r="AE30" s="13">
        <v>0</v>
      </c>
      <c r="AF30" s="44">
        <v>0</v>
      </c>
      <c r="AG30" s="55">
        <v>0</v>
      </c>
      <c r="AH30" s="13">
        <v>0</v>
      </c>
      <c r="AI30" s="44">
        <v>0</v>
      </c>
      <c r="AJ30" s="6">
        <f t="shared" si="1"/>
        <v>0</v>
      </c>
      <c r="AK30" s="15">
        <f t="shared" si="2"/>
        <v>0</v>
      </c>
    </row>
    <row r="31" spans="1:37" ht="15" thickBot="1" x14ac:dyDescent="0.35">
      <c r="A31" s="59"/>
      <c r="B31" s="60" t="s">
        <v>17</v>
      </c>
      <c r="C31" s="56">
        <f t="shared" ref="C31:D31" si="24">SUM(C19:C30)</f>
        <v>5.1400000000000006</v>
      </c>
      <c r="D31" s="36">
        <f t="shared" si="24"/>
        <v>73.69</v>
      </c>
      <c r="E31" s="57"/>
      <c r="F31" s="56">
        <f t="shared" ref="F31:G31" si="25">SUM(F19:F30)</f>
        <v>0.02</v>
      </c>
      <c r="G31" s="36">
        <f t="shared" si="25"/>
        <v>3.83</v>
      </c>
      <c r="H31" s="57"/>
      <c r="I31" s="56"/>
      <c r="J31" s="36"/>
      <c r="K31" s="57"/>
      <c r="L31" s="56">
        <f t="shared" ref="L31:M31" si="26">SUM(L19:L30)</f>
        <v>0</v>
      </c>
      <c r="M31" s="36">
        <f t="shared" si="26"/>
        <v>0</v>
      </c>
      <c r="N31" s="57"/>
      <c r="O31" s="56"/>
      <c r="P31" s="36"/>
      <c r="Q31" s="57"/>
      <c r="R31" s="56">
        <f t="shared" ref="R31:S31" si="27">SUM(R19:R30)</f>
        <v>0</v>
      </c>
      <c r="S31" s="36">
        <f t="shared" si="27"/>
        <v>0</v>
      </c>
      <c r="T31" s="57"/>
      <c r="U31" s="56">
        <f t="shared" ref="U31:V31" si="28">SUM(U19:U30)</f>
        <v>1.8090199999999999</v>
      </c>
      <c r="V31" s="36">
        <f t="shared" si="28"/>
        <v>6.4649999999999999</v>
      </c>
      <c r="W31" s="57"/>
      <c r="X31" s="56">
        <f t="shared" ref="X31:Y31" si="29">SUM(X19:X30)</f>
        <v>0</v>
      </c>
      <c r="Y31" s="36">
        <f t="shared" si="29"/>
        <v>0</v>
      </c>
      <c r="Z31" s="57"/>
      <c r="AA31" s="56">
        <f t="shared" ref="AA31:AB31" si="30">SUM(AA19:AA30)</f>
        <v>0.02</v>
      </c>
      <c r="AB31" s="36">
        <f t="shared" si="30"/>
        <v>3.83</v>
      </c>
      <c r="AC31" s="57"/>
      <c r="AD31" s="56">
        <f t="shared" ref="AD31:AE31" si="31">SUM(AD19:AD30)</f>
        <v>32.737000000000002</v>
      </c>
      <c r="AE31" s="36">
        <f t="shared" si="31"/>
        <v>569.94100000000014</v>
      </c>
      <c r="AF31" s="57"/>
      <c r="AG31" s="56">
        <f t="shared" ref="AG31:AH31" si="32">SUM(AG19:AG30)</f>
        <v>0</v>
      </c>
      <c r="AH31" s="36">
        <f t="shared" si="32"/>
        <v>0</v>
      </c>
      <c r="AI31" s="57"/>
      <c r="AJ31" s="37">
        <f t="shared" si="1"/>
        <v>39.726020000000005</v>
      </c>
      <c r="AK31" s="38">
        <f t="shared" si="2"/>
        <v>657.7560000000002</v>
      </c>
    </row>
    <row r="32" spans="1:37" x14ac:dyDescent="0.3">
      <c r="A32" s="51">
        <v>2019</v>
      </c>
      <c r="B32" s="50" t="s">
        <v>5</v>
      </c>
      <c r="C32" s="55">
        <v>0</v>
      </c>
      <c r="D32" s="13">
        <v>0</v>
      </c>
      <c r="E32" s="44">
        <v>0</v>
      </c>
      <c r="F32" s="55">
        <v>0</v>
      </c>
      <c r="G32" s="13">
        <v>0</v>
      </c>
      <c r="H32" s="44">
        <v>0</v>
      </c>
      <c r="I32" s="55"/>
      <c r="J32" s="13"/>
      <c r="K32" s="44"/>
      <c r="L32" s="55">
        <v>0</v>
      </c>
      <c r="M32" s="13">
        <v>0</v>
      </c>
      <c r="N32" s="44">
        <f t="shared" ref="N32:N43" si="33">IF(L32=0,0,M32/L32*1000)</f>
        <v>0</v>
      </c>
      <c r="O32" s="55"/>
      <c r="P32" s="13"/>
      <c r="Q32" s="44"/>
      <c r="R32" s="55">
        <v>0</v>
      </c>
      <c r="S32" s="13">
        <v>0</v>
      </c>
      <c r="T32" s="44">
        <v>0</v>
      </c>
      <c r="U32" s="55">
        <v>0</v>
      </c>
      <c r="V32" s="13">
        <v>0</v>
      </c>
      <c r="W32" s="44">
        <v>0</v>
      </c>
      <c r="X32" s="55">
        <v>0</v>
      </c>
      <c r="Y32" s="13">
        <v>0</v>
      </c>
      <c r="Z32" s="44">
        <v>0</v>
      </c>
      <c r="AA32" s="55">
        <v>0</v>
      </c>
      <c r="AB32" s="13">
        <v>0</v>
      </c>
      <c r="AC32" s="44">
        <v>0</v>
      </c>
      <c r="AD32" s="55">
        <v>0</v>
      </c>
      <c r="AE32" s="13">
        <v>0</v>
      </c>
      <c r="AF32" s="44">
        <v>0</v>
      </c>
      <c r="AG32" s="55">
        <v>31.4</v>
      </c>
      <c r="AH32" s="13">
        <v>6933.1580000000004</v>
      </c>
      <c r="AI32" s="44">
        <f t="shared" ref="AI32:AI39" si="34">AH32/AG32*1000</f>
        <v>220801.21019108282</v>
      </c>
      <c r="AJ32" s="6">
        <f t="shared" si="1"/>
        <v>31.4</v>
      </c>
      <c r="AK32" s="15">
        <f t="shared" si="2"/>
        <v>6933.1580000000004</v>
      </c>
    </row>
    <row r="33" spans="1:37" x14ac:dyDescent="0.3">
      <c r="A33" s="51">
        <v>2019</v>
      </c>
      <c r="B33" s="52" t="s">
        <v>6</v>
      </c>
      <c r="C33" s="55">
        <v>0</v>
      </c>
      <c r="D33" s="13">
        <v>0</v>
      </c>
      <c r="E33" s="44">
        <v>0</v>
      </c>
      <c r="F33" s="55">
        <v>0</v>
      </c>
      <c r="G33" s="13">
        <v>0</v>
      </c>
      <c r="H33" s="44">
        <v>0</v>
      </c>
      <c r="I33" s="55"/>
      <c r="J33" s="13"/>
      <c r="K33" s="44"/>
      <c r="L33" s="55">
        <v>0</v>
      </c>
      <c r="M33" s="13">
        <v>0</v>
      </c>
      <c r="N33" s="44">
        <f t="shared" si="33"/>
        <v>0</v>
      </c>
      <c r="O33" s="55"/>
      <c r="P33" s="13"/>
      <c r="Q33" s="44"/>
      <c r="R33" s="55">
        <v>0</v>
      </c>
      <c r="S33" s="13">
        <v>0</v>
      </c>
      <c r="T33" s="44">
        <v>0</v>
      </c>
      <c r="U33" s="55">
        <v>8.9999999999999993E-3</v>
      </c>
      <c r="V33" s="13">
        <v>8.3049999999999997</v>
      </c>
      <c r="W33" s="44">
        <f t="shared" ref="W33" si="35">V33/U33*1000</f>
        <v>922777.77777777787</v>
      </c>
      <c r="X33" s="55">
        <v>0</v>
      </c>
      <c r="Y33" s="13">
        <v>0</v>
      </c>
      <c r="Z33" s="44">
        <v>0</v>
      </c>
      <c r="AA33" s="55">
        <v>0</v>
      </c>
      <c r="AB33" s="13">
        <v>0</v>
      </c>
      <c r="AC33" s="44">
        <v>0</v>
      </c>
      <c r="AD33" s="55">
        <v>0.40500000000000003</v>
      </c>
      <c r="AE33" s="13">
        <v>7.9080000000000004</v>
      </c>
      <c r="AF33" s="44">
        <f t="shared" ref="AF33:AF42" si="36">AE33/AD33*1000</f>
        <v>19525.925925925927</v>
      </c>
      <c r="AG33" s="55">
        <v>0</v>
      </c>
      <c r="AH33" s="13">
        <v>0</v>
      </c>
      <c r="AI33" s="44">
        <v>0</v>
      </c>
      <c r="AJ33" s="6">
        <f t="shared" si="1"/>
        <v>0.41400000000000003</v>
      </c>
      <c r="AK33" s="15">
        <f t="shared" si="2"/>
        <v>16.213000000000001</v>
      </c>
    </row>
    <row r="34" spans="1:37" x14ac:dyDescent="0.3">
      <c r="A34" s="51">
        <v>2019</v>
      </c>
      <c r="B34" s="52" t="s">
        <v>7</v>
      </c>
      <c r="C34" s="55">
        <v>0</v>
      </c>
      <c r="D34" s="13">
        <v>0</v>
      </c>
      <c r="E34" s="44">
        <v>0</v>
      </c>
      <c r="F34" s="55">
        <v>0</v>
      </c>
      <c r="G34" s="13">
        <v>0</v>
      </c>
      <c r="H34" s="44">
        <v>0</v>
      </c>
      <c r="I34" s="55"/>
      <c r="J34" s="13"/>
      <c r="K34" s="44"/>
      <c r="L34" s="55">
        <v>0</v>
      </c>
      <c r="M34" s="13">
        <v>0</v>
      </c>
      <c r="N34" s="44">
        <f t="shared" si="33"/>
        <v>0</v>
      </c>
      <c r="O34" s="55"/>
      <c r="P34" s="13"/>
      <c r="Q34" s="44"/>
      <c r="R34" s="55">
        <v>0</v>
      </c>
      <c r="S34" s="13">
        <v>0</v>
      </c>
      <c r="T34" s="44">
        <v>0</v>
      </c>
      <c r="U34" s="55">
        <v>0</v>
      </c>
      <c r="V34" s="13">
        <v>0</v>
      </c>
      <c r="W34" s="44">
        <v>0</v>
      </c>
      <c r="X34" s="55">
        <v>0</v>
      </c>
      <c r="Y34" s="13">
        <v>0</v>
      </c>
      <c r="Z34" s="44">
        <v>0</v>
      </c>
      <c r="AA34" s="55">
        <v>0</v>
      </c>
      <c r="AB34" s="13">
        <v>0</v>
      </c>
      <c r="AC34" s="44">
        <v>0</v>
      </c>
      <c r="AD34" s="55">
        <v>0</v>
      </c>
      <c r="AE34" s="13">
        <v>0</v>
      </c>
      <c r="AF34" s="44">
        <v>0</v>
      </c>
      <c r="AG34" s="55">
        <v>0</v>
      </c>
      <c r="AH34" s="13">
        <v>0</v>
      </c>
      <c r="AI34" s="44">
        <v>0</v>
      </c>
      <c r="AJ34" s="6">
        <f t="shared" si="1"/>
        <v>0</v>
      </c>
      <c r="AK34" s="15">
        <f t="shared" si="2"/>
        <v>0</v>
      </c>
    </row>
    <row r="35" spans="1:37" x14ac:dyDescent="0.3">
      <c r="A35" s="51">
        <v>2019</v>
      </c>
      <c r="B35" s="52" t="s">
        <v>8</v>
      </c>
      <c r="C35" s="55">
        <v>0</v>
      </c>
      <c r="D35" s="13">
        <v>0</v>
      </c>
      <c r="E35" s="44">
        <v>0</v>
      </c>
      <c r="F35" s="55">
        <v>0</v>
      </c>
      <c r="G35" s="13">
        <v>0</v>
      </c>
      <c r="H35" s="44">
        <v>0</v>
      </c>
      <c r="I35" s="55"/>
      <c r="J35" s="13"/>
      <c r="K35" s="44"/>
      <c r="L35" s="55">
        <v>0</v>
      </c>
      <c r="M35" s="13">
        <v>0</v>
      </c>
      <c r="N35" s="44">
        <f t="shared" si="33"/>
        <v>0</v>
      </c>
      <c r="O35" s="55"/>
      <c r="P35" s="13"/>
      <c r="Q35" s="44"/>
      <c r="R35" s="55">
        <v>0</v>
      </c>
      <c r="S35" s="13">
        <v>0</v>
      </c>
      <c r="T35" s="44">
        <v>0</v>
      </c>
      <c r="U35" s="55">
        <v>0</v>
      </c>
      <c r="V35" s="13">
        <v>0</v>
      </c>
      <c r="W35" s="44">
        <v>0</v>
      </c>
      <c r="X35" s="55">
        <v>0</v>
      </c>
      <c r="Y35" s="13">
        <v>0</v>
      </c>
      <c r="Z35" s="44">
        <v>0</v>
      </c>
      <c r="AA35" s="55">
        <v>0</v>
      </c>
      <c r="AB35" s="13">
        <v>0</v>
      </c>
      <c r="AC35" s="44">
        <v>0</v>
      </c>
      <c r="AD35" s="55">
        <v>0</v>
      </c>
      <c r="AE35" s="13">
        <v>0</v>
      </c>
      <c r="AF35" s="44">
        <v>0</v>
      </c>
      <c r="AG35" s="55">
        <v>0</v>
      </c>
      <c r="AH35" s="13">
        <v>0</v>
      </c>
      <c r="AI35" s="44">
        <v>0</v>
      </c>
      <c r="AJ35" s="6">
        <f t="shared" si="1"/>
        <v>0</v>
      </c>
      <c r="AK35" s="15">
        <f t="shared" si="2"/>
        <v>0</v>
      </c>
    </row>
    <row r="36" spans="1:37" x14ac:dyDescent="0.3">
      <c r="A36" s="51">
        <v>2019</v>
      </c>
      <c r="B36" s="52" t="s">
        <v>9</v>
      </c>
      <c r="C36" s="55">
        <v>0.1</v>
      </c>
      <c r="D36" s="13">
        <v>1.69</v>
      </c>
      <c r="E36" s="44">
        <f t="shared" ref="E36" si="37">D36/C36*1000</f>
        <v>16900</v>
      </c>
      <c r="F36" s="55">
        <v>0</v>
      </c>
      <c r="G36" s="13">
        <v>0</v>
      </c>
      <c r="H36" s="44">
        <v>0</v>
      </c>
      <c r="I36" s="55"/>
      <c r="J36" s="13"/>
      <c r="K36" s="44"/>
      <c r="L36" s="55">
        <v>0</v>
      </c>
      <c r="M36" s="13">
        <v>0</v>
      </c>
      <c r="N36" s="44">
        <f t="shared" si="33"/>
        <v>0</v>
      </c>
      <c r="O36" s="55"/>
      <c r="P36" s="13"/>
      <c r="Q36" s="44"/>
      <c r="R36" s="55">
        <v>0</v>
      </c>
      <c r="S36" s="13">
        <v>0</v>
      </c>
      <c r="T36" s="44">
        <v>0</v>
      </c>
      <c r="U36" s="55">
        <v>0</v>
      </c>
      <c r="V36" s="13">
        <v>0</v>
      </c>
      <c r="W36" s="44">
        <v>0</v>
      </c>
      <c r="X36" s="55">
        <v>0</v>
      </c>
      <c r="Y36" s="13">
        <v>0</v>
      </c>
      <c r="Z36" s="44">
        <v>0</v>
      </c>
      <c r="AA36" s="55">
        <v>0</v>
      </c>
      <c r="AB36" s="13">
        <v>0</v>
      </c>
      <c r="AC36" s="44">
        <v>0</v>
      </c>
      <c r="AD36" s="55">
        <v>0</v>
      </c>
      <c r="AE36" s="13">
        <v>0</v>
      </c>
      <c r="AF36" s="44">
        <v>0</v>
      </c>
      <c r="AG36" s="55">
        <v>0</v>
      </c>
      <c r="AH36" s="13">
        <v>0</v>
      </c>
      <c r="AI36" s="44">
        <v>0</v>
      </c>
      <c r="AJ36" s="6">
        <f t="shared" si="1"/>
        <v>0.1</v>
      </c>
      <c r="AK36" s="15">
        <f t="shared" si="2"/>
        <v>1.69</v>
      </c>
    </row>
    <row r="37" spans="1:37" x14ac:dyDescent="0.3">
      <c r="A37" s="51">
        <v>2019</v>
      </c>
      <c r="B37" s="52" t="s">
        <v>10</v>
      </c>
      <c r="C37" s="55">
        <v>0</v>
      </c>
      <c r="D37" s="13">
        <v>0</v>
      </c>
      <c r="E37" s="44">
        <v>0</v>
      </c>
      <c r="F37" s="55">
        <v>0</v>
      </c>
      <c r="G37" s="13">
        <v>0</v>
      </c>
      <c r="H37" s="44">
        <v>0</v>
      </c>
      <c r="I37" s="55"/>
      <c r="J37" s="13"/>
      <c r="K37" s="44"/>
      <c r="L37" s="55">
        <v>0</v>
      </c>
      <c r="M37" s="13">
        <v>0</v>
      </c>
      <c r="N37" s="44">
        <f t="shared" si="33"/>
        <v>0</v>
      </c>
      <c r="O37" s="55"/>
      <c r="P37" s="13"/>
      <c r="Q37" s="44"/>
      <c r="R37" s="55">
        <v>0</v>
      </c>
      <c r="S37" s="13">
        <v>0</v>
      </c>
      <c r="T37" s="44">
        <v>0</v>
      </c>
      <c r="U37" s="55">
        <v>0</v>
      </c>
      <c r="V37" s="13">
        <v>0</v>
      </c>
      <c r="W37" s="44">
        <v>0</v>
      </c>
      <c r="X37" s="55">
        <v>0</v>
      </c>
      <c r="Y37" s="13">
        <v>0</v>
      </c>
      <c r="Z37" s="44">
        <v>0</v>
      </c>
      <c r="AA37" s="55">
        <v>0</v>
      </c>
      <c r="AB37" s="13">
        <v>0</v>
      </c>
      <c r="AC37" s="44">
        <v>0</v>
      </c>
      <c r="AD37" s="55">
        <v>0</v>
      </c>
      <c r="AE37" s="13">
        <v>0</v>
      </c>
      <c r="AF37" s="44">
        <v>0</v>
      </c>
      <c r="AG37" s="55">
        <v>0</v>
      </c>
      <c r="AH37" s="13">
        <v>0</v>
      </c>
      <c r="AI37" s="44">
        <v>0</v>
      </c>
      <c r="AJ37" s="6">
        <f t="shared" si="1"/>
        <v>0</v>
      </c>
      <c r="AK37" s="15">
        <f t="shared" si="2"/>
        <v>0</v>
      </c>
    </row>
    <row r="38" spans="1:37" x14ac:dyDescent="0.3">
      <c r="A38" s="51">
        <v>2019</v>
      </c>
      <c r="B38" s="52" t="s">
        <v>11</v>
      </c>
      <c r="C38" s="55">
        <v>0</v>
      </c>
      <c r="D38" s="13">
        <v>0</v>
      </c>
      <c r="E38" s="44">
        <v>0</v>
      </c>
      <c r="F38" s="55">
        <v>0</v>
      </c>
      <c r="G38" s="13">
        <v>0</v>
      </c>
      <c r="H38" s="44">
        <v>0</v>
      </c>
      <c r="I38" s="55"/>
      <c r="J38" s="13"/>
      <c r="K38" s="44"/>
      <c r="L38" s="55">
        <v>0</v>
      </c>
      <c r="M38" s="13">
        <v>0</v>
      </c>
      <c r="N38" s="44">
        <f t="shared" si="33"/>
        <v>0</v>
      </c>
      <c r="O38" s="55"/>
      <c r="P38" s="13"/>
      <c r="Q38" s="44"/>
      <c r="R38" s="55">
        <v>0</v>
      </c>
      <c r="S38" s="13">
        <v>0</v>
      </c>
      <c r="T38" s="44">
        <v>0</v>
      </c>
      <c r="U38" s="55">
        <v>0</v>
      </c>
      <c r="V38" s="13">
        <v>0</v>
      </c>
      <c r="W38" s="44">
        <v>0</v>
      </c>
      <c r="X38" s="55">
        <v>0</v>
      </c>
      <c r="Y38" s="13">
        <v>0</v>
      </c>
      <c r="Z38" s="44">
        <v>0</v>
      </c>
      <c r="AA38" s="55">
        <v>0</v>
      </c>
      <c r="AB38" s="13">
        <v>0</v>
      </c>
      <c r="AC38" s="44">
        <v>0</v>
      </c>
      <c r="AD38" s="55">
        <v>0.4</v>
      </c>
      <c r="AE38" s="13">
        <v>8.1120000000000001</v>
      </c>
      <c r="AF38" s="44">
        <f t="shared" si="36"/>
        <v>20279.999999999996</v>
      </c>
      <c r="AG38" s="55">
        <v>0</v>
      </c>
      <c r="AH38" s="13">
        <v>0</v>
      </c>
      <c r="AI38" s="44">
        <v>0</v>
      </c>
      <c r="AJ38" s="6">
        <f t="shared" si="1"/>
        <v>0.4</v>
      </c>
      <c r="AK38" s="15">
        <f t="shared" si="2"/>
        <v>8.1120000000000001</v>
      </c>
    </row>
    <row r="39" spans="1:37" x14ac:dyDescent="0.3">
      <c r="A39" s="51">
        <v>2019</v>
      </c>
      <c r="B39" s="52" t="s">
        <v>12</v>
      </c>
      <c r="C39" s="55">
        <v>0</v>
      </c>
      <c r="D39" s="13">
        <v>0</v>
      </c>
      <c r="E39" s="44">
        <v>0</v>
      </c>
      <c r="F39" s="55">
        <v>0</v>
      </c>
      <c r="G39" s="13">
        <v>0</v>
      </c>
      <c r="H39" s="44">
        <v>0</v>
      </c>
      <c r="I39" s="55"/>
      <c r="J39" s="13"/>
      <c r="K39" s="44"/>
      <c r="L39" s="55">
        <v>0</v>
      </c>
      <c r="M39" s="13">
        <v>0</v>
      </c>
      <c r="N39" s="44">
        <f t="shared" si="33"/>
        <v>0</v>
      </c>
      <c r="O39" s="55"/>
      <c r="P39" s="13"/>
      <c r="Q39" s="44"/>
      <c r="R39" s="55">
        <v>0</v>
      </c>
      <c r="S39" s="13">
        <v>0</v>
      </c>
      <c r="T39" s="44">
        <v>0</v>
      </c>
      <c r="U39" s="55">
        <v>0</v>
      </c>
      <c r="V39" s="13">
        <v>0</v>
      </c>
      <c r="W39" s="44">
        <v>0</v>
      </c>
      <c r="X39" s="55">
        <v>1.341E-2</v>
      </c>
      <c r="Y39" s="13">
        <v>0.71799999999999997</v>
      </c>
      <c r="Z39" s="44">
        <f t="shared" ref="Z39" si="38">Y39/X39*1000</f>
        <v>53542.132736763604</v>
      </c>
      <c r="AA39" s="55">
        <v>0</v>
      </c>
      <c r="AB39" s="13">
        <v>0</v>
      </c>
      <c r="AC39" s="44">
        <v>0</v>
      </c>
      <c r="AD39" s="55">
        <v>0.41699999999999998</v>
      </c>
      <c r="AE39" s="13">
        <v>8.1120000000000001</v>
      </c>
      <c r="AF39" s="44">
        <f t="shared" si="36"/>
        <v>19453.237410071943</v>
      </c>
      <c r="AG39" s="55">
        <v>31.64</v>
      </c>
      <c r="AH39" s="13">
        <v>414.48399999999998</v>
      </c>
      <c r="AI39" s="44">
        <f t="shared" si="34"/>
        <v>13100</v>
      </c>
      <c r="AJ39" s="6">
        <f t="shared" si="1"/>
        <v>32.070410000000003</v>
      </c>
      <c r="AK39" s="15">
        <f t="shared" si="2"/>
        <v>423.31400000000002</v>
      </c>
    </row>
    <row r="40" spans="1:37" x14ac:dyDescent="0.3">
      <c r="A40" s="51">
        <v>2019</v>
      </c>
      <c r="B40" s="52" t="s">
        <v>13</v>
      </c>
      <c r="C40" s="55">
        <v>0</v>
      </c>
      <c r="D40" s="13">
        <v>0</v>
      </c>
      <c r="E40" s="44">
        <v>0</v>
      </c>
      <c r="F40" s="55">
        <v>0</v>
      </c>
      <c r="G40" s="13">
        <v>0</v>
      </c>
      <c r="H40" s="44">
        <v>0</v>
      </c>
      <c r="I40" s="55"/>
      <c r="J40" s="13"/>
      <c r="K40" s="44"/>
      <c r="L40" s="55">
        <v>0</v>
      </c>
      <c r="M40" s="13">
        <v>0</v>
      </c>
      <c r="N40" s="44">
        <f t="shared" si="33"/>
        <v>0</v>
      </c>
      <c r="O40" s="55"/>
      <c r="P40" s="13"/>
      <c r="Q40" s="44"/>
      <c r="R40" s="55">
        <v>0</v>
      </c>
      <c r="S40" s="13">
        <v>0</v>
      </c>
      <c r="T40" s="44">
        <v>0</v>
      </c>
      <c r="U40" s="55">
        <v>0</v>
      </c>
      <c r="V40" s="13">
        <v>0</v>
      </c>
      <c r="W40" s="44">
        <v>0</v>
      </c>
      <c r="X40" s="55">
        <v>0</v>
      </c>
      <c r="Y40" s="13">
        <v>0</v>
      </c>
      <c r="Z40" s="44">
        <v>0</v>
      </c>
      <c r="AA40" s="55">
        <v>0</v>
      </c>
      <c r="AB40" s="13">
        <v>0</v>
      </c>
      <c r="AC40" s="44">
        <v>0</v>
      </c>
      <c r="AD40" s="55">
        <v>0</v>
      </c>
      <c r="AE40" s="13">
        <v>0</v>
      </c>
      <c r="AF40" s="44">
        <v>0</v>
      </c>
      <c r="AG40" s="55">
        <v>0</v>
      </c>
      <c r="AH40" s="13">
        <v>0</v>
      </c>
      <c r="AI40" s="44">
        <v>0</v>
      </c>
      <c r="AJ40" s="6">
        <f t="shared" si="1"/>
        <v>0</v>
      </c>
      <c r="AK40" s="15">
        <f t="shared" si="2"/>
        <v>0</v>
      </c>
    </row>
    <row r="41" spans="1:37" x14ac:dyDescent="0.3">
      <c r="A41" s="51">
        <v>2019</v>
      </c>
      <c r="B41" s="52" t="s">
        <v>14</v>
      </c>
      <c r="C41" s="55">
        <v>0</v>
      </c>
      <c r="D41" s="13">
        <v>0</v>
      </c>
      <c r="E41" s="44">
        <v>0</v>
      </c>
      <c r="F41" s="55">
        <v>0</v>
      </c>
      <c r="G41" s="13">
        <v>0</v>
      </c>
      <c r="H41" s="44">
        <v>0</v>
      </c>
      <c r="I41" s="55"/>
      <c r="J41" s="13"/>
      <c r="K41" s="44"/>
      <c r="L41" s="55">
        <v>0</v>
      </c>
      <c r="M41" s="13">
        <v>0</v>
      </c>
      <c r="N41" s="44">
        <f t="shared" si="33"/>
        <v>0</v>
      </c>
      <c r="O41" s="55"/>
      <c r="P41" s="13"/>
      <c r="Q41" s="44"/>
      <c r="R41" s="55">
        <v>0</v>
      </c>
      <c r="S41" s="13">
        <v>0</v>
      </c>
      <c r="T41" s="44">
        <v>0</v>
      </c>
      <c r="U41" s="55">
        <v>0</v>
      </c>
      <c r="V41" s="13">
        <v>0</v>
      </c>
      <c r="W41" s="44">
        <v>0</v>
      </c>
      <c r="X41" s="55">
        <v>0</v>
      </c>
      <c r="Y41" s="13">
        <v>0</v>
      </c>
      <c r="Z41" s="44">
        <v>0</v>
      </c>
      <c r="AA41" s="55">
        <v>0</v>
      </c>
      <c r="AB41" s="13">
        <v>0</v>
      </c>
      <c r="AC41" s="44">
        <v>0</v>
      </c>
      <c r="AD41" s="55">
        <v>0.16652</v>
      </c>
      <c r="AE41" s="13">
        <v>16.224</v>
      </c>
      <c r="AF41" s="44">
        <f t="shared" si="36"/>
        <v>97429.73816958924</v>
      </c>
      <c r="AG41" s="55">
        <v>0</v>
      </c>
      <c r="AH41" s="13">
        <v>0</v>
      </c>
      <c r="AI41" s="44">
        <v>0</v>
      </c>
      <c r="AJ41" s="6">
        <f t="shared" si="1"/>
        <v>0.16652</v>
      </c>
      <c r="AK41" s="15">
        <f t="shared" si="2"/>
        <v>16.224</v>
      </c>
    </row>
    <row r="42" spans="1:37" x14ac:dyDescent="0.3">
      <c r="A42" s="51">
        <v>2019</v>
      </c>
      <c r="B42" s="52" t="s">
        <v>15</v>
      </c>
      <c r="C42" s="55">
        <v>0</v>
      </c>
      <c r="D42" s="13">
        <v>0</v>
      </c>
      <c r="E42" s="44">
        <v>0</v>
      </c>
      <c r="F42" s="55">
        <v>0</v>
      </c>
      <c r="G42" s="13">
        <v>0</v>
      </c>
      <c r="H42" s="44">
        <v>0</v>
      </c>
      <c r="I42" s="55"/>
      <c r="J42" s="13"/>
      <c r="K42" s="44"/>
      <c r="L42" s="55">
        <v>0</v>
      </c>
      <c r="M42" s="13">
        <v>0</v>
      </c>
      <c r="N42" s="44">
        <f t="shared" si="33"/>
        <v>0</v>
      </c>
      <c r="O42" s="55"/>
      <c r="P42" s="13"/>
      <c r="Q42" s="44"/>
      <c r="R42" s="55">
        <v>0</v>
      </c>
      <c r="S42" s="13">
        <v>0</v>
      </c>
      <c r="T42" s="44">
        <v>0</v>
      </c>
      <c r="U42" s="55">
        <v>0</v>
      </c>
      <c r="V42" s="13">
        <v>0</v>
      </c>
      <c r="W42" s="44">
        <v>0</v>
      </c>
      <c r="X42" s="55">
        <v>0</v>
      </c>
      <c r="Y42" s="13">
        <v>0</v>
      </c>
      <c r="Z42" s="44">
        <v>0</v>
      </c>
      <c r="AA42" s="55">
        <v>0</v>
      </c>
      <c r="AB42" s="13">
        <v>0</v>
      </c>
      <c r="AC42" s="44">
        <v>0</v>
      </c>
      <c r="AD42" s="55">
        <v>31.74</v>
      </c>
      <c r="AE42" s="13">
        <v>460.65699999999998</v>
      </c>
      <c r="AF42" s="44">
        <f t="shared" si="36"/>
        <v>14513.453056080654</v>
      </c>
      <c r="AG42" s="55">
        <v>0</v>
      </c>
      <c r="AH42" s="13">
        <v>0</v>
      </c>
      <c r="AI42" s="44">
        <v>0</v>
      </c>
      <c r="AJ42" s="6">
        <f t="shared" si="1"/>
        <v>31.74</v>
      </c>
      <c r="AK42" s="15">
        <f t="shared" si="2"/>
        <v>460.65699999999998</v>
      </c>
    </row>
    <row r="43" spans="1:37" x14ac:dyDescent="0.3">
      <c r="A43" s="51">
        <v>2019</v>
      </c>
      <c r="B43" s="52" t="s">
        <v>16</v>
      </c>
      <c r="C43" s="55">
        <v>0</v>
      </c>
      <c r="D43" s="13">
        <v>0</v>
      </c>
      <c r="E43" s="44">
        <v>0</v>
      </c>
      <c r="F43" s="55">
        <v>0</v>
      </c>
      <c r="G43" s="13">
        <v>0</v>
      </c>
      <c r="H43" s="44">
        <v>0</v>
      </c>
      <c r="I43" s="55"/>
      <c r="J43" s="13"/>
      <c r="K43" s="44"/>
      <c r="L43" s="55">
        <v>0</v>
      </c>
      <c r="M43" s="13">
        <v>0</v>
      </c>
      <c r="N43" s="44">
        <f t="shared" si="33"/>
        <v>0</v>
      </c>
      <c r="O43" s="55"/>
      <c r="P43" s="13"/>
      <c r="Q43" s="44"/>
      <c r="R43" s="55">
        <v>0</v>
      </c>
      <c r="S43" s="13">
        <v>0</v>
      </c>
      <c r="T43" s="44">
        <v>0</v>
      </c>
      <c r="U43" s="55">
        <v>0</v>
      </c>
      <c r="V43" s="13">
        <v>0</v>
      </c>
      <c r="W43" s="44">
        <v>0</v>
      </c>
      <c r="X43" s="55">
        <v>0</v>
      </c>
      <c r="Y43" s="13">
        <v>0</v>
      </c>
      <c r="Z43" s="44">
        <v>0</v>
      </c>
      <c r="AA43" s="55">
        <v>0</v>
      </c>
      <c r="AB43" s="13">
        <v>0</v>
      </c>
      <c r="AC43" s="44">
        <v>0</v>
      </c>
      <c r="AD43" s="55">
        <v>0</v>
      </c>
      <c r="AE43" s="13">
        <v>0</v>
      </c>
      <c r="AF43" s="44">
        <v>0</v>
      </c>
      <c r="AG43" s="55">
        <v>0</v>
      </c>
      <c r="AH43" s="13">
        <v>0</v>
      </c>
      <c r="AI43" s="44">
        <v>0</v>
      </c>
      <c r="AJ43" s="6">
        <f t="shared" si="1"/>
        <v>0</v>
      </c>
      <c r="AK43" s="15">
        <f t="shared" si="2"/>
        <v>0</v>
      </c>
    </row>
    <row r="44" spans="1:37" ht="15" thickBot="1" x14ac:dyDescent="0.35">
      <c r="A44" s="59"/>
      <c r="B44" s="60" t="s">
        <v>17</v>
      </c>
      <c r="C44" s="56">
        <f t="shared" ref="C44:D44" si="39">SUM(C32:C43)</f>
        <v>0.1</v>
      </c>
      <c r="D44" s="36">
        <f t="shared" si="39"/>
        <v>1.69</v>
      </c>
      <c r="E44" s="57"/>
      <c r="F44" s="56">
        <f t="shared" ref="F44:G44" si="40">SUM(F32:F43)</f>
        <v>0</v>
      </c>
      <c r="G44" s="36">
        <f t="shared" si="40"/>
        <v>0</v>
      </c>
      <c r="H44" s="57"/>
      <c r="I44" s="56"/>
      <c r="J44" s="36"/>
      <c r="K44" s="57"/>
      <c r="L44" s="56">
        <f t="shared" ref="L44:M44" si="41">SUM(L32:L43)</f>
        <v>0</v>
      </c>
      <c r="M44" s="36">
        <f t="shared" si="41"/>
        <v>0</v>
      </c>
      <c r="N44" s="57"/>
      <c r="O44" s="56"/>
      <c r="P44" s="36"/>
      <c r="Q44" s="57"/>
      <c r="R44" s="56">
        <f t="shared" ref="R44:S44" si="42">SUM(R32:R43)</f>
        <v>0</v>
      </c>
      <c r="S44" s="36">
        <f t="shared" si="42"/>
        <v>0</v>
      </c>
      <c r="T44" s="57"/>
      <c r="U44" s="56">
        <f t="shared" ref="U44:V44" si="43">SUM(U32:U43)</f>
        <v>8.9999999999999993E-3</v>
      </c>
      <c r="V44" s="36">
        <f t="shared" si="43"/>
        <v>8.3049999999999997</v>
      </c>
      <c r="W44" s="57"/>
      <c r="X44" s="56">
        <f t="shared" ref="X44:Y44" si="44">SUM(X32:X43)</f>
        <v>1.341E-2</v>
      </c>
      <c r="Y44" s="36">
        <f t="shared" si="44"/>
        <v>0.71799999999999997</v>
      </c>
      <c r="Z44" s="57"/>
      <c r="AA44" s="56">
        <f t="shared" ref="AA44:AB44" si="45">SUM(AA32:AA43)</f>
        <v>0</v>
      </c>
      <c r="AB44" s="36">
        <f t="shared" si="45"/>
        <v>0</v>
      </c>
      <c r="AC44" s="57"/>
      <c r="AD44" s="56">
        <f t="shared" ref="AD44:AE44" si="46">SUM(AD32:AD43)</f>
        <v>33.128520000000002</v>
      </c>
      <c r="AE44" s="36">
        <f t="shared" si="46"/>
        <v>501.01299999999998</v>
      </c>
      <c r="AF44" s="57"/>
      <c r="AG44" s="56">
        <f t="shared" ref="AG44:AH44" si="47">SUM(AG32:AG43)</f>
        <v>63.04</v>
      </c>
      <c r="AH44" s="36">
        <f t="shared" si="47"/>
        <v>7347.6420000000007</v>
      </c>
      <c r="AI44" s="57"/>
      <c r="AJ44" s="37">
        <f t="shared" si="1"/>
        <v>96.290929999999989</v>
      </c>
      <c r="AK44" s="38">
        <f t="shared" si="2"/>
        <v>7859.3680000000013</v>
      </c>
    </row>
    <row r="45" spans="1:37" x14ac:dyDescent="0.3">
      <c r="A45" s="51">
        <v>2020</v>
      </c>
      <c r="B45" s="52" t="s">
        <v>5</v>
      </c>
      <c r="C45" s="55">
        <v>0</v>
      </c>
      <c r="D45" s="13">
        <v>0</v>
      </c>
      <c r="E45" s="44">
        <v>0</v>
      </c>
      <c r="F45" s="55">
        <v>0</v>
      </c>
      <c r="G45" s="13">
        <v>0</v>
      </c>
      <c r="H45" s="44">
        <v>0</v>
      </c>
      <c r="I45" s="55"/>
      <c r="J45" s="13"/>
      <c r="K45" s="44"/>
      <c r="L45" s="55">
        <v>0</v>
      </c>
      <c r="M45" s="13">
        <v>0</v>
      </c>
      <c r="N45" s="44">
        <f t="shared" ref="N45:N56" si="48">IF(L45=0,0,M45/L45*1000)</f>
        <v>0</v>
      </c>
      <c r="O45" s="55"/>
      <c r="P45" s="13"/>
      <c r="Q45" s="44"/>
      <c r="R45" s="55">
        <v>0</v>
      </c>
      <c r="S45" s="13">
        <v>0</v>
      </c>
      <c r="T45" s="44">
        <v>0</v>
      </c>
      <c r="U45" s="55">
        <v>0</v>
      </c>
      <c r="V45" s="13">
        <v>0</v>
      </c>
      <c r="W45" s="44">
        <v>0</v>
      </c>
      <c r="X45" s="55">
        <v>0</v>
      </c>
      <c r="Y45" s="13">
        <v>0</v>
      </c>
      <c r="Z45" s="44">
        <v>0</v>
      </c>
      <c r="AA45" s="55">
        <v>0</v>
      </c>
      <c r="AB45" s="13">
        <v>0</v>
      </c>
      <c r="AC45" s="44">
        <v>0</v>
      </c>
      <c r="AD45" s="55">
        <v>0</v>
      </c>
      <c r="AE45" s="13">
        <v>0</v>
      </c>
      <c r="AF45" s="44">
        <v>0</v>
      </c>
      <c r="AG45" s="55">
        <v>0</v>
      </c>
      <c r="AH45" s="13">
        <v>0</v>
      </c>
      <c r="AI45" s="44">
        <v>0</v>
      </c>
      <c r="AJ45" s="6">
        <f t="shared" si="1"/>
        <v>0</v>
      </c>
      <c r="AK45" s="15">
        <f t="shared" si="2"/>
        <v>0</v>
      </c>
    </row>
    <row r="46" spans="1:37" x14ac:dyDescent="0.3">
      <c r="A46" s="51">
        <v>2020</v>
      </c>
      <c r="B46" s="52" t="s">
        <v>6</v>
      </c>
      <c r="C46" s="55">
        <v>0</v>
      </c>
      <c r="D46" s="13">
        <v>0</v>
      </c>
      <c r="E46" s="44">
        <v>0</v>
      </c>
      <c r="F46" s="55">
        <v>0</v>
      </c>
      <c r="G46" s="13">
        <v>0</v>
      </c>
      <c r="H46" s="44">
        <v>0</v>
      </c>
      <c r="I46" s="55"/>
      <c r="J46" s="13"/>
      <c r="K46" s="44"/>
      <c r="L46" s="55">
        <v>0</v>
      </c>
      <c r="M46" s="13">
        <v>0</v>
      </c>
      <c r="N46" s="44">
        <f t="shared" si="48"/>
        <v>0</v>
      </c>
      <c r="O46" s="55"/>
      <c r="P46" s="13"/>
      <c r="Q46" s="44"/>
      <c r="R46" s="55">
        <v>0</v>
      </c>
      <c r="S46" s="13">
        <v>0</v>
      </c>
      <c r="T46" s="44">
        <v>0</v>
      </c>
      <c r="U46" s="55">
        <v>0</v>
      </c>
      <c r="V46" s="13">
        <v>0</v>
      </c>
      <c r="W46" s="44">
        <v>0</v>
      </c>
      <c r="X46" s="55">
        <v>0</v>
      </c>
      <c r="Y46" s="13">
        <v>0</v>
      </c>
      <c r="Z46" s="44">
        <v>0</v>
      </c>
      <c r="AA46" s="55">
        <v>0</v>
      </c>
      <c r="AB46" s="13">
        <v>0</v>
      </c>
      <c r="AC46" s="44">
        <v>0</v>
      </c>
      <c r="AD46" s="43">
        <v>0.81599999999999995</v>
      </c>
      <c r="AE46" s="7">
        <v>17.423999999999999</v>
      </c>
      <c r="AF46" s="44">
        <f t="shared" ref="AF46" si="49">AE46/AD46*1000</f>
        <v>21352.941176470591</v>
      </c>
      <c r="AG46" s="55">
        <v>0</v>
      </c>
      <c r="AH46" s="13">
        <v>0</v>
      </c>
      <c r="AI46" s="44">
        <v>0</v>
      </c>
      <c r="AJ46" s="6">
        <f t="shared" si="1"/>
        <v>0.81599999999999995</v>
      </c>
      <c r="AK46" s="15">
        <f t="shared" si="2"/>
        <v>17.423999999999999</v>
      </c>
    </row>
    <row r="47" spans="1:37" x14ac:dyDescent="0.3">
      <c r="A47" s="51">
        <v>2020</v>
      </c>
      <c r="B47" s="52" t="s">
        <v>7</v>
      </c>
      <c r="C47" s="55">
        <v>0</v>
      </c>
      <c r="D47" s="13">
        <v>0</v>
      </c>
      <c r="E47" s="44">
        <v>0</v>
      </c>
      <c r="F47" s="55">
        <v>0</v>
      </c>
      <c r="G47" s="13">
        <v>0</v>
      </c>
      <c r="H47" s="44">
        <v>0</v>
      </c>
      <c r="I47" s="55"/>
      <c r="J47" s="13"/>
      <c r="K47" s="44"/>
      <c r="L47" s="55">
        <v>0</v>
      </c>
      <c r="M47" s="13">
        <v>0</v>
      </c>
      <c r="N47" s="44">
        <f t="shared" si="48"/>
        <v>0</v>
      </c>
      <c r="O47" s="55"/>
      <c r="P47" s="13"/>
      <c r="Q47" s="44"/>
      <c r="R47" s="55">
        <v>0</v>
      </c>
      <c r="S47" s="13">
        <v>0</v>
      </c>
      <c r="T47" s="44">
        <v>0</v>
      </c>
      <c r="U47" s="55">
        <v>0</v>
      </c>
      <c r="V47" s="13">
        <v>0</v>
      </c>
      <c r="W47" s="44">
        <v>0</v>
      </c>
      <c r="X47" s="55">
        <v>0</v>
      </c>
      <c r="Y47" s="13">
        <v>0</v>
      </c>
      <c r="Z47" s="44">
        <v>0</v>
      </c>
      <c r="AA47" s="55">
        <v>0</v>
      </c>
      <c r="AB47" s="13">
        <v>0</v>
      </c>
      <c r="AC47" s="44">
        <v>0</v>
      </c>
      <c r="AD47" s="55">
        <v>0</v>
      </c>
      <c r="AE47" s="13">
        <v>0</v>
      </c>
      <c r="AF47" s="44">
        <v>0</v>
      </c>
      <c r="AG47" s="55">
        <v>0</v>
      </c>
      <c r="AH47" s="13">
        <v>0</v>
      </c>
      <c r="AI47" s="44">
        <v>0</v>
      </c>
      <c r="AJ47" s="6">
        <f t="shared" si="1"/>
        <v>0</v>
      </c>
      <c r="AK47" s="15">
        <f t="shared" si="2"/>
        <v>0</v>
      </c>
    </row>
    <row r="48" spans="1:37" x14ac:dyDescent="0.3">
      <c r="A48" s="51">
        <v>2020</v>
      </c>
      <c r="B48" s="52" t="s">
        <v>8</v>
      </c>
      <c r="C48" s="55">
        <v>0</v>
      </c>
      <c r="D48" s="13">
        <v>0</v>
      </c>
      <c r="E48" s="44">
        <v>0</v>
      </c>
      <c r="F48" s="55">
        <v>0</v>
      </c>
      <c r="G48" s="13">
        <v>0</v>
      </c>
      <c r="H48" s="44">
        <v>0</v>
      </c>
      <c r="I48" s="55"/>
      <c r="J48" s="13"/>
      <c r="K48" s="44"/>
      <c r="L48" s="55">
        <v>0</v>
      </c>
      <c r="M48" s="13">
        <v>0</v>
      </c>
      <c r="N48" s="44">
        <f t="shared" si="48"/>
        <v>0</v>
      </c>
      <c r="O48" s="55"/>
      <c r="P48" s="13"/>
      <c r="Q48" s="44"/>
      <c r="R48" s="55">
        <v>0</v>
      </c>
      <c r="S48" s="13">
        <v>0</v>
      </c>
      <c r="T48" s="44">
        <v>0</v>
      </c>
      <c r="U48" s="55">
        <v>0</v>
      </c>
      <c r="V48" s="13">
        <v>0</v>
      </c>
      <c r="W48" s="44">
        <v>0</v>
      </c>
      <c r="X48" s="55">
        <v>0</v>
      </c>
      <c r="Y48" s="13">
        <v>0</v>
      </c>
      <c r="Z48" s="44">
        <v>0</v>
      </c>
      <c r="AA48" s="55">
        <v>0</v>
      </c>
      <c r="AB48" s="13">
        <v>0</v>
      </c>
      <c r="AC48" s="44">
        <v>0</v>
      </c>
      <c r="AD48" s="55">
        <v>0</v>
      </c>
      <c r="AE48" s="13">
        <v>0</v>
      </c>
      <c r="AF48" s="44">
        <v>0</v>
      </c>
      <c r="AG48" s="55">
        <v>0</v>
      </c>
      <c r="AH48" s="13">
        <v>0</v>
      </c>
      <c r="AI48" s="44">
        <v>0</v>
      </c>
      <c r="AJ48" s="6">
        <f t="shared" si="1"/>
        <v>0</v>
      </c>
      <c r="AK48" s="15">
        <f t="shared" si="2"/>
        <v>0</v>
      </c>
    </row>
    <row r="49" spans="1:37" x14ac:dyDescent="0.3">
      <c r="A49" s="51">
        <v>2020</v>
      </c>
      <c r="B49" s="44" t="s">
        <v>9</v>
      </c>
      <c r="C49" s="43">
        <v>0</v>
      </c>
      <c r="D49" s="7">
        <v>0</v>
      </c>
      <c r="E49" s="44">
        <f t="shared" ref="E49:AI56" si="50">IF(C49=0,0,D49/C49*1000)</f>
        <v>0</v>
      </c>
      <c r="F49" s="43">
        <v>0</v>
      </c>
      <c r="G49" s="7">
        <v>0</v>
      </c>
      <c r="H49" s="44">
        <f t="shared" ref="H49:H56" si="51">IF(F49=0,0,G49/F49*1000)</f>
        <v>0</v>
      </c>
      <c r="I49" s="43"/>
      <c r="J49" s="7"/>
      <c r="K49" s="44"/>
      <c r="L49" s="43">
        <v>0</v>
      </c>
      <c r="M49" s="7">
        <v>0</v>
      </c>
      <c r="N49" s="44">
        <f t="shared" si="48"/>
        <v>0</v>
      </c>
      <c r="O49" s="43"/>
      <c r="P49" s="7"/>
      <c r="Q49" s="44"/>
      <c r="R49" s="43">
        <v>0</v>
      </c>
      <c r="S49" s="7">
        <v>0</v>
      </c>
      <c r="T49" s="44">
        <f t="shared" si="50"/>
        <v>0</v>
      </c>
      <c r="U49" s="43">
        <v>0</v>
      </c>
      <c r="V49" s="7">
        <v>0</v>
      </c>
      <c r="W49" s="44">
        <f t="shared" si="50"/>
        <v>0</v>
      </c>
      <c r="X49" s="43">
        <v>0</v>
      </c>
      <c r="Y49" s="7">
        <v>0</v>
      </c>
      <c r="Z49" s="44">
        <f t="shared" si="50"/>
        <v>0</v>
      </c>
      <c r="AA49" s="43">
        <v>0</v>
      </c>
      <c r="AB49" s="7">
        <v>0</v>
      </c>
      <c r="AC49" s="44">
        <f t="shared" si="50"/>
        <v>0</v>
      </c>
      <c r="AD49" s="43">
        <v>0</v>
      </c>
      <c r="AE49" s="7">
        <v>0</v>
      </c>
      <c r="AF49" s="44">
        <f t="shared" si="50"/>
        <v>0</v>
      </c>
      <c r="AG49" s="43">
        <v>0</v>
      </c>
      <c r="AH49" s="7">
        <v>0</v>
      </c>
      <c r="AI49" s="44">
        <f t="shared" si="50"/>
        <v>0</v>
      </c>
      <c r="AJ49" s="6">
        <f t="shared" si="1"/>
        <v>0</v>
      </c>
      <c r="AK49" s="15">
        <f t="shared" si="2"/>
        <v>0</v>
      </c>
    </row>
    <row r="50" spans="1:37" x14ac:dyDescent="0.3">
      <c r="A50" s="51">
        <v>2020</v>
      </c>
      <c r="B50" s="52" t="s">
        <v>10</v>
      </c>
      <c r="C50" s="43">
        <v>0</v>
      </c>
      <c r="D50" s="7">
        <v>0</v>
      </c>
      <c r="E50" s="44">
        <f t="shared" si="50"/>
        <v>0</v>
      </c>
      <c r="F50" s="43">
        <v>0</v>
      </c>
      <c r="G50" s="7">
        <v>0</v>
      </c>
      <c r="H50" s="44">
        <f t="shared" si="51"/>
        <v>0</v>
      </c>
      <c r="I50" s="43"/>
      <c r="J50" s="7"/>
      <c r="K50" s="44"/>
      <c r="L50" s="43">
        <v>0</v>
      </c>
      <c r="M50" s="7">
        <v>0</v>
      </c>
      <c r="N50" s="44">
        <f t="shared" si="48"/>
        <v>0</v>
      </c>
      <c r="O50" s="43"/>
      <c r="P50" s="7"/>
      <c r="Q50" s="44"/>
      <c r="R50" s="43">
        <v>0</v>
      </c>
      <c r="S50" s="7">
        <v>0</v>
      </c>
      <c r="T50" s="44">
        <f t="shared" si="50"/>
        <v>0</v>
      </c>
      <c r="U50" s="43">
        <v>0</v>
      </c>
      <c r="V50" s="7">
        <v>0</v>
      </c>
      <c r="W50" s="44">
        <f t="shared" si="50"/>
        <v>0</v>
      </c>
      <c r="X50" s="43">
        <v>0</v>
      </c>
      <c r="Y50" s="7">
        <v>0</v>
      </c>
      <c r="Z50" s="44">
        <f t="shared" si="50"/>
        <v>0</v>
      </c>
      <c r="AA50" s="43">
        <v>0</v>
      </c>
      <c r="AB50" s="7">
        <v>0</v>
      </c>
      <c r="AC50" s="44">
        <f t="shared" si="50"/>
        <v>0</v>
      </c>
      <c r="AD50" s="43">
        <v>0</v>
      </c>
      <c r="AE50" s="7">
        <v>0</v>
      </c>
      <c r="AF50" s="44">
        <f t="shared" si="50"/>
        <v>0</v>
      </c>
      <c r="AG50" s="43">
        <v>0</v>
      </c>
      <c r="AH50" s="7">
        <v>0</v>
      </c>
      <c r="AI50" s="44">
        <f t="shared" si="50"/>
        <v>0</v>
      </c>
      <c r="AJ50" s="6">
        <f t="shared" si="1"/>
        <v>0</v>
      </c>
      <c r="AK50" s="15">
        <f t="shared" si="2"/>
        <v>0</v>
      </c>
    </row>
    <row r="51" spans="1:37" x14ac:dyDescent="0.3">
      <c r="A51" s="51">
        <v>2020</v>
      </c>
      <c r="B51" s="52" t="s">
        <v>11</v>
      </c>
      <c r="C51" s="43">
        <v>0</v>
      </c>
      <c r="D51" s="7">
        <v>0</v>
      </c>
      <c r="E51" s="44">
        <f t="shared" si="50"/>
        <v>0</v>
      </c>
      <c r="F51" s="43">
        <v>0</v>
      </c>
      <c r="G51" s="7">
        <v>0</v>
      </c>
      <c r="H51" s="44">
        <f t="shared" si="51"/>
        <v>0</v>
      </c>
      <c r="I51" s="43"/>
      <c r="J51" s="7"/>
      <c r="K51" s="44"/>
      <c r="L51" s="43">
        <v>0</v>
      </c>
      <c r="M51" s="7">
        <v>0</v>
      </c>
      <c r="N51" s="44">
        <f t="shared" si="48"/>
        <v>0</v>
      </c>
      <c r="O51" s="43"/>
      <c r="P51" s="7"/>
      <c r="Q51" s="44"/>
      <c r="R51" s="43">
        <v>0</v>
      </c>
      <c r="S51" s="7">
        <v>0</v>
      </c>
      <c r="T51" s="44">
        <f t="shared" si="50"/>
        <v>0</v>
      </c>
      <c r="U51" s="43">
        <v>0</v>
      </c>
      <c r="V51" s="7">
        <v>0</v>
      </c>
      <c r="W51" s="44">
        <f t="shared" si="50"/>
        <v>0</v>
      </c>
      <c r="X51" s="43">
        <v>0</v>
      </c>
      <c r="Y51" s="7">
        <v>0</v>
      </c>
      <c r="Z51" s="44">
        <f t="shared" si="50"/>
        <v>0</v>
      </c>
      <c r="AA51" s="43">
        <v>0</v>
      </c>
      <c r="AB51" s="7">
        <v>0</v>
      </c>
      <c r="AC51" s="44">
        <f t="shared" si="50"/>
        <v>0</v>
      </c>
      <c r="AD51" s="43">
        <v>0</v>
      </c>
      <c r="AE51" s="7">
        <v>0</v>
      </c>
      <c r="AF51" s="44">
        <f t="shared" si="50"/>
        <v>0</v>
      </c>
      <c r="AG51" s="43">
        <v>0</v>
      </c>
      <c r="AH51" s="7">
        <v>0</v>
      </c>
      <c r="AI51" s="44">
        <f t="shared" si="50"/>
        <v>0</v>
      </c>
      <c r="AJ51" s="6">
        <f t="shared" si="1"/>
        <v>0</v>
      </c>
      <c r="AK51" s="15">
        <f t="shared" si="2"/>
        <v>0</v>
      </c>
    </row>
    <row r="52" spans="1:37" x14ac:dyDescent="0.3">
      <c r="A52" s="51">
        <v>2020</v>
      </c>
      <c r="B52" s="52" t="s">
        <v>12</v>
      </c>
      <c r="C52" s="43">
        <v>0</v>
      </c>
      <c r="D52" s="7">
        <v>0</v>
      </c>
      <c r="E52" s="44">
        <f t="shared" si="50"/>
        <v>0</v>
      </c>
      <c r="F52" s="43">
        <v>0</v>
      </c>
      <c r="G52" s="7">
        <v>0</v>
      </c>
      <c r="H52" s="44">
        <f t="shared" si="51"/>
        <v>0</v>
      </c>
      <c r="I52" s="43"/>
      <c r="J52" s="7"/>
      <c r="K52" s="44"/>
      <c r="L52" s="43">
        <v>0</v>
      </c>
      <c r="M52" s="7">
        <v>0</v>
      </c>
      <c r="N52" s="44">
        <f t="shared" si="48"/>
        <v>0</v>
      </c>
      <c r="O52" s="43"/>
      <c r="P52" s="7"/>
      <c r="Q52" s="44"/>
      <c r="R52" s="43">
        <v>0</v>
      </c>
      <c r="S52" s="7">
        <v>0</v>
      </c>
      <c r="T52" s="44">
        <f t="shared" si="50"/>
        <v>0</v>
      </c>
      <c r="U52" s="43">
        <v>0</v>
      </c>
      <c r="V52" s="7">
        <v>0</v>
      </c>
      <c r="W52" s="44">
        <f t="shared" si="50"/>
        <v>0</v>
      </c>
      <c r="X52" s="43">
        <v>0</v>
      </c>
      <c r="Y52" s="7">
        <v>0</v>
      </c>
      <c r="Z52" s="44">
        <f t="shared" si="50"/>
        <v>0</v>
      </c>
      <c r="AA52" s="43">
        <v>0</v>
      </c>
      <c r="AB52" s="7">
        <v>0</v>
      </c>
      <c r="AC52" s="44">
        <f t="shared" si="50"/>
        <v>0</v>
      </c>
      <c r="AD52" s="43">
        <v>0</v>
      </c>
      <c r="AE52" s="7">
        <v>0</v>
      </c>
      <c r="AF52" s="44">
        <f t="shared" si="50"/>
        <v>0</v>
      </c>
      <c r="AG52" s="43">
        <v>0</v>
      </c>
      <c r="AH52" s="7">
        <v>0</v>
      </c>
      <c r="AI52" s="44">
        <f t="shared" si="50"/>
        <v>0</v>
      </c>
      <c r="AJ52" s="6">
        <f t="shared" si="1"/>
        <v>0</v>
      </c>
      <c r="AK52" s="15">
        <f t="shared" si="2"/>
        <v>0</v>
      </c>
    </row>
    <row r="53" spans="1:37" x14ac:dyDescent="0.3">
      <c r="A53" s="51">
        <v>2020</v>
      </c>
      <c r="B53" s="52" t="s">
        <v>13</v>
      </c>
      <c r="C53" s="43">
        <v>0</v>
      </c>
      <c r="D53" s="7">
        <v>0</v>
      </c>
      <c r="E53" s="44">
        <f t="shared" si="50"/>
        <v>0</v>
      </c>
      <c r="F53" s="43">
        <v>0</v>
      </c>
      <c r="G53" s="7">
        <v>0</v>
      </c>
      <c r="H53" s="44">
        <f t="shared" si="51"/>
        <v>0</v>
      </c>
      <c r="I53" s="43"/>
      <c r="J53" s="7"/>
      <c r="K53" s="44"/>
      <c r="L53" s="43">
        <v>0</v>
      </c>
      <c r="M53" s="7">
        <v>0</v>
      </c>
      <c r="N53" s="44">
        <f t="shared" si="48"/>
        <v>0</v>
      </c>
      <c r="O53" s="43"/>
      <c r="P53" s="7"/>
      <c r="Q53" s="44"/>
      <c r="R53" s="43">
        <v>0</v>
      </c>
      <c r="S53" s="7">
        <v>0</v>
      </c>
      <c r="T53" s="44">
        <f t="shared" si="50"/>
        <v>0</v>
      </c>
      <c r="U53" s="43">
        <v>0</v>
      </c>
      <c r="V53" s="7">
        <v>0</v>
      </c>
      <c r="W53" s="44">
        <f t="shared" si="50"/>
        <v>0</v>
      </c>
      <c r="X53" s="43">
        <v>0</v>
      </c>
      <c r="Y53" s="7">
        <v>0</v>
      </c>
      <c r="Z53" s="44">
        <f t="shared" si="50"/>
        <v>0</v>
      </c>
      <c r="AA53" s="43">
        <v>0</v>
      </c>
      <c r="AB53" s="7">
        <v>0</v>
      </c>
      <c r="AC53" s="44">
        <f t="shared" si="50"/>
        <v>0</v>
      </c>
      <c r="AD53" s="43">
        <v>0</v>
      </c>
      <c r="AE53" s="7">
        <v>0</v>
      </c>
      <c r="AF53" s="44">
        <f t="shared" si="50"/>
        <v>0</v>
      </c>
      <c r="AG53" s="43">
        <v>0</v>
      </c>
      <c r="AH53" s="7">
        <v>0</v>
      </c>
      <c r="AI53" s="44">
        <f t="shared" si="50"/>
        <v>0</v>
      </c>
      <c r="AJ53" s="6">
        <f t="shared" si="1"/>
        <v>0</v>
      </c>
      <c r="AK53" s="15">
        <f t="shared" si="2"/>
        <v>0</v>
      </c>
    </row>
    <row r="54" spans="1:37" x14ac:dyDescent="0.3">
      <c r="A54" s="51">
        <v>2020</v>
      </c>
      <c r="B54" s="52" t="s">
        <v>14</v>
      </c>
      <c r="C54" s="43">
        <v>0</v>
      </c>
      <c r="D54" s="7">
        <v>0</v>
      </c>
      <c r="E54" s="44">
        <f t="shared" si="50"/>
        <v>0</v>
      </c>
      <c r="F54" s="43">
        <v>0</v>
      </c>
      <c r="G54" s="7">
        <v>0</v>
      </c>
      <c r="H54" s="44">
        <f t="shared" si="51"/>
        <v>0</v>
      </c>
      <c r="I54" s="43"/>
      <c r="J54" s="7"/>
      <c r="K54" s="44"/>
      <c r="L54" s="43">
        <v>0</v>
      </c>
      <c r="M54" s="7">
        <v>0</v>
      </c>
      <c r="N54" s="44">
        <f t="shared" si="48"/>
        <v>0</v>
      </c>
      <c r="O54" s="43"/>
      <c r="P54" s="7"/>
      <c r="Q54" s="44"/>
      <c r="R54" s="43">
        <v>0</v>
      </c>
      <c r="S54" s="7">
        <v>0</v>
      </c>
      <c r="T54" s="44">
        <f t="shared" si="50"/>
        <v>0</v>
      </c>
      <c r="U54" s="43">
        <v>0</v>
      </c>
      <c r="V54" s="7">
        <v>0</v>
      </c>
      <c r="W54" s="44">
        <f t="shared" si="50"/>
        <v>0</v>
      </c>
      <c r="X54" s="43">
        <v>0</v>
      </c>
      <c r="Y54" s="7">
        <v>0</v>
      </c>
      <c r="Z54" s="44">
        <f t="shared" si="50"/>
        <v>0</v>
      </c>
      <c r="AA54" s="43">
        <v>0</v>
      </c>
      <c r="AB54" s="7">
        <v>0</v>
      </c>
      <c r="AC54" s="44">
        <f t="shared" si="50"/>
        <v>0</v>
      </c>
      <c r="AD54" s="43">
        <v>0.61</v>
      </c>
      <c r="AE54" s="7">
        <v>14.385</v>
      </c>
      <c r="AF54" s="44">
        <f t="shared" si="50"/>
        <v>23581.967213114756</v>
      </c>
      <c r="AG54" s="43">
        <v>0</v>
      </c>
      <c r="AH54" s="7">
        <v>0</v>
      </c>
      <c r="AI54" s="44">
        <f t="shared" si="50"/>
        <v>0</v>
      </c>
      <c r="AJ54" s="6">
        <f t="shared" si="1"/>
        <v>0.61</v>
      </c>
      <c r="AK54" s="15">
        <f t="shared" si="2"/>
        <v>14.385</v>
      </c>
    </row>
    <row r="55" spans="1:37" x14ac:dyDescent="0.3">
      <c r="A55" s="51">
        <v>2020</v>
      </c>
      <c r="B55" s="44" t="s">
        <v>15</v>
      </c>
      <c r="C55" s="43">
        <v>0</v>
      </c>
      <c r="D55" s="7">
        <v>0</v>
      </c>
      <c r="E55" s="44">
        <f t="shared" si="50"/>
        <v>0</v>
      </c>
      <c r="F55" s="43">
        <v>0</v>
      </c>
      <c r="G55" s="7">
        <v>0</v>
      </c>
      <c r="H55" s="44">
        <f t="shared" si="51"/>
        <v>0</v>
      </c>
      <c r="I55" s="43"/>
      <c r="J55" s="7"/>
      <c r="K55" s="44"/>
      <c r="L55" s="43">
        <v>0</v>
      </c>
      <c r="M55" s="7">
        <v>0</v>
      </c>
      <c r="N55" s="44">
        <f t="shared" si="48"/>
        <v>0</v>
      </c>
      <c r="O55" s="43"/>
      <c r="P55" s="7"/>
      <c r="Q55" s="44"/>
      <c r="R55" s="43">
        <v>0</v>
      </c>
      <c r="S55" s="7">
        <v>0</v>
      </c>
      <c r="T55" s="44">
        <f t="shared" si="50"/>
        <v>0</v>
      </c>
      <c r="U55" s="43">
        <v>0</v>
      </c>
      <c r="V55" s="7">
        <v>0</v>
      </c>
      <c r="W55" s="44">
        <f t="shared" si="50"/>
        <v>0</v>
      </c>
      <c r="X55" s="43">
        <v>0</v>
      </c>
      <c r="Y55" s="7">
        <v>0</v>
      </c>
      <c r="Z55" s="44">
        <f t="shared" si="50"/>
        <v>0</v>
      </c>
      <c r="AA55" s="43">
        <v>0</v>
      </c>
      <c r="AB55" s="7">
        <v>0</v>
      </c>
      <c r="AC55" s="44">
        <f t="shared" si="50"/>
        <v>0</v>
      </c>
      <c r="AD55" s="43">
        <v>0</v>
      </c>
      <c r="AE55" s="7">
        <v>0</v>
      </c>
      <c r="AF55" s="44">
        <f t="shared" si="50"/>
        <v>0</v>
      </c>
      <c r="AG55" s="43">
        <v>0</v>
      </c>
      <c r="AH55" s="7">
        <v>0</v>
      </c>
      <c r="AI55" s="44">
        <f t="shared" si="50"/>
        <v>0</v>
      </c>
      <c r="AJ55" s="6">
        <f t="shared" si="1"/>
        <v>0</v>
      </c>
      <c r="AK55" s="15">
        <f t="shared" si="2"/>
        <v>0</v>
      </c>
    </row>
    <row r="56" spans="1:37" x14ac:dyDescent="0.3">
      <c r="A56" s="51">
        <v>2020</v>
      </c>
      <c r="B56" s="52" t="s">
        <v>16</v>
      </c>
      <c r="C56" s="43">
        <v>0</v>
      </c>
      <c r="D56" s="7">
        <v>0</v>
      </c>
      <c r="E56" s="44">
        <f t="shared" si="50"/>
        <v>0</v>
      </c>
      <c r="F56" s="43">
        <v>0</v>
      </c>
      <c r="G56" s="7">
        <v>0</v>
      </c>
      <c r="H56" s="44">
        <f t="shared" si="51"/>
        <v>0</v>
      </c>
      <c r="I56" s="43"/>
      <c r="J56" s="7"/>
      <c r="K56" s="44"/>
      <c r="L56" s="43">
        <v>0</v>
      </c>
      <c r="M56" s="7">
        <v>0</v>
      </c>
      <c r="N56" s="44">
        <f t="shared" si="48"/>
        <v>0</v>
      </c>
      <c r="O56" s="43"/>
      <c r="P56" s="7"/>
      <c r="Q56" s="44"/>
      <c r="R56" s="43">
        <v>0</v>
      </c>
      <c r="S56" s="7">
        <v>0</v>
      </c>
      <c r="T56" s="44">
        <f t="shared" si="50"/>
        <v>0</v>
      </c>
      <c r="U56" s="43">
        <v>0</v>
      </c>
      <c r="V56" s="7">
        <v>0</v>
      </c>
      <c r="W56" s="44">
        <f t="shared" si="50"/>
        <v>0</v>
      </c>
      <c r="X56" s="43">
        <v>0</v>
      </c>
      <c r="Y56" s="7">
        <v>0</v>
      </c>
      <c r="Z56" s="44">
        <f t="shared" si="50"/>
        <v>0</v>
      </c>
      <c r="AA56" s="43">
        <v>0</v>
      </c>
      <c r="AB56" s="7">
        <v>0</v>
      </c>
      <c r="AC56" s="44">
        <f t="shared" si="50"/>
        <v>0</v>
      </c>
      <c r="AD56" s="43">
        <v>0</v>
      </c>
      <c r="AE56" s="7">
        <v>0</v>
      </c>
      <c r="AF56" s="44">
        <f t="shared" si="50"/>
        <v>0</v>
      </c>
      <c r="AG56" s="43">
        <v>0</v>
      </c>
      <c r="AH56" s="7">
        <v>0</v>
      </c>
      <c r="AI56" s="44">
        <f t="shared" si="50"/>
        <v>0</v>
      </c>
      <c r="AJ56" s="6">
        <f t="shared" si="1"/>
        <v>0</v>
      </c>
      <c r="AK56" s="15">
        <f t="shared" si="2"/>
        <v>0</v>
      </c>
    </row>
    <row r="57" spans="1:37" ht="15" thickBot="1" x14ac:dyDescent="0.35">
      <c r="A57" s="64"/>
      <c r="B57" s="65" t="s">
        <v>17</v>
      </c>
      <c r="C57" s="66">
        <f t="shared" ref="C57:D57" si="52">SUM(C45:C56)</f>
        <v>0</v>
      </c>
      <c r="D57" s="67">
        <f t="shared" si="52"/>
        <v>0</v>
      </c>
      <c r="E57" s="68"/>
      <c r="F57" s="66">
        <f t="shared" ref="F57:G57" si="53">SUM(F45:F56)</f>
        <v>0</v>
      </c>
      <c r="G57" s="67">
        <f t="shared" si="53"/>
        <v>0</v>
      </c>
      <c r="H57" s="68"/>
      <c r="I57" s="66"/>
      <c r="J57" s="67"/>
      <c r="K57" s="68"/>
      <c r="L57" s="66">
        <f t="shared" ref="L57:M57" si="54">SUM(L45:L56)</f>
        <v>0</v>
      </c>
      <c r="M57" s="67">
        <f t="shared" si="54"/>
        <v>0</v>
      </c>
      <c r="N57" s="68"/>
      <c r="O57" s="66"/>
      <c r="P57" s="67"/>
      <c r="Q57" s="68"/>
      <c r="R57" s="66">
        <f t="shared" ref="R57:S57" si="55">SUM(R45:R56)</f>
        <v>0</v>
      </c>
      <c r="S57" s="67">
        <f t="shared" si="55"/>
        <v>0</v>
      </c>
      <c r="T57" s="68"/>
      <c r="U57" s="66">
        <f t="shared" ref="U57:V57" si="56">SUM(U45:U56)</f>
        <v>0</v>
      </c>
      <c r="V57" s="67">
        <f t="shared" si="56"/>
        <v>0</v>
      </c>
      <c r="W57" s="68"/>
      <c r="X57" s="66">
        <f t="shared" ref="X57:Y57" si="57">SUM(X45:X56)</f>
        <v>0</v>
      </c>
      <c r="Y57" s="67">
        <f t="shared" si="57"/>
        <v>0</v>
      </c>
      <c r="Z57" s="68"/>
      <c r="AA57" s="66">
        <f t="shared" ref="AA57:AB57" si="58">SUM(AA45:AA56)</f>
        <v>0</v>
      </c>
      <c r="AB57" s="67">
        <f t="shared" si="58"/>
        <v>0</v>
      </c>
      <c r="AC57" s="68"/>
      <c r="AD57" s="66">
        <f t="shared" ref="AD57:AE57" si="59">SUM(AD45:AD56)</f>
        <v>1.4259999999999999</v>
      </c>
      <c r="AE57" s="67">
        <f t="shared" si="59"/>
        <v>31.808999999999997</v>
      </c>
      <c r="AF57" s="68"/>
      <c r="AG57" s="66">
        <f t="shared" ref="AG57:AH57" si="60">SUM(AG45:AG56)</f>
        <v>0</v>
      </c>
      <c r="AH57" s="67">
        <f t="shared" si="60"/>
        <v>0</v>
      </c>
      <c r="AI57" s="68"/>
      <c r="AJ57" s="37">
        <f t="shared" si="1"/>
        <v>1.4259999999999999</v>
      </c>
      <c r="AK57" s="38">
        <f t="shared" si="2"/>
        <v>31.808999999999997</v>
      </c>
    </row>
    <row r="58" spans="1:37" x14ac:dyDescent="0.3">
      <c r="A58" s="51">
        <v>2021</v>
      </c>
      <c r="B58" s="52" t="s">
        <v>5</v>
      </c>
      <c r="C58" s="43">
        <v>0</v>
      </c>
      <c r="D58" s="7">
        <v>0</v>
      </c>
      <c r="E58" s="44">
        <f>IF(C58=0,0,D58/C58*1000)</f>
        <v>0</v>
      </c>
      <c r="F58" s="43">
        <v>0</v>
      </c>
      <c r="G58" s="7">
        <v>0</v>
      </c>
      <c r="H58" s="44">
        <f t="shared" ref="H58:H69" si="61">IF(F58=0,0,G58/F58*1000)</f>
        <v>0</v>
      </c>
      <c r="I58" s="43"/>
      <c r="J58" s="7"/>
      <c r="K58" s="44"/>
      <c r="L58" s="43">
        <v>0</v>
      </c>
      <c r="M58" s="7">
        <v>0</v>
      </c>
      <c r="N58" s="44">
        <f t="shared" ref="N58:N69" si="62">IF(L58=0,0,M58/L58*1000)</f>
        <v>0</v>
      </c>
      <c r="O58" s="43"/>
      <c r="P58" s="7"/>
      <c r="Q58" s="44"/>
      <c r="R58" s="43">
        <v>0</v>
      </c>
      <c r="S58" s="7">
        <v>0</v>
      </c>
      <c r="T58" s="44">
        <f t="shared" ref="T58:T69" si="63">IF(R58=0,0,S58/R58*1000)</f>
        <v>0</v>
      </c>
      <c r="U58" s="43">
        <v>0</v>
      </c>
      <c r="V58" s="7">
        <v>0</v>
      </c>
      <c r="W58" s="44">
        <f t="shared" ref="W58:W69" si="64">IF(U58=0,0,V58/U58*1000)</f>
        <v>0</v>
      </c>
      <c r="X58" s="43">
        <v>0</v>
      </c>
      <c r="Y58" s="7">
        <v>0</v>
      </c>
      <c r="Z58" s="44">
        <f t="shared" ref="Z58:Z69" si="65">IF(X58=0,0,Y58/X58*1000)</f>
        <v>0</v>
      </c>
      <c r="AA58" s="43">
        <v>0</v>
      </c>
      <c r="AB58" s="7">
        <v>0</v>
      </c>
      <c r="AC58" s="44">
        <f t="shared" ref="AC58:AC69" si="66">IF(AA58=0,0,AB58/AA58*1000)</f>
        <v>0</v>
      </c>
      <c r="AD58" s="73">
        <v>30.06</v>
      </c>
      <c r="AE58" s="7">
        <v>818.553</v>
      </c>
      <c r="AF58" s="44">
        <f t="shared" ref="AF58:AF69" si="67">IF(AD58=0,0,AE58/AD58*1000)</f>
        <v>27230.63872255489</v>
      </c>
      <c r="AG58" s="43">
        <v>0</v>
      </c>
      <c r="AH58" s="7">
        <v>0</v>
      </c>
      <c r="AI58" s="44">
        <f t="shared" ref="AI58:AI69" si="68">IF(AG58=0,0,AH58/AG58*1000)</f>
        <v>0</v>
      </c>
      <c r="AJ58" s="6">
        <f t="shared" si="1"/>
        <v>30.06</v>
      </c>
      <c r="AK58" s="15">
        <f t="shared" si="2"/>
        <v>818.553</v>
      </c>
    </row>
    <row r="59" spans="1:37" x14ac:dyDescent="0.3">
      <c r="A59" s="51">
        <v>2021</v>
      </c>
      <c r="B59" s="52" t="s">
        <v>6</v>
      </c>
      <c r="C59" s="43">
        <v>0</v>
      </c>
      <c r="D59" s="7">
        <v>0</v>
      </c>
      <c r="E59" s="44">
        <f t="shared" ref="E59:E60" si="69">IF(C59=0,0,D59/C59*1000)</f>
        <v>0</v>
      </c>
      <c r="F59" s="43">
        <v>0</v>
      </c>
      <c r="G59" s="7">
        <v>0</v>
      </c>
      <c r="H59" s="44">
        <f t="shared" si="61"/>
        <v>0</v>
      </c>
      <c r="I59" s="43"/>
      <c r="J59" s="7"/>
      <c r="K59" s="44"/>
      <c r="L59" s="43">
        <v>0</v>
      </c>
      <c r="M59" s="7">
        <v>0</v>
      </c>
      <c r="N59" s="44">
        <f t="shared" si="62"/>
        <v>0</v>
      </c>
      <c r="O59" s="43"/>
      <c r="P59" s="7"/>
      <c r="Q59" s="44"/>
      <c r="R59" s="43">
        <v>0</v>
      </c>
      <c r="S59" s="7">
        <v>0</v>
      </c>
      <c r="T59" s="44">
        <f t="shared" si="63"/>
        <v>0</v>
      </c>
      <c r="U59" s="43">
        <v>0</v>
      </c>
      <c r="V59" s="7">
        <v>0</v>
      </c>
      <c r="W59" s="44">
        <f t="shared" si="64"/>
        <v>0</v>
      </c>
      <c r="X59" s="43">
        <v>0</v>
      </c>
      <c r="Y59" s="7">
        <v>0</v>
      </c>
      <c r="Z59" s="44">
        <f t="shared" si="65"/>
        <v>0</v>
      </c>
      <c r="AA59" s="43">
        <v>0</v>
      </c>
      <c r="AB59" s="7">
        <v>0</v>
      </c>
      <c r="AC59" s="44">
        <f t="shared" si="66"/>
        <v>0</v>
      </c>
      <c r="AD59" s="43">
        <v>0</v>
      </c>
      <c r="AE59" s="7">
        <v>0</v>
      </c>
      <c r="AF59" s="44">
        <f t="shared" si="67"/>
        <v>0</v>
      </c>
      <c r="AG59" s="43">
        <v>0</v>
      </c>
      <c r="AH59" s="7">
        <v>0</v>
      </c>
      <c r="AI59" s="44">
        <f t="shared" si="68"/>
        <v>0</v>
      </c>
      <c r="AJ59" s="6">
        <f t="shared" si="1"/>
        <v>0</v>
      </c>
      <c r="AK59" s="15">
        <f t="shared" si="2"/>
        <v>0</v>
      </c>
    </row>
    <row r="60" spans="1:37" x14ac:dyDescent="0.3">
      <c r="A60" s="51">
        <v>2021</v>
      </c>
      <c r="B60" s="52" t="s">
        <v>7</v>
      </c>
      <c r="C60" s="43">
        <v>0</v>
      </c>
      <c r="D60" s="7">
        <v>0</v>
      </c>
      <c r="E60" s="44">
        <f t="shared" si="69"/>
        <v>0</v>
      </c>
      <c r="F60" s="43">
        <v>0</v>
      </c>
      <c r="G60" s="7">
        <v>0</v>
      </c>
      <c r="H60" s="44">
        <f t="shared" si="61"/>
        <v>0</v>
      </c>
      <c r="I60" s="43"/>
      <c r="J60" s="7"/>
      <c r="K60" s="44"/>
      <c r="L60" s="43">
        <v>0</v>
      </c>
      <c r="M60" s="7">
        <v>0</v>
      </c>
      <c r="N60" s="44">
        <f t="shared" si="62"/>
        <v>0</v>
      </c>
      <c r="O60" s="73"/>
      <c r="P60" s="7"/>
      <c r="Q60" s="44"/>
      <c r="R60" s="73">
        <v>0.02</v>
      </c>
      <c r="S60" s="7">
        <v>2.1579999999999999</v>
      </c>
      <c r="T60" s="44">
        <f t="shared" si="63"/>
        <v>107899.99999999999</v>
      </c>
      <c r="U60" s="43">
        <v>0</v>
      </c>
      <c r="V60" s="7">
        <v>0</v>
      </c>
      <c r="W60" s="44">
        <f t="shared" si="64"/>
        <v>0</v>
      </c>
      <c r="X60" s="43">
        <v>0</v>
      </c>
      <c r="Y60" s="7">
        <v>0</v>
      </c>
      <c r="Z60" s="44">
        <f t="shared" si="65"/>
        <v>0</v>
      </c>
      <c r="AA60" s="43">
        <v>0</v>
      </c>
      <c r="AB60" s="7">
        <v>0</v>
      </c>
      <c r="AC60" s="44">
        <f t="shared" si="66"/>
        <v>0</v>
      </c>
      <c r="AD60" s="43">
        <v>0</v>
      </c>
      <c r="AE60" s="7">
        <v>0</v>
      </c>
      <c r="AF60" s="44">
        <f t="shared" si="67"/>
        <v>0</v>
      </c>
      <c r="AG60" s="43">
        <v>0</v>
      </c>
      <c r="AH60" s="7">
        <v>0</v>
      </c>
      <c r="AI60" s="44">
        <f t="shared" si="68"/>
        <v>0</v>
      </c>
      <c r="AJ60" s="6">
        <f t="shared" si="1"/>
        <v>0.02</v>
      </c>
      <c r="AK60" s="15">
        <f t="shared" si="2"/>
        <v>2.1579999999999999</v>
      </c>
    </row>
    <row r="61" spans="1:37" x14ac:dyDescent="0.3">
      <c r="A61" s="51">
        <v>2021</v>
      </c>
      <c r="B61" s="52" t="s">
        <v>8</v>
      </c>
      <c r="C61" s="43">
        <v>0</v>
      </c>
      <c r="D61" s="7">
        <v>0</v>
      </c>
      <c r="E61" s="44">
        <f>IF(C61=0,0,D61/C61*1000)</f>
        <v>0</v>
      </c>
      <c r="F61" s="43">
        <v>0</v>
      </c>
      <c r="G61" s="7">
        <v>0</v>
      </c>
      <c r="H61" s="44">
        <f t="shared" si="61"/>
        <v>0</v>
      </c>
      <c r="I61" s="43"/>
      <c r="J61" s="7"/>
      <c r="K61" s="44"/>
      <c r="L61" s="43">
        <v>0</v>
      </c>
      <c r="M61" s="7">
        <v>0</v>
      </c>
      <c r="N61" s="44">
        <f t="shared" si="62"/>
        <v>0</v>
      </c>
      <c r="O61" s="43"/>
      <c r="P61" s="7"/>
      <c r="Q61" s="44"/>
      <c r="R61" s="43">
        <v>0</v>
      </c>
      <c r="S61" s="7">
        <v>0</v>
      </c>
      <c r="T61" s="44">
        <f t="shared" si="63"/>
        <v>0</v>
      </c>
      <c r="U61" s="43">
        <v>0</v>
      </c>
      <c r="V61" s="7">
        <v>0</v>
      </c>
      <c r="W61" s="44">
        <f t="shared" si="64"/>
        <v>0</v>
      </c>
      <c r="X61" s="43">
        <v>0</v>
      </c>
      <c r="Y61" s="7">
        <v>0</v>
      </c>
      <c r="Z61" s="44">
        <f t="shared" si="65"/>
        <v>0</v>
      </c>
      <c r="AA61" s="43">
        <v>0</v>
      </c>
      <c r="AB61" s="7">
        <v>0</v>
      </c>
      <c r="AC61" s="44">
        <f t="shared" si="66"/>
        <v>0</v>
      </c>
      <c r="AD61" s="43">
        <v>0</v>
      </c>
      <c r="AE61" s="7">
        <v>0</v>
      </c>
      <c r="AF61" s="44">
        <f t="shared" si="67"/>
        <v>0</v>
      </c>
      <c r="AG61" s="43">
        <v>0</v>
      </c>
      <c r="AH61" s="7">
        <v>0</v>
      </c>
      <c r="AI61" s="44">
        <f t="shared" si="68"/>
        <v>0</v>
      </c>
      <c r="AJ61" s="6">
        <f t="shared" si="1"/>
        <v>0</v>
      </c>
      <c r="AK61" s="15">
        <f t="shared" si="2"/>
        <v>0</v>
      </c>
    </row>
    <row r="62" spans="1:37" x14ac:dyDescent="0.3">
      <c r="A62" s="51">
        <v>2021</v>
      </c>
      <c r="B62" s="44" t="s">
        <v>9</v>
      </c>
      <c r="C62" s="43">
        <v>0</v>
      </c>
      <c r="D62" s="7">
        <v>0</v>
      </c>
      <c r="E62" s="44">
        <f t="shared" ref="E62:E69" si="70">IF(C62=0,0,D62/C62*1000)</f>
        <v>0</v>
      </c>
      <c r="F62" s="43">
        <v>0</v>
      </c>
      <c r="G62" s="7">
        <v>0</v>
      </c>
      <c r="H62" s="44">
        <f t="shared" si="61"/>
        <v>0</v>
      </c>
      <c r="I62" s="74"/>
      <c r="J62" s="75"/>
      <c r="K62" s="44"/>
      <c r="L62" s="74">
        <v>1.5029999999999999</v>
      </c>
      <c r="M62" s="75">
        <v>40.424999999999997</v>
      </c>
      <c r="N62" s="44">
        <f t="shared" si="62"/>
        <v>26896.207584830339</v>
      </c>
      <c r="O62" s="43"/>
      <c r="P62" s="7"/>
      <c r="Q62" s="44"/>
      <c r="R62" s="43">
        <v>0</v>
      </c>
      <c r="S62" s="7">
        <v>0</v>
      </c>
      <c r="T62" s="44">
        <f t="shared" si="63"/>
        <v>0</v>
      </c>
      <c r="U62" s="43">
        <v>0</v>
      </c>
      <c r="V62" s="7">
        <v>0</v>
      </c>
      <c r="W62" s="44">
        <f t="shared" si="64"/>
        <v>0</v>
      </c>
      <c r="X62" s="43">
        <v>0</v>
      </c>
      <c r="Y62" s="7">
        <v>0</v>
      </c>
      <c r="Z62" s="44">
        <f t="shared" si="65"/>
        <v>0</v>
      </c>
      <c r="AA62" s="43">
        <v>0</v>
      </c>
      <c r="AB62" s="7">
        <v>0</v>
      </c>
      <c r="AC62" s="44">
        <f t="shared" si="66"/>
        <v>0</v>
      </c>
      <c r="AD62" s="43">
        <v>0</v>
      </c>
      <c r="AE62" s="7">
        <v>0</v>
      </c>
      <c r="AF62" s="44">
        <f t="shared" si="67"/>
        <v>0</v>
      </c>
      <c r="AG62" s="74">
        <v>32.78</v>
      </c>
      <c r="AH62" s="75">
        <v>868.67</v>
      </c>
      <c r="AI62" s="44">
        <f t="shared" si="68"/>
        <v>26499.999999999996</v>
      </c>
      <c r="AJ62" s="6">
        <f t="shared" si="1"/>
        <v>34.283000000000001</v>
      </c>
      <c r="AK62" s="15">
        <f t="shared" si="2"/>
        <v>909.09499999999991</v>
      </c>
    </row>
    <row r="63" spans="1:37" x14ac:dyDescent="0.3">
      <c r="A63" s="51">
        <v>2021</v>
      </c>
      <c r="B63" s="52" t="s">
        <v>10</v>
      </c>
      <c r="C63" s="43">
        <v>0</v>
      </c>
      <c r="D63" s="7">
        <v>0</v>
      </c>
      <c r="E63" s="44">
        <f t="shared" si="70"/>
        <v>0</v>
      </c>
      <c r="F63" s="43">
        <v>0</v>
      </c>
      <c r="G63" s="7">
        <v>0</v>
      </c>
      <c r="H63" s="44">
        <f t="shared" si="61"/>
        <v>0</v>
      </c>
      <c r="I63" s="43"/>
      <c r="J63" s="7"/>
      <c r="K63" s="44"/>
      <c r="L63" s="43">
        <v>0</v>
      </c>
      <c r="M63" s="7">
        <v>0</v>
      </c>
      <c r="N63" s="44">
        <f t="shared" si="62"/>
        <v>0</v>
      </c>
      <c r="O63" s="43"/>
      <c r="P63" s="7"/>
      <c r="Q63" s="44"/>
      <c r="R63" s="43">
        <v>0</v>
      </c>
      <c r="S63" s="7">
        <v>0</v>
      </c>
      <c r="T63" s="44">
        <f t="shared" si="63"/>
        <v>0</v>
      </c>
      <c r="U63" s="43">
        <v>0</v>
      </c>
      <c r="V63" s="7">
        <v>0</v>
      </c>
      <c r="W63" s="44">
        <f t="shared" si="64"/>
        <v>0</v>
      </c>
      <c r="X63" s="43">
        <v>0</v>
      </c>
      <c r="Y63" s="7">
        <v>0</v>
      </c>
      <c r="Z63" s="44">
        <f t="shared" si="65"/>
        <v>0</v>
      </c>
      <c r="AA63" s="43">
        <v>0</v>
      </c>
      <c r="AB63" s="7">
        <v>0</v>
      </c>
      <c r="AC63" s="44">
        <f t="shared" si="66"/>
        <v>0</v>
      </c>
      <c r="AD63" s="43">
        <v>0</v>
      </c>
      <c r="AE63" s="7">
        <v>0</v>
      </c>
      <c r="AF63" s="44">
        <f t="shared" si="67"/>
        <v>0</v>
      </c>
      <c r="AG63" s="43">
        <v>0</v>
      </c>
      <c r="AH63" s="7">
        <v>0</v>
      </c>
      <c r="AI63" s="44">
        <f t="shared" si="68"/>
        <v>0</v>
      </c>
      <c r="AJ63" s="6">
        <f t="shared" si="1"/>
        <v>0</v>
      </c>
      <c r="AK63" s="15">
        <f t="shared" si="2"/>
        <v>0</v>
      </c>
    </row>
    <row r="64" spans="1:37" x14ac:dyDescent="0.3">
      <c r="A64" s="51">
        <v>2021</v>
      </c>
      <c r="B64" s="52" t="s">
        <v>11</v>
      </c>
      <c r="C64" s="43">
        <v>0</v>
      </c>
      <c r="D64" s="7">
        <v>0</v>
      </c>
      <c r="E64" s="44">
        <f t="shared" si="70"/>
        <v>0</v>
      </c>
      <c r="F64" s="43">
        <v>0</v>
      </c>
      <c r="G64" s="7">
        <v>0</v>
      </c>
      <c r="H64" s="44">
        <f t="shared" si="61"/>
        <v>0</v>
      </c>
      <c r="I64" s="43"/>
      <c r="J64" s="7"/>
      <c r="K64" s="44"/>
      <c r="L64" s="43">
        <v>0</v>
      </c>
      <c r="M64" s="7">
        <v>0</v>
      </c>
      <c r="N64" s="44">
        <f t="shared" si="62"/>
        <v>0</v>
      </c>
      <c r="O64" s="43"/>
      <c r="P64" s="7"/>
      <c r="Q64" s="44"/>
      <c r="R64" s="43">
        <v>0</v>
      </c>
      <c r="S64" s="7">
        <v>0</v>
      </c>
      <c r="T64" s="44">
        <f t="shared" si="63"/>
        <v>0</v>
      </c>
      <c r="U64" s="43">
        <v>0</v>
      </c>
      <c r="V64" s="7">
        <v>0</v>
      </c>
      <c r="W64" s="44">
        <f t="shared" si="64"/>
        <v>0</v>
      </c>
      <c r="X64" s="43">
        <v>0</v>
      </c>
      <c r="Y64" s="7">
        <v>0</v>
      </c>
      <c r="Z64" s="44">
        <f t="shared" si="65"/>
        <v>0</v>
      </c>
      <c r="AA64" s="43">
        <v>0</v>
      </c>
      <c r="AB64" s="7">
        <v>0</v>
      </c>
      <c r="AC64" s="44">
        <f t="shared" si="66"/>
        <v>0</v>
      </c>
      <c r="AD64" s="43">
        <v>0</v>
      </c>
      <c r="AE64" s="7">
        <v>0</v>
      </c>
      <c r="AF64" s="44">
        <f t="shared" si="67"/>
        <v>0</v>
      </c>
      <c r="AG64" s="73">
        <v>0.1</v>
      </c>
      <c r="AH64" s="7">
        <v>5.125</v>
      </c>
      <c r="AI64" s="44">
        <f t="shared" si="68"/>
        <v>51250</v>
      </c>
      <c r="AJ64" s="6">
        <f t="shared" si="1"/>
        <v>0.1</v>
      </c>
      <c r="AK64" s="15">
        <f t="shared" si="2"/>
        <v>5.125</v>
      </c>
    </row>
    <row r="65" spans="1:37" x14ac:dyDescent="0.3">
      <c r="A65" s="51">
        <v>2021</v>
      </c>
      <c r="B65" s="52" t="s">
        <v>12</v>
      </c>
      <c r="C65" s="43">
        <v>0</v>
      </c>
      <c r="D65" s="7">
        <v>0</v>
      </c>
      <c r="E65" s="44">
        <f t="shared" si="70"/>
        <v>0</v>
      </c>
      <c r="F65" s="43">
        <v>0</v>
      </c>
      <c r="G65" s="7">
        <v>0</v>
      </c>
      <c r="H65" s="44">
        <f t="shared" si="61"/>
        <v>0</v>
      </c>
      <c r="I65" s="43"/>
      <c r="J65" s="7"/>
      <c r="K65" s="44"/>
      <c r="L65" s="43">
        <v>0</v>
      </c>
      <c r="M65" s="7">
        <v>0</v>
      </c>
      <c r="N65" s="44">
        <f t="shared" si="62"/>
        <v>0</v>
      </c>
      <c r="O65" s="43"/>
      <c r="P65" s="7"/>
      <c r="Q65" s="44"/>
      <c r="R65" s="43">
        <v>0</v>
      </c>
      <c r="S65" s="7">
        <v>0</v>
      </c>
      <c r="T65" s="44">
        <f t="shared" si="63"/>
        <v>0</v>
      </c>
      <c r="U65" s="43">
        <v>0</v>
      </c>
      <c r="V65" s="7">
        <v>0</v>
      </c>
      <c r="W65" s="44">
        <f t="shared" si="64"/>
        <v>0</v>
      </c>
      <c r="X65" s="43">
        <v>0</v>
      </c>
      <c r="Y65" s="7">
        <v>0</v>
      </c>
      <c r="Z65" s="44">
        <f t="shared" si="65"/>
        <v>0</v>
      </c>
      <c r="AA65" s="43">
        <v>0</v>
      </c>
      <c r="AB65" s="7">
        <v>0</v>
      </c>
      <c r="AC65" s="44">
        <f t="shared" si="66"/>
        <v>0</v>
      </c>
      <c r="AD65" s="43">
        <v>0</v>
      </c>
      <c r="AE65" s="7">
        <v>0</v>
      </c>
      <c r="AF65" s="44">
        <f t="shared" si="67"/>
        <v>0</v>
      </c>
      <c r="AG65" s="43">
        <v>0</v>
      </c>
      <c r="AH65" s="7">
        <v>0</v>
      </c>
      <c r="AI65" s="44">
        <f t="shared" si="68"/>
        <v>0</v>
      </c>
      <c r="AJ65" s="6">
        <f t="shared" si="1"/>
        <v>0</v>
      </c>
      <c r="AK65" s="15">
        <f t="shared" si="2"/>
        <v>0</v>
      </c>
    </row>
    <row r="66" spans="1:37" x14ac:dyDescent="0.3">
      <c r="A66" s="51">
        <v>2021</v>
      </c>
      <c r="B66" s="52" t="s">
        <v>13</v>
      </c>
      <c r="C66" s="43">
        <v>0</v>
      </c>
      <c r="D66" s="7">
        <v>0</v>
      </c>
      <c r="E66" s="44">
        <f t="shared" si="70"/>
        <v>0</v>
      </c>
      <c r="F66" s="73">
        <v>0.152</v>
      </c>
      <c r="G66" s="7">
        <v>6.6310000000000002</v>
      </c>
      <c r="H66" s="44">
        <f t="shared" si="61"/>
        <v>43625</v>
      </c>
      <c r="I66" s="43"/>
      <c r="J66" s="7"/>
      <c r="K66" s="44"/>
      <c r="L66" s="43">
        <v>0</v>
      </c>
      <c r="M66" s="7">
        <v>0</v>
      </c>
      <c r="N66" s="44">
        <f t="shared" si="62"/>
        <v>0</v>
      </c>
      <c r="O66" s="43"/>
      <c r="P66" s="7"/>
      <c r="Q66" s="44"/>
      <c r="R66" s="43">
        <v>0</v>
      </c>
      <c r="S66" s="7">
        <v>0</v>
      </c>
      <c r="T66" s="44">
        <f t="shared" si="63"/>
        <v>0</v>
      </c>
      <c r="U66" s="43">
        <v>0</v>
      </c>
      <c r="V66" s="7">
        <v>0</v>
      </c>
      <c r="W66" s="44">
        <f t="shared" si="64"/>
        <v>0</v>
      </c>
      <c r="X66" s="43">
        <v>0</v>
      </c>
      <c r="Y66" s="7">
        <v>0</v>
      </c>
      <c r="Z66" s="44">
        <f t="shared" si="65"/>
        <v>0</v>
      </c>
      <c r="AA66" s="43">
        <v>0</v>
      </c>
      <c r="AB66" s="7">
        <v>0</v>
      </c>
      <c r="AC66" s="44">
        <f t="shared" si="66"/>
        <v>0</v>
      </c>
      <c r="AD66" s="43">
        <v>0</v>
      </c>
      <c r="AE66" s="7">
        <v>0</v>
      </c>
      <c r="AF66" s="44">
        <f t="shared" si="67"/>
        <v>0</v>
      </c>
      <c r="AG66" s="43">
        <v>0</v>
      </c>
      <c r="AH66" s="7">
        <v>0</v>
      </c>
      <c r="AI66" s="44">
        <f t="shared" si="68"/>
        <v>0</v>
      </c>
      <c r="AJ66" s="6">
        <f>C66+AD66+AG66+U66+R66+AA66+X66+L66+F66</f>
        <v>0.152</v>
      </c>
      <c r="AK66" s="15">
        <f>D66+AE66+AH66+V66+S66+AB66+Y66+M66+G66</f>
        <v>6.6310000000000002</v>
      </c>
    </row>
    <row r="67" spans="1:37" x14ac:dyDescent="0.3">
      <c r="A67" s="51">
        <v>2021</v>
      </c>
      <c r="B67" s="52" t="s">
        <v>14</v>
      </c>
      <c r="C67" s="73">
        <v>1.14E-3</v>
      </c>
      <c r="D67" s="7">
        <v>0.39800000000000002</v>
      </c>
      <c r="E67" s="44">
        <f t="shared" si="70"/>
        <v>349122.80701754388</v>
      </c>
      <c r="F67" s="43">
        <v>0</v>
      </c>
      <c r="G67" s="7">
        <v>0</v>
      </c>
      <c r="H67" s="44">
        <f t="shared" si="61"/>
        <v>0</v>
      </c>
      <c r="I67" s="43"/>
      <c r="J67" s="7"/>
      <c r="K67" s="44"/>
      <c r="L67" s="43">
        <v>0</v>
      </c>
      <c r="M67" s="7">
        <v>0</v>
      </c>
      <c r="N67" s="44">
        <f t="shared" si="62"/>
        <v>0</v>
      </c>
      <c r="O67" s="43"/>
      <c r="P67" s="7"/>
      <c r="Q67" s="44"/>
      <c r="R67" s="43">
        <v>0</v>
      </c>
      <c r="S67" s="7">
        <v>0</v>
      </c>
      <c r="T67" s="44">
        <f t="shared" si="63"/>
        <v>0</v>
      </c>
      <c r="U67" s="43">
        <v>0</v>
      </c>
      <c r="V67" s="7">
        <v>0</v>
      </c>
      <c r="W67" s="44">
        <f t="shared" si="64"/>
        <v>0</v>
      </c>
      <c r="X67" s="43">
        <v>0</v>
      </c>
      <c r="Y67" s="7">
        <v>0</v>
      </c>
      <c r="Z67" s="44">
        <f t="shared" si="65"/>
        <v>0</v>
      </c>
      <c r="AA67" s="43">
        <v>0</v>
      </c>
      <c r="AB67" s="7">
        <v>0</v>
      </c>
      <c r="AC67" s="44">
        <f t="shared" si="66"/>
        <v>0</v>
      </c>
      <c r="AD67" s="43">
        <v>0</v>
      </c>
      <c r="AE67" s="7">
        <v>0</v>
      </c>
      <c r="AF67" s="44">
        <f t="shared" si="67"/>
        <v>0</v>
      </c>
      <c r="AG67" s="73">
        <v>31.98</v>
      </c>
      <c r="AH67" s="7">
        <v>1195.0930000000001</v>
      </c>
      <c r="AI67" s="44">
        <f t="shared" si="68"/>
        <v>37370.012507817388</v>
      </c>
      <c r="AJ67" s="6">
        <f t="shared" ref="AJ67:AJ70" si="71">C67+AD67+AG67+U67+R67+AA67+X67+L67+F67</f>
        <v>31.98114</v>
      </c>
      <c r="AK67" s="15">
        <f t="shared" ref="AK67:AK70" si="72">D67+AE67+AH67+V67+S67+AB67+Y67+M67+G67</f>
        <v>1195.491</v>
      </c>
    </row>
    <row r="68" spans="1:37" x14ac:dyDescent="0.3">
      <c r="A68" s="51">
        <v>2021</v>
      </c>
      <c r="B68" s="44" t="s">
        <v>15</v>
      </c>
      <c r="C68" s="43">
        <v>0</v>
      </c>
      <c r="D68" s="7">
        <v>0</v>
      </c>
      <c r="E68" s="44">
        <f t="shared" si="70"/>
        <v>0</v>
      </c>
      <c r="F68" s="43">
        <v>0</v>
      </c>
      <c r="G68" s="7">
        <v>0</v>
      </c>
      <c r="H68" s="44">
        <f t="shared" si="61"/>
        <v>0</v>
      </c>
      <c r="I68" s="43"/>
      <c r="J68" s="7"/>
      <c r="K68" s="44"/>
      <c r="L68" s="43">
        <v>0</v>
      </c>
      <c r="M68" s="7">
        <v>0</v>
      </c>
      <c r="N68" s="44">
        <f t="shared" si="62"/>
        <v>0</v>
      </c>
      <c r="O68" s="43"/>
      <c r="P68" s="7"/>
      <c r="Q68" s="44"/>
      <c r="R68" s="43">
        <v>0</v>
      </c>
      <c r="S68" s="7">
        <v>0</v>
      </c>
      <c r="T68" s="44">
        <f t="shared" si="63"/>
        <v>0</v>
      </c>
      <c r="U68" s="43">
        <v>0</v>
      </c>
      <c r="V68" s="7">
        <v>0</v>
      </c>
      <c r="W68" s="44">
        <f t="shared" si="64"/>
        <v>0</v>
      </c>
      <c r="X68" s="43">
        <v>0</v>
      </c>
      <c r="Y68" s="7">
        <v>0</v>
      </c>
      <c r="Z68" s="44">
        <f t="shared" si="65"/>
        <v>0</v>
      </c>
      <c r="AA68" s="43">
        <v>0</v>
      </c>
      <c r="AB68" s="7">
        <v>0</v>
      </c>
      <c r="AC68" s="44">
        <f t="shared" si="66"/>
        <v>0</v>
      </c>
      <c r="AD68" s="43">
        <v>0</v>
      </c>
      <c r="AE68" s="7">
        <v>0</v>
      </c>
      <c r="AF68" s="44">
        <f t="shared" si="67"/>
        <v>0</v>
      </c>
      <c r="AG68" s="43">
        <v>0</v>
      </c>
      <c r="AH68" s="7">
        <v>0</v>
      </c>
      <c r="AI68" s="44">
        <f t="shared" si="68"/>
        <v>0</v>
      </c>
      <c r="AJ68" s="6">
        <f t="shared" si="71"/>
        <v>0</v>
      </c>
      <c r="AK68" s="15">
        <f t="shared" si="72"/>
        <v>0</v>
      </c>
    </row>
    <row r="69" spans="1:37" x14ac:dyDescent="0.3">
      <c r="A69" s="51">
        <v>2021</v>
      </c>
      <c r="B69" s="52" t="s">
        <v>16</v>
      </c>
      <c r="C69" s="43">
        <v>0</v>
      </c>
      <c r="D69" s="7">
        <v>0</v>
      </c>
      <c r="E69" s="44">
        <f t="shared" si="70"/>
        <v>0</v>
      </c>
      <c r="F69" s="73">
        <v>2E-3</v>
      </c>
      <c r="G69" s="7">
        <v>0.75600000000000001</v>
      </c>
      <c r="H69" s="44">
        <f t="shared" si="61"/>
        <v>378000</v>
      </c>
      <c r="I69" s="43"/>
      <c r="J69" s="7"/>
      <c r="K69" s="44"/>
      <c r="L69" s="43">
        <v>0</v>
      </c>
      <c r="M69" s="7">
        <v>0</v>
      </c>
      <c r="N69" s="44">
        <f t="shared" si="62"/>
        <v>0</v>
      </c>
      <c r="O69" s="43"/>
      <c r="P69" s="7"/>
      <c r="Q69" s="44"/>
      <c r="R69" s="43">
        <v>0</v>
      </c>
      <c r="S69" s="7">
        <v>0</v>
      </c>
      <c r="T69" s="44">
        <f t="shared" si="63"/>
        <v>0</v>
      </c>
      <c r="U69" s="43">
        <v>0</v>
      </c>
      <c r="V69" s="7">
        <v>0</v>
      </c>
      <c r="W69" s="44">
        <f t="shared" si="64"/>
        <v>0</v>
      </c>
      <c r="X69" s="43">
        <v>0</v>
      </c>
      <c r="Y69" s="7">
        <v>0</v>
      </c>
      <c r="Z69" s="44">
        <f t="shared" si="65"/>
        <v>0</v>
      </c>
      <c r="AA69" s="43">
        <v>0</v>
      </c>
      <c r="AB69" s="7">
        <v>0</v>
      </c>
      <c r="AC69" s="44">
        <f t="shared" si="66"/>
        <v>0</v>
      </c>
      <c r="AD69" s="43">
        <v>0</v>
      </c>
      <c r="AE69" s="7">
        <v>0</v>
      </c>
      <c r="AF69" s="44">
        <f t="shared" si="67"/>
        <v>0</v>
      </c>
      <c r="AG69" s="73">
        <v>57.96</v>
      </c>
      <c r="AH69" s="7">
        <v>1455.7329999999999</v>
      </c>
      <c r="AI69" s="44">
        <f t="shared" si="68"/>
        <v>25116.166321601104</v>
      </c>
      <c r="AJ69" s="6">
        <f t="shared" si="71"/>
        <v>57.962000000000003</v>
      </c>
      <c r="AK69" s="15">
        <f t="shared" si="72"/>
        <v>1456.489</v>
      </c>
    </row>
    <row r="70" spans="1:37" ht="15" thickBot="1" x14ac:dyDescent="0.35">
      <c r="A70" s="53"/>
      <c r="B70" s="65" t="s">
        <v>17</v>
      </c>
      <c r="C70" s="66">
        <f t="shared" ref="C70:D70" si="73">SUM(C58:C69)</f>
        <v>1.14E-3</v>
      </c>
      <c r="D70" s="67">
        <f t="shared" si="73"/>
        <v>0.39800000000000002</v>
      </c>
      <c r="E70" s="46"/>
      <c r="F70" s="66">
        <f t="shared" ref="F70:G70" si="74">SUM(F58:F69)</f>
        <v>0.154</v>
      </c>
      <c r="G70" s="67">
        <f t="shared" si="74"/>
        <v>7.3870000000000005</v>
      </c>
      <c r="H70" s="46"/>
      <c r="I70" s="66"/>
      <c r="J70" s="67"/>
      <c r="K70" s="46"/>
      <c r="L70" s="66">
        <f t="shared" ref="L70:M70" si="75">SUM(L58:L69)</f>
        <v>1.5029999999999999</v>
      </c>
      <c r="M70" s="67">
        <f t="shared" si="75"/>
        <v>40.424999999999997</v>
      </c>
      <c r="N70" s="46"/>
      <c r="O70" s="66"/>
      <c r="P70" s="67"/>
      <c r="Q70" s="46"/>
      <c r="R70" s="66">
        <f t="shared" ref="R70:S70" si="76">SUM(R58:R69)</f>
        <v>0.02</v>
      </c>
      <c r="S70" s="67">
        <f t="shared" si="76"/>
        <v>2.1579999999999999</v>
      </c>
      <c r="T70" s="46"/>
      <c r="U70" s="66">
        <f t="shared" ref="U70:V70" si="77">SUM(U58:U69)</f>
        <v>0</v>
      </c>
      <c r="V70" s="67">
        <f t="shared" si="77"/>
        <v>0</v>
      </c>
      <c r="W70" s="46"/>
      <c r="X70" s="66">
        <f t="shared" ref="X70:Y70" si="78">SUM(X58:X69)</f>
        <v>0</v>
      </c>
      <c r="Y70" s="67">
        <f t="shared" si="78"/>
        <v>0</v>
      </c>
      <c r="Z70" s="46"/>
      <c r="AA70" s="66">
        <f t="shared" ref="AA70:AB70" si="79">SUM(AA58:AA69)</f>
        <v>0</v>
      </c>
      <c r="AB70" s="67">
        <f t="shared" si="79"/>
        <v>0</v>
      </c>
      <c r="AC70" s="46"/>
      <c r="AD70" s="66">
        <f t="shared" ref="AD70:AE70" si="80">SUM(AD58:AD69)</f>
        <v>30.06</v>
      </c>
      <c r="AE70" s="67">
        <f t="shared" si="80"/>
        <v>818.553</v>
      </c>
      <c r="AF70" s="46"/>
      <c r="AG70" s="66">
        <f t="shared" ref="AG70:AH70" si="81">SUM(AG58:AG69)</f>
        <v>122.82</v>
      </c>
      <c r="AH70" s="67">
        <f t="shared" si="81"/>
        <v>3524.6210000000001</v>
      </c>
      <c r="AI70" s="46"/>
      <c r="AJ70" s="37">
        <f t="shared" si="71"/>
        <v>154.55813999999998</v>
      </c>
      <c r="AK70" s="38">
        <f t="shared" si="72"/>
        <v>4393.5420000000004</v>
      </c>
    </row>
    <row r="71" spans="1:37" ht="15.6" customHeight="1" x14ac:dyDescent="0.3">
      <c r="A71" s="51">
        <v>2022</v>
      </c>
      <c r="B71" s="52" t="s">
        <v>5</v>
      </c>
      <c r="C71" s="43">
        <v>0</v>
      </c>
      <c r="D71" s="7">
        <v>0</v>
      </c>
      <c r="E71" s="44">
        <f>IF(C71=0,0,D71/C71*1000)</f>
        <v>0</v>
      </c>
      <c r="F71" s="43">
        <v>0</v>
      </c>
      <c r="G71" s="7">
        <v>0</v>
      </c>
      <c r="H71" s="44">
        <f t="shared" ref="H71:H82" si="82">IF(F71=0,0,G71/F71*1000)</f>
        <v>0</v>
      </c>
      <c r="I71" s="43"/>
      <c r="J71" s="7"/>
      <c r="K71" s="44"/>
      <c r="L71" s="43">
        <v>0</v>
      </c>
      <c r="M71" s="7">
        <v>0</v>
      </c>
      <c r="N71" s="44">
        <f t="shared" ref="N71:N82" si="83">IF(L71=0,0,M71/L71*1000)</f>
        <v>0</v>
      </c>
      <c r="O71" s="43"/>
      <c r="P71" s="7"/>
      <c r="Q71" s="44"/>
      <c r="R71" s="43">
        <v>0</v>
      </c>
      <c r="S71" s="7">
        <v>0</v>
      </c>
      <c r="T71" s="44">
        <f t="shared" ref="T71:T82" si="84">IF(R71=0,0,S71/R71*1000)</f>
        <v>0</v>
      </c>
      <c r="U71" s="43">
        <v>0</v>
      </c>
      <c r="V71" s="7">
        <v>0</v>
      </c>
      <c r="W71" s="44">
        <f t="shared" ref="W71:W82" si="85">IF(U71=0,0,V71/U71*1000)</f>
        <v>0</v>
      </c>
      <c r="X71" s="43">
        <v>0</v>
      </c>
      <c r="Y71" s="7">
        <v>0</v>
      </c>
      <c r="Z71" s="44">
        <f t="shared" ref="Z71:Z82" si="86">IF(X71=0,0,Y71/X71*1000)</f>
        <v>0</v>
      </c>
      <c r="AA71" s="43">
        <v>0</v>
      </c>
      <c r="AB71" s="7">
        <v>0</v>
      </c>
      <c r="AC71" s="44">
        <f t="shared" ref="AC71:AC82" si="87">IF(AA71=0,0,AB71/AA71*1000)</f>
        <v>0</v>
      </c>
      <c r="AD71" s="43">
        <v>0</v>
      </c>
      <c r="AE71" s="7">
        <v>0</v>
      </c>
      <c r="AF71" s="44">
        <f t="shared" ref="AF71:AF82" si="88">IF(AD71=0,0,AE71/AD71*1000)</f>
        <v>0</v>
      </c>
      <c r="AG71" s="43">
        <v>0</v>
      </c>
      <c r="AH71" s="7">
        <v>0</v>
      </c>
      <c r="AI71" s="44">
        <f t="shared" ref="AI71:AI82" si="89">IF(AG71=0,0,AH71/AG71*1000)</f>
        <v>0</v>
      </c>
      <c r="AJ71" s="6">
        <f>SUMIF($C$5:$AI$5,"Ton",C71:AI71)</f>
        <v>0</v>
      </c>
      <c r="AK71" s="15">
        <f>SUMIF($C$5:$AI$5,"F*",C71:AI71)</f>
        <v>0</v>
      </c>
    </row>
    <row r="72" spans="1:37" x14ac:dyDescent="0.3">
      <c r="A72" s="51">
        <v>2022</v>
      </c>
      <c r="B72" s="52" t="s">
        <v>6</v>
      </c>
      <c r="C72" s="43">
        <v>0</v>
      </c>
      <c r="D72" s="7">
        <v>0</v>
      </c>
      <c r="E72" s="44">
        <f t="shared" ref="E72:E73" si="90">IF(C72=0,0,D72/C72*1000)</f>
        <v>0</v>
      </c>
      <c r="F72" s="43">
        <v>0</v>
      </c>
      <c r="G72" s="7">
        <v>0</v>
      </c>
      <c r="H72" s="44">
        <f t="shared" si="82"/>
        <v>0</v>
      </c>
      <c r="I72" s="43"/>
      <c r="J72" s="7"/>
      <c r="K72" s="44"/>
      <c r="L72" s="43">
        <v>0</v>
      </c>
      <c r="M72" s="7">
        <v>0</v>
      </c>
      <c r="N72" s="44">
        <f t="shared" si="83"/>
        <v>0</v>
      </c>
      <c r="O72" s="43"/>
      <c r="P72" s="7"/>
      <c r="Q72" s="44"/>
      <c r="R72" s="43">
        <v>0</v>
      </c>
      <c r="S72" s="7">
        <v>0</v>
      </c>
      <c r="T72" s="44">
        <f t="shared" si="84"/>
        <v>0</v>
      </c>
      <c r="U72" s="43">
        <v>0</v>
      </c>
      <c r="V72" s="7">
        <v>0</v>
      </c>
      <c r="W72" s="44">
        <f t="shared" si="85"/>
        <v>0</v>
      </c>
      <c r="X72" s="43">
        <v>0</v>
      </c>
      <c r="Y72" s="7">
        <v>0</v>
      </c>
      <c r="Z72" s="44">
        <f t="shared" si="86"/>
        <v>0</v>
      </c>
      <c r="AA72" s="43">
        <v>0</v>
      </c>
      <c r="AB72" s="7">
        <v>0</v>
      </c>
      <c r="AC72" s="44">
        <f t="shared" si="87"/>
        <v>0</v>
      </c>
      <c r="AD72" s="43">
        <v>0</v>
      </c>
      <c r="AE72" s="7">
        <v>0</v>
      </c>
      <c r="AF72" s="44">
        <f t="shared" si="88"/>
        <v>0</v>
      </c>
      <c r="AG72" s="73">
        <v>33</v>
      </c>
      <c r="AH72" s="7">
        <v>932.25</v>
      </c>
      <c r="AI72" s="44">
        <f t="shared" si="89"/>
        <v>28250</v>
      </c>
      <c r="AJ72" s="6">
        <f t="shared" ref="AJ72:AJ83" si="91">SUMIF($C$5:$AI$5,"Ton",C72:AI72)</f>
        <v>33</v>
      </c>
      <c r="AK72" s="15">
        <f t="shared" ref="AK72:AK83" si="92">SUMIF($C$5:$AI$5,"F*",C72:AI72)</f>
        <v>932.25</v>
      </c>
    </row>
    <row r="73" spans="1:37" x14ac:dyDescent="0.3">
      <c r="A73" s="51">
        <v>2022</v>
      </c>
      <c r="B73" s="52" t="s">
        <v>7</v>
      </c>
      <c r="C73" s="73">
        <v>2.64E-3</v>
      </c>
      <c r="D73" s="7">
        <v>0.23200000000000001</v>
      </c>
      <c r="E73" s="44">
        <f t="shared" si="90"/>
        <v>87878.787878787887</v>
      </c>
      <c r="F73" s="73">
        <v>0.06</v>
      </c>
      <c r="G73" s="7">
        <v>2.4300000000000002</v>
      </c>
      <c r="H73" s="44">
        <f t="shared" si="82"/>
        <v>40500.000000000007</v>
      </c>
      <c r="I73" s="43"/>
      <c r="J73" s="7"/>
      <c r="K73" s="44"/>
      <c r="L73" s="43">
        <v>0</v>
      </c>
      <c r="M73" s="7">
        <v>0</v>
      </c>
      <c r="N73" s="44">
        <f t="shared" si="83"/>
        <v>0</v>
      </c>
      <c r="O73" s="43"/>
      <c r="P73" s="7"/>
      <c r="Q73" s="44"/>
      <c r="R73" s="43">
        <v>0</v>
      </c>
      <c r="S73" s="7">
        <v>0</v>
      </c>
      <c r="T73" s="44">
        <f t="shared" si="84"/>
        <v>0</v>
      </c>
      <c r="U73" s="43">
        <v>0</v>
      </c>
      <c r="V73" s="7">
        <v>0</v>
      </c>
      <c r="W73" s="44">
        <f t="shared" si="85"/>
        <v>0</v>
      </c>
      <c r="X73" s="43">
        <v>0</v>
      </c>
      <c r="Y73" s="7">
        <v>0</v>
      </c>
      <c r="Z73" s="44">
        <f t="shared" si="86"/>
        <v>0</v>
      </c>
      <c r="AA73" s="43">
        <v>0</v>
      </c>
      <c r="AB73" s="7">
        <v>0</v>
      </c>
      <c r="AC73" s="44">
        <f t="shared" si="87"/>
        <v>0</v>
      </c>
      <c r="AD73" s="43">
        <v>0</v>
      </c>
      <c r="AE73" s="7">
        <v>0</v>
      </c>
      <c r="AF73" s="44">
        <f t="shared" si="88"/>
        <v>0</v>
      </c>
      <c r="AG73" s="43">
        <v>0</v>
      </c>
      <c r="AH73" s="7">
        <v>0</v>
      </c>
      <c r="AI73" s="44">
        <f t="shared" si="89"/>
        <v>0</v>
      </c>
      <c r="AJ73" s="6">
        <f t="shared" si="91"/>
        <v>6.2640000000000001E-2</v>
      </c>
      <c r="AK73" s="15">
        <f t="shared" si="92"/>
        <v>2.6620000000000004</v>
      </c>
    </row>
    <row r="74" spans="1:37" x14ac:dyDescent="0.3">
      <c r="A74" s="51">
        <v>2022</v>
      </c>
      <c r="B74" s="52" t="s">
        <v>8</v>
      </c>
      <c r="C74" s="43">
        <v>0</v>
      </c>
      <c r="D74" s="7">
        <v>0</v>
      </c>
      <c r="E74" s="44">
        <f>IF(C74=0,0,D74/C74*1000)</f>
        <v>0</v>
      </c>
      <c r="F74" s="43">
        <v>0</v>
      </c>
      <c r="G74" s="7">
        <v>0</v>
      </c>
      <c r="H74" s="44">
        <f t="shared" si="82"/>
        <v>0</v>
      </c>
      <c r="I74" s="43"/>
      <c r="J74" s="7"/>
      <c r="K74" s="44"/>
      <c r="L74" s="43">
        <v>0</v>
      </c>
      <c r="M74" s="7">
        <v>0</v>
      </c>
      <c r="N74" s="44">
        <f t="shared" si="83"/>
        <v>0</v>
      </c>
      <c r="O74" s="43"/>
      <c r="P74" s="7"/>
      <c r="Q74" s="44"/>
      <c r="R74" s="43">
        <v>0</v>
      </c>
      <c r="S74" s="7">
        <v>0</v>
      </c>
      <c r="T74" s="44">
        <f t="shared" si="84"/>
        <v>0</v>
      </c>
      <c r="U74" s="43">
        <v>0</v>
      </c>
      <c r="V74" s="7">
        <v>0</v>
      </c>
      <c r="W74" s="44">
        <f t="shared" si="85"/>
        <v>0</v>
      </c>
      <c r="X74" s="43">
        <v>0</v>
      </c>
      <c r="Y74" s="7">
        <v>0</v>
      </c>
      <c r="Z74" s="44">
        <f t="shared" si="86"/>
        <v>0</v>
      </c>
      <c r="AA74" s="43">
        <v>0</v>
      </c>
      <c r="AB74" s="7">
        <v>0</v>
      </c>
      <c r="AC74" s="44">
        <f t="shared" si="87"/>
        <v>0</v>
      </c>
      <c r="AD74" s="43">
        <v>0</v>
      </c>
      <c r="AE74" s="7">
        <v>0</v>
      </c>
      <c r="AF74" s="44">
        <f t="shared" si="88"/>
        <v>0</v>
      </c>
      <c r="AG74" s="43">
        <v>0</v>
      </c>
      <c r="AH74" s="7">
        <v>0</v>
      </c>
      <c r="AI74" s="44">
        <f t="shared" si="89"/>
        <v>0</v>
      </c>
      <c r="AJ74" s="6">
        <f t="shared" si="91"/>
        <v>0</v>
      </c>
      <c r="AK74" s="15">
        <f t="shared" si="92"/>
        <v>0</v>
      </c>
    </row>
    <row r="75" spans="1:37" x14ac:dyDescent="0.3">
      <c r="A75" s="51">
        <v>2022</v>
      </c>
      <c r="B75" s="44" t="s">
        <v>9</v>
      </c>
      <c r="C75" s="43">
        <v>0</v>
      </c>
      <c r="D75" s="7">
        <v>0</v>
      </c>
      <c r="E75" s="44">
        <f t="shared" ref="E75:E82" si="93">IF(C75=0,0,D75/C75*1000)</f>
        <v>0</v>
      </c>
      <c r="F75" s="43">
        <v>0</v>
      </c>
      <c r="G75" s="7">
        <v>0</v>
      </c>
      <c r="H75" s="44">
        <f t="shared" si="82"/>
        <v>0</v>
      </c>
      <c r="I75" s="43"/>
      <c r="J75" s="7"/>
      <c r="K75" s="44"/>
      <c r="L75" s="43">
        <v>0</v>
      </c>
      <c r="M75" s="7">
        <v>0</v>
      </c>
      <c r="N75" s="44">
        <f t="shared" si="83"/>
        <v>0</v>
      </c>
      <c r="O75" s="43"/>
      <c r="P75" s="7"/>
      <c r="Q75" s="44"/>
      <c r="R75" s="43">
        <v>0</v>
      </c>
      <c r="S75" s="7">
        <v>0</v>
      </c>
      <c r="T75" s="44">
        <f t="shared" si="84"/>
        <v>0</v>
      </c>
      <c r="U75" s="43">
        <v>0</v>
      </c>
      <c r="V75" s="7">
        <v>0</v>
      </c>
      <c r="W75" s="44">
        <f t="shared" si="85"/>
        <v>0</v>
      </c>
      <c r="X75" s="43">
        <v>0</v>
      </c>
      <c r="Y75" s="7">
        <v>0</v>
      </c>
      <c r="Z75" s="44">
        <f t="shared" si="86"/>
        <v>0</v>
      </c>
      <c r="AA75" s="43">
        <v>0</v>
      </c>
      <c r="AB75" s="7">
        <v>0</v>
      </c>
      <c r="AC75" s="44">
        <f t="shared" si="87"/>
        <v>0</v>
      </c>
      <c r="AD75" s="43">
        <v>0</v>
      </c>
      <c r="AE75" s="7">
        <v>0</v>
      </c>
      <c r="AF75" s="44">
        <f t="shared" si="88"/>
        <v>0</v>
      </c>
      <c r="AG75" s="73">
        <v>8.76</v>
      </c>
      <c r="AH75" s="7">
        <v>310.98</v>
      </c>
      <c r="AI75" s="44">
        <f t="shared" si="89"/>
        <v>35500</v>
      </c>
      <c r="AJ75" s="6">
        <f t="shared" si="91"/>
        <v>8.76</v>
      </c>
      <c r="AK75" s="15">
        <f t="shared" si="92"/>
        <v>310.98</v>
      </c>
    </row>
    <row r="76" spans="1:37" x14ac:dyDescent="0.3">
      <c r="A76" s="51">
        <v>2022</v>
      </c>
      <c r="B76" s="52" t="s">
        <v>10</v>
      </c>
      <c r="C76" s="43">
        <v>0</v>
      </c>
      <c r="D76" s="7">
        <v>0</v>
      </c>
      <c r="E76" s="44">
        <f t="shared" si="93"/>
        <v>0</v>
      </c>
      <c r="F76" s="43">
        <v>0</v>
      </c>
      <c r="G76" s="7">
        <v>0</v>
      </c>
      <c r="H76" s="44">
        <f t="shared" si="82"/>
        <v>0</v>
      </c>
      <c r="I76" s="43"/>
      <c r="J76" s="7"/>
      <c r="K76" s="44"/>
      <c r="L76" s="43">
        <v>0</v>
      </c>
      <c r="M76" s="7">
        <v>0</v>
      </c>
      <c r="N76" s="44">
        <f t="shared" si="83"/>
        <v>0</v>
      </c>
      <c r="O76" s="73"/>
      <c r="P76" s="7"/>
      <c r="Q76" s="44"/>
      <c r="R76" s="73">
        <v>0.2</v>
      </c>
      <c r="S76" s="7">
        <v>4.6879999999999997</v>
      </c>
      <c r="T76" s="44">
        <f t="shared" si="84"/>
        <v>23439.999999999996</v>
      </c>
      <c r="U76" s="43">
        <v>0</v>
      </c>
      <c r="V76" s="7">
        <v>0</v>
      </c>
      <c r="W76" s="44">
        <f t="shared" si="85"/>
        <v>0</v>
      </c>
      <c r="X76" s="43">
        <v>0</v>
      </c>
      <c r="Y76" s="7">
        <v>0</v>
      </c>
      <c r="Z76" s="44">
        <f t="shared" si="86"/>
        <v>0</v>
      </c>
      <c r="AA76" s="43">
        <v>0</v>
      </c>
      <c r="AB76" s="7">
        <v>0</v>
      </c>
      <c r="AC76" s="44">
        <f t="shared" si="87"/>
        <v>0</v>
      </c>
      <c r="AD76" s="43">
        <v>0</v>
      </c>
      <c r="AE76" s="7">
        <v>0</v>
      </c>
      <c r="AF76" s="44">
        <f t="shared" si="88"/>
        <v>0</v>
      </c>
      <c r="AG76" s="43">
        <v>0</v>
      </c>
      <c r="AH76" s="7">
        <v>0</v>
      </c>
      <c r="AI76" s="44">
        <f t="shared" si="89"/>
        <v>0</v>
      </c>
      <c r="AJ76" s="6">
        <f t="shared" si="91"/>
        <v>0.2</v>
      </c>
      <c r="AK76" s="15">
        <f t="shared" si="92"/>
        <v>4.6879999999999997</v>
      </c>
    </row>
    <row r="77" spans="1:37" x14ac:dyDescent="0.3">
      <c r="A77" s="51">
        <v>2022</v>
      </c>
      <c r="B77" s="52" t="s">
        <v>11</v>
      </c>
      <c r="C77" s="43">
        <v>0</v>
      </c>
      <c r="D77" s="7">
        <v>0</v>
      </c>
      <c r="E77" s="44">
        <f t="shared" si="93"/>
        <v>0</v>
      </c>
      <c r="F77" s="43">
        <v>0</v>
      </c>
      <c r="G77" s="7">
        <v>0</v>
      </c>
      <c r="H77" s="44">
        <f t="shared" si="82"/>
        <v>0</v>
      </c>
      <c r="I77" s="43"/>
      <c r="J77" s="7"/>
      <c r="K77" s="44"/>
      <c r="L77" s="43">
        <v>0</v>
      </c>
      <c r="M77" s="7">
        <v>0</v>
      </c>
      <c r="N77" s="44">
        <f t="shared" si="83"/>
        <v>0</v>
      </c>
      <c r="O77" s="43"/>
      <c r="P77" s="7"/>
      <c r="Q77" s="44"/>
      <c r="R77" s="43">
        <v>0</v>
      </c>
      <c r="S77" s="7">
        <v>0</v>
      </c>
      <c r="T77" s="44">
        <f t="shared" si="84"/>
        <v>0</v>
      </c>
      <c r="U77" s="43">
        <v>0</v>
      </c>
      <c r="V77" s="7">
        <v>0</v>
      </c>
      <c r="W77" s="44">
        <f t="shared" si="85"/>
        <v>0</v>
      </c>
      <c r="X77" s="43">
        <v>0</v>
      </c>
      <c r="Y77" s="7">
        <v>0</v>
      </c>
      <c r="Z77" s="44">
        <f t="shared" si="86"/>
        <v>0</v>
      </c>
      <c r="AA77" s="43">
        <v>0</v>
      </c>
      <c r="AB77" s="7">
        <v>0</v>
      </c>
      <c r="AC77" s="44">
        <f t="shared" si="87"/>
        <v>0</v>
      </c>
      <c r="AD77" s="43">
        <v>0</v>
      </c>
      <c r="AE77" s="7">
        <v>0</v>
      </c>
      <c r="AF77" s="44">
        <f t="shared" si="88"/>
        <v>0</v>
      </c>
      <c r="AG77" s="73">
        <v>33.42</v>
      </c>
      <c r="AH77" s="7">
        <v>960.82500000000005</v>
      </c>
      <c r="AI77" s="44">
        <f t="shared" si="89"/>
        <v>28750</v>
      </c>
      <c r="AJ77" s="6">
        <f t="shared" si="91"/>
        <v>33.42</v>
      </c>
      <c r="AK77" s="15">
        <f t="shared" si="92"/>
        <v>960.82500000000005</v>
      </c>
    </row>
    <row r="78" spans="1:37" x14ac:dyDescent="0.3">
      <c r="A78" s="51">
        <v>2022</v>
      </c>
      <c r="B78" s="52" t="s">
        <v>12</v>
      </c>
      <c r="C78" s="43">
        <v>0</v>
      </c>
      <c r="D78" s="7">
        <v>0</v>
      </c>
      <c r="E78" s="44">
        <f t="shared" si="93"/>
        <v>0</v>
      </c>
      <c r="F78" s="43">
        <v>0</v>
      </c>
      <c r="G78" s="7">
        <v>0</v>
      </c>
      <c r="H78" s="44">
        <f t="shared" si="82"/>
        <v>0</v>
      </c>
      <c r="I78" s="43"/>
      <c r="J78" s="7"/>
      <c r="K78" s="44"/>
      <c r="L78" s="43">
        <v>0</v>
      </c>
      <c r="M78" s="7">
        <v>0</v>
      </c>
      <c r="N78" s="44">
        <f t="shared" si="83"/>
        <v>0</v>
      </c>
      <c r="O78" s="43"/>
      <c r="P78" s="7"/>
      <c r="Q78" s="44"/>
      <c r="R78" s="43">
        <v>0</v>
      </c>
      <c r="S78" s="7">
        <v>0</v>
      </c>
      <c r="T78" s="44">
        <f t="shared" si="84"/>
        <v>0</v>
      </c>
      <c r="U78" s="43">
        <v>0</v>
      </c>
      <c r="V78" s="7">
        <v>0</v>
      </c>
      <c r="W78" s="44">
        <f t="shared" si="85"/>
        <v>0</v>
      </c>
      <c r="X78" s="43">
        <v>0</v>
      </c>
      <c r="Y78" s="7">
        <v>0</v>
      </c>
      <c r="Z78" s="44">
        <f t="shared" si="86"/>
        <v>0</v>
      </c>
      <c r="AA78" s="43">
        <v>0</v>
      </c>
      <c r="AB78" s="7">
        <v>0</v>
      </c>
      <c r="AC78" s="44">
        <f t="shared" si="87"/>
        <v>0</v>
      </c>
      <c r="AD78" s="43">
        <v>0</v>
      </c>
      <c r="AE78" s="7">
        <v>0</v>
      </c>
      <c r="AF78" s="44">
        <f t="shared" si="88"/>
        <v>0</v>
      </c>
      <c r="AG78" s="43">
        <v>0</v>
      </c>
      <c r="AH78" s="7">
        <v>0</v>
      </c>
      <c r="AI78" s="44">
        <f t="shared" si="89"/>
        <v>0</v>
      </c>
      <c r="AJ78" s="6">
        <f t="shared" si="91"/>
        <v>0</v>
      </c>
      <c r="AK78" s="15">
        <f t="shared" si="92"/>
        <v>0</v>
      </c>
    </row>
    <row r="79" spans="1:37" x14ac:dyDescent="0.3">
      <c r="A79" s="51">
        <v>2022</v>
      </c>
      <c r="B79" s="52" t="s">
        <v>13</v>
      </c>
      <c r="C79" s="73">
        <v>1.56E-3</v>
      </c>
      <c r="D79" s="7">
        <v>0.14499999999999999</v>
      </c>
      <c r="E79" s="44">
        <f t="shared" si="93"/>
        <v>92948.717948717938</v>
      </c>
      <c r="F79" s="43">
        <v>0</v>
      </c>
      <c r="G79" s="7">
        <v>0</v>
      </c>
      <c r="H79" s="44">
        <f t="shared" si="82"/>
        <v>0</v>
      </c>
      <c r="I79" s="43"/>
      <c r="J79" s="7"/>
      <c r="K79" s="44"/>
      <c r="L79" s="43">
        <v>0</v>
      </c>
      <c r="M79" s="7">
        <v>0</v>
      </c>
      <c r="N79" s="44">
        <f t="shared" si="83"/>
        <v>0</v>
      </c>
      <c r="O79" s="43"/>
      <c r="P79" s="7"/>
      <c r="Q79" s="44"/>
      <c r="R79" s="43">
        <v>0</v>
      </c>
      <c r="S79" s="7">
        <v>0</v>
      </c>
      <c r="T79" s="44">
        <f t="shared" si="84"/>
        <v>0</v>
      </c>
      <c r="U79" s="43">
        <v>0</v>
      </c>
      <c r="V79" s="7">
        <v>0</v>
      </c>
      <c r="W79" s="44">
        <f t="shared" si="85"/>
        <v>0</v>
      </c>
      <c r="X79" s="43">
        <v>0</v>
      </c>
      <c r="Y79" s="7">
        <v>0</v>
      </c>
      <c r="Z79" s="44">
        <f t="shared" si="86"/>
        <v>0</v>
      </c>
      <c r="AA79" s="43">
        <v>0</v>
      </c>
      <c r="AB79" s="7">
        <v>0</v>
      </c>
      <c r="AC79" s="44">
        <f t="shared" si="87"/>
        <v>0</v>
      </c>
      <c r="AD79" s="43">
        <v>0</v>
      </c>
      <c r="AE79" s="7">
        <v>0</v>
      </c>
      <c r="AF79" s="44">
        <f t="shared" si="88"/>
        <v>0</v>
      </c>
      <c r="AG79" s="43">
        <v>0</v>
      </c>
      <c r="AH79" s="7">
        <v>0</v>
      </c>
      <c r="AI79" s="44">
        <f t="shared" si="89"/>
        <v>0</v>
      </c>
      <c r="AJ79" s="6">
        <f t="shared" si="91"/>
        <v>1.56E-3</v>
      </c>
      <c r="AK79" s="15">
        <f t="shared" si="92"/>
        <v>0.14499999999999999</v>
      </c>
    </row>
    <row r="80" spans="1:37" x14ac:dyDescent="0.3">
      <c r="A80" s="51">
        <v>2022</v>
      </c>
      <c r="B80" s="52" t="s">
        <v>14</v>
      </c>
      <c r="C80" s="73">
        <v>4.5899999999999995E-3</v>
      </c>
      <c r="D80" s="7">
        <v>4.8780000000000001</v>
      </c>
      <c r="E80" s="69">
        <f t="shared" si="93"/>
        <v>1062745.0980392159</v>
      </c>
      <c r="F80" s="43">
        <v>0</v>
      </c>
      <c r="G80" s="7">
        <v>0</v>
      </c>
      <c r="H80" s="44">
        <f t="shared" si="82"/>
        <v>0</v>
      </c>
      <c r="I80" s="43"/>
      <c r="J80" s="7"/>
      <c r="K80" s="44"/>
      <c r="L80" s="43">
        <v>0</v>
      </c>
      <c r="M80" s="7">
        <v>0</v>
      </c>
      <c r="N80" s="44">
        <f t="shared" si="83"/>
        <v>0</v>
      </c>
      <c r="O80" s="43"/>
      <c r="P80" s="7"/>
      <c r="Q80" s="44"/>
      <c r="R80" s="43">
        <v>0</v>
      </c>
      <c r="S80" s="7">
        <v>0</v>
      </c>
      <c r="T80" s="44">
        <f t="shared" si="84"/>
        <v>0</v>
      </c>
      <c r="U80" s="43">
        <v>0</v>
      </c>
      <c r="V80" s="7">
        <v>0</v>
      </c>
      <c r="W80" s="44">
        <f t="shared" si="85"/>
        <v>0</v>
      </c>
      <c r="X80" s="43">
        <v>0</v>
      </c>
      <c r="Y80" s="7">
        <v>0</v>
      </c>
      <c r="Z80" s="44">
        <f t="shared" si="86"/>
        <v>0</v>
      </c>
      <c r="AA80" s="43">
        <v>0</v>
      </c>
      <c r="AB80" s="7">
        <v>0</v>
      </c>
      <c r="AC80" s="44">
        <f t="shared" si="87"/>
        <v>0</v>
      </c>
      <c r="AD80" s="43">
        <v>0</v>
      </c>
      <c r="AE80" s="7">
        <v>0</v>
      </c>
      <c r="AF80" s="44">
        <f t="shared" si="88"/>
        <v>0</v>
      </c>
      <c r="AG80" s="43">
        <v>0</v>
      </c>
      <c r="AH80" s="7">
        <v>0</v>
      </c>
      <c r="AI80" s="44">
        <f t="shared" si="89"/>
        <v>0</v>
      </c>
      <c r="AJ80" s="6">
        <f t="shared" si="91"/>
        <v>4.5899999999999995E-3</v>
      </c>
      <c r="AK80" s="15">
        <f t="shared" si="92"/>
        <v>4.8780000000000001</v>
      </c>
    </row>
    <row r="81" spans="1:37" x14ac:dyDescent="0.3">
      <c r="A81" s="51">
        <v>2022</v>
      </c>
      <c r="B81" s="44" t="s">
        <v>15</v>
      </c>
      <c r="C81" s="43">
        <v>0</v>
      </c>
      <c r="D81" s="7">
        <v>0</v>
      </c>
      <c r="E81" s="44">
        <f t="shared" si="93"/>
        <v>0</v>
      </c>
      <c r="F81" s="43">
        <v>0</v>
      </c>
      <c r="G81" s="7">
        <v>0</v>
      </c>
      <c r="H81" s="44">
        <f t="shared" si="82"/>
        <v>0</v>
      </c>
      <c r="I81" s="43"/>
      <c r="J81" s="7"/>
      <c r="K81" s="44"/>
      <c r="L81" s="43">
        <v>0</v>
      </c>
      <c r="M81" s="7">
        <v>0</v>
      </c>
      <c r="N81" s="44">
        <f t="shared" si="83"/>
        <v>0</v>
      </c>
      <c r="O81" s="43"/>
      <c r="P81" s="7"/>
      <c r="Q81" s="44"/>
      <c r="R81" s="43">
        <v>0</v>
      </c>
      <c r="S81" s="7">
        <v>0</v>
      </c>
      <c r="T81" s="44">
        <f t="shared" si="84"/>
        <v>0</v>
      </c>
      <c r="U81" s="43">
        <v>0</v>
      </c>
      <c r="V81" s="7">
        <v>0</v>
      </c>
      <c r="W81" s="44">
        <f t="shared" si="85"/>
        <v>0</v>
      </c>
      <c r="X81" s="43">
        <v>0</v>
      </c>
      <c r="Y81" s="7">
        <v>0</v>
      </c>
      <c r="Z81" s="44">
        <f t="shared" si="86"/>
        <v>0</v>
      </c>
      <c r="AA81" s="43">
        <v>0</v>
      </c>
      <c r="AB81" s="7">
        <v>0</v>
      </c>
      <c r="AC81" s="44">
        <f t="shared" si="87"/>
        <v>0</v>
      </c>
      <c r="AD81" s="43">
        <v>0</v>
      </c>
      <c r="AE81" s="7">
        <v>0</v>
      </c>
      <c r="AF81" s="44">
        <f t="shared" si="88"/>
        <v>0</v>
      </c>
      <c r="AG81" s="73">
        <v>31.5</v>
      </c>
      <c r="AH81" s="7">
        <v>782.29399999999998</v>
      </c>
      <c r="AI81" s="44">
        <f t="shared" si="89"/>
        <v>24834.730158730155</v>
      </c>
      <c r="AJ81" s="6">
        <f t="shared" si="91"/>
        <v>31.5</v>
      </c>
      <c r="AK81" s="15">
        <f t="shared" si="92"/>
        <v>782.29399999999998</v>
      </c>
    </row>
    <row r="82" spans="1:37" x14ac:dyDescent="0.3">
      <c r="A82" s="51">
        <v>2022</v>
      </c>
      <c r="B82" s="52" t="s">
        <v>16</v>
      </c>
      <c r="C82" s="73">
        <v>8.2899999999999988E-3</v>
      </c>
      <c r="D82" s="7">
        <v>0.64500000000000002</v>
      </c>
      <c r="E82" s="44">
        <f t="shared" si="93"/>
        <v>77804.583835946949</v>
      </c>
      <c r="F82" s="43">
        <v>0</v>
      </c>
      <c r="G82" s="7">
        <v>0</v>
      </c>
      <c r="H82" s="44">
        <f t="shared" si="82"/>
        <v>0</v>
      </c>
      <c r="I82" s="43"/>
      <c r="J82" s="7"/>
      <c r="K82" s="44"/>
      <c r="L82" s="43">
        <v>0</v>
      </c>
      <c r="M82" s="7">
        <v>0</v>
      </c>
      <c r="N82" s="44">
        <f t="shared" si="83"/>
        <v>0</v>
      </c>
      <c r="O82" s="43"/>
      <c r="P82" s="7"/>
      <c r="Q82" s="44"/>
      <c r="R82" s="43">
        <v>0</v>
      </c>
      <c r="S82" s="7">
        <v>0</v>
      </c>
      <c r="T82" s="44">
        <f t="shared" si="84"/>
        <v>0</v>
      </c>
      <c r="U82" s="43">
        <v>0</v>
      </c>
      <c r="V82" s="7">
        <v>0</v>
      </c>
      <c r="W82" s="44">
        <f t="shared" si="85"/>
        <v>0</v>
      </c>
      <c r="X82" s="43">
        <v>0</v>
      </c>
      <c r="Y82" s="7">
        <v>0</v>
      </c>
      <c r="Z82" s="44">
        <f t="shared" si="86"/>
        <v>0</v>
      </c>
      <c r="AA82" s="43">
        <v>0</v>
      </c>
      <c r="AB82" s="7">
        <v>0</v>
      </c>
      <c r="AC82" s="44">
        <f t="shared" si="87"/>
        <v>0</v>
      </c>
      <c r="AD82" s="43">
        <v>0</v>
      </c>
      <c r="AE82" s="7">
        <v>0</v>
      </c>
      <c r="AF82" s="44">
        <f t="shared" si="88"/>
        <v>0</v>
      </c>
      <c r="AG82" s="43">
        <v>0</v>
      </c>
      <c r="AH82" s="7">
        <v>0</v>
      </c>
      <c r="AI82" s="44">
        <f t="shared" si="89"/>
        <v>0</v>
      </c>
      <c r="AJ82" s="6">
        <f t="shared" si="91"/>
        <v>8.2899999999999988E-3</v>
      </c>
      <c r="AK82" s="15">
        <f t="shared" si="92"/>
        <v>0.64500000000000002</v>
      </c>
    </row>
    <row r="83" spans="1:37" ht="15" thickBot="1" x14ac:dyDescent="0.35">
      <c r="A83" s="53"/>
      <c r="B83" s="65" t="s">
        <v>17</v>
      </c>
      <c r="C83" s="66">
        <f t="shared" ref="C83:D83" si="94">SUM(C71:C82)</f>
        <v>1.7079999999999998E-2</v>
      </c>
      <c r="D83" s="67">
        <f t="shared" si="94"/>
        <v>5.9</v>
      </c>
      <c r="E83" s="46"/>
      <c r="F83" s="66">
        <f t="shared" ref="F83:G83" si="95">SUM(F71:F82)</f>
        <v>0.06</v>
      </c>
      <c r="G83" s="67">
        <f t="shared" si="95"/>
        <v>2.4300000000000002</v>
      </c>
      <c r="H83" s="46"/>
      <c r="I83" s="66"/>
      <c r="J83" s="67"/>
      <c r="K83" s="46"/>
      <c r="L83" s="66">
        <f t="shared" ref="L83:M83" si="96">SUM(L71:L82)</f>
        <v>0</v>
      </c>
      <c r="M83" s="67">
        <f t="shared" si="96"/>
        <v>0</v>
      </c>
      <c r="N83" s="46"/>
      <c r="O83" s="66"/>
      <c r="P83" s="67"/>
      <c r="Q83" s="46"/>
      <c r="R83" s="66">
        <f t="shared" ref="R83:S83" si="97">SUM(R71:R82)</f>
        <v>0.2</v>
      </c>
      <c r="S83" s="67">
        <f t="shared" si="97"/>
        <v>4.6879999999999997</v>
      </c>
      <c r="T83" s="46"/>
      <c r="U83" s="66">
        <f t="shared" ref="U83:V83" si="98">SUM(U71:U82)</f>
        <v>0</v>
      </c>
      <c r="V83" s="67">
        <f t="shared" si="98"/>
        <v>0</v>
      </c>
      <c r="W83" s="46"/>
      <c r="X83" s="66">
        <f t="shared" ref="X83:Y83" si="99">SUM(X71:X82)</f>
        <v>0</v>
      </c>
      <c r="Y83" s="67">
        <f t="shared" si="99"/>
        <v>0</v>
      </c>
      <c r="Z83" s="46"/>
      <c r="AA83" s="66">
        <f t="shared" ref="AA83:AB83" si="100">SUM(AA71:AA82)</f>
        <v>0</v>
      </c>
      <c r="AB83" s="67">
        <f t="shared" si="100"/>
        <v>0</v>
      </c>
      <c r="AC83" s="46"/>
      <c r="AD83" s="66">
        <f t="shared" ref="AD83:AE83" si="101">SUM(AD71:AD82)</f>
        <v>0</v>
      </c>
      <c r="AE83" s="67">
        <f t="shared" si="101"/>
        <v>0</v>
      </c>
      <c r="AF83" s="46"/>
      <c r="AG83" s="66">
        <f t="shared" ref="AG83:AH83" si="102">SUM(AG71:AG82)</f>
        <v>106.68</v>
      </c>
      <c r="AH83" s="67">
        <f t="shared" si="102"/>
        <v>2986.3490000000002</v>
      </c>
      <c r="AI83" s="46"/>
      <c r="AJ83" s="37">
        <f t="shared" si="91"/>
        <v>106.95708</v>
      </c>
      <c r="AK83" s="38">
        <f t="shared" si="92"/>
        <v>2999.3670000000002</v>
      </c>
    </row>
    <row r="84" spans="1:37" x14ac:dyDescent="0.3">
      <c r="A84" s="51">
        <v>2023</v>
      </c>
      <c r="B84" s="52" t="s">
        <v>5</v>
      </c>
      <c r="C84" s="43">
        <v>0</v>
      </c>
      <c r="D84" s="7">
        <v>0</v>
      </c>
      <c r="E84" s="44">
        <f>IF(C84=0,0,D84/C84*1000)</f>
        <v>0</v>
      </c>
      <c r="F84" s="43">
        <v>0</v>
      </c>
      <c r="G84" s="7">
        <v>0</v>
      </c>
      <c r="H84" s="44">
        <f t="shared" ref="H84:H95" si="103">IF(F84=0,0,G84/F84*1000)</f>
        <v>0</v>
      </c>
      <c r="I84" s="43"/>
      <c r="J84" s="7"/>
      <c r="K84" s="44"/>
      <c r="L84" s="43">
        <v>0</v>
      </c>
      <c r="M84" s="7">
        <v>0</v>
      </c>
      <c r="N84" s="44">
        <f t="shared" ref="N84:N95" si="104">IF(L84=0,0,M84/L84*1000)</f>
        <v>0</v>
      </c>
      <c r="O84" s="43"/>
      <c r="P84" s="7"/>
      <c r="Q84" s="44"/>
      <c r="R84" s="43">
        <v>0</v>
      </c>
      <c r="S84" s="7">
        <v>0</v>
      </c>
      <c r="T84" s="44">
        <f t="shared" ref="T84:T95" si="105">IF(R84=0,0,S84/R84*1000)</f>
        <v>0</v>
      </c>
      <c r="U84" s="43">
        <v>0</v>
      </c>
      <c r="V84" s="7">
        <v>0</v>
      </c>
      <c r="W84" s="44">
        <f t="shared" ref="W84:W95" si="106">IF(U84=0,0,V84/U84*1000)</f>
        <v>0</v>
      </c>
      <c r="X84" s="43">
        <v>0</v>
      </c>
      <c r="Y84" s="7">
        <v>0</v>
      </c>
      <c r="Z84" s="44">
        <f t="shared" ref="Z84:Z95" si="107">IF(X84=0,0,Y84/X84*1000)</f>
        <v>0</v>
      </c>
      <c r="AA84" s="43">
        <v>0</v>
      </c>
      <c r="AB84" s="7">
        <v>0</v>
      </c>
      <c r="AC84" s="44">
        <f t="shared" ref="AC84:AC95" si="108">IF(AA84=0,0,AB84/AA84*1000)</f>
        <v>0</v>
      </c>
      <c r="AD84" s="43">
        <v>0</v>
      </c>
      <c r="AE84" s="7">
        <v>0</v>
      </c>
      <c r="AF84" s="44">
        <f t="shared" ref="AF84:AF95" si="109">IF(AD84=0,0,AE84/AD84*1000)</f>
        <v>0</v>
      </c>
      <c r="AG84" s="43">
        <v>0</v>
      </c>
      <c r="AH84" s="7">
        <v>0</v>
      </c>
      <c r="AI84" s="44">
        <f t="shared" ref="AI84:AI95" si="110">IF(AG84=0,0,AH84/AG84*1000)</f>
        <v>0</v>
      </c>
      <c r="AJ84" s="6">
        <f>SUMIF($C$5:$AI$5,"Ton",C84:AI84)</f>
        <v>0</v>
      </c>
      <c r="AK84" s="15">
        <f>SUMIF($C$5:$AI$5,"F*",C84:AI84)</f>
        <v>0</v>
      </c>
    </row>
    <row r="85" spans="1:37" x14ac:dyDescent="0.3">
      <c r="A85" s="51">
        <v>2023</v>
      </c>
      <c r="B85" s="52" t="s">
        <v>6</v>
      </c>
      <c r="C85" s="43">
        <v>0</v>
      </c>
      <c r="D85" s="7">
        <v>0</v>
      </c>
      <c r="E85" s="44">
        <f t="shared" ref="E85:E86" si="111">IF(C85=0,0,D85/C85*1000)</f>
        <v>0</v>
      </c>
      <c r="F85" s="43">
        <v>0</v>
      </c>
      <c r="G85" s="7">
        <v>0</v>
      </c>
      <c r="H85" s="44">
        <f t="shared" si="103"/>
        <v>0</v>
      </c>
      <c r="I85" s="43"/>
      <c r="J85" s="7"/>
      <c r="K85" s="44"/>
      <c r="L85" s="43">
        <v>0</v>
      </c>
      <c r="M85" s="7">
        <v>0</v>
      </c>
      <c r="N85" s="44">
        <f t="shared" si="104"/>
        <v>0</v>
      </c>
      <c r="O85" s="43"/>
      <c r="P85" s="7"/>
      <c r="Q85" s="44"/>
      <c r="R85" s="43">
        <v>0</v>
      </c>
      <c r="S85" s="7">
        <v>0</v>
      </c>
      <c r="T85" s="44">
        <f t="shared" si="105"/>
        <v>0</v>
      </c>
      <c r="U85" s="43">
        <v>0</v>
      </c>
      <c r="V85" s="7">
        <v>0</v>
      </c>
      <c r="W85" s="44">
        <f t="shared" si="106"/>
        <v>0</v>
      </c>
      <c r="X85" s="43">
        <v>0</v>
      </c>
      <c r="Y85" s="7">
        <v>0</v>
      </c>
      <c r="Z85" s="44">
        <f t="shared" si="107"/>
        <v>0</v>
      </c>
      <c r="AA85" s="43">
        <v>0</v>
      </c>
      <c r="AB85" s="7">
        <v>0</v>
      </c>
      <c r="AC85" s="44">
        <f t="shared" si="108"/>
        <v>0</v>
      </c>
      <c r="AD85" s="43">
        <v>0</v>
      </c>
      <c r="AE85" s="7">
        <v>0</v>
      </c>
      <c r="AF85" s="44">
        <f t="shared" si="109"/>
        <v>0</v>
      </c>
      <c r="AG85" s="43">
        <v>0</v>
      </c>
      <c r="AH85" s="7">
        <v>0</v>
      </c>
      <c r="AI85" s="44">
        <f t="shared" si="110"/>
        <v>0</v>
      </c>
      <c r="AJ85" s="6">
        <f t="shared" ref="AJ85:AJ96" si="112">SUMIF($C$5:$AI$5,"Ton",C85:AI85)</f>
        <v>0</v>
      </c>
      <c r="AK85" s="15">
        <f t="shared" ref="AK85:AK96" si="113">SUMIF($C$5:$AI$5,"F*",C85:AI85)</f>
        <v>0</v>
      </c>
    </row>
    <row r="86" spans="1:37" x14ac:dyDescent="0.3">
      <c r="A86" s="51">
        <v>2023</v>
      </c>
      <c r="B86" s="52" t="s">
        <v>7</v>
      </c>
      <c r="C86" s="43">
        <v>0</v>
      </c>
      <c r="D86" s="7">
        <v>0</v>
      </c>
      <c r="E86" s="44">
        <f t="shared" si="111"/>
        <v>0</v>
      </c>
      <c r="F86" s="43">
        <v>0</v>
      </c>
      <c r="G86" s="7">
        <v>0</v>
      </c>
      <c r="H86" s="44">
        <f t="shared" si="103"/>
        <v>0</v>
      </c>
      <c r="I86" s="43"/>
      <c r="J86" s="7"/>
      <c r="K86" s="44"/>
      <c r="L86" s="43">
        <v>0</v>
      </c>
      <c r="M86" s="7">
        <v>0</v>
      </c>
      <c r="N86" s="44">
        <f t="shared" si="104"/>
        <v>0</v>
      </c>
      <c r="O86" s="43"/>
      <c r="P86" s="7"/>
      <c r="Q86" s="44"/>
      <c r="R86" s="43">
        <v>0</v>
      </c>
      <c r="S86" s="7">
        <v>0</v>
      </c>
      <c r="T86" s="44">
        <f t="shared" si="105"/>
        <v>0</v>
      </c>
      <c r="U86" s="43">
        <v>0</v>
      </c>
      <c r="V86" s="7">
        <v>0</v>
      </c>
      <c r="W86" s="44">
        <f t="shared" si="106"/>
        <v>0</v>
      </c>
      <c r="X86" s="43">
        <v>0</v>
      </c>
      <c r="Y86" s="7">
        <v>0</v>
      </c>
      <c r="Z86" s="44">
        <f t="shared" si="107"/>
        <v>0</v>
      </c>
      <c r="AA86" s="43">
        <v>0</v>
      </c>
      <c r="AB86" s="7">
        <v>0</v>
      </c>
      <c r="AC86" s="44">
        <f t="shared" si="108"/>
        <v>0</v>
      </c>
      <c r="AD86" s="43">
        <v>0</v>
      </c>
      <c r="AE86" s="7">
        <v>0</v>
      </c>
      <c r="AF86" s="44">
        <f t="shared" si="109"/>
        <v>0</v>
      </c>
      <c r="AG86" s="43">
        <v>0</v>
      </c>
      <c r="AH86" s="7">
        <v>0</v>
      </c>
      <c r="AI86" s="44">
        <f t="shared" si="110"/>
        <v>0</v>
      </c>
      <c r="AJ86" s="6">
        <f t="shared" si="112"/>
        <v>0</v>
      </c>
      <c r="AK86" s="15">
        <f t="shared" si="113"/>
        <v>0</v>
      </c>
    </row>
    <row r="87" spans="1:37" x14ac:dyDescent="0.3">
      <c r="A87" s="51">
        <v>2023</v>
      </c>
      <c r="B87" s="52" t="s">
        <v>8</v>
      </c>
      <c r="C87" s="43">
        <v>0</v>
      </c>
      <c r="D87" s="7">
        <v>0</v>
      </c>
      <c r="E87" s="44">
        <f>IF(C87=0,0,D87/C87*1000)</f>
        <v>0</v>
      </c>
      <c r="F87" s="43">
        <v>0</v>
      </c>
      <c r="G87" s="7">
        <v>0</v>
      </c>
      <c r="H87" s="44">
        <f t="shared" si="103"/>
        <v>0</v>
      </c>
      <c r="I87" s="43"/>
      <c r="J87" s="7"/>
      <c r="K87" s="44"/>
      <c r="L87" s="43">
        <v>0</v>
      </c>
      <c r="M87" s="7">
        <v>0</v>
      </c>
      <c r="N87" s="44">
        <f t="shared" si="104"/>
        <v>0</v>
      </c>
      <c r="O87" s="43"/>
      <c r="P87" s="7"/>
      <c r="Q87" s="44"/>
      <c r="R87" s="43">
        <v>0</v>
      </c>
      <c r="S87" s="7">
        <v>0</v>
      </c>
      <c r="T87" s="44">
        <f t="shared" si="105"/>
        <v>0</v>
      </c>
      <c r="U87" s="43">
        <v>0</v>
      </c>
      <c r="V87" s="7">
        <v>0</v>
      </c>
      <c r="W87" s="44">
        <f t="shared" si="106"/>
        <v>0</v>
      </c>
      <c r="X87" s="43">
        <v>0</v>
      </c>
      <c r="Y87" s="7">
        <v>0</v>
      </c>
      <c r="Z87" s="44">
        <f t="shared" si="107"/>
        <v>0</v>
      </c>
      <c r="AA87" s="43">
        <v>0</v>
      </c>
      <c r="AB87" s="7">
        <v>0</v>
      </c>
      <c r="AC87" s="44">
        <f t="shared" si="108"/>
        <v>0</v>
      </c>
      <c r="AD87" s="43">
        <v>0</v>
      </c>
      <c r="AE87" s="7">
        <v>0</v>
      </c>
      <c r="AF87" s="44">
        <f t="shared" si="109"/>
        <v>0</v>
      </c>
      <c r="AG87" s="43">
        <v>0</v>
      </c>
      <c r="AH87" s="7">
        <v>0</v>
      </c>
      <c r="AI87" s="44">
        <f t="shared" si="110"/>
        <v>0</v>
      </c>
      <c r="AJ87" s="6">
        <f t="shared" si="112"/>
        <v>0</v>
      </c>
      <c r="AK87" s="15">
        <f t="shared" si="113"/>
        <v>0</v>
      </c>
    </row>
    <row r="88" spans="1:37" x14ac:dyDescent="0.3">
      <c r="A88" s="51">
        <v>2023</v>
      </c>
      <c r="B88" s="44" t="s">
        <v>9</v>
      </c>
      <c r="C88" s="43">
        <v>0</v>
      </c>
      <c r="D88" s="7">
        <v>0</v>
      </c>
      <c r="E88" s="44">
        <f t="shared" ref="E88:E95" si="114">IF(C88=0,0,D88/C88*1000)</f>
        <v>0</v>
      </c>
      <c r="F88" s="43">
        <v>0</v>
      </c>
      <c r="G88" s="7">
        <v>0</v>
      </c>
      <c r="H88" s="44">
        <f t="shared" si="103"/>
        <v>0</v>
      </c>
      <c r="I88" s="43"/>
      <c r="J88" s="7"/>
      <c r="K88" s="44"/>
      <c r="L88" s="43">
        <v>0</v>
      </c>
      <c r="M88" s="7">
        <v>0</v>
      </c>
      <c r="N88" s="44">
        <f t="shared" si="104"/>
        <v>0</v>
      </c>
      <c r="O88" s="43"/>
      <c r="P88" s="7"/>
      <c r="Q88" s="44"/>
      <c r="R88" s="43">
        <v>0</v>
      </c>
      <c r="S88" s="7">
        <v>0</v>
      </c>
      <c r="T88" s="44">
        <f t="shared" si="105"/>
        <v>0</v>
      </c>
      <c r="U88" s="43">
        <v>0</v>
      </c>
      <c r="V88" s="7">
        <v>0</v>
      </c>
      <c r="W88" s="44">
        <f t="shared" si="106"/>
        <v>0</v>
      </c>
      <c r="X88" s="43">
        <v>0</v>
      </c>
      <c r="Y88" s="7">
        <v>0</v>
      </c>
      <c r="Z88" s="44">
        <f t="shared" si="107"/>
        <v>0</v>
      </c>
      <c r="AA88" s="43">
        <v>0</v>
      </c>
      <c r="AB88" s="7">
        <v>0</v>
      </c>
      <c r="AC88" s="44">
        <f t="shared" si="108"/>
        <v>0</v>
      </c>
      <c r="AD88" s="43">
        <v>0</v>
      </c>
      <c r="AE88" s="7">
        <v>0</v>
      </c>
      <c r="AF88" s="44">
        <f t="shared" si="109"/>
        <v>0</v>
      </c>
      <c r="AG88" s="43">
        <v>0</v>
      </c>
      <c r="AH88" s="7">
        <v>0</v>
      </c>
      <c r="AI88" s="44">
        <f t="shared" si="110"/>
        <v>0</v>
      </c>
      <c r="AJ88" s="6">
        <f t="shared" si="112"/>
        <v>0</v>
      </c>
      <c r="AK88" s="15">
        <f t="shared" si="113"/>
        <v>0</v>
      </c>
    </row>
    <row r="89" spans="1:37" x14ac:dyDescent="0.3">
      <c r="A89" s="51">
        <v>2023</v>
      </c>
      <c r="B89" s="52" t="s">
        <v>10</v>
      </c>
      <c r="C89" s="43">
        <v>0</v>
      </c>
      <c r="D89" s="7">
        <v>0</v>
      </c>
      <c r="E89" s="44">
        <f t="shared" si="114"/>
        <v>0</v>
      </c>
      <c r="F89" s="43">
        <v>0</v>
      </c>
      <c r="G89" s="7">
        <v>0</v>
      </c>
      <c r="H89" s="44">
        <f t="shared" si="103"/>
        <v>0</v>
      </c>
      <c r="I89" s="43"/>
      <c r="J89" s="7"/>
      <c r="K89" s="44"/>
      <c r="L89" s="43">
        <v>0</v>
      </c>
      <c r="M89" s="7">
        <v>0</v>
      </c>
      <c r="N89" s="44">
        <f t="shared" si="104"/>
        <v>0</v>
      </c>
      <c r="O89" s="43"/>
      <c r="P89" s="7"/>
      <c r="Q89" s="44"/>
      <c r="R89" s="43">
        <v>0</v>
      </c>
      <c r="S89" s="7">
        <v>0</v>
      </c>
      <c r="T89" s="44">
        <f t="shared" si="105"/>
        <v>0</v>
      </c>
      <c r="U89" s="43">
        <v>0</v>
      </c>
      <c r="V89" s="7">
        <v>0</v>
      </c>
      <c r="W89" s="44">
        <f t="shared" si="106"/>
        <v>0</v>
      </c>
      <c r="X89" s="43">
        <v>0</v>
      </c>
      <c r="Y89" s="7">
        <v>0</v>
      </c>
      <c r="Z89" s="44">
        <f t="shared" si="107"/>
        <v>0</v>
      </c>
      <c r="AA89" s="43">
        <v>0</v>
      </c>
      <c r="AB89" s="7">
        <v>0</v>
      </c>
      <c r="AC89" s="44">
        <f t="shared" si="108"/>
        <v>0</v>
      </c>
      <c r="AD89" s="43">
        <v>0</v>
      </c>
      <c r="AE89" s="7">
        <v>0</v>
      </c>
      <c r="AF89" s="44">
        <f t="shared" si="109"/>
        <v>0</v>
      </c>
      <c r="AG89" s="43">
        <v>0</v>
      </c>
      <c r="AH89" s="7">
        <v>0</v>
      </c>
      <c r="AI89" s="44">
        <f t="shared" si="110"/>
        <v>0</v>
      </c>
      <c r="AJ89" s="6">
        <f t="shared" si="112"/>
        <v>0</v>
      </c>
      <c r="AK89" s="15">
        <f t="shared" si="113"/>
        <v>0</v>
      </c>
    </row>
    <row r="90" spans="1:37" x14ac:dyDescent="0.3">
      <c r="A90" s="51">
        <v>2023</v>
      </c>
      <c r="B90" s="52" t="s">
        <v>11</v>
      </c>
      <c r="C90" s="43">
        <v>0</v>
      </c>
      <c r="D90" s="7">
        <v>0</v>
      </c>
      <c r="E90" s="44">
        <f t="shared" si="114"/>
        <v>0</v>
      </c>
      <c r="F90" s="43">
        <v>0</v>
      </c>
      <c r="G90" s="7">
        <v>0</v>
      </c>
      <c r="H90" s="44">
        <f t="shared" si="103"/>
        <v>0</v>
      </c>
      <c r="I90" s="43"/>
      <c r="J90" s="7"/>
      <c r="K90" s="44"/>
      <c r="L90" s="43">
        <v>0</v>
      </c>
      <c r="M90" s="7">
        <v>0</v>
      </c>
      <c r="N90" s="44">
        <f t="shared" si="104"/>
        <v>0</v>
      </c>
      <c r="O90" s="43"/>
      <c r="P90" s="7"/>
      <c r="Q90" s="44"/>
      <c r="R90" s="43">
        <v>0</v>
      </c>
      <c r="S90" s="7">
        <v>0</v>
      </c>
      <c r="T90" s="44">
        <f t="shared" si="105"/>
        <v>0</v>
      </c>
      <c r="U90" s="43">
        <v>0</v>
      </c>
      <c r="V90" s="7">
        <v>0</v>
      </c>
      <c r="W90" s="44">
        <f t="shared" si="106"/>
        <v>0</v>
      </c>
      <c r="X90" s="43">
        <v>0</v>
      </c>
      <c r="Y90" s="7">
        <v>0</v>
      </c>
      <c r="Z90" s="44">
        <f t="shared" si="107"/>
        <v>0</v>
      </c>
      <c r="AA90" s="43">
        <v>0</v>
      </c>
      <c r="AB90" s="7">
        <v>0</v>
      </c>
      <c r="AC90" s="44">
        <f t="shared" si="108"/>
        <v>0</v>
      </c>
      <c r="AD90" s="43">
        <v>0</v>
      </c>
      <c r="AE90" s="7">
        <v>0</v>
      </c>
      <c r="AF90" s="44">
        <f t="shared" si="109"/>
        <v>0</v>
      </c>
      <c r="AG90" s="43">
        <v>0</v>
      </c>
      <c r="AH90" s="7">
        <v>0</v>
      </c>
      <c r="AI90" s="44">
        <f t="shared" si="110"/>
        <v>0</v>
      </c>
      <c r="AJ90" s="6">
        <f t="shared" si="112"/>
        <v>0</v>
      </c>
      <c r="AK90" s="15">
        <f t="shared" si="113"/>
        <v>0</v>
      </c>
    </row>
    <row r="91" spans="1:37" x14ac:dyDescent="0.3">
      <c r="A91" s="51">
        <v>2023</v>
      </c>
      <c r="B91" s="52" t="s">
        <v>12</v>
      </c>
      <c r="C91" s="43">
        <v>0</v>
      </c>
      <c r="D91" s="7">
        <v>0</v>
      </c>
      <c r="E91" s="44">
        <f t="shared" si="114"/>
        <v>0</v>
      </c>
      <c r="F91" s="43">
        <v>0</v>
      </c>
      <c r="G91" s="7">
        <v>0</v>
      </c>
      <c r="H91" s="44">
        <f t="shared" si="103"/>
        <v>0</v>
      </c>
      <c r="I91" s="43"/>
      <c r="J91" s="7"/>
      <c r="K91" s="44"/>
      <c r="L91" s="43">
        <v>0</v>
      </c>
      <c r="M91" s="7">
        <v>0</v>
      </c>
      <c r="N91" s="44">
        <f t="shared" si="104"/>
        <v>0</v>
      </c>
      <c r="O91" s="43"/>
      <c r="P91" s="7"/>
      <c r="Q91" s="44"/>
      <c r="R91" s="43">
        <v>0</v>
      </c>
      <c r="S91" s="7">
        <v>0</v>
      </c>
      <c r="T91" s="44">
        <f t="shared" si="105"/>
        <v>0</v>
      </c>
      <c r="U91" s="43">
        <v>0</v>
      </c>
      <c r="V91" s="7">
        <v>0</v>
      </c>
      <c r="W91" s="44">
        <f t="shared" si="106"/>
        <v>0</v>
      </c>
      <c r="X91" s="43">
        <v>0</v>
      </c>
      <c r="Y91" s="7">
        <v>0</v>
      </c>
      <c r="Z91" s="44">
        <f t="shared" si="107"/>
        <v>0</v>
      </c>
      <c r="AA91" s="43">
        <v>0</v>
      </c>
      <c r="AB91" s="7">
        <v>0</v>
      </c>
      <c r="AC91" s="44">
        <f t="shared" si="108"/>
        <v>0</v>
      </c>
      <c r="AD91" s="43">
        <v>0</v>
      </c>
      <c r="AE91" s="7">
        <v>0</v>
      </c>
      <c r="AF91" s="44">
        <f t="shared" si="109"/>
        <v>0</v>
      </c>
      <c r="AG91" s="43">
        <v>0</v>
      </c>
      <c r="AH91" s="7">
        <v>0</v>
      </c>
      <c r="AI91" s="44">
        <f t="shared" si="110"/>
        <v>0</v>
      </c>
      <c r="AJ91" s="6">
        <f t="shared" si="112"/>
        <v>0</v>
      </c>
      <c r="AK91" s="15">
        <f t="shared" si="113"/>
        <v>0</v>
      </c>
    </row>
    <row r="92" spans="1:37" x14ac:dyDescent="0.3">
      <c r="A92" s="51">
        <v>2023</v>
      </c>
      <c r="B92" s="52" t="s">
        <v>13</v>
      </c>
      <c r="C92" s="73">
        <v>2.1420000000000002E-2</v>
      </c>
      <c r="D92" s="7">
        <v>2.6859999999999999</v>
      </c>
      <c r="E92" s="44">
        <f t="shared" si="114"/>
        <v>125396.82539682538</v>
      </c>
      <c r="F92" s="43">
        <v>0</v>
      </c>
      <c r="G92" s="7">
        <v>0</v>
      </c>
      <c r="H92" s="44">
        <f t="shared" si="103"/>
        <v>0</v>
      </c>
      <c r="I92" s="43"/>
      <c r="J92" s="7"/>
      <c r="K92" s="44"/>
      <c r="L92" s="43">
        <v>0</v>
      </c>
      <c r="M92" s="7">
        <v>0</v>
      </c>
      <c r="N92" s="44">
        <f t="shared" si="104"/>
        <v>0</v>
      </c>
      <c r="O92" s="43"/>
      <c r="P92" s="7"/>
      <c r="Q92" s="44"/>
      <c r="R92" s="43">
        <v>0</v>
      </c>
      <c r="S92" s="7">
        <v>0</v>
      </c>
      <c r="T92" s="44">
        <f t="shared" si="105"/>
        <v>0</v>
      </c>
      <c r="U92" s="43">
        <v>0</v>
      </c>
      <c r="V92" s="7">
        <v>0</v>
      </c>
      <c r="W92" s="44">
        <f t="shared" si="106"/>
        <v>0</v>
      </c>
      <c r="X92" s="43">
        <v>0</v>
      </c>
      <c r="Y92" s="7">
        <v>0</v>
      </c>
      <c r="Z92" s="44">
        <f t="shared" si="107"/>
        <v>0</v>
      </c>
      <c r="AA92" s="43">
        <v>0</v>
      </c>
      <c r="AB92" s="7">
        <v>0</v>
      </c>
      <c r="AC92" s="44">
        <f t="shared" si="108"/>
        <v>0</v>
      </c>
      <c r="AD92" s="43">
        <v>0</v>
      </c>
      <c r="AE92" s="7">
        <v>0</v>
      </c>
      <c r="AF92" s="44">
        <f t="shared" si="109"/>
        <v>0</v>
      </c>
      <c r="AG92" s="43">
        <v>0</v>
      </c>
      <c r="AH92" s="7">
        <v>0</v>
      </c>
      <c r="AI92" s="44">
        <f t="shared" si="110"/>
        <v>0</v>
      </c>
      <c r="AJ92" s="6">
        <f t="shared" si="112"/>
        <v>2.1420000000000002E-2</v>
      </c>
      <c r="AK92" s="15">
        <f t="shared" si="113"/>
        <v>2.6859999999999999</v>
      </c>
    </row>
    <row r="93" spans="1:37" x14ac:dyDescent="0.3">
      <c r="A93" s="51">
        <v>2023</v>
      </c>
      <c r="B93" s="52" t="s">
        <v>14</v>
      </c>
      <c r="C93" s="43">
        <v>0</v>
      </c>
      <c r="D93" s="7">
        <v>0</v>
      </c>
      <c r="E93" s="44">
        <f t="shared" si="114"/>
        <v>0</v>
      </c>
      <c r="F93" s="43">
        <v>0</v>
      </c>
      <c r="G93" s="7">
        <v>0</v>
      </c>
      <c r="H93" s="44">
        <f t="shared" si="103"/>
        <v>0</v>
      </c>
      <c r="I93" s="43"/>
      <c r="J93" s="7"/>
      <c r="K93" s="44"/>
      <c r="L93" s="43">
        <v>0</v>
      </c>
      <c r="M93" s="7">
        <v>0</v>
      </c>
      <c r="N93" s="44">
        <f t="shared" si="104"/>
        <v>0</v>
      </c>
      <c r="O93" s="43"/>
      <c r="P93" s="7"/>
      <c r="Q93" s="44"/>
      <c r="R93" s="43">
        <v>0</v>
      </c>
      <c r="S93" s="7">
        <v>0</v>
      </c>
      <c r="T93" s="44">
        <f t="shared" si="105"/>
        <v>0</v>
      </c>
      <c r="U93" s="43">
        <v>0</v>
      </c>
      <c r="V93" s="7">
        <v>0</v>
      </c>
      <c r="W93" s="44">
        <f t="shared" si="106"/>
        <v>0</v>
      </c>
      <c r="X93" s="43">
        <v>0</v>
      </c>
      <c r="Y93" s="7">
        <v>0</v>
      </c>
      <c r="Z93" s="44">
        <f t="shared" si="107"/>
        <v>0</v>
      </c>
      <c r="AA93" s="43">
        <v>0</v>
      </c>
      <c r="AB93" s="7">
        <v>0</v>
      </c>
      <c r="AC93" s="44">
        <f t="shared" si="108"/>
        <v>0</v>
      </c>
      <c r="AD93" s="43">
        <v>0</v>
      </c>
      <c r="AE93" s="7">
        <v>0</v>
      </c>
      <c r="AF93" s="44">
        <f t="shared" si="109"/>
        <v>0</v>
      </c>
      <c r="AG93" s="43">
        <v>0</v>
      </c>
      <c r="AH93" s="7">
        <v>0</v>
      </c>
      <c r="AI93" s="44">
        <f t="shared" si="110"/>
        <v>0</v>
      </c>
      <c r="AJ93" s="6">
        <f t="shared" si="112"/>
        <v>0</v>
      </c>
      <c r="AK93" s="15">
        <f t="shared" si="113"/>
        <v>0</v>
      </c>
    </row>
    <row r="94" spans="1:37" x14ac:dyDescent="0.3">
      <c r="A94" s="51">
        <v>2023</v>
      </c>
      <c r="B94" s="44" t="s">
        <v>15</v>
      </c>
      <c r="C94" s="43">
        <v>0</v>
      </c>
      <c r="D94" s="7">
        <v>0</v>
      </c>
      <c r="E94" s="44">
        <f t="shared" si="114"/>
        <v>0</v>
      </c>
      <c r="F94" s="43">
        <v>0</v>
      </c>
      <c r="G94" s="7">
        <v>0</v>
      </c>
      <c r="H94" s="44">
        <f t="shared" si="103"/>
        <v>0</v>
      </c>
      <c r="I94" s="43"/>
      <c r="J94" s="7"/>
      <c r="K94" s="44"/>
      <c r="L94" s="43">
        <v>0</v>
      </c>
      <c r="M94" s="7">
        <v>0</v>
      </c>
      <c r="N94" s="44">
        <f t="shared" si="104"/>
        <v>0</v>
      </c>
      <c r="O94" s="43"/>
      <c r="P94" s="7"/>
      <c r="Q94" s="44"/>
      <c r="R94" s="43">
        <v>0</v>
      </c>
      <c r="S94" s="7">
        <v>0</v>
      </c>
      <c r="T94" s="44">
        <f t="shared" si="105"/>
        <v>0</v>
      </c>
      <c r="U94" s="43">
        <v>0</v>
      </c>
      <c r="V94" s="7">
        <v>0</v>
      </c>
      <c r="W94" s="44">
        <f t="shared" si="106"/>
        <v>0</v>
      </c>
      <c r="X94" s="43">
        <v>0</v>
      </c>
      <c r="Y94" s="7">
        <v>0</v>
      </c>
      <c r="Z94" s="44">
        <f t="shared" si="107"/>
        <v>0</v>
      </c>
      <c r="AA94" s="43">
        <v>0</v>
      </c>
      <c r="AB94" s="7">
        <v>0</v>
      </c>
      <c r="AC94" s="44">
        <f t="shared" si="108"/>
        <v>0</v>
      </c>
      <c r="AD94" s="43">
        <v>0</v>
      </c>
      <c r="AE94" s="7">
        <v>0</v>
      </c>
      <c r="AF94" s="44">
        <f t="shared" si="109"/>
        <v>0</v>
      </c>
      <c r="AG94" s="43">
        <v>0</v>
      </c>
      <c r="AH94" s="7">
        <v>0</v>
      </c>
      <c r="AI94" s="44">
        <f t="shared" si="110"/>
        <v>0</v>
      </c>
      <c r="AJ94" s="6">
        <f t="shared" si="112"/>
        <v>0</v>
      </c>
      <c r="AK94" s="15">
        <f t="shared" si="113"/>
        <v>0</v>
      </c>
    </row>
    <row r="95" spans="1:37" x14ac:dyDescent="0.3">
      <c r="A95" s="51">
        <v>2023</v>
      </c>
      <c r="B95" s="52" t="s">
        <v>16</v>
      </c>
      <c r="C95" s="43">
        <v>0</v>
      </c>
      <c r="D95" s="7">
        <v>0</v>
      </c>
      <c r="E95" s="44">
        <f t="shared" si="114"/>
        <v>0</v>
      </c>
      <c r="F95" s="43">
        <v>0</v>
      </c>
      <c r="G95" s="7">
        <v>0</v>
      </c>
      <c r="H95" s="44">
        <f t="shared" si="103"/>
        <v>0</v>
      </c>
      <c r="I95" s="43"/>
      <c r="J95" s="7"/>
      <c r="K95" s="44"/>
      <c r="L95" s="43">
        <v>0</v>
      </c>
      <c r="M95" s="7">
        <v>0</v>
      </c>
      <c r="N95" s="44">
        <f t="shared" si="104"/>
        <v>0</v>
      </c>
      <c r="O95" s="43"/>
      <c r="P95" s="7"/>
      <c r="Q95" s="44"/>
      <c r="R95" s="43">
        <v>0</v>
      </c>
      <c r="S95" s="7">
        <v>0</v>
      </c>
      <c r="T95" s="44">
        <f t="shared" si="105"/>
        <v>0</v>
      </c>
      <c r="U95" s="73">
        <v>0.96838000000000002</v>
      </c>
      <c r="V95" s="7">
        <v>43.637999999999998</v>
      </c>
      <c r="W95" s="44">
        <f t="shared" si="106"/>
        <v>45062.88853549226</v>
      </c>
      <c r="X95" s="43">
        <v>0</v>
      </c>
      <c r="Y95" s="7">
        <v>0</v>
      </c>
      <c r="Z95" s="44">
        <f t="shared" si="107"/>
        <v>0</v>
      </c>
      <c r="AA95" s="43">
        <v>0</v>
      </c>
      <c r="AB95" s="7">
        <v>0</v>
      </c>
      <c r="AC95" s="44">
        <f t="shared" si="108"/>
        <v>0</v>
      </c>
      <c r="AD95" s="43">
        <v>0</v>
      </c>
      <c r="AE95" s="7">
        <v>0</v>
      </c>
      <c r="AF95" s="44">
        <f t="shared" si="109"/>
        <v>0</v>
      </c>
      <c r="AG95" s="43">
        <v>0</v>
      </c>
      <c r="AH95" s="7">
        <v>0</v>
      </c>
      <c r="AI95" s="44">
        <f t="shared" si="110"/>
        <v>0</v>
      </c>
      <c r="AJ95" s="6">
        <f t="shared" si="112"/>
        <v>0.96838000000000002</v>
      </c>
      <c r="AK95" s="15">
        <f t="shared" si="113"/>
        <v>43.637999999999998</v>
      </c>
    </row>
    <row r="96" spans="1:37" ht="15" thickBot="1" x14ac:dyDescent="0.35">
      <c r="A96" s="53"/>
      <c r="B96" s="65" t="s">
        <v>17</v>
      </c>
      <c r="C96" s="66">
        <f t="shared" ref="C96:D96" si="115">SUM(C84:C95)</f>
        <v>2.1420000000000002E-2</v>
      </c>
      <c r="D96" s="67">
        <f t="shared" si="115"/>
        <v>2.6859999999999999</v>
      </c>
      <c r="E96" s="46"/>
      <c r="F96" s="66">
        <f t="shared" ref="F96:G96" si="116">SUM(F84:F95)</f>
        <v>0</v>
      </c>
      <c r="G96" s="67">
        <f t="shared" si="116"/>
        <v>0</v>
      </c>
      <c r="H96" s="46"/>
      <c r="I96" s="66"/>
      <c r="J96" s="67"/>
      <c r="K96" s="46"/>
      <c r="L96" s="66">
        <f t="shared" ref="L96:M96" si="117">SUM(L84:L95)</f>
        <v>0</v>
      </c>
      <c r="M96" s="67">
        <f t="shared" si="117"/>
        <v>0</v>
      </c>
      <c r="N96" s="46"/>
      <c r="O96" s="66"/>
      <c r="P96" s="67"/>
      <c r="Q96" s="46"/>
      <c r="R96" s="66">
        <f t="shared" ref="R96:S96" si="118">SUM(R84:R95)</f>
        <v>0</v>
      </c>
      <c r="S96" s="67">
        <f t="shared" si="118"/>
        <v>0</v>
      </c>
      <c r="T96" s="46"/>
      <c r="U96" s="66">
        <f t="shared" ref="U96:V96" si="119">SUM(U84:U95)</f>
        <v>0.96838000000000002</v>
      </c>
      <c r="V96" s="67">
        <f t="shared" si="119"/>
        <v>43.637999999999998</v>
      </c>
      <c r="W96" s="46"/>
      <c r="X96" s="66">
        <f t="shared" ref="X96:Y96" si="120">SUM(X84:X95)</f>
        <v>0</v>
      </c>
      <c r="Y96" s="67">
        <f t="shared" si="120"/>
        <v>0</v>
      </c>
      <c r="Z96" s="46"/>
      <c r="AA96" s="66">
        <f t="shared" ref="AA96:AB96" si="121">SUM(AA84:AA95)</f>
        <v>0</v>
      </c>
      <c r="AB96" s="67">
        <f t="shared" si="121"/>
        <v>0</v>
      </c>
      <c r="AC96" s="46"/>
      <c r="AD96" s="66">
        <f t="shared" ref="AD96:AE96" si="122">SUM(AD84:AD95)</f>
        <v>0</v>
      </c>
      <c r="AE96" s="67">
        <f t="shared" si="122"/>
        <v>0</v>
      </c>
      <c r="AF96" s="46"/>
      <c r="AG96" s="66">
        <f t="shared" ref="AG96:AH96" si="123">SUM(AG84:AG95)</f>
        <v>0</v>
      </c>
      <c r="AH96" s="67">
        <f t="shared" si="123"/>
        <v>0</v>
      </c>
      <c r="AI96" s="46"/>
      <c r="AJ96" s="37">
        <f t="shared" si="112"/>
        <v>0.98980000000000001</v>
      </c>
      <c r="AK96" s="38">
        <f t="shared" si="113"/>
        <v>46.323999999999998</v>
      </c>
    </row>
    <row r="97" spans="1:37" x14ac:dyDescent="0.3">
      <c r="A97" s="51">
        <v>2024</v>
      </c>
      <c r="B97" s="52" t="s">
        <v>5</v>
      </c>
      <c r="C97" s="43">
        <v>0</v>
      </c>
      <c r="D97" s="7">
        <v>0</v>
      </c>
      <c r="E97" s="44">
        <f>IF(C97=0,0,D97/C97*1000)</f>
        <v>0</v>
      </c>
      <c r="F97" s="43">
        <v>0</v>
      </c>
      <c r="G97" s="7">
        <v>0</v>
      </c>
      <c r="H97" s="44">
        <f t="shared" ref="H97:H108" si="124">IF(F97=0,0,G97/F97*1000)</f>
        <v>0</v>
      </c>
      <c r="I97" s="43">
        <v>0</v>
      </c>
      <c r="J97" s="7">
        <v>0</v>
      </c>
      <c r="K97" s="44">
        <f t="shared" ref="K97:K108" si="125">IF(I97=0,0,J97/I97*1000)</f>
        <v>0</v>
      </c>
      <c r="L97" s="43">
        <v>0</v>
      </c>
      <c r="M97" s="7">
        <v>0</v>
      </c>
      <c r="N97" s="44">
        <f t="shared" ref="N97:N108" si="126">IF(L97=0,0,M97/L97*1000)</f>
        <v>0</v>
      </c>
      <c r="O97" s="43"/>
      <c r="P97" s="7"/>
      <c r="Q97" s="44"/>
      <c r="R97" s="43">
        <v>0</v>
      </c>
      <c r="S97" s="7">
        <v>0</v>
      </c>
      <c r="T97" s="44">
        <f t="shared" ref="T97:T108" si="127">IF(R97=0,0,S97/R97*1000)</f>
        <v>0</v>
      </c>
      <c r="U97" s="43">
        <v>0</v>
      </c>
      <c r="V97" s="7">
        <v>0</v>
      </c>
      <c r="W97" s="44">
        <f t="shared" ref="W97:W108" si="128">IF(U97=0,0,V97/U97*1000)</f>
        <v>0</v>
      </c>
      <c r="X97" s="43">
        <v>0</v>
      </c>
      <c r="Y97" s="7">
        <v>0</v>
      </c>
      <c r="Z97" s="44">
        <f t="shared" ref="Z97:Z108" si="129">IF(X97=0,0,Y97/X97*1000)</f>
        <v>0</v>
      </c>
      <c r="AA97" s="43">
        <v>0</v>
      </c>
      <c r="AB97" s="7">
        <v>0</v>
      </c>
      <c r="AC97" s="44">
        <f t="shared" ref="AC97:AC108" si="130">IF(AA97=0,0,AB97/AA97*1000)</f>
        <v>0</v>
      </c>
      <c r="AD97" s="43">
        <v>0</v>
      </c>
      <c r="AE97" s="7">
        <v>0</v>
      </c>
      <c r="AF97" s="44">
        <f t="shared" ref="AF97:AF108" si="131">IF(AD97=0,0,AE97/AD97*1000)</f>
        <v>0</v>
      </c>
      <c r="AG97" s="43">
        <v>0</v>
      </c>
      <c r="AH97" s="7">
        <v>0</v>
      </c>
      <c r="AI97" s="44">
        <f t="shared" ref="AI97:AI108" si="132">IF(AG97=0,0,AH97/AG97*1000)</f>
        <v>0</v>
      </c>
      <c r="AJ97" s="6">
        <f>SUMIF($C$5:$AI$5,"Ton",C97:AI97)</f>
        <v>0</v>
      </c>
      <c r="AK97" s="15">
        <f>SUMIF($C$5:$AI$5,"F*",C97:AI97)</f>
        <v>0</v>
      </c>
    </row>
    <row r="98" spans="1:37" x14ac:dyDescent="0.3">
      <c r="A98" s="51">
        <v>2024</v>
      </c>
      <c r="B98" s="52" t="s">
        <v>6</v>
      </c>
      <c r="C98" s="43">
        <v>0</v>
      </c>
      <c r="D98" s="7">
        <v>0</v>
      </c>
      <c r="E98" s="44">
        <f t="shared" ref="E98:E99" si="133">IF(C98=0,0,D98/C98*1000)</f>
        <v>0</v>
      </c>
      <c r="F98" s="43">
        <v>0</v>
      </c>
      <c r="G98" s="7">
        <v>0</v>
      </c>
      <c r="H98" s="44">
        <f t="shared" si="124"/>
        <v>0</v>
      </c>
      <c r="I98" s="43">
        <v>0</v>
      </c>
      <c r="J98" s="7">
        <v>0</v>
      </c>
      <c r="K98" s="44">
        <f t="shared" si="125"/>
        <v>0</v>
      </c>
      <c r="L98" s="43">
        <v>0</v>
      </c>
      <c r="M98" s="7">
        <v>0</v>
      </c>
      <c r="N98" s="44">
        <f t="shared" si="126"/>
        <v>0</v>
      </c>
      <c r="O98" s="43"/>
      <c r="P98" s="7"/>
      <c r="Q98" s="44"/>
      <c r="R98" s="43">
        <v>0</v>
      </c>
      <c r="S98" s="7">
        <v>0</v>
      </c>
      <c r="T98" s="44">
        <f t="shared" si="127"/>
        <v>0</v>
      </c>
      <c r="U98" s="43">
        <v>0</v>
      </c>
      <c r="V98" s="7">
        <v>0</v>
      </c>
      <c r="W98" s="44">
        <f t="shared" si="128"/>
        <v>0</v>
      </c>
      <c r="X98" s="43">
        <v>0</v>
      </c>
      <c r="Y98" s="7">
        <v>0</v>
      </c>
      <c r="Z98" s="44">
        <f t="shared" si="129"/>
        <v>0</v>
      </c>
      <c r="AA98" s="43">
        <v>0</v>
      </c>
      <c r="AB98" s="7">
        <v>0</v>
      </c>
      <c r="AC98" s="44">
        <f t="shared" si="130"/>
        <v>0</v>
      </c>
      <c r="AD98" s="43">
        <v>0</v>
      </c>
      <c r="AE98" s="7">
        <v>0</v>
      </c>
      <c r="AF98" s="44">
        <f t="shared" si="131"/>
        <v>0</v>
      </c>
      <c r="AG98" s="43">
        <v>0</v>
      </c>
      <c r="AH98" s="7">
        <v>0</v>
      </c>
      <c r="AI98" s="44">
        <f t="shared" si="132"/>
        <v>0</v>
      </c>
      <c r="AJ98" s="6">
        <f t="shared" ref="AJ98:AJ109" si="134">SUMIF($C$5:$AI$5,"Ton",C98:AI98)</f>
        <v>0</v>
      </c>
      <c r="AK98" s="15">
        <f t="shared" ref="AK98:AK109" si="135">SUMIF($C$5:$AI$5,"F*",C98:AI98)</f>
        <v>0</v>
      </c>
    </row>
    <row r="99" spans="1:37" x14ac:dyDescent="0.3">
      <c r="A99" s="51">
        <v>2024</v>
      </c>
      <c r="B99" s="52" t="s">
        <v>7</v>
      </c>
      <c r="C99" s="43">
        <v>0</v>
      </c>
      <c r="D99" s="7">
        <v>0</v>
      </c>
      <c r="E99" s="44">
        <f t="shared" si="133"/>
        <v>0</v>
      </c>
      <c r="F99" s="43">
        <v>0</v>
      </c>
      <c r="G99" s="7">
        <v>0</v>
      </c>
      <c r="H99" s="44">
        <f t="shared" si="124"/>
        <v>0</v>
      </c>
      <c r="I99" s="43">
        <v>0</v>
      </c>
      <c r="J99" s="7">
        <v>0</v>
      </c>
      <c r="K99" s="44">
        <f t="shared" si="125"/>
        <v>0</v>
      </c>
      <c r="L99" s="43">
        <v>0</v>
      </c>
      <c r="M99" s="7">
        <v>0</v>
      </c>
      <c r="N99" s="44">
        <f t="shared" si="126"/>
        <v>0</v>
      </c>
      <c r="O99" s="43"/>
      <c r="P99" s="7"/>
      <c r="Q99" s="44"/>
      <c r="R99" s="43">
        <v>0</v>
      </c>
      <c r="S99" s="7">
        <v>0</v>
      </c>
      <c r="T99" s="44">
        <f t="shared" si="127"/>
        <v>0</v>
      </c>
      <c r="U99" s="43">
        <v>0</v>
      </c>
      <c r="V99" s="7">
        <v>0</v>
      </c>
      <c r="W99" s="44">
        <f t="shared" si="128"/>
        <v>0</v>
      </c>
      <c r="X99" s="43">
        <v>0</v>
      </c>
      <c r="Y99" s="7">
        <v>0</v>
      </c>
      <c r="Z99" s="44">
        <f t="shared" si="129"/>
        <v>0</v>
      </c>
      <c r="AA99" s="43">
        <v>0</v>
      </c>
      <c r="AB99" s="7">
        <v>0</v>
      </c>
      <c r="AC99" s="44">
        <f t="shared" si="130"/>
        <v>0</v>
      </c>
      <c r="AD99" s="43">
        <v>0</v>
      </c>
      <c r="AE99" s="7">
        <v>0</v>
      </c>
      <c r="AF99" s="44">
        <f t="shared" si="131"/>
        <v>0</v>
      </c>
      <c r="AG99" s="43">
        <v>0</v>
      </c>
      <c r="AH99" s="7">
        <v>0</v>
      </c>
      <c r="AI99" s="44">
        <f t="shared" si="132"/>
        <v>0</v>
      </c>
      <c r="AJ99" s="6">
        <f t="shared" si="134"/>
        <v>0</v>
      </c>
      <c r="AK99" s="15">
        <f t="shared" si="135"/>
        <v>0</v>
      </c>
    </row>
    <row r="100" spans="1:37" x14ac:dyDescent="0.3">
      <c r="A100" s="51">
        <v>2024</v>
      </c>
      <c r="B100" s="52" t="s">
        <v>8</v>
      </c>
      <c r="C100" s="73">
        <v>5.0000000000000001E-3</v>
      </c>
      <c r="D100" s="7">
        <v>0.26900000000000002</v>
      </c>
      <c r="E100" s="44">
        <f>IF(C100=0,0,D100/C100*1000)</f>
        <v>53800.000000000007</v>
      </c>
      <c r="F100" s="43">
        <v>0</v>
      </c>
      <c r="G100" s="7">
        <v>0</v>
      </c>
      <c r="H100" s="44">
        <f t="shared" si="124"/>
        <v>0</v>
      </c>
      <c r="I100" s="43">
        <v>0</v>
      </c>
      <c r="J100" s="7">
        <v>0</v>
      </c>
      <c r="K100" s="44">
        <f t="shared" si="125"/>
        <v>0</v>
      </c>
      <c r="L100" s="43">
        <v>0</v>
      </c>
      <c r="M100" s="7">
        <v>0</v>
      </c>
      <c r="N100" s="44">
        <f t="shared" si="126"/>
        <v>0</v>
      </c>
      <c r="O100" s="43"/>
      <c r="P100" s="7"/>
      <c r="Q100" s="44"/>
      <c r="R100" s="43">
        <v>0</v>
      </c>
      <c r="S100" s="7">
        <v>0</v>
      </c>
      <c r="T100" s="44">
        <f t="shared" si="127"/>
        <v>0</v>
      </c>
      <c r="U100" s="43">
        <v>0</v>
      </c>
      <c r="V100" s="7">
        <v>0</v>
      </c>
      <c r="W100" s="44">
        <f t="shared" si="128"/>
        <v>0</v>
      </c>
      <c r="X100" s="43">
        <v>0</v>
      </c>
      <c r="Y100" s="7">
        <v>0</v>
      </c>
      <c r="Z100" s="44">
        <f t="shared" si="129"/>
        <v>0</v>
      </c>
      <c r="AA100" s="43">
        <v>0</v>
      </c>
      <c r="AB100" s="7">
        <v>0</v>
      </c>
      <c r="AC100" s="44">
        <f t="shared" si="130"/>
        <v>0</v>
      </c>
      <c r="AD100" s="43">
        <v>0</v>
      </c>
      <c r="AE100" s="7">
        <v>0</v>
      </c>
      <c r="AF100" s="44">
        <f t="shared" si="131"/>
        <v>0</v>
      </c>
      <c r="AG100" s="43">
        <v>0</v>
      </c>
      <c r="AH100" s="7">
        <v>0</v>
      </c>
      <c r="AI100" s="44">
        <f t="shared" si="132"/>
        <v>0</v>
      </c>
      <c r="AJ100" s="6">
        <f t="shared" si="134"/>
        <v>5.0000000000000001E-3</v>
      </c>
      <c r="AK100" s="15">
        <f t="shared" si="135"/>
        <v>0.26900000000000002</v>
      </c>
    </row>
    <row r="101" spans="1:37" x14ac:dyDescent="0.3">
      <c r="A101" s="51">
        <v>2024</v>
      </c>
      <c r="B101" s="44" t="s">
        <v>9</v>
      </c>
      <c r="C101" s="43">
        <v>0</v>
      </c>
      <c r="D101" s="7">
        <v>0</v>
      </c>
      <c r="E101" s="44">
        <f t="shared" ref="E101:E108" si="136">IF(C101=0,0,D101/C101*1000)</f>
        <v>0</v>
      </c>
      <c r="F101" s="43">
        <v>0</v>
      </c>
      <c r="G101" s="7">
        <v>0</v>
      </c>
      <c r="H101" s="44">
        <f t="shared" si="124"/>
        <v>0</v>
      </c>
      <c r="I101" s="43">
        <v>0</v>
      </c>
      <c r="J101" s="7">
        <v>0</v>
      </c>
      <c r="K101" s="44">
        <f t="shared" si="125"/>
        <v>0</v>
      </c>
      <c r="L101" s="43">
        <v>0</v>
      </c>
      <c r="M101" s="7">
        <v>0</v>
      </c>
      <c r="N101" s="44">
        <f t="shared" si="126"/>
        <v>0</v>
      </c>
      <c r="O101" s="43"/>
      <c r="P101" s="7"/>
      <c r="Q101" s="44"/>
      <c r="R101" s="43">
        <v>0</v>
      </c>
      <c r="S101" s="7">
        <v>0</v>
      </c>
      <c r="T101" s="44">
        <f t="shared" si="127"/>
        <v>0</v>
      </c>
      <c r="U101" s="43">
        <v>0</v>
      </c>
      <c r="V101" s="7">
        <v>0</v>
      </c>
      <c r="W101" s="44">
        <f t="shared" si="128"/>
        <v>0</v>
      </c>
      <c r="X101" s="43">
        <v>0</v>
      </c>
      <c r="Y101" s="7">
        <v>0</v>
      </c>
      <c r="Z101" s="44">
        <f t="shared" si="129"/>
        <v>0</v>
      </c>
      <c r="AA101" s="43">
        <v>0</v>
      </c>
      <c r="AB101" s="7">
        <v>0</v>
      </c>
      <c r="AC101" s="44">
        <f t="shared" si="130"/>
        <v>0</v>
      </c>
      <c r="AD101" s="43">
        <v>0</v>
      </c>
      <c r="AE101" s="7">
        <v>0</v>
      </c>
      <c r="AF101" s="44">
        <f t="shared" si="131"/>
        <v>0</v>
      </c>
      <c r="AG101" s="43">
        <v>0</v>
      </c>
      <c r="AH101" s="7">
        <v>0</v>
      </c>
      <c r="AI101" s="44">
        <f t="shared" si="132"/>
        <v>0</v>
      </c>
      <c r="AJ101" s="6">
        <f t="shared" si="134"/>
        <v>0</v>
      </c>
      <c r="AK101" s="15">
        <f t="shared" si="135"/>
        <v>0</v>
      </c>
    </row>
    <row r="102" spans="1:37" x14ac:dyDescent="0.3">
      <c r="A102" s="51">
        <v>2024</v>
      </c>
      <c r="B102" s="52" t="s">
        <v>10</v>
      </c>
      <c r="C102" s="43">
        <v>0</v>
      </c>
      <c r="D102" s="7">
        <v>0</v>
      </c>
      <c r="E102" s="44">
        <f t="shared" si="136"/>
        <v>0</v>
      </c>
      <c r="F102" s="43">
        <v>0</v>
      </c>
      <c r="G102" s="7">
        <v>0</v>
      </c>
      <c r="H102" s="44">
        <f t="shared" si="124"/>
        <v>0</v>
      </c>
      <c r="I102" s="73">
        <v>0.02</v>
      </c>
      <c r="J102" s="7">
        <v>0.59899999999999998</v>
      </c>
      <c r="K102" s="44">
        <f t="shared" si="125"/>
        <v>29950</v>
      </c>
      <c r="L102" s="43">
        <v>0</v>
      </c>
      <c r="M102" s="7">
        <v>0</v>
      </c>
      <c r="N102" s="44">
        <f t="shared" si="126"/>
        <v>0</v>
      </c>
      <c r="O102" s="43"/>
      <c r="P102" s="7"/>
      <c r="Q102" s="44"/>
      <c r="R102" s="43">
        <v>0</v>
      </c>
      <c r="S102" s="7">
        <v>0</v>
      </c>
      <c r="T102" s="44">
        <f t="shared" si="127"/>
        <v>0</v>
      </c>
      <c r="U102" s="73">
        <v>7.0290000000000005E-2</v>
      </c>
      <c r="V102" s="7">
        <v>2.74</v>
      </c>
      <c r="W102" s="44">
        <f t="shared" si="128"/>
        <v>38981.3629250249</v>
      </c>
      <c r="X102" s="43">
        <v>0</v>
      </c>
      <c r="Y102" s="7">
        <v>0</v>
      </c>
      <c r="Z102" s="44">
        <f t="shared" si="129"/>
        <v>0</v>
      </c>
      <c r="AA102" s="43">
        <v>0</v>
      </c>
      <c r="AB102" s="7">
        <v>0</v>
      </c>
      <c r="AC102" s="44">
        <f t="shared" si="130"/>
        <v>0</v>
      </c>
      <c r="AD102" s="43">
        <v>0</v>
      </c>
      <c r="AE102" s="7">
        <v>0</v>
      </c>
      <c r="AF102" s="44">
        <f t="shared" si="131"/>
        <v>0</v>
      </c>
      <c r="AG102" s="43">
        <v>0</v>
      </c>
      <c r="AH102" s="7">
        <v>0</v>
      </c>
      <c r="AI102" s="44">
        <f t="shared" si="132"/>
        <v>0</v>
      </c>
      <c r="AJ102" s="6">
        <f t="shared" si="134"/>
        <v>9.0290000000000009E-2</v>
      </c>
      <c r="AK102" s="15">
        <f t="shared" si="135"/>
        <v>3.3390000000000004</v>
      </c>
    </row>
    <row r="103" spans="1:37" x14ac:dyDescent="0.3">
      <c r="A103" s="51">
        <v>2024</v>
      </c>
      <c r="B103" s="52" t="s">
        <v>11</v>
      </c>
      <c r="C103" s="43">
        <v>0</v>
      </c>
      <c r="D103" s="7">
        <v>0</v>
      </c>
      <c r="E103" s="44">
        <f t="shared" si="136"/>
        <v>0</v>
      </c>
      <c r="F103" s="43">
        <v>0</v>
      </c>
      <c r="G103" s="7">
        <v>0</v>
      </c>
      <c r="H103" s="44">
        <f t="shared" si="124"/>
        <v>0</v>
      </c>
      <c r="I103" s="43">
        <v>0</v>
      </c>
      <c r="J103" s="7">
        <v>0</v>
      </c>
      <c r="K103" s="44">
        <f t="shared" si="125"/>
        <v>0</v>
      </c>
      <c r="L103" s="43">
        <v>0</v>
      </c>
      <c r="M103" s="7">
        <v>0</v>
      </c>
      <c r="N103" s="44">
        <f t="shared" si="126"/>
        <v>0</v>
      </c>
      <c r="O103" s="43"/>
      <c r="P103" s="7"/>
      <c r="Q103" s="44"/>
      <c r="R103" s="43">
        <v>0</v>
      </c>
      <c r="S103" s="7">
        <v>0</v>
      </c>
      <c r="T103" s="44">
        <f t="shared" si="127"/>
        <v>0</v>
      </c>
      <c r="U103" s="43">
        <v>0</v>
      </c>
      <c r="V103" s="7">
        <v>0</v>
      </c>
      <c r="W103" s="44">
        <f t="shared" si="128"/>
        <v>0</v>
      </c>
      <c r="X103" s="43">
        <v>0</v>
      </c>
      <c r="Y103" s="7">
        <v>0</v>
      </c>
      <c r="Z103" s="44">
        <f t="shared" si="129"/>
        <v>0</v>
      </c>
      <c r="AA103" s="43">
        <v>0</v>
      </c>
      <c r="AB103" s="7">
        <v>0</v>
      </c>
      <c r="AC103" s="44">
        <f t="shared" si="130"/>
        <v>0</v>
      </c>
      <c r="AD103" s="43">
        <v>0</v>
      </c>
      <c r="AE103" s="7">
        <v>0</v>
      </c>
      <c r="AF103" s="44">
        <f t="shared" si="131"/>
        <v>0</v>
      </c>
      <c r="AG103" s="43">
        <v>0</v>
      </c>
      <c r="AH103" s="7">
        <v>0</v>
      </c>
      <c r="AI103" s="44">
        <f t="shared" si="132"/>
        <v>0</v>
      </c>
      <c r="AJ103" s="6">
        <f t="shared" si="134"/>
        <v>0</v>
      </c>
      <c r="AK103" s="15">
        <f t="shared" si="135"/>
        <v>0</v>
      </c>
    </row>
    <row r="104" spans="1:37" x14ac:dyDescent="0.3">
      <c r="A104" s="51">
        <v>2024</v>
      </c>
      <c r="B104" s="52" t="s">
        <v>12</v>
      </c>
      <c r="C104" s="73">
        <v>1.0999999999999999E-2</v>
      </c>
      <c r="D104" s="7">
        <v>2.694</v>
      </c>
      <c r="E104" s="44">
        <f t="shared" si="136"/>
        <v>244909.09090909091</v>
      </c>
      <c r="F104" s="43">
        <v>0</v>
      </c>
      <c r="G104" s="7">
        <v>0</v>
      </c>
      <c r="H104" s="44">
        <f t="shared" si="124"/>
        <v>0</v>
      </c>
      <c r="I104" s="43">
        <v>0</v>
      </c>
      <c r="J104" s="7">
        <v>0</v>
      </c>
      <c r="K104" s="44">
        <f t="shared" si="125"/>
        <v>0</v>
      </c>
      <c r="L104" s="43">
        <v>0</v>
      </c>
      <c r="M104" s="7">
        <v>0</v>
      </c>
      <c r="N104" s="44">
        <f t="shared" si="126"/>
        <v>0</v>
      </c>
      <c r="O104" s="43"/>
      <c r="P104" s="7"/>
      <c r="Q104" s="44"/>
      <c r="R104" s="43">
        <v>0</v>
      </c>
      <c r="S104" s="7">
        <v>0</v>
      </c>
      <c r="T104" s="44">
        <f t="shared" si="127"/>
        <v>0</v>
      </c>
      <c r="U104" s="73">
        <v>7.0999999999999991E-4</v>
      </c>
      <c r="V104" s="7">
        <v>0.11600000000000001</v>
      </c>
      <c r="W104" s="44">
        <f t="shared" si="128"/>
        <v>163380.28169014087</v>
      </c>
      <c r="X104" s="43">
        <v>0</v>
      </c>
      <c r="Y104" s="7">
        <v>0</v>
      </c>
      <c r="Z104" s="44">
        <f t="shared" si="129"/>
        <v>0</v>
      </c>
      <c r="AA104" s="43">
        <v>0</v>
      </c>
      <c r="AB104" s="7">
        <v>0</v>
      </c>
      <c r="AC104" s="44">
        <f t="shared" si="130"/>
        <v>0</v>
      </c>
      <c r="AD104" s="43">
        <v>0</v>
      </c>
      <c r="AE104" s="7">
        <v>0</v>
      </c>
      <c r="AF104" s="44">
        <f t="shared" si="131"/>
        <v>0</v>
      </c>
      <c r="AG104" s="43">
        <v>0</v>
      </c>
      <c r="AH104" s="7">
        <v>0</v>
      </c>
      <c r="AI104" s="44">
        <f t="shared" si="132"/>
        <v>0</v>
      </c>
      <c r="AJ104" s="6">
        <f t="shared" si="134"/>
        <v>1.171E-2</v>
      </c>
      <c r="AK104" s="15">
        <f t="shared" si="135"/>
        <v>2.81</v>
      </c>
    </row>
    <row r="105" spans="1:37" x14ac:dyDescent="0.3">
      <c r="A105" s="51">
        <v>2024</v>
      </c>
      <c r="B105" s="52" t="s">
        <v>13</v>
      </c>
      <c r="C105" s="43">
        <v>0</v>
      </c>
      <c r="D105" s="7">
        <v>0</v>
      </c>
      <c r="E105" s="44">
        <f t="shared" si="136"/>
        <v>0</v>
      </c>
      <c r="F105" s="43">
        <v>0</v>
      </c>
      <c r="G105" s="7">
        <v>0</v>
      </c>
      <c r="H105" s="44">
        <f t="shared" si="124"/>
        <v>0</v>
      </c>
      <c r="I105" s="43">
        <v>0</v>
      </c>
      <c r="J105" s="7">
        <v>0</v>
      </c>
      <c r="K105" s="44">
        <f t="shared" si="125"/>
        <v>0</v>
      </c>
      <c r="L105" s="43">
        <v>0</v>
      </c>
      <c r="M105" s="7">
        <v>0</v>
      </c>
      <c r="N105" s="44">
        <f t="shared" si="126"/>
        <v>0</v>
      </c>
      <c r="O105" s="43"/>
      <c r="P105" s="7"/>
      <c r="Q105" s="44"/>
      <c r="R105" s="43">
        <v>0</v>
      </c>
      <c r="S105" s="7">
        <v>0</v>
      </c>
      <c r="T105" s="44">
        <f t="shared" si="127"/>
        <v>0</v>
      </c>
      <c r="U105" s="43">
        <v>0</v>
      </c>
      <c r="V105" s="7">
        <v>0</v>
      </c>
      <c r="W105" s="44">
        <f t="shared" si="128"/>
        <v>0</v>
      </c>
      <c r="X105" s="43">
        <v>0</v>
      </c>
      <c r="Y105" s="7">
        <v>0</v>
      </c>
      <c r="Z105" s="44">
        <f t="shared" si="129"/>
        <v>0</v>
      </c>
      <c r="AA105" s="43">
        <v>0</v>
      </c>
      <c r="AB105" s="7">
        <v>0</v>
      </c>
      <c r="AC105" s="44">
        <f t="shared" si="130"/>
        <v>0</v>
      </c>
      <c r="AD105" s="43">
        <v>0</v>
      </c>
      <c r="AE105" s="7">
        <v>0</v>
      </c>
      <c r="AF105" s="44">
        <f t="shared" si="131"/>
        <v>0</v>
      </c>
      <c r="AG105" s="43">
        <v>0</v>
      </c>
      <c r="AH105" s="7">
        <v>0</v>
      </c>
      <c r="AI105" s="44">
        <f t="shared" si="132"/>
        <v>0</v>
      </c>
      <c r="AJ105" s="6">
        <f t="shared" si="134"/>
        <v>0</v>
      </c>
      <c r="AK105" s="15">
        <f t="shared" si="135"/>
        <v>0</v>
      </c>
    </row>
    <row r="106" spans="1:37" x14ac:dyDescent="0.3">
      <c r="A106" s="51">
        <v>2024</v>
      </c>
      <c r="B106" s="52" t="s">
        <v>14</v>
      </c>
      <c r="C106" s="43">
        <v>0</v>
      </c>
      <c r="D106" s="7">
        <v>0</v>
      </c>
      <c r="E106" s="44">
        <f t="shared" si="136"/>
        <v>0</v>
      </c>
      <c r="F106" s="43">
        <v>0</v>
      </c>
      <c r="G106" s="7">
        <v>0</v>
      </c>
      <c r="H106" s="44">
        <f t="shared" si="124"/>
        <v>0</v>
      </c>
      <c r="I106" s="43">
        <v>0</v>
      </c>
      <c r="J106" s="7">
        <v>0</v>
      </c>
      <c r="K106" s="44">
        <f t="shared" si="125"/>
        <v>0</v>
      </c>
      <c r="L106" s="43">
        <v>0</v>
      </c>
      <c r="M106" s="7">
        <v>0</v>
      </c>
      <c r="N106" s="44">
        <f t="shared" si="126"/>
        <v>0</v>
      </c>
      <c r="O106" s="43"/>
      <c r="P106" s="7"/>
      <c r="Q106" s="44"/>
      <c r="R106" s="43">
        <v>0</v>
      </c>
      <c r="S106" s="7">
        <v>0</v>
      </c>
      <c r="T106" s="44">
        <f t="shared" si="127"/>
        <v>0</v>
      </c>
      <c r="U106" s="73">
        <v>1.7000000000000001E-2</v>
      </c>
      <c r="V106" s="7">
        <v>0.56499999999999995</v>
      </c>
      <c r="W106" s="44">
        <f t="shared" si="128"/>
        <v>33235.294117647049</v>
      </c>
      <c r="X106" s="43">
        <v>0</v>
      </c>
      <c r="Y106" s="7">
        <v>0</v>
      </c>
      <c r="Z106" s="44">
        <f t="shared" si="129"/>
        <v>0</v>
      </c>
      <c r="AA106" s="43">
        <v>0</v>
      </c>
      <c r="AB106" s="7">
        <v>0</v>
      </c>
      <c r="AC106" s="44">
        <f t="shared" si="130"/>
        <v>0</v>
      </c>
      <c r="AD106" s="43">
        <v>0</v>
      </c>
      <c r="AE106" s="7">
        <v>0</v>
      </c>
      <c r="AF106" s="44">
        <f t="shared" si="131"/>
        <v>0</v>
      </c>
      <c r="AG106" s="43">
        <v>0</v>
      </c>
      <c r="AH106" s="7">
        <v>0</v>
      </c>
      <c r="AI106" s="44">
        <f t="shared" si="132"/>
        <v>0</v>
      </c>
      <c r="AJ106" s="6">
        <f t="shared" si="134"/>
        <v>1.7000000000000001E-2</v>
      </c>
      <c r="AK106" s="15">
        <f t="shared" si="135"/>
        <v>0.56499999999999995</v>
      </c>
    </row>
    <row r="107" spans="1:37" x14ac:dyDescent="0.3">
      <c r="A107" s="51">
        <v>2024</v>
      </c>
      <c r="B107" s="44" t="s">
        <v>15</v>
      </c>
      <c r="C107" s="73">
        <v>4.0500000000000001E-2</v>
      </c>
      <c r="D107" s="7">
        <v>3.5329999999999999</v>
      </c>
      <c r="E107" s="44">
        <f t="shared" si="136"/>
        <v>87234.567901234564</v>
      </c>
      <c r="F107" s="43">
        <v>0</v>
      </c>
      <c r="G107" s="7">
        <v>0</v>
      </c>
      <c r="H107" s="44">
        <f t="shared" si="124"/>
        <v>0</v>
      </c>
      <c r="I107" s="73">
        <v>8.0000000000000002E-3</v>
      </c>
      <c r="J107" s="7">
        <v>0.36799999999999999</v>
      </c>
      <c r="K107" s="44">
        <f t="shared" si="125"/>
        <v>46000</v>
      </c>
      <c r="L107" s="43">
        <v>0</v>
      </c>
      <c r="M107" s="7">
        <v>0</v>
      </c>
      <c r="N107" s="44">
        <f t="shared" si="126"/>
        <v>0</v>
      </c>
      <c r="O107" s="43"/>
      <c r="P107" s="7"/>
      <c r="Q107" s="44"/>
      <c r="R107" s="43">
        <v>0</v>
      </c>
      <c r="S107" s="7">
        <v>0</v>
      </c>
      <c r="T107" s="44">
        <f t="shared" si="127"/>
        <v>0</v>
      </c>
      <c r="U107" s="43">
        <v>0</v>
      </c>
      <c r="V107" s="7">
        <v>0</v>
      </c>
      <c r="W107" s="44">
        <f t="shared" si="128"/>
        <v>0</v>
      </c>
      <c r="X107" s="43">
        <v>0</v>
      </c>
      <c r="Y107" s="7">
        <v>0</v>
      </c>
      <c r="Z107" s="44">
        <f t="shared" si="129"/>
        <v>0</v>
      </c>
      <c r="AA107" s="43">
        <v>0</v>
      </c>
      <c r="AB107" s="7">
        <v>0</v>
      </c>
      <c r="AC107" s="44">
        <f t="shared" si="130"/>
        <v>0</v>
      </c>
      <c r="AD107" s="43">
        <v>0</v>
      </c>
      <c r="AE107" s="7">
        <v>0</v>
      </c>
      <c r="AF107" s="44">
        <f t="shared" si="131"/>
        <v>0</v>
      </c>
      <c r="AG107" s="43">
        <v>0</v>
      </c>
      <c r="AH107" s="7">
        <v>0</v>
      </c>
      <c r="AI107" s="44">
        <f t="shared" si="132"/>
        <v>0</v>
      </c>
      <c r="AJ107" s="6">
        <f t="shared" si="134"/>
        <v>4.8500000000000001E-2</v>
      </c>
      <c r="AK107" s="15">
        <f t="shared" si="135"/>
        <v>3.9009999999999998</v>
      </c>
    </row>
    <row r="108" spans="1:37" x14ac:dyDescent="0.3">
      <c r="A108" s="51">
        <v>2024</v>
      </c>
      <c r="B108" s="52" t="s">
        <v>16</v>
      </c>
      <c r="C108" s="43">
        <v>0</v>
      </c>
      <c r="D108" s="7">
        <v>0</v>
      </c>
      <c r="E108" s="44">
        <f t="shared" si="136"/>
        <v>0</v>
      </c>
      <c r="F108" s="43">
        <v>0</v>
      </c>
      <c r="G108" s="7">
        <v>0</v>
      </c>
      <c r="H108" s="44">
        <f t="shared" si="124"/>
        <v>0</v>
      </c>
      <c r="I108" s="43">
        <v>0</v>
      </c>
      <c r="J108" s="7">
        <v>0</v>
      </c>
      <c r="K108" s="44">
        <f t="shared" si="125"/>
        <v>0</v>
      </c>
      <c r="L108" s="43">
        <v>0</v>
      </c>
      <c r="M108" s="7">
        <v>0</v>
      </c>
      <c r="N108" s="44">
        <f t="shared" si="126"/>
        <v>0</v>
      </c>
      <c r="O108" s="43"/>
      <c r="P108" s="7"/>
      <c r="Q108" s="44"/>
      <c r="R108" s="43">
        <v>0</v>
      </c>
      <c r="S108" s="7">
        <v>0</v>
      </c>
      <c r="T108" s="44">
        <f t="shared" si="127"/>
        <v>0</v>
      </c>
      <c r="U108" s="43">
        <v>0</v>
      </c>
      <c r="V108" s="7">
        <v>0</v>
      </c>
      <c r="W108" s="44">
        <f t="shared" si="128"/>
        <v>0</v>
      </c>
      <c r="X108" s="43">
        <v>0</v>
      </c>
      <c r="Y108" s="7">
        <v>0</v>
      </c>
      <c r="Z108" s="44">
        <f t="shared" si="129"/>
        <v>0</v>
      </c>
      <c r="AA108" s="43">
        <v>0</v>
      </c>
      <c r="AB108" s="7">
        <v>0</v>
      </c>
      <c r="AC108" s="44">
        <f t="shared" si="130"/>
        <v>0</v>
      </c>
      <c r="AD108" s="43">
        <v>0</v>
      </c>
      <c r="AE108" s="7">
        <v>0</v>
      </c>
      <c r="AF108" s="44">
        <f t="shared" si="131"/>
        <v>0</v>
      </c>
      <c r="AG108" s="43">
        <v>0</v>
      </c>
      <c r="AH108" s="7">
        <v>0</v>
      </c>
      <c r="AI108" s="44">
        <f t="shared" si="132"/>
        <v>0</v>
      </c>
      <c r="AJ108" s="6">
        <f t="shared" si="134"/>
        <v>0</v>
      </c>
      <c r="AK108" s="15">
        <f t="shared" si="135"/>
        <v>0</v>
      </c>
    </row>
    <row r="109" spans="1:37" ht="15" thickBot="1" x14ac:dyDescent="0.35">
      <c r="A109" s="53"/>
      <c r="B109" s="65" t="s">
        <v>17</v>
      </c>
      <c r="C109" s="66">
        <f t="shared" ref="C109:D109" si="137">SUM(C97:C108)</f>
        <v>5.6500000000000002E-2</v>
      </c>
      <c r="D109" s="67">
        <f t="shared" si="137"/>
        <v>6.4960000000000004</v>
      </c>
      <c r="E109" s="46"/>
      <c r="F109" s="66">
        <f t="shared" ref="F109:G109" si="138">SUM(F97:F108)</f>
        <v>0</v>
      </c>
      <c r="G109" s="67">
        <f t="shared" si="138"/>
        <v>0</v>
      </c>
      <c r="H109" s="46"/>
      <c r="I109" s="66">
        <f t="shared" ref="I109:J109" si="139">SUM(I97:I108)</f>
        <v>2.8000000000000001E-2</v>
      </c>
      <c r="J109" s="67">
        <f t="shared" si="139"/>
        <v>0.96699999999999997</v>
      </c>
      <c r="K109" s="46"/>
      <c r="L109" s="66">
        <f t="shared" ref="L109:M109" si="140">SUM(L97:L108)</f>
        <v>0</v>
      </c>
      <c r="M109" s="67">
        <f t="shared" si="140"/>
        <v>0</v>
      </c>
      <c r="N109" s="46"/>
      <c r="O109" s="66"/>
      <c r="P109" s="67"/>
      <c r="Q109" s="46"/>
      <c r="R109" s="66">
        <f t="shared" ref="R109:S109" si="141">SUM(R97:R108)</f>
        <v>0</v>
      </c>
      <c r="S109" s="67">
        <f t="shared" si="141"/>
        <v>0</v>
      </c>
      <c r="T109" s="46"/>
      <c r="U109" s="66">
        <f t="shared" ref="U109:V109" si="142">SUM(U97:U108)</f>
        <v>8.8000000000000009E-2</v>
      </c>
      <c r="V109" s="67">
        <f t="shared" si="142"/>
        <v>3.4210000000000003</v>
      </c>
      <c r="W109" s="46"/>
      <c r="X109" s="66">
        <f t="shared" ref="X109:Y109" si="143">SUM(X97:X108)</f>
        <v>0</v>
      </c>
      <c r="Y109" s="67">
        <f t="shared" si="143"/>
        <v>0</v>
      </c>
      <c r="Z109" s="46"/>
      <c r="AA109" s="66">
        <f t="shared" ref="AA109:AB109" si="144">SUM(AA97:AA108)</f>
        <v>0</v>
      </c>
      <c r="AB109" s="67">
        <f t="shared" si="144"/>
        <v>0</v>
      </c>
      <c r="AC109" s="46"/>
      <c r="AD109" s="66">
        <f t="shared" ref="AD109:AE109" si="145">SUM(AD97:AD108)</f>
        <v>0</v>
      </c>
      <c r="AE109" s="67">
        <f t="shared" si="145"/>
        <v>0</v>
      </c>
      <c r="AF109" s="46"/>
      <c r="AG109" s="66">
        <f t="shared" ref="AG109:AH109" si="146">SUM(AG97:AG108)</f>
        <v>0</v>
      </c>
      <c r="AH109" s="67">
        <f t="shared" si="146"/>
        <v>0</v>
      </c>
      <c r="AI109" s="46"/>
      <c r="AJ109" s="37">
        <f t="shared" si="134"/>
        <v>0.17250000000000001</v>
      </c>
      <c r="AK109" s="38">
        <f t="shared" si="135"/>
        <v>10.884</v>
      </c>
    </row>
    <row r="110" spans="1:37" x14ac:dyDescent="0.3">
      <c r="A110" s="51">
        <v>2025</v>
      </c>
      <c r="B110" s="52" t="s">
        <v>5</v>
      </c>
      <c r="C110" s="43">
        <v>0</v>
      </c>
      <c r="D110" s="7">
        <v>0</v>
      </c>
      <c r="E110" s="44">
        <f>IF(C110=0,0,D110/C110*1000)</f>
        <v>0</v>
      </c>
      <c r="F110" s="43">
        <v>0</v>
      </c>
      <c r="G110" s="7">
        <v>0</v>
      </c>
      <c r="H110" s="44">
        <f t="shared" ref="H110:H121" si="147">IF(F110=0,0,G110/F110*1000)</f>
        <v>0</v>
      </c>
      <c r="I110" s="43">
        <v>0</v>
      </c>
      <c r="J110" s="7">
        <v>0</v>
      </c>
      <c r="K110" s="44">
        <f t="shared" ref="K110:K121" si="148">IF(I110=0,0,J110/I110*1000)</f>
        <v>0</v>
      </c>
      <c r="L110" s="43">
        <v>0</v>
      </c>
      <c r="M110" s="7">
        <v>0</v>
      </c>
      <c r="N110" s="44">
        <f t="shared" ref="N110:N121" si="149">IF(L110=0,0,M110/L110*1000)</f>
        <v>0</v>
      </c>
      <c r="O110" s="73">
        <v>1.3286</v>
      </c>
      <c r="P110" s="7">
        <v>5.2930000000000001</v>
      </c>
      <c r="Q110" s="44">
        <f t="shared" ref="Q110:Q121" si="150">IF(O110=0,0,P110/O110*1000)</f>
        <v>3983.8928195092576</v>
      </c>
      <c r="R110" s="43">
        <v>0</v>
      </c>
      <c r="S110" s="7">
        <v>0</v>
      </c>
      <c r="T110" s="44">
        <f t="shared" ref="T110:T121" si="151">IF(R110=0,0,S110/R110*1000)</f>
        <v>0</v>
      </c>
      <c r="U110" s="43">
        <v>0</v>
      </c>
      <c r="V110" s="7">
        <v>0</v>
      </c>
      <c r="W110" s="44">
        <f t="shared" ref="W110:W121" si="152">IF(U110=0,0,V110/U110*1000)</f>
        <v>0</v>
      </c>
      <c r="X110" s="43">
        <v>0</v>
      </c>
      <c r="Y110" s="7">
        <v>0</v>
      </c>
      <c r="Z110" s="44">
        <f t="shared" ref="Z110:Z121" si="153">IF(X110=0,0,Y110/X110*1000)</f>
        <v>0</v>
      </c>
      <c r="AA110" s="43">
        <v>0</v>
      </c>
      <c r="AB110" s="7">
        <v>0</v>
      </c>
      <c r="AC110" s="44">
        <f t="shared" ref="AC110:AC121" si="154">IF(AA110=0,0,AB110/AA110*1000)</f>
        <v>0</v>
      </c>
      <c r="AD110" s="43">
        <v>0</v>
      </c>
      <c r="AE110" s="7">
        <v>0</v>
      </c>
      <c r="AF110" s="44">
        <f t="shared" ref="AF110:AF121" si="155">IF(AD110=0,0,AE110/AD110*1000)</f>
        <v>0</v>
      </c>
      <c r="AG110" s="43">
        <v>0</v>
      </c>
      <c r="AH110" s="7">
        <v>0</v>
      </c>
      <c r="AI110" s="44">
        <f t="shared" ref="AI110:AI121" si="156">IF(AG110=0,0,AH110/AG110*1000)</f>
        <v>0</v>
      </c>
      <c r="AJ110" s="6">
        <f>SUMIF($C$5:$AI$5,"Ton",C110:AI110)</f>
        <v>1.3286</v>
      </c>
      <c r="AK110" s="15">
        <f>SUMIF($C$5:$AI$5,"F*",C110:AI110)</f>
        <v>5.2930000000000001</v>
      </c>
    </row>
    <row r="111" spans="1:37" x14ac:dyDescent="0.3">
      <c r="A111" s="51">
        <v>2025</v>
      </c>
      <c r="B111" s="52" t="s">
        <v>6</v>
      </c>
      <c r="C111" s="43">
        <v>0</v>
      </c>
      <c r="D111" s="7">
        <v>0</v>
      </c>
      <c r="E111" s="44">
        <f t="shared" ref="E111:E112" si="157">IF(C111=0,0,D111/C111*1000)</f>
        <v>0</v>
      </c>
      <c r="F111" s="43">
        <v>0</v>
      </c>
      <c r="G111" s="7">
        <v>0</v>
      </c>
      <c r="H111" s="44">
        <f t="shared" si="147"/>
        <v>0</v>
      </c>
      <c r="I111" s="43">
        <v>0</v>
      </c>
      <c r="J111" s="7">
        <v>0</v>
      </c>
      <c r="K111" s="44">
        <f t="shared" si="148"/>
        <v>0</v>
      </c>
      <c r="L111" s="43">
        <v>0</v>
      </c>
      <c r="M111" s="7">
        <v>0</v>
      </c>
      <c r="N111" s="44">
        <f t="shared" si="149"/>
        <v>0</v>
      </c>
      <c r="O111" s="43">
        <v>0</v>
      </c>
      <c r="P111" s="7">
        <v>0</v>
      </c>
      <c r="Q111" s="44">
        <f t="shared" si="150"/>
        <v>0</v>
      </c>
      <c r="R111" s="43">
        <v>0</v>
      </c>
      <c r="S111" s="7">
        <v>0</v>
      </c>
      <c r="T111" s="44">
        <f t="shared" si="151"/>
        <v>0</v>
      </c>
      <c r="U111" s="43">
        <v>0</v>
      </c>
      <c r="V111" s="7">
        <v>0</v>
      </c>
      <c r="W111" s="44">
        <f t="shared" si="152"/>
        <v>0</v>
      </c>
      <c r="X111" s="43">
        <v>0</v>
      </c>
      <c r="Y111" s="7">
        <v>0</v>
      </c>
      <c r="Z111" s="44">
        <f t="shared" si="153"/>
        <v>0</v>
      </c>
      <c r="AA111" s="43">
        <v>0</v>
      </c>
      <c r="AB111" s="7">
        <v>0</v>
      </c>
      <c r="AC111" s="44">
        <f t="shared" si="154"/>
        <v>0</v>
      </c>
      <c r="AD111" s="43">
        <v>0</v>
      </c>
      <c r="AE111" s="7">
        <v>0</v>
      </c>
      <c r="AF111" s="44">
        <f t="shared" si="155"/>
        <v>0</v>
      </c>
      <c r="AG111" s="43">
        <v>0</v>
      </c>
      <c r="AH111" s="7">
        <v>0</v>
      </c>
      <c r="AI111" s="44">
        <f t="shared" si="156"/>
        <v>0</v>
      </c>
      <c r="AJ111" s="6">
        <f t="shared" ref="AJ111:AJ122" si="158">SUMIF($C$5:$AI$5,"Ton",C111:AI111)</f>
        <v>0</v>
      </c>
      <c r="AK111" s="15">
        <f t="shared" ref="AK111:AK122" si="159">SUMIF($C$5:$AI$5,"F*",C111:AI111)</f>
        <v>0</v>
      </c>
    </row>
    <row r="112" spans="1:37" x14ac:dyDescent="0.3">
      <c r="A112" s="51">
        <v>2025</v>
      </c>
      <c r="B112" s="52" t="s">
        <v>7</v>
      </c>
      <c r="C112" s="43">
        <v>0</v>
      </c>
      <c r="D112" s="7">
        <v>0</v>
      </c>
      <c r="E112" s="44">
        <f t="shared" si="157"/>
        <v>0</v>
      </c>
      <c r="F112" s="43">
        <v>0</v>
      </c>
      <c r="G112" s="7">
        <v>0</v>
      </c>
      <c r="H112" s="44">
        <f t="shared" si="147"/>
        <v>0</v>
      </c>
      <c r="I112" s="43">
        <v>0</v>
      </c>
      <c r="J112" s="7">
        <v>0</v>
      </c>
      <c r="K112" s="44">
        <f t="shared" si="148"/>
        <v>0</v>
      </c>
      <c r="L112" s="43">
        <v>0</v>
      </c>
      <c r="M112" s="7">
        <v>0</v>
      </c>
      <c r="N112" s="44">
        <f t="shared" si="149"/>
        <v>0</v>
      </c>
      <c r="O112" s="43">
        <v>0</v>
      </c>
      <c r="P112" s="7">
        <v>0</v>
      </c>
      <c r="Q112" s="44">
        <f t="shared" si="150"/>
        <v>0</v>
      </c>
      <c r="R112" s="43">
        <v>0</v>
      </c>
      <c r="S112" s="7">
        <v>0</v>
      </c>
      <c r="T112" s="44">
        <f t="shared" si="151"/>
        <v>0</v>
      </c>
      <c r="U112" s="73">
        <v>3.47E-3</v>
      </c>
      <c r="V112" s="7">
        <v>0.29499999999999998</v>
      </c>
      <c r="W112" s="44">
        <f t="shared" si="152"/>
        <v>85014.409221902009</v>
      </c>
      <c r="X112" s="43">
        <v>0</v>
      </c>
      <c r="Y112" s="7">
        <v>0</v>
      </c>
      <c r="Z112" s="44">
        <f t="shared" si="153"/>
        <v>0</v>
      </c>
      <c r="AA112" s="43">
        <v>0</v>
      </c>
      <c r="AB112" s="7">
        <v>0</v>
      </c>
      <c r="AC112" s="44">
        <f t="shared" si="154"/>
        <v>0</v>
      </c>
      <c r="AD112" s="73">
        <v>33.08</v>
      </c>
      <c r="AE112" s="7">
        <v>1394.633</v>
      </c>
      <c r="AF112" s="44">
        <f t="shared" si="155"/>
        <v>42159.401451027814</v>
      </c>
      <c r="AG112" s="73">
        <v>32.58</v>
      </c>
      <c r="AH112" s="7">
        <v>1361.2339999999999</v>
      </c>
      <c r="AI112" s="44">
        <f t="shared" si="156"/>
        <v>41781.276856967466</v>
      </c>
      <c r="AJ112" s="6">
        <f t="shared" si="158"/>
        <v>65.66346999999999</v>
      </c>
      <c r="AK112" s="15">
        <f t="shared" si="159"/>
        <v>2756.1620000000003</v>
      </c>
    </row>
    <row r="113" spans="1:37" x14ac:dyDescent="0.3">
      <c r="A113" s="51">
        <v>2025</v>
      </c>
      <c r="B113" s="52" t="s">
        <v>8</v>
      </c>
      <c r="C113" s="43">
        <v>0</v>
      </c>
      <c r="D113" s="7">
        <v>0</v>
      </c>
      <c r="E113" s="44">
        <f>IF(C113=0,0,D113/C113*1000)</f>
        <v>0</v>
      </c>
      <c r="F113" s="43">
        <v>0</v>
      </c>
      <c r="G113" s="7">
        <v>0</v>
      </c>
      <c r="H113" s="44">
        <f t="shared" si="147"/>
        <v>0</v>
      </c>
      <c r="I113" s="43">
        <v>0</v>
      </c>
      <c r="J113" s="7">
        <v>0</v>
      </c>
      <c r="K113" s="44">
        <f t="shared" si="148"/>
        <v>0</v>
      </c>
      <c r="L113" s="43">
        <v>0</v>
      </c>
      <c r="M113" s="7">
        <v>0</v>
      </c>
      <c r="N113" s="44">
        <f t="shared" si="149"/>
        <v>0</v>
      </c>
      <c r="O113" s="43">
        <v>0</v>
      </c>
      <c r="P113" s="7">
        <v>0</v>
      </c>
      <c r="Q113" s="44">
        <f t="shared" si="150"/>
        <v>0</v>
      </c>
      <c r="R113" s="43">
        <v>0</v>
      </c>
      <c r="S113" s="7">
        <v>0</v>
      </c>
      <c r="T113" s="44">
        <f t="shared" si="151"/>
        <v>0</v>
      </c>
      <c r="U113" s="43">
        <v>0</v>
      </c>
      <c r="V113" s="7">
        <v>0</v>
      </c>
      <c r="W113" s="44">
        <f t="shared" si="152"/>
        <v>0</v>
      </c>
      <c r="X113" s="43">
        <v>0</v>
      </c>
      <c r="Y113" s="7">
        <v>0</v>
      </c>
      <c r="Z113" s="44">
        <f t="shared" si="153"/>
        <v>0</v>
      </c>
      <c r="AA113" s="43">
        <v>0</v>
      </c>
      <c r="AB113" s="7">
        <v>0</v>
      </c>
      <c r="AC113" s="44">
        <f t="shared" si="154"/>
        <v>0</v>
      </c>
      <c r="AD113" s="43">
        <v>0</v>
      </c>
      <c r="AE113" s="7">
        <v>0</v>
      </c>
      <c r="AF113" s="44">
        <f t="shared" si="155"/>
        <v>0</v>
      </c>
      <c r="AG113" s="43">
        <v>0</v>
      </c>
      <c r="AH113" s="7">
        <v>0</v>
      </c>
      <c r="AI113" s="44">
        <f t="shared" si="156"/>
        <v>0</v>
      </c>
      <c r="AJ113" s="6">
        <f t="shared" si="158"/>
        <v>0</v>
      </c>
      <c r="AK113" s="15">
        <f t="shared" si="159"/>
        <v>0</v>
      </c>
    </row>
    <row r="114" spans="1:37" x14ac:dyDescent="0.3">
      <c r="A114" s="51">
        <v>2025</v>
      </c>
      <c r="B114" s="44" t="s">
        <v>9</v>
      </c>
      <c r="C114" s="43">
        <v>0</v>
      </c>
      <c r="D114" s="7">
        <v>0</v>
      </c>
      <c r="E114" s="44">
        <f t="shared" ref="E114:E121" si="160">IF(C114=0,0,D114/C114*1000)</f>
        <v>0</v>
      </c>
      <c r="F114" s="43">
        <v>0</v>
      </c>
      <c r="G114" s="7">
        <v>0</v>
      </c>
      <c r="H114" s="44">
        <f t="shared" si="147"/>
        <v>0</v>
      </c>
      <c r="I114" s="43">
        <v>0</v>
      </c>
      <c r="J114" s="7">
        <v>0</v>
      </c>
      <c r="K114" s="44">
        <f t="shared" si="148"/>
        <v>0</v>
      </c>
      <c r="L114" s="43">
        <v>0</v>
      </c>
      <c r="M114" s="7">
        <v>0</v>
      </c>
      <c r="N114" s="44">
        <f t="shared" si="149"/>
        <v>0</v>
      </c>
      <c r="O114" s="43">
        <v>0</v>
      </c>
      <c r="P114" s="7">
        <v>0</v>
      </c>
      <c r="Q114" s="44">
        <f t="shared" si="150"/>
        <v>0</v>
      </c>
      <c r="R114" s="43">
        <v>0</v>
      </c>
      <c r="S114" s="7">
        <v>0</v>
      </c>
      <c r="T114" s="44">
        <f t="shared" si="151"/>
        <v>0</v>
      </c>
      <c r="U114" s="43">
        <v>0</v>
      </c>
      <c r="V114" s="7">
        <v>0</v>
      </c>
      <c r="W114" s="44">
        <f t="shared" si="152"/>
        <v>0</v>
      </c>
      <c r="X114" s="43">
        <v>0</v>
      </c>
      <c r="Y114" s="7">
        <v>0</v>
      </c>
      <c r="Z114" s="44">
        <f t="shared" si="153"/>
        <v>0</v>
      </c>
      <c r="AA114" s="43">
        <v>0</v>
      </c>
      <c r="AB114" s="7">
        <v>0</v>
      </c>
      <c r="AC114" s="44">
        <f t="shared" si="154"/>
        <v>0</v>
      </c>
      <c r="AD114" s="43">
        <v>0</v>
      </c>
      <c r="AE114" s="7">
        <v>0</v>
      </c>
      <c r="AF114" s="44">
        <f t="shared" si="155"/>
        <v>0</v>
      </c>
      <c r="AG114" s="43">
        <v>0</v>
      </c>
      <c r="AH114" s="7">
        <v>0</v>
      </c>
      <c r="AI114" s="44">
        <f t="shared" si="156"/>
        <v>0</v>
      </c>
      <c r="AJ114" s="6">
        <f t="shared" si="158"/>
        <v>0</v>
      </c>
      <c r="AK114" s="15">
        <f t="shared" si="159"/>
        <v>0</v>
      </c>
    </row>
    <row r="115" spans="1:37" x14ac:dyDescent="0.3">
      <c r="A115" s="51">
        <v>2025</v>
      </c>
      <c r="B115" s="52" t="s">
        <v>10</v>
      </c>
      <c r="C115" s="43">
        <v>0</v>
      </c>
      <c r="D115" s="7">
        <v>0</v>
      </c>
      <c r="E115" s="44">
        <f t="shared" si="160"/>
        <v>0</v>
      </c>
      <c r="F115" s="43">
        <v>0</v>
      </c>
      <c r="G115" s="7">
        <v>0</v>
      </c>
      <c r="H115" s="44">
        <f t="shared" si="147"/>
        <v>0</v>
      </c>
      <c r="I115" s="43">
        <v>0</v>
      </c>
      <c r="J115" s="7">
        <v>0</v>
      </c>
      <c r="K115" s="44">
        <f t="shared" si="148"/>
        <v>0</v>
      </c>
      <c r="L115" s="43">
        <v>0</v>
      </c>
      <c r="M115" s="7">
        <v>0</v>
      </c>
      <c r="N115" s="44">
        <f t="shared" si="149"/>
        <v>0</v>
      </c>
      <c r="O115" s="43">
        <v>0</v>
      </c>
      <c r="P115" s="7">
        <v>0</v>
      </c>
      <c r="Q115" s="44">
        <f t="shared" si="150"/>
        <v>0</v>
      </c>
      <c r="R115" s="43">
        <v>0</v>
      </c>
      <c r="S115" s="7">
        <v>0</v>
      </c>
      <c r="T115" s="44">
        <f t="shared" si="151"/>
        <v>0</v>
      </c>
      <c r="U115" s="43">
        <v>0</v>
      </c>
      <c r="V115" s="7">
        <v>0</v>
      </c>
      <c r="W115" s="44">
        <f t="shared" si="152"/>
        <v>0</v>
      </c>
      <c r="X115" s="43">
        <v>0</v>
      </c>
      <c r="Y115" s="7">
        <v>0</v>
      </c>
      <c r="Z115" s="44">
        <f t="shared" si="153"/>
        <v>0</v>
      </c>
      <c r="AA115" s="43">
        <v>0</v>
      </c>
      <c r="AB115" s="7">
        <v>0</v>
      </c>
      <c r="AC115" s="44">
        <f t="shared" si="154"/>
        <v>0</v>
      </c>
      <c r="AD115" s="43">
        <v>0</v>
      </c>
      <c r="AE115" s="7">
        <v>0</v>
      </c>
      <c r="AF115" s="44">
        <f t="shared" si="155"/>
        <v>0</v>
      </c>
      <c r="AG115" s="43">
        <v>0</v>
      </c>
      <c r="AH115" s="7">
        <v>0</v>
      </c>
      <c r="AI115" s="44">
        <f t="shared" si="156"/>
        <v>0</v>
      </c>
      <c r="AJ115" s="6">
        <f t="shared" si="158"/>
        <v>0</v>
      </c>
      <c r="AK115" s="15">
        <f t="shared" si="159"/>
        <v>0</v>
      </c>
    </row>
    <row r="116" spans="1:37" x14ac:dyDescent="0.3">
      <c r="A116" s="51">
        <v>2025</v>
      </c>
      <c r="B116" s="52" t="s">
        <v>11</v>
      </c>
      <c r="C116" s="43">
        <v>0</v>
      </c>
      <c r="D116" s="7">
        <v>0</v>
      </c>
      <c r="E116" s="44">
        <f t="shared" si="160"/>
        <v>0</v>
      </c>
      <c r="F116" s="43">
        <v>0</v>
      </c>
      <c r="G116" s="7">
        <v>0</v>
      </c>
      <c r="H116" s="44">
        <f t="shared" si="147"/>
        <v>0</v>
      </c>
      <c r="I116" s="43">
        <v>0</v>
      </c>
      <c r="J116" s="7">
        <v>0</v>
      </c>
      <c r="K116" s="44">
        <f t="shared" si="148"/>
        <v>0</v>
      </c>
      <c r="L116" s="43">
        <v>0</v>
      </c>
      <c r="M116" s="7">
        <v>0</v>
      </c>
      <c r="N116" s="44">
        <f t="shared" si="149"/>
        <v>0</v>
      </c>
      <c r="O116" s="43">
        <v>0</v>
      </c>
      <c r="P116" s="7">
        <v>0</v>
      </c>
      <c r="Q116" s="44">
        <f t="shared" si="150"/>
        <v>0</v>
      </c>
      <c r="R116" s="43">
        <v>0</v>
      </c>
      <c r="S116" s="7">
        <v>0</v>
      </c>
      <c r="T116" s="44">
        <f t="shared" si="151"/>
        <v>0</v>
      </c>
      <c r="U116" s="43">
        <v>0</v>
      </c>
      <c r="V116" s="7">
        <v>0</v>
      </c>
      <c r="W116" s="44">
        <f t="shared" si="152"/>
        <v>0</v>
      </c>
      <c r="X116" s="43">
        <v>0</v>
      </c>
      <c r="Y116" s="7">
        <v>0</v>
      </c>
      <c r="Z116" s="44">
        <f t="shared" si="153"/>
        <v>0</v>
      </c>
      <c r="AA116" s="43">
        <v>0</v>
      </c>
      <c r="AB116" s="7">
        <v>0</v>
      </c>
      <c r="AC116" s="44">
        <f t="shared" si="154"/>
        <v>0</v>
      </c>
      <c r="AD116" s="43">
        <v>0</v>
      </c>
      <c r="AE116" s="7">
        <v>0</v>
      </c>
      <c r="AF116" s="44">
        <f t="shared" si="155"/>
        <v>0</v>
      </c>
      <c r="AG116" s="43">
        <v>0</v>
      </c>
      <c r="AH116" s="7">
        <v>0</v>
      </c>
      <c r="AI116" s="44">
        <f t="shared" si="156"/>
        <v>0</v>
      </c>
      <c r="AJ116" s="6">
        <f t="shared" si="158"/>
        <v>0</v>
      </c>
      <c r="AK116" s="15">
        <f t="shared" si="159"/>
        <v>0</v>
      </c>
    </row>
    <row r="117" spans="1:37" x14ac:dyDescent="0.3">
      <c r="A117" s="51">
        <v>2025</v>
      </c>
      <c r="B117" s="52" t="s">
        <v>12</v>
      </c>
      <c r="C117" s="43">
        <v>0</v>
      </c>
      <c r="D117" s="7">
        <v>0</v>
      </c>
      <c r="E117" s="44">
        <f t="shared" si="160"/>
        <v>0</v>
      </c>
      <c r="F117" s="43">
        <v>0</v>
      </c>
      <c r="G117" s="7">
        <v>0</v>
      </c>
      <c r="H117" s="44">
        <f t="shared" si="147"/>
        <v>0</v>
      </c>
      <c r="I117" s="43">
        <v>0</v>
      </c>
      <c r="J117" s="7">
        <v>0</v>
      </c>
      <c r="K117" s="44">
        <f t="shared" si="148"/>
        <v>0</v>
      </c>
      <c r="L117" s="43">
        <v>0</v>
      </c>
      <c r="M117" s="7">
        <v>0</v>
      </c>
      <c r="N117" s="44">
        <f t="shared" si="149"/>
        <v>0</v>
      </c>
      <c r="O117" s="43">
        <v>0</v>
      </c>
      <c r="P117" s="7">
        <v>0</v>
      </c>
      <c r="Q117" s="44">
        <f t="shared" si="150"/>
        <v>0</v>
      </c>
      <c r="R117" s="43">
        <v>0</v>
      </c>
      <c r="S117" s="7">
        <v>0</v>
      </c>
      <c r="T117" s="44">
        <f t="shared" si="151"/>
        <v>0</v>
      </c>
      <c r="U117" s="43">
        <v>0</v>
      </c>
      <c r="V117" s="7">
        <v>0</v>
      </c>
      <c r="W117" s="44">
        <f t="shared" si="152"/>
        <v>0</v>
      </c>
      <c r="X117" s="43">
        <v>0</v>
      </c>
      <c r="Y117" s="7">
        <v>0</v>
      </c>
      <c r="Z117" s="44">
        <f t="shared" si="153"/>
        <v>0</v>
      </c>
      <c r="AA117" s="43">
        <v>0</v>
      </c>
      <c r="AB117" s="7">
        <v>0</v>
      </c>
      <c r="AC117" s="44">
        <f t="shared" si="154"/>
        <v>0</v>
      </c>
      <c r="AD117" s="43">
        <v>0</v>
      </c>
      <c r="AE117" s="7">
        <v>0</v>
      </c>
      <c r="AF117" s="44">
        <f t="shared" si="155"/>
        <v>0</v>
      </c>
      <c r="AG117" s="43">
        <v>0</v>
      </c>
      <c r="AH117" s="7">
        <v>0</v>
      </c>
      <c r="AI117" s="44">
        <f t="shared" si="156"/>
        <v>0</v>
      </c>
      <c r="AJ117" s="6">
        <f t="shared" si="158"/>
        <v>0</v>
      </c>
      <c r="AK117" s="15">
        <f t="shared" si="159"/>
        <v>0</v>
      </c>
    </row>
    <row r="118" spans="1:37" x14ac:dyDescent="0.3">
      <c r="A118" s="51">
        <v>2025</v>
      </c>
      <c r="B118" s="52" t="s">
        <v>13</v>
      </c>
      <c r="C118" s="43">
        <v>0</v>
      </c>
      <c r="D118" s="7">
        <v>0</v>
      </c>
      <c r="E118" s="44">
        <f t="shared" si="160"/>
        <v>0</v>
      </c>
      <c r="F118" s="43">
        <v>0</v>
      </c>
      <c r="G118" s="7">
        <v>0</v>
      </c>
      <c r="H118" s="44">
        <f t="shared" si="147"/>
        <v>0</v>
      </c>
      <c r="I118" s="43">
        <v>0</v>
      </c>
      <c r="J118" s="7">
        <v>0</v>
      </c>
      <c r="K118" s="44">
        <f t="shared" si="148"/>
        <v>0</v>
      </c>
      <c r="L118" s="43">
        <v>0</v>
      </c>
      <c r="M118" s="7">
        <v>0</v>
      </c>
      <c r="N118" s="44">
        <f t="shared" si="149"/>
        <v>0</v>
      </c>
      <c r="O118" s="43">
        <v>0</v>
      </c>
      <c r="P118" s="7">
        <v>0</v>
      </c>
      <c r="Q118" s="44">
        <f t="shared" si="150"/>
        <v>0</v>
      </c>
      <c r="R118" s="43">
        <v>0</v>
      </c>
      <c r="S118" s="7">
        <v>0</v>
      </c>
      <c r="T118" s="44">
        <f t="shared" si="151"/>
        <v>0</v>
      </c>
      <c r="U118" s="43">
        <v>0</v>
      </c>
      <c r="V118" s="7">
        <v>0</v>
      </c>
      <c r="W118" s="44">
        <f t="shared" si="152"/>
        <v>0</v>
      </c>
      <c r="X118" s="43">
        <v>0</v>
      </c>
      <c r="Y118" s="7">
        <v>0</v>
      </c>
      <c r="Z118" s="44">
        <f t="shared" si="153"/>
        <v>0</v>
      </c>
      <c r="AA118" s="43">
        <v>0</v>
      </c>
      <c r="AB118" s="7">
        <v>0</v>
      </c>
      <c r="AC118" s="44">
        <f t="shared" si="154"/>
        <v>0</v>
      </c>
      <c r="AD118" s="43">
        <v>0</v>
      </c>
      <c r="AE118" s="7">
        <v>0</v>
      </c>
      <c r="AF118" s="44">
        <f t="shared" si="155"/>
        <v>0</v>
      </c>
      <c r="AG118" s="43">
        <v>0</v>
      </c>
      <c r="AH118" s="7">
        <v>0</v>
      </c>
      <c r="AI118" s="44">
        <f t="shared" si="156"/>
        <v>0</v>
      </c>
      <c r="AJ118" s="6">
        <f t="shared" si="158"/>
        <v>0</v>
      </c>
      <c r="AK118" s="15">
        <f t="shared" si="159"/>
        <v>0</v>
      </c>
    </row>
    <row r="119" spans="1:37" x14ac:dyDescent="0.3">
      <c r="A119" s="51">
        <v>2025</v>
      </c>
      <c r="B119" s="52" t="s">
        <v>14</v>
      </c>
      <c r="C119" s="43">
        <v>0</v>
      </c>
      <c r="D119" s="7">
        <v>0</v>
      </c>
      <c r="E119" s="44">
        <f t="shared" si="160"/>
        <v>0</v>
      </c>
      <c r="F119" s="43">
        <v>0</v>
      </c>
      <c r="G119" s="7">
        <v>0</v>
      </c>
      <c r="H119" s="44">
        <f t="shared" si="147"/>
        <v>0</v>
      </c>
      <c r="I119" s="43">
        <v>0</v>
      </c>
      <c r="J119" s="7">
        <v>0</v>
      </c>
      <c r="K119" s="44">
        <f t="shared" si="148"/>
        <v>0</v>
      </c>
      <c r="L119" s="43">
        <v>0</v>
      </c>
      <c r="M119" s="7">
        <v>0</v>
      </c>
      <c r="N119" s="44">
        <f t="shared" si="149"/>
        <v>0</v>
      </c>
      <c r="O119" s="43">
        <v>0</v>
      </c>
      <c r="P119" s="7">
        <v>0</v>
      </c>
      <c r="Q119" s="44">
        <f t="shared" si="150"/>
        <v>0</v>
      </c>
      <c r="R119" s="43">
        <v>0</v>
      </c>
      <c r="S119" s="7">
        <v>0</v>
      </c>
      <c r="T119" s="44">
        <f t="shared" si="151"/>
        <v>0</v>
      </c>
      <c r="U119" s="43">
        <v>0</v>
      </c>
      <c r="V119" s="7">
        <v>0</v>
      </c>
      <c r="W119" s="44">
        <f t="shared" si="152"/>
        <v>0</v>
      </c>
      <c r="X119" s="43">
        <v>0</v>
      </c>
      <c r="Y119" s="7">
        <v>0</v>
      </c>
      <c r="Z119" s="44">
        <f t="shared" si="153"/>
        <v>0</v>
      </c>
      <c r="AA119" s="43">
        <v>0</v>
      </c>
      <c r="AB119" s="7">
        <v>0</v>
      </c>
      <c r="AC119" s="44">
        <f t="shared" si="154"/>
        <v>0</v>
      </c>
      <c r="AD119" s="43">
        <v>0</v>
      </c>
      <c r="AE119" s="7">
        <v>0</v>
      </c>
      <c r="AF119" s="44">
        <f t="shared" si="155"/>
        <v>0</v>
      </c>
      <c r="AG119" s="43">
        <v>0</v>
      </c>
      <c r="AH119" s="7">
        <v>0</v>
      </c>
      <c r="AI119" s="44">
        <f t="shared" si="156"/>
        <v>0</v>
      </c>
      <c r="AJ119" s="6">
        <f t="shared" si="158"/>
        <v>0</v>
      </c>
      <c r="AK119" s="15">
        <f t="shared" si="159"/>
        <v>0</v>
      </c>
    </row>
    <row r="120" spans="1:37" x14ac:dyDescent="0.3">
      <c r="A120" s="51">
        <v>2025</v>
      </c>
      <c r="B120" s="44" t="s">
        <v>15</v>
      </c>
      <c r="C120" s="43">
        <v>0</v>
      </c>
      <c r="D120" s="7">
        <v>0</v>
      </c>
      <c r="E120" s="44">
        <f t="shared" si="160"/>
        <v>0</v>
      </c>
      <c r="F120" s="43">
        <v>0</v>
      </c>
      <c r="G120" s="7">
        <v>0</v>
      </c>
      <c r="H120" s="44">
        <f t="shared" si="147"/>
        <v>0</v>
      </c>
      <c r="I120" s="43">
        <v>0</v>
      </c>
      <c r="J120" s="7">
        <v>0</v>
      </c>
      <c r="K120" s="44">
        <f t="shared" si="148"/>
        <v>0</v>
      </c>
      <c r="L120" s="43">
        <v>0</v>
      </c>
      <c r="M120" s="7">
        <v>0</v>
      </c>
      <c r="N120" s="44">
        <f t="shared" si="149"/>
        <v>0</v>
      </c>
      <c r="O120" s="43">
        <v>0</v>
      </c>
      <c r="P120" s="7">
        <v>0</v>
      </c>
      <c r="Q120" s="44">
        <f t="shared" si="150"/>
        <v>0</v>
      </c>
      <c r="R120" s="43">
        <v>0</v>
      </c>
      <c r="S120" s="7">
        <v>0</v>
      </c>
      <c r="T120" s="44">
        <f t="shared" si="151"/>
        <v>0</v>
      </c>
      <c r="U120" s="43">
        <v>0</v>
      </c>
      <c r="V120" s="7">
        <v>0</v>
      </c>
      <c r="W120" s="44">
        <f t="shared" si="152"/>
        <v>0</v>
      </c>
      <c r="X120" s="43">
        <v>0</v>
      </c>
      <c r="Y120" s="7">
        <v>0</v>
      </c>
      <c r="Z120" s="44">
        <f t="shared" si="153"/>
        <v>0</v>
      </c>
      <c r="AA120" s="43">
        <v>0</v>
      </c>
      <c r="AB120" s="7">
        <v>0</v>
      </c>
      <c r="AC120" s="44">
        <f t="shared" si="154"/>
        <v>0</v>
      </c>
      <c r="AD120" s="43">
        <v>0</v>
      </c>
      <c r="AE120" s="7">
        <v>0</v>
      </c>
      <c r="AF120" s="44">
        <f t="shared" si="155"/>
        <v>0</v>
      </c>
      <c r="AG120" s="43">
        <v>0</v>
      </c>
      <c r="AH120" s="7">
        <v>0</v>
      </c>
      <c r="AI120" s="44">
        <f t="shared" si="156"/>
        <v>0</v>
      </c>
      <c r="AJ120" s="6">
        <f t="shared" si="158"/>
        <v>0</v>
      </c>
      <c r="AK120" s="15">
        <f t="shared" si="159"/>
        <v>0</v>
      </c>
    </row>
    <row r="121" spans="1:37" x14ac:dyDescent="0.3">
      <c r="A121" s="51">
        <v>2025</v>
      </c>
      <c r="B121" s="52" t="s">
        <v>16</v>
      </c>
      <c r="C121" s="43">
        <v>0</v>
      </c>
      <c r="D121" s="7">
        <v>0</v>
      </c>
      <c r="E121" s="44">
        <f t="shared" si="160"/>
        <v>0</v>
      </c>
      <c r="F121" s="43">
        <v>0</v>
      </c>
      <c r="G121" s="7">
        <v>0</v>
      </c>
      <c r="H121" s="44">
        <f t="shared" si="147"/>
        <v>0</v>
      </c>
      <c r="I121" s="43">
        <v>0</v>
      </c>
      <c r="J121" s="7">
        <v>0</v>
      </c>
      <c r="K121" s="44">
        <f t="shared" si="148"/>
        <v>0</v>
      </c>
      <c r="L121" s="43">
        <v>0</v>
      </c>
      <c r="M121" s="7">
        <v>0</v>
      </c>
      <c r="N121" s="44">
        <f t="shared" si="149"/>
        <v>0</v>
      </c>
      <c r="O121" s="43">
        <v>0</v>
      </c>
      <c r="P121" s="7">
        <v>0</v>
      </c>
      <c r="Q121" s="44">
        <f t="shared" si="150"/>
        <v>0</v>
      </c>
      <c r="R121" s="43">
        <v>0</v>
      </c>
      <c r="S121" s="7">
        <v>0</v>
      </c>
      <c r="T121" s="44">
        <f t="shared" si="151"/>
        <v>0</v>
      </c>
      <c r="U121" s="43">
        <v>0</v>
      </c>
      <c r="V121" s="7">
        <v>0</v>
      </c>
      <c r="W121" s="44">
        <f t="shared" si="152"/>
        <v>0</v>
      </c>
      <c r="X121" s="43">
        <v>0</v>
      </c>
      <c r="Y121" s="7">
        <v>0</v>
      </c>
      <c r="Z121" s="44">
        <f t="shared" si="153"/>
        <v>0</v>
      </c>
      <c r="AA121" s="43">
        <v>0</v>
      </c>
      <c r="AB121" s="7">
        <v>0</v>
      </c>
      <c r="AC121" s="44">
        <f t="shared" si="154"/>
        <v>0</v>
      </c>
      <c r="AD121" s="43">
        <v>0</v>
      </c>
      <c r="AE121" s="7">
        <v>0</v>
      </c>
      <c r="AF121" s="44">
        <f t="shared" si="155"/>
        <v>0</v>
      </c>
      <c r="AG121" s="43">
        <v>0</v>
      </c>
      <c r="AH121" s="7">
        <v>0</v>
      </c>
      <c r="AI121" s="44">
        <f t="shared" si="156"/>
        <v>0</v>
      </c>
      <c r="AJ121" s="6">
        <f t="shared" si="158"/>
        <v>0</v>
      </c>
      <c r="AK121" s="15">
        <f t="shared" si="159"/>
        <v>0</v>
      </c>
    </row>
    <row r="122" spans="1:37" ht="15" thickBot="1" x14ac:dyDescent="0.35">
      <c r="A122" s="53"/>
      <c r="B122" s="65" t="s">
        <v>17</v>
      </c>
      <c r="C122" s="66">
        <f t="shared" ref="C122:D122" si="161">SUM(C110:C121)</f>
        <v>0</v>
      </c>
      <c r="D122" s="67">
        <f t="shared" si="161"/>
        <v>0</v>
      </c>
      <c r="E122" s="46"/>
      <c r="F122" s="66">
        <f t="shared" ref="F122:G122" si="162">SUM(F110:F121)</f>
        <v>0</v>
      </c>
      <c r="G122" s="67">
        <f t="shared" si="162"/>
        <v>0</v>
      </c>
      <c r="H122" s="46"/>
      <c r="I122" s="66">
        <f t="shared" ref="I122:J122" si="163">SUM(I110:I121)</f>
        <v>0</v>
      </c>
      <c r="J122" s="67">
        <f t="shared" si="163"/>
        <v>0</v>
      </c>
      <c r="K122" s="46"/>
      <c r="L122" s="66">
        <f t="shared" ref="L122:M122" si="164">SUM(L110:L121)</f>
        <v>0</v>
      </c>
      <c r="M122" s="67">
        <f t="shared" si="164"/>
        <v>0</v>
      </c>
      <c r="N122" s="46"/>
      <c r="O122" s="66">
        <f t="shared" ref="O122:P122" si="165">SUM(O110:O121)</f>
        <v>1.3286</v>
      </c>
      <c r="P122" s="67">
        <f t="shared" si="165"/>
        <v>5.2930000000000001</v>
      </c>
      <c r="Q122" s="46"/>
      <c r="R122" s="66">
        <f t="shared" ref="R122:S122" si="166">SUM(R110:R121)</f>
        <v>0</v>
      </c>
      <c r="S122" s="67">
        <f t="shared" si="166"/>
        <v>0</v>
      </c>
      <c r="T122" s="46"/>
      <c r="U122" s="66">
        <f t="shared" ref="U122:V122" si="167">SUM(U110:U121)</f>
        <v>3.47E-3</v>
      </c>
      <c r="V122" s="67">
        <f t="shared" si="167"/>
        <v>0.29499999999999998</v>
      </c>
      <c r="W122" s="46"/>
      <c r="X122" s="66">
        <f t="shared" ref="X122:Y122" si="168">SUM(X110:X121)</f>
        <v>0</v>
      </c>
      <c r="Y122" s="67">
        <f t="shared" si="168"/>
        <v>0</v>
      </c>
      <c r="Z122" s="46"/>
      <c r="AA122" s="66">
        <f t="shared" ref="AA122:AB122" si="169">SUM(AA110:AA121)</f>
        <v>0</v>
      </c>
      <c r="AB122" s="67">
        <f t="shared" si="169"/>
        <v>0</v>
      </c>
      <c r="AC122" s="46"/>
      <c r="AD122" s="66">
        <f t="shared" ref="AD122:AE122" si="170">SUM(AD110:AD121)</f>
        <v>33.08</v>
      </c>
      <c r="AE122" s="67">
        <f t="shared" si="170"/>
        <v>1394.633</v>
      </c>
      <c r="AF122" s="46"/>
      <c r="AG122" s="66">
        <f t="shared" ref="AG122:AH122" si="171">SUM(AG110:AG121)</f>
        <v>32.58</v>
      </c>
      <c r="AH122" s="67">
        <f t="shared" si="171"/>
        <v>1361.2339999999999</v>
      </c>
      <c r="AI122" s="46"/>
      <c r="AJ122" s="37">
        <f t="shared" si="158"/>
        <v>66.992069999999998</v>
      </c>
      <c r="AK122" s="38">
        <f t="shared" si="159"/>
        <v>2761.4549999999999</v>
      </c>
    </row>
  </sheetData>
  <mergeCells count="14">
    <mergeCell ref="A4:B4"/>
    <mergeCell ref="C2:AI2"/>
    <mergeCell ref="C4:E4"/>
    <mergeCell ref="AG4:AI4"/>
    <mergeCell ref="AD4:AF4"/>
    <mergeCell ref="C3:AI3"/>
    <mergeCell ref="U4:W4"/>
    <mergeCell ref="R4:T4"/>
    <mergeCell ref="AA4:AC4"/>
    <mergeCell ref="X4:Z4"/>
    <mergeCell ref="L4:N4"/>
    <mergeCell ref="F4:H4"/>
    <mergeCell ref="I4:K4"/>
    <mergeCell ref="O4:Q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1513.21.90 Imports</vt:lpstr>
      <vt:lpstr>1513.21.90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2025-06-03T11:53:25Z</dcterms:modified>
</cp:coreProperties>
</file>