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4C5E89FA-A942-4CDC-9ABE-C379C3DF5F4F}" xr6:coauthVersionLast="47" xr6:coauthVersionMax="47" xr10:uidLastSave="{00000000-0000-0000-0000-000000000000}"/>
  <bookViews>
    <workbookView xWindow="6984" yWindow="204" windowWidth="8580" windowHeight="12096" xr2:uid="{00000000-000D-0000-FFFF-FFFF00000000}"/>
  </bookViews>
  <sheets>
    <sheet name="1511.10.90 Imports" sheetId="1" r:id="rId1"/>
    <sheet name="1511.1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122" i="2" l="1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BB122" i="2" s="1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BC122" i="2"/>
  <c r="D122" i="2"/>
  <c r="C122" i="2"/>
  <c r="BC121" i="2"/>
  <c r="BB121" i="2"/>
  <c r="E121" i="2"/>
  <c r="BC120" i="2"/>
  <c r="BB120" i="2"/>
  <c r="E120" i="2"/>
  <c r="BC119" i="2"/>
  <c r="BB119" i="2"/>
  <c r="E119" i="2"/>
  <c r="BC118" i="2"/>
  <c r="BB118" i="2"/>
  <c r="E118" i="2"/>
  <c r="BC117" i="2"/>
  <c r="BB117" i="2"/>
  <c r="E117" i="2"/>
  <c r="BC116" i="2"/>
  <c r="BB116" i="2"/>
  <c r="E116" i="2"/>
  <c r="BC115" i="2"/>
  <c r="BB115" i="2"/>
  <c r="E115" i="2"/>
  <c r="BC114" i="2"/>
  <c r="BB114" i="2"/>
  <c r="E114" i="2"/>
  <c r="BC113" i="2"/>
  <c r="BB113" i="2"/>
  <c r="E113" i="2"/>
  <c r="BC112" i="2"/>
  <c r="BB112" i="2"/>
  <c r="E112" i="2"/>
  <c r="BC111" i="2"/>
  <c r="BB111" i="2"/>
  <c r="E111" i="2"/>
  <c r="BC110" i="2"/>
  <c r="BB110" i="2"/>
  <c r="E110" i="2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AO113" i="1"/>
  <c r="AL113" i="1"/>
  <c r="AI113" i="1"/>
  <c r="AF113" i="1"/>
  <c r="AC113" i="1"/>
  <c r="Z113" i="1"/>
  <c r="W113" i="1"/>
  <c r="T113" i="1"/>
  <c r="Q113" i="1"/>
  <c r="N113" i="1"/>
  <c r="K113" i="1"/>
  <c r="H113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AO110" i="1"/>
  <c r="AL110" i="1"/>
  <c r="AI110" i="1"/>
  <c r="AF110" i="1"/>
  <c r="AC110" i="1"/>
  <c r="Z110" i="1"/>
  <c r="W110" i="1"/>
  <c r="T110" i="1"/>
  <c r="Q110" i="1"/>
  <c r="N110" i="1"/>
  <c r="K110" i="1"/>
  <c r="H110" i="1"/>
  <c r="AQ122" i="1"/>
  <c r="D122" i="1"/>
  <c r="C122" i="1"/>
  <c r="AQ121" i="1"/>
  <c r="AP121" i="1"/>
  <c r="E121" i="1"/>
  <c r="AQ120" i="1"/>
  <c r="AP120" i="1"/>
  <c r="E120" i="1"/>
  <c r="AQ119" i="1"/>
  <c r="AP119" i="1"/>
  <c r="E119" i="1"/>
  <c r="AQ118" i="1"/>
  <c r="AP118" i="1"/>
  <c r="E118" i="1"/>
  <c r="AQ117" i="1"/>
  <c r="AP117" i="1"/>
  <c r="E117" i="1"/>
  <c r="AQ116" i="1"/>
  <c r="AP116" i="1"/>
  <c r="E116" i="1"/>
  <c r="AQ115" i="1"/>
  <c r="AP115" i="1"/>
  <c r="E115" i="1"/>
  <c r="AQ114" i="1"/>
  <c r="AP114" i="1"/>
  <c r="E114" i="1"/>
  <c r="AQ113" i="1"/>
  <c r="AP113" i="1"/>
  <c r="E113" i="1"/>
  <c r="AQ112" i="1"/>
  <c r="AP112" i="1"/>
  <c r="E112" i="1"/>
  <c r="AQ111" i="1"/>
  <c r="AP111" i="1"/>
  <c r="E111" i="1"/>
  <c r="AQ110" i="1"/>
  <c r="AP110" i="1"/>
  <c r="E110" i="1"/>
  <c r="AK109" i="2"/>
  <c r="AJ109" i="2"/>
  <c r="AL108" i="2"/>
  <c r="AL107" i="2"/>
  <c r="AL106" i="2"/>
  <c r="AL105" i="2"/>
  <c r="AL104" i="2"/>
  <c r="AL103" i="2"/>
  <c r="AL102" i="2"/>
  <c r="AL101" i="2"/>
  <c r="AL100" i="2"/>
  <c r="AL99" i="2"/>
  <c r="AL98" i="2"/>
  <c r="AL97" i="2"/>
  <c r="BC108" i="2"/>
  <c r="BB108" i="2"/>
  <c r="BC107" i="2"/>
  <c r="BB107" i="2"/>
  <c r="BC106" i="2"/>
  <c r="BB106" i="2"/>
  <c r="BC105" i="2"/>
  <c r="BB105" i="2"/>
  <c r="BC104" i="2"/>
  <c r="BB104" i="2"/>
  <c r="BC103" i="2"/>
  <c r="BB103" i="2"/>
  <c r="BC102" i="2"/>
  <c r="BB102" i="2"/>
  <c r="BC101" i="2"/>
  <c r="BB101" i="2"/>
  <c r="BC100" i="2"/>
  <c r="BB100" i="2"/>
  <c r="BC99" i="2"/>
  <c r="BB99" i="2"/>
  <c r="BC98" i="2"/>
  <c r="BB98" i="2"/>
  <c r="BC97" i="2"/>
  <c r="BB97" i="2"/>
  <c r="AZ109" i="2"/>
  <c r="AY109" i="2"/>
  <c r="AW109" i="2"/>
  <c r="AV109" i="2"/>
  <c r="AT109" i="2"/>
  <c r="AS109" i="2"/>
  <c r="AQ109" i="2"/>
  <c r="AP109" i="2"/>
  <c r="AN109" i="2"/>
  <c r="AM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BA108" i="2"/>
  <c r="AX108" i="2"/>
  <c r="AU108" i="2"/>
  <c r="AR108" i="2"/>
  <c r="AO108" i="2"/>
  <c r="AI108" i="2"/>
  <c r="AF108" i="2"/>
  <c r="AC108" i="2"/>
  <c r="Z108" i="2"/>
  <c r="W108" i="2"/>
  <c r="T108" i="2"/>
  <c r="Q108" i="2"/>
  <c r="N108" i="2"/>
  <c r="K108" i="2"/>
  <c r="H108" i="2"/>
  <c r="BA107" i="2"/>
  <c r="AX107" i="2"/>
  <c r="AU107" i="2"/>
  <c r="AR107" i="2"/>
  <c r="AO107" i="2"/>
  <c r="AI107" i="2"/>
  <c r="AF107" i="2"/>
  <c r="AC107" i="2"/>
  <c r="Z107" i="2"/>
  <c r="W107" i="2"/>
  <c r="T107" i="2"/>
  <c r="Q107" i="2"/>
  <c r="N107" i="2"/>
  <c r="K107" i="2"/>
  <c r="H107" i="2"/>
  <c r="BA106" i="2"/>
  <c r="AX106" i="2"/>
  <c r="AU106" i="2"/>
  <c r="AR106" i="2"/>
  <c r="AO106" i="2"/>
  <c r="AI106" i="2"/>
  <c r="AF106" i="2"/>
  <c r="AC106" i="2"/>
  <c r="Z106" i="2"/>
  <c r="W106" i="2"/>
  <c r="T106" i="2"/>
  <c r="Q106" i="2"/>
  <c r="N106" i="2"/>
  <c r="K106" i="2"/>
  <c r="H106" i="2"/>
  <c r="BA105" i="2"/>
  <c r="AX105" i="2"/>
  <c r="AU105" i="2"/>
  <c r="AR105" i="2"/>
  <c r="AO105" i="2"/>
  <c r="AI105" i="2"/>
  <c r="AF105" i="2"/>
  <c r="AC105" i="2"/>
  <c r="Z105" i="2"/>
  <c r="W105" i="2"/>
  <c r="T105" i="2"/>
  <c r="Q105" i="2"/>
  <c r="N105" i="2"/>
  <c r="K105" i="2"/>
  <c r="H105" i="2"/>
  <c r="BA104" i="2"/>
  <c r="AX104" i="2"/>
  <c r="AU104" i="2"/>
  <c r="AR104" i="2"/>
  <c r="AO104" i="2"/>
  <c r="AI104" i="2"/>
  <c r="AF104" i="2"/>
  <c r="AC104" i="2"/>
  <c r="Z104" i="2"/>
  <c r="W104" i="2"/>
  <c r="T104" i="2"/>
  <c r="Q104" i="2"/>
  <c r="N104" i="2"/>
  <c r="K104" i="2"/>
  <c r="H104" i="2"/>
  <c r="BA103" i="2"/>
  <c r="AX103" i="2"/>
  <c r="AU103" i="2"/>
  <c r="AR103" i="2"/>
  <c r="AO103" i="2"/>
  <c r="AI103" i="2"/>
  <c r="AF103" i="2"/>
  <c r="AC103" i="2"/>
  <c r="Z103" i="2"/>
  <c r="W103" i="2"/>
  <c r="T103" i="2"/>
  <c r="Q103" i="2"/>
  <c r="N103" i="2"/>
  <c r="K103" i="2"/>
  <c r="H103" i="2"/>
  <c r="BA102" i="2"/>
  <c r="AX102" i="2"/>
  <c r="AU102" i="2"/>
  <c r="AR102" i="2"/>
  <c r="AO102" i="2"/>
  <c r="AI102" i="2"/>
  <c r="AF102" i="2"/>
  <c r="AC102" i="2"/>
  <c r="Z102" i="2"/>
  <c r="W102" i="2"/>
  <c r="T102" i="2"/>
  <c r="Q102" i="2"/>
  <c r="N102" i="2"/>
  <c r="K102" i="2"/>
  <c r="H102" i="2"/>
  <c r="BA101" i="2"/>
  <c r="AX101" i="2"/>
  <c r="AU101" i="2"/>
  <c r="AR101" i="2"/>
  <c r="AO101" i="2"/>
  <c r="AI101" i="2"/>
  <c r="AF101" i="2"/>
  <c r="AC101" i="2"/>
  <c r="Z101" i="2"/>
  <c r="W101" i="2"/>
  <c r="T101" i="2"/>
  <c r="Q101" i="2"/>
  <c r="N101" i="2"/>
  <c r="K101" i="2"/>
  <c r="H101" i="2"/>
  <c r="BA100" i="2"/>
  <c r="AX100" i="2"/>
  <c r="AU100" i="2"/>
  <c r="AR100" i="2"/>
  <c r="AO100" i="2"/>
  <c r="AI100" i="2"/>
  <c r="AF100" i="2"/>
  <c r="AC100" i="2"/>
  <c r="Z100" i="2"/>
  <c r="W100" i="2"/>
  <c r="T100" i="2"/>
  <c r="Q100" i="2"/>
  <c r="N100" i="2"/>
  <c r="K100" i="2"/>
  <c r="H100" i="2"/>
  <c r="BA99" i="2"/>
  <c r="AX99" i="2"/>
  <c r="AU99" i="2"/>
  <c r="AR99" i="2"/>
  <c r="AO99" i="2"/>
  <c r="AI99" i="2"/>
  <c r="AF99" i="2"/>
  <c r="AC99" i="2"/>
  <c r="Z99" i="2"/>
  <c r="W99" i="2"/>
  <c r="T99" i="2"/>
  <c r="Q99" i="2"/>
  <c r="N99" i="2"/>
  <c r="K99" i="2"/>
  <c r="H99" i="2"/>
  <c r="BA98" i="2"/>
  <c r="AX98" i="2"/>
  <c r="AU98" i="2"/>
  <c r="AR98" i="2"/>
  <c r="AO98" i="2"/>
  <c r="AI98" i="2"/>
  <c r="AF98" i="2"/>
  <c r="AC98" i="2"/>
  <c r="Z98" i="2"/>
  <c r="W98" i="2"/>
  <c r="T98" i="2"/>
  <c r="Q98" i="2"/>
  <c r="N98" i="2"/>
  <c r="K98" i="2"/>
  <c r="H98" i="2"/>
  <c r="BA97" i="2"/>
  <c r="AX97" i="2"/>
  <c r="AU97" i="2"/>
  <c r="AR97" i="2"/>
  <c r="AO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AO99" i="1"/>
  <c r="AL99" i="1"/>
  <c r="AI99" i="1"/>
  <c r="AF99" i="1"/>
  <c r="AC99" i="1"/>
  <c r="Z99" i="1"/>
  <c r="W99" i="1"/>
  <c r="T99" i="1"/>
  <c r="Q99" i="1"/>
  <c r="N99" i="1"/>
  <c r="K99" i="1"/>
  <c r="H99" i="1"/>
  <c r="AO98" i="1"/>
  <c r="AL98" i="1"/>
  <c r="AI98" i="1"/>
  <c r="AF98" i="1"/>
  <c r="AC98" i="1"/>
  <c r="Z98" i="1"/>
  <c r="W98" i="1"/>
  <c r="T98" i="1"/>
  <c r="Q98" i="1"/>
  <c r="N98" i="1"/>
  <c r="K98" i="1"/>
  <c r="H98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AP86" i="1"/>
  <c r="BC95" i="2"/>
  <c r="BB95" i="2"/>
  <c r="BC94" i="2"/>
  <c r="BB94" i="2"/>
  <c r="BC93" i="2"/>
  <c r="BB93" i="2"/>
  <c r="BC92" i="2"/>
  <c r="BB92" i="2"/>
  <c r="BC91" i="2"/>
  <c r="BB91" i="2"/>
  <c r="BC90" i="2"/>
  <c r="BB90" i="2"/>
  <c r="BC89" i="2"/>
  <c r="BB89" i="2"/>
  <c r="BC88" i="2"/>
  <c r="BB88" i="2"/>
  <c r="BC87" i="2"/>
  <c r="BB87" i="2"/>
  <c r="BC86" i="2"/>
  <c r="BB86" i="2"/>
  <c r="BC85" i="2"/>
  <c r="BB85" i="2"/>
  <c r="BC84" i="2"/>
  <c r="BB84" i="2"/>
  <c r="AZ96" i="2"/>
  <c r="AY96" i="2"/>
  <c r="AW96" i="2"/>
  <c r="AV96" i="2"/>
  <c r="AT96" i="2"/>
  <c r="AS96" i="2"/>
  <c r="AQ96" i="2"/>
  <c r="AP96" i="2"/>
  <c r="AN96" i="2"/>
  <c r="AM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J96" i="2"/>
  <c r="I96" i="2"/>
  <c r="G96" i="2"/>
  <c r="F96" i="2"/>
  <c r="BA95" i="2"/>
  <c r="AX95" i="2"/>
  <c r="AU95" i="2"/>
  <c r="AR95" i="2"/>
  <c r="AO95" i="2"/>
  <c r="AI95" i="2"/>
  <c r="AF95" i="2"/>
  <c r="AC95" i="2"/>
  <c r="Z95" i="2"/>
  <c r="W95" i="2"/>
  <c r="T95" i="2"/>
  <c r="Q95" i="2"/>
  <c r="N95" i="2"/>
  <c r="K95" i="2"/>
  <c r="H95" i="2"/>
  <c r="BA94" i="2"/>
  <c r="AX94" i="2"/>
  <c r="AU94" i="2"/>
  <c r="AR94" i="2"/>
  <c r="AO94" i="2"/>
  <c r="AI94" i="2"/>
  <c r="AF94" i="2"/>
  <c r="AC94" i="2"/>
  <c r="Z94" i="2"/>
  <c r="W94" i="2"/>
  <c r="T94" i="2"/>
  <c r="Q94" i="2"/>
  <c r="N94" i="2"/>
  <c r="K94" i="2"/>
  <c r="H94" i="2"/>
  <c r="BA93" i="2"/>
  <c r="AX93" i="2"/>
  <c r="AU93" i="2"/>
  <c r="AR93" i="2"/>
  <c r="AO93" i="2"/>
  <c r="AI93" i="2"/>
  <c r="AF93" i="2"/>
  <c r="AC93" i="2"/>
  <c r="Z93" i="2"/>
  <c r="W93" i="2"/>
  <c r="T93" i="2"/>
  <c r="Q93" i="2"/>
  <c r="N93" i="2"/>
  <c r="K93" i="2"/>
  <c r="H93" i="2"/>
  <c r="BA92" i="2"/>
  <c r="AX92" i="2"/>
  <c r="AU92" i="2"/>
  <c r="AR92" i="2"/>
  <c r="AO92" i="2"/>
  <c r="AI92" i="2"/>
  <c r="AF92" i="2"/>
  <c r="AC92" i="2"/>
  <c r="Z92" i="2"/>
  <c r="W92" i="2"/>
  <c r="T92" i="2"/>
  <c r="Q92" i="2"/>
  <c r="N92" i="2"/>
  <c r="K92" i="2"/>
  <c r="H92" i="2"/>
  <c r="BA91" i="2"/>
  <c r="AX91" i="2"/>
  <c r="AU91" i="2"/>
  <c r="AR91" i="2"/>
  <c r="AO91" i="2"/>
  <c r="AI91" i="2"/>
  <c r="AF91" i="2"/>
  <c r="AC91" i="2"/>
  <c r="Z91" i="2"/>
  <c r="W91" i="2"/>
  <c r="T91" i="2"/>
  <c r="Q91" i="2"/>
  <c r="N91" i="2"/>
  <c r="K91" i="2"/>
  <c r="H91" i="2"/>
  <c r="BA90" i="2"/>
  <c r="AX90" i="2"/>
  <c r="AU90" i="2"/>
  <c r="AR90" i="2"/>
  <c r="AO90" i="2"/>
  <c r="AI90" i="2"/>
  <c r="AF90" i="2"/>
  <c r="AC90" i="2"/>
  <c r="Z90" i="2"/>
  <c r="W90" i="2"/>
  <c r="T90" i="2"/>
  <c r="Q90" i="2"/>
  <c r="N90" i="2"/>
  <c r="K90" i="2"/>
  <c r="H90" i="2"/>
  <c r="BA89" i="2"/>
  <c r="AX89" i="2"/>
  <c r="AU89" i="2"/>
  <c r="AR89" i="2"/>
  <c r="AO89" i="2"/>
  <c r="AI89" i="2"/>
  <c r="AF89" i="2"/>
  <c r="AC89" i="2"/>
  <c r="Z89" i="2"/>
  <c r="W89" i="2"/>
  <c r="T89" i="2"/>
  <c r="Q89" i="2"/>
  <c r="N89" i="2"/>
  <c r="K89" i="2"/>
  <c r="H89" i="2"/>
  <c r="BA88" i="2"/>
  <c r="AX88" i="2"/>
  <c r="AU88" i="2"/>
  <c r="AR88" i="2"/>
  <c r="AO88" i="2"/>
  <c r="AI88" i="2"/>
  <c r="AF88" i="2"/>
  <c r="AC88" i="2"/>
  <c r="Z88" i="2"/>
  <c r="W88" i="2"/>
  <c r="T88" i="2"/>
  <c r="Q88" i="2"/>
  <c r="N88" i="2"/>
  <c r="K88" i="2"/>
  <c r="H88" i="2"/>
  <c r="BA87" i="2"/>
  <c r="AX87" i="2"/>
  <c r="AU87" i="2"/>
  <c r="AR87" i="2"/>
  <c r="AO87" i="2"/>
  <c r="AI87" i="2"/>
  <c r="AF87" i="2"/>
  <c r="AC87" i="2"/>
  <c r="Z87" i="2"/>
  <c r="W87" i="2"/>
  <c r="T87" i="2"/>
  <c r="Q87" i="2"/>
  <c r="N87" i="2"/>
  <c r="K87" i="2"/>
  <c r="H87" i="2"/>
  <c r="BA86" i="2"/>
  <c r="AX86" i="2"/>
  <c r="AU86" i="2"/>
  <c r="AR86" i="2"/>
  <c r="AO86" i="2"/>
  <c r="AI86" i="2"/>
  <c r="AF86" i="2"/>
  <c r="AC86" i="2"/>
  <c r="Z86" i="2"/>
  <c r="W86" i="2"/>
  <c r="T86" i="2"/>
  <c r="Q86" i="2"/>
  <c r="N86" i="2"/>
  <c r="K86" i="2"/>
  <c r="H86" i="2"/>
  <c r="BA85" i="2"/>
  <c r="AX85" i="2"/>
  <c r="AU85" i="2"/>
  <c r="AR85" i="2"/>
  <c r="AO85" i="2"/>
  <c r="AI85" i="2"/>
  <c r="AF85" i="2"/>
  <c r="AC85" i="2"/>
  <c r="Z85" i="2"/>
  <c r="W85" i="2"/>
  <c r="T85" i="2"/>
  <c r="Q85" i="2"/>
  <c r="N85" i="2"/>
  <c r="K85" i="2"/>
  <c r="H85" i="2"/>
  <c r="BA84" i="2"/>
  <c r="AX84" i="2"/>
  <c r="AU84" i="2"/>
  <c r="AR84" i="2"/>
  <c r="AO84" i="2"/>
  <c r="AI84" i="2"/>
  <c r="AF84" i="2"/>
  <c r="AC84" i="2"/>
  <c r="Z84" i="2"/>
  <c r="W84" i="2"/>
  <c r="T84" i="2"/>
  <c r="Q84" i="2"/>
  <c r="N84" i="2"/>
  <c r="K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Q85" i="1"/>
  <c r="AP85" i="1"/>
  <c r="AQ84" i="1"/>
  <c r="AP84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AO95" i="1"/>
  <c r="AL95" i="1"/>
  <c r="AI95" i="1"/>
  <c r="AF95" i="1"/>
  <c r="AC95" i="1"/>
  <c r="Z95" i="1"/>
  <c r="W95" i="1"/>
  <c r="T95" i="1"/>
  <c r="Q95" i="1"/>
  <c r="N95" i="1"/>
  <c r="K95" i="1"/>
  <c r="H95" i="1"/>
  <c r="AO94" i="1"/>
  <c r="AL94" i="1"/>
  <c r="AI94" i="1"/>
  <c r="AF94" i="1"/>
  <c r="AC94" i="1"/>
  <c r="Z94" i="1"/>
  <c r="W94" i="1"/>
  <c r="T94" i="1"/>
  <c r="Q94" i="1"/>
  <c r="N94" i="1"/>
  <c r="K94" i="1"/>
  <c r="H94" i="1"/>
  <c r="AO93" i="1"/>
  <c r="AL93" i="1"/>
  <c r="AI93" i="1"/>
  <c r="AF93" i="1"/>
  <c r="AC93" i="1"/>
  <c r="Z93" i="1"/>
  <c r="W93" i="1"/>
  <c r="T93" i="1"/>
  <c r="Q93" i="1"/>
  <c r="N93" i="1"/>
  <c r="K93" i="1"/>
  <c r="H93" i="1"/>
  <c r="AO92" i="1"/>
  <c r="AL92" i="1"/>
  <c r="AI92" i="1"/>
  <c r="AF92" i="1"/>
  <c r="AC92" i="1"/>
  <c r="Z92" i="1"/>
  <c r="W92" i="1"/>
  <c r="T92" i="1"/>
  <c r="Q92" i="1"/>
  <c r="N92" i="1"/>
  <c r="K92" i="1"/>
  <c r="H92" i="1"/>
  <c r="AO91" i="1"/>
  <c r="AL91" i="1"/>
  <c r="AI91" i="1"/>
  <c r="AF91" i="1"/>
  <c r="AC91" i="1"/>
  <c r="Z91" i="1"/>
  <c r="W91" i="1"/>
  <c r="T91" i="1"/>
  <c r="Q91" i="1"/>
  <c r="N91" i="1"/>
  <c r="K91" i="1"/>
  <c r="H91" i="1"/>
  <c r="AO90" i="1"/>
  <c r="AL90" i="1"/>
  <c r="AI90" i="1"/>
  <c r="AF90" i="1"/>
  <c r="AC90" i="1"/>
  <c r="Z90" i="1"/>
  <c r="W90" i="1"/>
  <c r="T90" i="1"/>
  <c r="Q90" i="1"/>
  <c r="N90" i="1"/>
  <c r="K90" i="1"/>
  <c r="H90" i="1"/>
  <c r="AO89" i="1"/>
  <c r="AL89" i="1"/>
  <c r="AI89" i="1"/>
  <c r="AF89" i="1"/>
  <c r="AC89" i="1"/>
  <c r="Z89" i="1"/>
  <c r="W89" i="1"/>
  <c r="T89" i="1"/>
  <c r="Q89" i="1"/>
  <c r="N89" i="1"/>
  <c r="K89" i="1"/>
  <c r="H89" i="1"/>
  <c r="AO88" i="1"/>
  <c r="AL88" i="1"/>
  <c r="AI88" i="1"/>
  <c r="AF88" i="1"/>
  <c r="AC88" i="1"/>
  <c r="Z88" i="1"/>
  <c r="W88" i="1"/>
  <c r="T88" i="1"/>
  <c r="Q88" i="1"/>
  <c r="N88" i="1"/>
  <c r="K88" i="1"/>
  <c r="H88" i="1"/>
  <c r="AO87" i="1"/>
  <c r="AL87" i="1"/>
  <c r="AI87" i="1"/>
  <c r="AF87" i="1"/>
  <c r="AC87" i="1"/>
  <c r="Z87" i="1"/>
  <c r="W87" i="1"/>
  <c r="T87" i="1"/>
  <c r="Q87" i="1"/>
  <c r="N87" i="1"/>
  <c r="K87" i="1"/>
  <c r="H87" i="1"/>
  <c r="AO86" i="1"/>
  <c r="AL86" i="1"/>
  <c r="AI86" i="1"/>
  <c r="AF86" i="1"/>
  <c r="AC86" i="1"/>
  <c r="Z86" i="1"/>
  <c r="W86" i="1"/>
  <c r="T86" i="1"/>
  <c r="Q86" i="1"/>
  <c r="N86" i="1"/>
  <c r="K86" i="1"/>
  <c r="H86" i="1"/>
  <c r="AO85" i="1"/>
  <c r="AL85" i="1"/>
  <c r="AI85" i="1"/>
  <c r="AF85" i="1"/>
  <c r="AC85" i="1"/>
  <c r="Z85" i="1"/>
  <c r="W85" i="1"/>
  <c r="T85" i="1"/>
  <c r="Q85" i="1"/>
  <c r="N85" i="1"/>
  <c r="K85" i="1"/>
  <c r="H85" i="1"/>
  <c r="AO84" i="1"/>
  <c r="AL84" i="1"/>
  <c r="AI84" i="1"/>
  <c r="AF84" i="1"/>
  <c r="AC84" i="1"/>
  <c r="Z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BC82" i="2"/>
  <c r="BB82" i="2"/>
  <c r="BC81" i="2"/>
  <c r="BB81" i="2"/>
  <c r="BC80" i="2"/>
  <c r="BB80" i="2"/>
  <c r="BC79" i="2"/>
  <c r="BB79" i="2"/>
  <c r="BC78" i="2"/>
  <c r="BB78" i="2"/>
  <c r="BC77" i="2"/>
  <c r="BB77" i="2"/>
  <c r="BC76" i="2"/>
  <c r="BB76" i="2"/>
  <c r="BC75" i="2"/>
  <c r="BB75" i="2"/>
  <c r="BC74" i="2"/>
  <c r="BB74" i="2"/>
  <c r="BC73" i="2"/>
  <c r="BB73" i="2"/>
  <c r="BC72" i="2"/>
  <c r="BB72" i="2"/>
  <c r="BC71" i="2"/>
  <c r="BB71" i="2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H71" i="2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P122" i="1" l="1"/>
  <c r="AQ96" i="1"/>
  <c r="AQ109" i="1"/>
  <c r="AP109" i="1"/>
  <c r="BB109" i="2"/>
  <c r="BC109" i="2"/>
  <c r="BB96" i="2"/>
  <c r="BC96" i="2"/>
  <c r="AP96" i="1"/>
  <c r="AQ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P69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M44" i="1"/>
  <c r="L44" i="1"/>
  <c r="M31" i="1"/>
  <c r="L31" i="1"/>
  <c r="N21" i="1"/>
  <c r="M18" i="1"/>
  <c r="L18" i="1"/>
  <c r="AZ83" i="2" l="1"/>
  <c r="AY83" i="2"/>
  <c r="AW83" i="2"/>
  <c r="AV83" i="2"/>
  <c r="AQ83" i="2"/>
  <c r="AP83" i="2"/>
  <c r="AN83" i="2"/>
  <c r="AM83" i="2"/>
  <c r="AH83" i="2"/>
  <c r="AG83" i="2"/>
  <c r="AB83" i="2"/>
  <c r="AA83" i="2"/>
  <c r="Y83" i="2"/>
  <c r="X83" i="2"/>
  <c r="V83" i="2"/>
  <c r="U83" i="2"/>
  <c r="S83" i="2"/>
  <c r="R83" i="2"/>
  <c r="P83" i="2"/>
  <c r="O83" i="2"/>
  <c r="M83" i="2"/>
  <c r="L83" i="2"/>
  <c r="J83" i="2"/>
  <c r="I83" i="2"/>
  <c r="BA82" i="2"/>
  <c r="AX82" i="2"/>
  <c r="AR82" i="2"/>
  <c r="AO82" i="2"/>
  <c r="AI82" i="2"/>
  <c r="AC82" i="2"/>
  <c r="Z82" i="2"/>
  <c r="W82" i="2"/>
  <c r="T82" i="2"/>
  <c r="Q82" i="2"/>
  <c r="N82" i="2"/>
  <c r="K82" i="2"/>
  <c r="BA81" i="2"/>
  <c r="AX81" i="2"/>
  <c r="AR81" i="2"/>
  <c r="AO81" i="2"/>
  <c r="AI81" i="2"/>
  <c r="AC81" i="2"/>
  <c r="Z81" i="2"/>
  <c r="W81" i="2"/>
  <c r="T81" i="2"/>
  <c r="Q81" i="2"/>
  <c r="N81" i="2"/>
  <c r="K81" i="2"/>
  <c r="BA80" i="2"/>
  <c r="AX80" i="2"/>
  <c r="AR80" i="2"/>
  <c r="AO80" i="2"/>
  <c r="AI80" i="2"/>
  <c r="AC80" i="2"/>
  <c r="Z80" i="2"/>
  <c r="W80" i="2"/>
  <c r="T80" i="2"/>
  <c r="Q80" i="2"/>
  <c r="N80" i="2"/>
  <c r="K80" i="2"/>
  <c r="BA79" i="2"/>
  <c r="AX79" i="2"/>
  <c r="AR79" i="2"/>
  <c r="AO79" i="2"/>
  <c r="AI79" i="2"/>
  <c r="AC79" i="2"/>
  <c r="Z79" i="2"/>
  <c r="W79" i="2"/>
  <c r="T79" i="2"/>
  <c r="Q79" i="2"/>
  <c r="N79" i="2"/>
  <c r="K79" i="2"/>
  <c r="BA78" i="2"/>
  <c r="AX78" i="2"/>
  <c r="AR78" i="2"/>
  <c r="AO78" i="2"/>
  <c r="AI78" i="2"/>
  <c r="AC78" i="2"/>
  <c r="Z78" i="2"/>
  <c r="W78" i="2"/>
  <c r="T78" i="2"/>
  <c r="Q78" i="2"/>
  <c r="N78" i="2"/>
  <c r="K78" i="2"/>
  <c r="BA77" i="2"/>
  <c r="AX77" i="2"/>
  <c r="AR77" i="2"/>
  <c r="AO77" i="2"/>
  <c r="AI77" i="2"/>
  <c r="AC77" i="2"/>
  <c r="Z77" i="2"/>
  <c r="W77" i="2"/>
  <c r="T77" i="2"/>
  <c r="Q77" i="2"/>
  <c r="N77" i="2"/>
  <c r="K77" i="2"/>
  <c r="BA76" i="2"/>
  <c r="AX76" i="2"/>
  <c r="AR76" i="2"/>
  <c r="AO76" i="2"/>
  <c r="AI76" i="2"/>
  <c r="AC76" i="2"/>
  <c r="Z76" i="2"/>
  <c r="W76" i="2"/>
  <c r="T76" i="2"/>
  <c r="Q76" i="2"/>
  <c r="N76" i="2"/>
  <c r="K76" i="2"/>
  <c r="BA75" i="2"/>
  <c r="AX75" i="2"/>
  <c r="AR75" i="2"/>
  <c r="AO75" i="2"/>
  <c r="AI75" i="2"/>
  <c r="AC75" i="2"/>
  <c r="Z75" i="2"/>
  <c r="W75" i="2"/>
  <c r="T75" i="2"/>
  <c r="Q75" i="2"/>
  <c r="N75" i="2"/>
  <c r="K75" i="2"/>
  <c r="BA74" i="2"/>
  <c r="AX74" i="2"/>
  <c r="AR74" i="2"/>
  <c r="AO74" i="2"/>
  <c r="AI74" i="2"/>
  <c r="AC74" i="2"/>
  <c r="Z74" i="2"/>
  <c r="W74" i="2"/>
  <c r="T74" i="2"/>
  <c r="Q74" i="2"/>
  <c r="N74" i="2"/>
  <c r="K74" i="2"/>
  <c r="BA73" i="2"/>
  <c r="AX73" i="2"/>
  <c r="AR73" i="2"/>
  <c r="AO73" i="2"/>
  <c r="AI73" i="2"/>
  <c r="AC73" i="2"/>
  <c r="Z73" i="2"/>
  <c r="W73" i="2"/>
  <c r="T73" i="2"/>
  <c r="Q73" i="2"/>
  <c r="N73" i="2"/>
  <c r="K73" i="2"/>
  <c r="BA72" i="2"/>
  <c r="AX72" i="2"/>
  <c r="AR72" i="2"/>
  <c r="AO72" i="2"/>
  <c r="AI72" i="2"/>
  <c r="AC72" i="2"/>
  <c r="Z72" i="2"/>
  <c r="W72" i="2"/>
  <c r="T72" i="2"/>
  <c r="Q72" i="2"/>
  <c r="N72" i="2"/>
  <c r="K72" i="2"/>
  <c r="BA71" i="2"/>
  <c r="AX71" i="2"/>
  <c r="AR71" i="2"/>
  <c r="AO71" i="2"/>
  <c r="AI71" i="2"/>
  <c r="AC71" i="2"/>
  <c r="Z71" i="2"/>
  <c r="W71" i="2"/>
  <c r="T71" i="2"/>
  <c r="Q71" i="2"/>
  <c r="N71" i="2"/>
  <c r="K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AN83" i="1"/>
  <c r="AM83" i="1"/>
  <c r="AK83" i="1"/>
  <c r="AJ83" i="1"/>
  <c r="AB83" i="1"/>
  <c r="AA83" i="1"/>
  <c r="Y83" i="1"/>
  <c r="X83" i="1"/>
  <c r="V83" i="1"/>
  <c r="U83" i="1"/>
  <c r="AP83" i="1" s="1"/>
  <c r="S83" i="1"/>
  <c r="R83" i="1"/>
  <c r="P83" i="1"/>
  <c r="O83" i="1"/>
  <c r="J83" i="1"/>
  <c r="I83" i="1"/>
  <c r="G83" i="1"/>
  <c r="F83" i="1"/>
  <c r="AO82" i="1"/>
  <c r="AL82" i="1"/>
  <c r="AC82" i="1"/>
  <c r="Z82" i="1"/>
  <c r="W82" i="1"/>
  <c r="T82" i="1"/>
  <c r="Q82" i="1"/>
  <c r="K82" i="1"/>
  <c r="H82" i="1"/>
  <c r="AO81" i="1"/>
  <c r="AL81" i="1"/>
  <c r="AC81" i="1"/>
  <c r="Z81" i="1"/>
  <c r="W81" i="1"/>
  <c r="T81" i="1"/>
  <c r="Q81" i="1"/>
  <c r="K81" i="1"/>
  <c r="H81" i="1"/>
  <c r="AO80" i="1"/>
  <c r="AL80" i="1"/>
  <c r="AC80" i="1"/>
  <c r="Z80" i="1"/>
  <c r="W80" i="1"/>
  <c r="T80" i="1"/>
  <c r="Q80" i="1"/>
  <c r="K80" i="1"/>
  <c r="H80" i="1"/>
  <c r="AO79" i="1"/>
  <c r="AL79" i="1"/>
  <c r="AC79" i="1"/>
  <c r="Z79" i="1"/>
  <c r="W79" i="1"/>
  <c r="T79" i="1"/>
  <c r="Q79" i="1"/>
  <c r="K79" i="1"/>
  <c r="H79" i="1"/>
  <c r="AO78" i="1"/>
  <c r="AL78" i="1"/>
  <c r="AC78" i="1"/>
  <c r="Z78" i="1"/>
  <c r="W78" i="1"/>
  <c r="T78" i="1"/>
  <c r="Q78" i="1"/>
  <c r="K78" i="1"/>
  <c r="H78" i="1"/>
  <c r="AO77" i="1"/>
  <c r="AL77" i="1"/>
  <c r="AC77" i="1"/>
  <c r="Z77" i="1"/>
  <c r="W77" i="1"/>
  <c r="T77" i="1"/>
  <c r="Q77" i="1"/>
  <c r="K77" i="1"/>
  <c r="H77" i="1"/>
  <c r="AO76" i="1"/>
  <c r="AL76" i="1"/>
  <c r="AC76" i="1"/>
  <c r="Z76" i="1"/>
  <c r="W76" i="1"/>
  <c r="T76" i="1"/>
  <c r="Q76" i="1"/>
  <c r="K76" i="1"/>
  <c r="H76" i="1"/>
  <c r="AO75" i="1"/>
  <c r="AL75" i="1"/>
  <c r="AC75" i="1"/>
  <c r="Z75" i="1"/>
  <c r="W75" i="1"/>
  <c r="T75" i="1"/>
  <c r="Q75" i="1"/>
  <c r="K75" i="1"/>
  <c r="H75" i="1"/>
  <c r="AO74" i="1"/>
  <c r="AL74" i="1"/>
  <c r="AC74" i="1"/>
  <c r="Z74" i="1"/>
  <c r="W74" i="1"/>
  <c r="T74" i="1"/>
  <c r="Q74" i="1"/>
  <c r="K74" i="1"/>
  <c r="H74" i="1"/>
  <c r="AO73" i="1"/>
  <c r="AL73" i="1"/>
  <c r="AC73" i="1"/>
  <c r="Z73" i="1"/>
  <c r="W73" i="1"/>
  <c r="T73" i="1"/>
  <c r="Q73" i="1"/>
  <c r="K73" i="1"/>
  <c r="H73" i="1"/>
  <c r="AO72" i="1"/>
  <c r="AL72" i="1"/>
  <c r="AC72" i="1"/>
  <c r="Z72" i="1"/>
  <c r="W72" i="1"/>
  <c r="T72" i="1"/>
  <c r="Q72" i="1"/>
  <c r="K72" i="1"/>
  <c r="H72" i="1"/>
  <c r="AO71" i="1"/>
  <c r="AL71" i="1"/>
  <c r="AC71" i="1"/>
  <c r="Z71" i="1"/>
  <c r="W71" i="1"/>
  <c r="T71" i="1"/>
  <c r="Q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BC83" i="2" l="1"/>
  <c r="AQ83" i="1"/>
  <c r="BB83" i="2"/>
  <c r="BC69" i="2"/>
  <c r="BB69" i="2"/>
  <c r="BC68" i="2"/>
  <c r="BB68" i="2"/>
  <c r="BC67" i="2"/>
  <c r="BB67" i="2"/>
  <c r="BC66" i="2"/>
  <c r="BB66" i="2"/>
  <c r="BC65" i="2"/>
  <c r="BB65" i="2"/>
  <c r="BC64" i="2"/>
  <c r="BB64" i="2"/>
  <c r="BC63" i="2"/>
  <c r="BB63" i="2"/>
  <c r="BC62" i="2"/>
  <c r="BB62" i="2"/>
  <c r="BC60" i="2"/>
  <c r="BB60" i="2"/>
  <c r="BC59" i="2"/>
  <c r="BB59" i="2"/>
  <c r="BC58" i="2"/>
  <c r="BB58" i="2"/>
  <c r="BC61" i="2"/>
  <c r="BB61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AZ70" i="2" l="1"/>
  <c r="AY70" i="2"/>
  <c r="AW70" i="2"/>
  <c r="AV70" i="2"/>
  <c r="AQ70" i="2"/>
  <c r="AP70" i="2"/>
  <c r="AN70" i="2"/>
  <c r="AM70" i="2"/>
  <c r="AH70" i="2"/>
  <c r="AG70" i="2"/>
  <c r="AB70" i="2"/>
  <c r="AA70" i="2"/>
  <c r="Y70" i="2"/>
  <c r="X70" i="2"/>
  <c r="V70" i="2"/>
  <c r="U70" i="2"/>
  <c r="S70" i="2"/>
  <c r="R70" i="2"/>
  <c r="M70" i="2"/>
  <c r="L70" i="2"/>
  <c r="J70" i="2"/>
  <c r="I70" i="2"/>
  <c r="BA69" i="2"/>
  <c r="AX69" i="2"/>
  <c r="AR69" i="2"/>
  <c r="AO69" i="2"/>
  <c r="AI69" i="2"/>
  <c r="AC69" i="2"/>
  <c r="Z69" i="2"/>
  <c r="W69" i="2"/>
  <c r="T69" i="2"/>
  <c r="N69" i="2"/>
  <c r="K69" i="2"/>
  <c r="BA68" i="2"/>
  <c r="AX68" i="2"/>
  <c r="AR68" i="2"/>
  <c r="AO68" i="2"/>
  <c r="AI68" i="2"/>
  <c r="AC68" i="2"/>
  <c r="Z68" i="2"/>
  <c r="W68" i="2"/>
  <c r="T68" i="2"/>
  <c r="N68" i="2"/>
  <c r="K68" i="2"/>
  <c r="BA67" i="2"/>
  <c r="AX67" i="2"/>
  <c r="AR67" i="2"/>
  <c r="AO67" i="2"/>
  <c r="AI67" i="2"/>
  <c r="AC67" i="2"/>
  <c r="Z67" i="2"/>
  <c r="W67" i="2"/>
  <c r="T67" i="2"/>
  <c r="N67" i="2"/>
  <c r="K67" i="2"/>
  <c r="BA66" i="2"/>
  <c r="AX66" i="2"/>
  <c r="AR66" i="2"/>
  <c r="AO66" i="2"/>
  <c r="AI66" i="2"/>
  <c r="AC66" i="2"/>
  <c r="Z66" i="2"/>
  <c r="W66" i="2"/>
  <c r="T66" i="2"/>
  <c r="N66" i="2"/>
  <c r="K66" i="2"/>
  <c r="BA65" i="2"/>
  <c r="AX65" i="2"/>
  <c r="AR65" i="2"/>
  <c r="AO65" i="2"/>
  <c r="AI65" i="2"/>
  <c r="AC65" i="2"/>
  <c r="Z65" i="2"/>
  <c r="W65" i="2"/>
  <c r="T65" i="2"/>
  <c r="N65" i="2"/>
  <c r="K65" i="2"/>
  <c r="BA64" i="2"/>
  <c r="AX64" i="2"/>
  <c r="AR64" i="2"/>
  <c r="AO64" i="2"/>
  <c r="AI64" i="2"/>
  <c r="AC64" i="2"/>
  <c r="Z64" i="2"/>
  <c r="W64" i="2"/>
  <c r="T64" i="2"/>
  <c r="N64" i="2"/>
  <c r="K64" i="2"/>
  <c r="BA63" i="2"/>
  <c r="AX63" i="2"/>
  <c r="AR63" i="2"/>
  <c r="AO63" i="2"/>
  <c r="AI63" i="2"/>
  <c r="AC63" i="2"/>
  <c r="Z63" i="2"/>
  <c r="W63" i="2"/>
  <c r="T63" i="2"/>
  <c r="N63" i="2"/>
  <c r="K63" i="2"/>
  <c r="BA62" i="2"/>
  <c r="AX62" i="2"/>
  <c r="AR62" i="2"/>
  <c r="AO62" i="2"/>
  <c r="AI62" i="2"/>
  <c r="AC62" i="2"/>
  <c r="Z62" i="2"/>
  <c r="W62" i="2"/>
  <c r="T62" i="2"/>
  <c r="N62" i="2"/>
  <c r="K62" i="2"/>
  <c r="BA61" i="2"/>
  <c r="AX61" i="2"/>
  <c r="AR61" i="2"/>
  <c r="AO61" i="2"/>
  <c r="AI61" i="2"/>
  <c r="AC61" i="2"/>
  <c r="Z61" i="2"/>
  <c r="W61" i="2"/>
  <c r="T61" i="2"/>
  <c r="N61" i="2"/>
  <c r="K61" i="2"/>
  <c r="BA60" i="2"/>
  <c r="AX60" i="2"/>
  <c r="AR60" i="2"/>
  <c r="AO60" i="2"/>
  <c r="AI60" i="2"/>
  <c r="AC60" i="2"/>
  <c r="Z60" i="2"/>
  <c r="W60" i="2"/>
  <c r="T60" i="2"/>
  <c r="N60" i="2"/>
  <c r="K60" i="2"/>
  <c r="BA59" i="2"/>
  <c r="AX59" i="2"/>
  <c r="AR59" i="2"/>
  <c r="AO59" i="2"/>
  <c r="AI59" i="2"/>
  <c r="AC59" i="2"/>
  <c r="Z59" i="2"/>
  <c r="W59" i="2"/>
  <c r="T59" i="2"/>
  <c r="N59" i="2"/>
  <c r="K59" i="2"/>
  <c r="BA58" i="2"/>
  <c r="AX58" i="2"/>
  <c r="AR58" i="2"/>
  <c r="AO58" i="2"/>
  <c r="AI58" i="2"/>
  <c r="AC58" i="2"/>
  <c r="Z58" i="2"/>
  <c r="W58" i="2"/>
  <c r="T58" i="2"/>
  <c r="N58" i="2"/>
  <c r="K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AN70" i="1"/>
  <c r="AM70" i="1"/>
  <c r="AK70" i="1"/>
  <c r="AJ70" i="1"/>
  <c r="AB70" i="1"/>
  <c r="AA70" i="1"/>
  <c r="Y70" i="1"/>
  <c r="X70" i="1"/>
  <c r="V70" i="1"/>
  <c r="U70" i="1"/>
  <c r="S70" i="1"/>
  <c r="R70" i="1"/>
  <c r="P70" i="1"/>
  <c r="O70" i="1"/>
  <c r="J70" i="1"/>
  <c r="I70" i="1"/>
  <c r="G70" i="1"/>
  <c r="F70" i="1"/>
  <c r="AO69" i="1"/>
  <c r="AL69" i="1"/>
  <c r="AC69" i="1"/>
  <c r="Z69" i="1"/>
  <c r="W69" i="1"/>
  <c r="T69" i="1"/>
  <c r="Q69" i="1"/>
  <c r="K69" i="1"/>
  <c r="H69" i="1"/>
  <c r="AO68" i="1"/>
  <c r="AL68" i="1"/>
  <c r="AC68" i="1"/>
  <c r="Z68" i="1"/>
  <c r="W68" i="1"/>
  <c r="T68" i="1"/>
  <c r="Q68" i="1"/>
  <c r="K68" i="1"/>
  <c r="H68" i="1"/>
  <c r="AO67" i="1"/>
  <c r="AL67" i="1"/>
  <c r="AC67" i="1"/>
  <c r="Z67" i="1"/>
  <c r="W67" i="1"/>
  <c r="T67" i="1"/>
  <c r="Q67" i="1"/>
  <c r="K67" i="1"/>
  <c r="H67" i="1"/>
  <c r="AO66" i="1"/>
  <c r="AL66" i="1"/>
  <c r="AC66" i="1"/>
  <c r="Z66" i="1"/>
  <c r="W66" i="1"/>
  <c r="T66" i="1"/>
  <c r="Q66" i="1"/>
  <c r="K66" i="1"/>
  <c r="H66" i="1"/>
  <c r="AO65" i="1"/>
  <c r="AL65" i="1"/>
  <c r="AC65" i="1"/>
  <c r="Z65" i="1"/>
  <c r="W65" i="1"/>
  <c r="T65" i="1"/>
  <c r="Q65" i="1"/>
  <c r="K65" i="1"/>
  <c r="H65" i="1"/>
  <c r="AO64" i="1"/>
  <c r="AL64" i="1"/>
  <c r="AC64" i="1"/>
  <c r="Z64" i="1"/>
  <c r="W64" i="1"/>
  <c r="T64" i="1"/>
  <c r="Q64" i="1"/>
  <c r="K64" i="1"/>
  <c r="H64" i="1"/>
  <c r="AO63" i="1"/>
  <c r="AL63" i="1"/>
  <c r="AC63" i="1"/>
  <c r="Z63" i="1"/>
  <c r="W63" i="1"/>
  <c r="T63" i="1"/>
  <c r="Q63" i="1"/>
  <c r="K63" i="1"/>
  <c r="H63" i="1"/>
  <c r="AO62" i="1"/>
  <c r="AL62" i="1"/>
  <c r="AC62" i="1"/>
  <c r="Z62" i="1"/>
  <c r="W62" i="1"/>
  <c r="T62" i="1"/>
  <c r="Q62" i="1"/>
  <c r="K62" i="1"/>
  <c r="H62" i="1"/>
  <c r="AO61" i="1"/>
  <c r="AL61" i="1"/>
  <c r="AC61" i="1"/>
  <c r="Z61" i="1"/>
  <c r="W61" i="1"/>
  <c r="T61" i="1"/>
  <c r="Q61" i="1"/>
  <c r="K61" i="1"/>
  <c r="H61" i="1"/>
  <c r="AO60" i="1"/>
  <c r="AL60" i="1"/>
  <c r="AC60" i="1"/>
  <c r="Z60" i="1"/>
  <c r="W60" i="1"/>
  <c r="T60" i="1"/>
  <c r="Q60" i="1"/>
  <c r="K60" i="1"/>
  <c r="H60" i="1"/>
  <c r="AO59" i="1"/>
  <c r="AL59" i="1"/>
  <c r="AC59" i="1"/>
  <c r="Z59" i="1"/>
  <c r="W59" i="1"/>
  <c r="T59" i="1"/>
  <c r="Q59" i="1"/>
  <c r="K59" i="1"/>
  <c r="H59" i="1"/>
  <c r="AO58" i="1"/>
  <c r="AL58" i="1"/>
  <c r="AC58" i="1"/>
  <c r="Z58" i="1"/>
  <c r="W58" i="1"/>
  <c r="T58" i="1"/>
  <c r="Q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AQ70" i="1" l="1"/>
  <c r="BB70" i="2"/>
  <c r="BC70" i="2"/>
  <c r="AP70" i="1"/>
  <c r="BA49" i="2"/>
  <c r="BA56" i="2" l="1"/>
  <c r="AX56" i="2"/>
  <c r="AR56" i="2"/>
  <c r="AO56" i="2"/>
  <c r="AI56" i="2"/>
  <c r="AC56" i="2"/>
  <c r="Z56" i="2"/>
  <c r="W56" i="2"/>
  <c r="T56" i="2"/>
  <c r="N56" i="2"/>
  <c r="K56" i="2"/>
  <c r="E56" i="2"/>
  <c r="BA55" i="2"/>
  <c r="AX55" i="2"/>
  <c r="AR55" i="2"/>
  <c r="AO55" i="2"/>
  <c r="AI55" i="2"/>
  <c r="AC55" i="2"/>
  <c r="Z55" i="2"/>
  <c r="W55" i="2"/>
  <c r="T55" i="2"/>
  <c r="N55" i="2"/>
  <c r="K55" i="2"/>
  <c r="E55" i="2"/>
  <c r="BA54" i="2"/>
  <c r="AX54" i="2"/>
  <c r="AR54" i="2"/>
  <c r="AO54" i="2"/>
  <c r="AI54" i="2"/>
  <c r="AC54" i="2"/>
  <c r="Z54" i="2"/>
  <c r="W54" i="2"/>
  <c r="T54" i="2"/>
  <c r="N54" i="2"/>
  <c r="K54" i="2"/>
  <c r="E54" i="2"/>
  <c r="BA53" i="2"/>
  <c r="AX53" i="2"/>
  <c r="AR53" i="2"/>
  <c r="AO53" i="2"/>
  <c r="AI53" i="2"/>
  <c r="AC53" i="2"/>
  <c r="Z53" i="2"/>
  <c r="W53" i="2"/>
  <c r="T53" i="2"/>
  <c r="N53" i="2"/>
  <c r="K53" i="2"/>
  <c r="E53" i="2"/>
  <c r="BA52" i="2"/>
  <c r="AX52" i="2"/>
  <c r="AR52" i="2"/>
  <c r="AO52" i="2"/>
  <c r="AI52" i="2"/>
  <c r="AC52" i="2"/>
  <c r="Z52" i="2"/>
  <c r="W52" i="2"/>
  <c r="T52" i="2"/>
  <c r="N52" i="2"/>
  <c r="K52" i="2"/>
  <c r="E52" i="2"/>
  <c r="BA51" i="2"/>
  <c r="AX51" i="2"/>
  <c r="AR51" i="2"/>
  <c r="AO51" i="2"/>
  <c r="AI51" i="2"/>
  <c r="AC51" i="2"/>
  <c r="Z51" i="2"/>
  <c r="W51" i="2"/>
  <c r="T51" i="2"/>
  <c r="N51" i="2"/>
  <c r="K51" i="2"/>
  <c r="E51" i="2"/>
  <c r="AX50" i="2"/>
  <c r="AR50" i="2"/>
  <c r="AO50" i="2"/>
  <c r="AI50" i="2"/>
  <c r="AC50" i="2"/>
  <c r="Z50" i="2"/>
  <c r="W50" i="2"/>
  <c r="T50" i="2"/>
  <c r="N50" i="2"/>
  <c r="K50" i="2"/>
  <c r="E50" i="2"/>
  <c r="AX49" i="2"/>
  <c r="AR49" i="2"/>
  <c r="AO49" i="2"/>
  <c r="AI49" i="2"/>
  <c r="AC49" i="2"/>
  <c r="Z49" i="2"/>
  <c r="W49" i="2"/>
  <c r="T49" i="2"/>
  <c r="N49" i="2"/>
  <c r="K49" i="2"/>
  <c r="E49" i="2"/>
  <c r="AO56" i="1"/>
  <c r="AL56" i="1"/>
  <c r="AC56" i="1"/>
  <c r="Z56" i="1"/>
  <c r="W56" i="1"/>
  <c r="T56" i="1"/>
  <c r="Q56" i="1"/>
  <c r="K56" i="1"/>
  <c r="H56" i="1"/>
  <c r="E56" i="1"/>
  <c r="AO55" i="1"/>
  <c r="AL55" i="1"/>
  <c r="AC55" i="1"/>
  <c r="Z55" i="1"/>
  <c r="W55" i="1"/>
  <c r="T55" i="1"/>
  <c r="Q55" i="1"/>
  <c r="K55" i="1"/>
  <c r="H55" i="1"/>
  <c r="E55" i="1"/>
  <c r="AO54" i="1"/>
  <c r="AL54" i="1"/>
  <c r="AC54" i="1"/>
  <c r="Z54" i="1"/>
  <c r="W54" i="1"/>
  <c r="T54" i="1"/>
  <c r="Q54" i="1"/>
  <c r="K54" i="1"/>
  <c r="H54" i="1"/>
  <c r="E54" i="1"/>
  <c r="AO53" i="1"/>
  <c r="AL53" i="1"/>
  <c r="AC53" i="1"/>
  <c r="Z53" i="1"/>
  <c r="W53" i="1"/>
  <c r="T53" i="1"/>
  <c r="Q53" i="1"/>
  <c r="K53" i="1"/>
  <c r="H53" i="1"/>
  <c r="E53" i="1"/>
  <c r="AO52" i="1"/>
  <c r="AL52" i="1"/>
  <c r="AC52" i="1"/>
  <c r="Z52" i="1"/>
  <c r="W52" i="1"/>
  <c r="T52" i="1"/>
  <c r="Q52" i="1"/>
  <c r="K52" i="1"/>
  <c r="H52" i="1"/>
  <c r="E52" i="1"/>
  <c r="AO51" i="1"/>
  <c r="AL51" i="1"/>
  <c r="AC51" i="1"/>
  <c r="Z51" i="1"/>
  <c r="W51" i="1"/>
  <c r="T51" i="1"/>
  <c r="Q51" i="1"/>
  <c r="K51" i="1"/>
  <c r="H51" i="1"/>
  <c r="E51" i="1"/>
  <c r="AO50" i="1"/>
  <c r="AL50" i="1"/>
  <c r="AC50" i="1"/>
  <c r="Z50" i="1"/>
  <c r="W50" i="1"/>
  <c r="T50" i="1"/>
  <c r="Q50" i="1"/>
  <c r="K50" i="1"/>
  <c r="H50" i="1"/>
  <c r="E50" i="1"/>
  <c r="AO49" i="1"/>
  <c r="AL49" i="1"/>
  <c r="AC49" i="1"/>
  <c r="Z49" i="1"/>
  <c r="W49" i="1"/>
  <c r="T49" i="1"/>
  <c r="Q49" i="1"/>
  <c r="K49" i="1"/>
  <c r="H49" i="1"/>
  <c r="E49" i="1"/>
  <c r="BC56" i="2" l="1"/>
  <c r="BB56" i="2"/>
  <c r="BC55" i="2"/>
  <c r="BB55" i="2"/>
  <c r="BC54" i="2"/>
  <c r="BB54" i="2"/>
  <c r="BC53" i="2"/>
  <c r="BB53" i="2"/>
  <c r="BC52" i="2"/>
  <c r="BB52" i="2"/>
  <c r="BC51" i="2"/>
  <c r="BB51" i="2"/>
  <c r="BC50" i="2"/>
  <c r="BB50" i="2"/>
  <c r="BC49" i="2"/>
  <c r="BB49" i="2"/>
  <c r="BC48" i="2"/>
  <c r="BB48" i="2"/>
  <c r="BC47" i="2"/>
  <c r="BB47" i="2"/>
  <c r="BC46" i="2"/>
  <c r="BB46" i="2"/>
  <c r="BC45" i="2"/>
  <c r="BB45" i="2"/>
  <c r="AZ57" i="2"/>
  <c r="AY57" i="2"/>
  <c r="AW57" i="2"/>
  <c r="AV57" i="2"/>
  <c r="AQ57" i="2"/>
  <c r="AP57" i="2"/>
  <c r="AN57" i="2"/>
  <c r="AM57" i="2"/>
  <c r="AH57" i="2"/>
  <c r="AG57" i="2"/>
  <c r="AB57" i="2"/>
  <c r="AA57" i="2"/>
  <c r="Y57" i="2"/>
  <c r="X57" i="2"/>
  <c r="V57" i="2"/>
  <c r="U57" i="2"/>
  <c r="S57" i="2"/>
  <c r="R57" i="2"/>
  <c r="M57" i="2"/>
  <c r="L57" i="2"/>
  <c r="J57" i="2"/>
  <c r="I57" i="2"/>
  <c r="AI48" i="2"/>
  <c r="AC48" i="2"/>
  <c r="W47" i="2"/>
  <c r="N47" i="2"/>
  <c r="AX46" i="2"/>
  <c r="AC46" i="2"/>
  <c r="AX45" i="2"/>
  <c r="AI45" i="2"/>
  <c r="W45" i="2"/>
  <c r="N45" i="2"/>
  <c r="D57" i="2"/>
  <c r="C57" i="2"/>
  <c r="AQ56" i="1"/>
  <c r="AP56" i="1"/>
  <c r="AQ55" i="1"/>
  <c r="AP55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N57" i="1"/>
  <c r="AM57" i="1"/>
  <c r="AK57" i="1"/>
  <c r="AJ57" i="1"/>
  <c r="AB57" i="1"/>
  <c r="AA57" i="1"/>
  <c r="Y57" i="1"/>
  <c r="X57" i="1"/>
  <c r="V57" i="1"/>
  <c r="U57" i="1"/>
  <c r="S57" i="1"/>
  <c r="R57" i="1"/>
  <c r="P57" i="1"/>
  <c r="O57" i="1"/>
  <c r="J57" i="1"/>
  <c r="I57" i="1"/>
  <c r="G57" i="1"/>
  <c r="F57" i="1"/>
  <c r="W48" i="1"/>
  <c r="W46" i="1"/>
  <c r="AC45" i="1"/>
  <c r="W45" i="1"/>
  <c r="D57" i="1"/>
  <c r="C57" i="1"/>
  <c r="BB57" i="2" l="1"/>
  <c r="BC57" i="2"/>
  <c r="AP57" i="1"/>
  <c r="AQ57" i="1"/>
  <c r="BC42" i="2"/>
  <c r="BB42" i="2"/>
  <c r="BC41" i="2"/>
  <c r="BB41" i="2"/>
  <c r="BC40" i="2"/>
  <c r="BB40" i="2"/>
  <c r="BC39" i="2"/>
  <c r="BB39" i="2"/>
  <c r="BC38" i="2"/>
  <c r="BB38" i="2"/>
  <c r="BC37" i="2"/>
  <c r="BB37" i="2"/>
  <c r="BC36" i="2"/>
  <c r="BB36" i="2"/>
  <c r="BC35" i="2"/>
  <c r="BB35" i="2"/>
  <c r="BC34" i="2"/>
  <c r="BB34" i="2"/>
  <c r="BC33" i="2"/>
  <c r="BB33" i="2"/>
  <c r="BC32" i="2"/>
  <c r="BB32" i="2"/>
  <c r="BC43" i="2"/>
  <c r="BB43" i="2"/>
  <c r="J44" i="2"/>
  <c r="I44" i="2"/>
  <c r="K43" i="2"/>
  <c r="J31" i="2"/>
  <c r="I31" i="2"/>
  <c r="J18" i="2"/>
  <c r="I18" i="2"/>
  <c r="AQ44" i="2" l="1"/>
  <c r="AP44" i="2"/>
  <c r="AR33" i="2"/>
  <c r="AQ31" i="2"/>
  <c r="AP31" i="2"/>
  <c r="AQ18" i="2"/>
  <c r="AP18" i="2"/>
  <c r="AQ32" i="1" l="1"/>
  <c r="AP32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K44" i="1"/>
  <c r="AJ44" i="1"/>
  <c r="AL32" i="1"/>
  <c r="AK31" i="1"/>
  <c r="AJ31" i="1"/>
  <c r="AL26" i="1"/>
  <c r="AL24" i="1"/>
  <c r="AL23" i="1"/>
  <c r="AK18" i="1"/>
  <c r="AJ18" i="1"/>
  <c r="AL14" i="1"/>
  <c r="AL12" i="1"/>
  <c r="AL11" i="1"/>
  <c r="AL10" i="1"/>
  <c r="AL9" i="1"/>
  <c r="AL8" i="1"/>
  <c r="AL6" i="1"/>
  <c r="AN44" i="1" l="1"/>
  <c r="AM44" i="1"/>
  <c r="AO36" i="1"/>
  <c r="AO33" i="1"/>
  <c r="AN31" i="1"/>
  <c r="AM31" i="1"/>
  <c r="AN18" i="1"/>
  <c r="AM18" i="1"/>
  <c r="BC29" i="2" l="1"/>
  <c r="BB29" i="2"/>
  <c r="BC28" i="2"/>
  <c r="BB28" i="2"/>
  <c r="BC27" i="2"/>
  <c r="BB27" i="2"/>
  <c r="BC26" i="2"/>
  <c r="BB26" i="2"/>
  <c r="BC25" i="2"/>
  <c r="BB25" i="2"/>
  <c r="BC24" i="2"/>
  <c r="BB24" i="2"/>
  <c r="BC23" i="2"/>
  <c r="BB23" i="2"/>
  <c r="BC22" i="2"/>
  <c r="BB22" i="2"/>
  <c r="BC21" i="2"/>
  <c r="BB21" i="2"/>
  <c r="BC20" i="2"/>
  <c r="BB20" i="2"/>
  <c r="BC19" i="2"/>
  <c r="BB19" i="2"/>
  <c r="BC30" i="2"/>
  <c r="BB30" i="2"/>
  <c r="AC30" i="2"/>
  <c r="AB18" i="2"/>
  <c r="AA18" i="2"/>
  <c r="AB44" i="2"/>
  <c r="AA44" i="2"/>
  <c r="AC43" i="2"/>
  <c r="AC41" i="2"/>
  <c r="AB31" i="2"/>
  <c r="AA31" i="2"/>
  <c r="AZ44" i="2"/>
  <c r="AY44" i="2"/>
  <c r="AW44" i="2"/>
  <c r="AV44" i="2"/>
  <c r="AN44" i="2"/>
  <c r="AM44" i="2"/>
  <c r="M44" i="2"/>
  <c r="L44" i="2"/>
  <c r="AH44" i="2"/>
  <c r="AG44" i="2"/>
  <c r="Y44" i="2"/>
  <c r="X44" i="2"/>
  <c r="V44" i="2"/>
  <c r="U44" i="2"/>
  <c r="S44" i="2"/>
  <c r="R44" i="2"/>
  <c r="D44" i="2"/>
  <c r="C44" i="2"/>
  <c r="E43" i="2"/>
  <c r="BA42" i="2"/>
  <c r="N42" i="2"/>
  <c r="BA41" i="2"/>
  <c r="N40" i="2"/>
  <c r="BA38" i="2"/>
  <c r="BA37" i="2"/>
  <c r="AX37" i="2"/>
  <c r="N37" i="2"/>
  <c r="E37" i="2"/>
  <c r="N36" i="2"/>
  <c r="E36" i="2"/>
  <c r="AX35" i="2"/>
  <c r="N35" i="2"/>
  <c r="W35" i="2"/>
  <c r="T35" i="2"/>
  <c r="E35" i="2"/>
  <c r="BA34" i="2"/>
  <c r="AX34" i="2"/>
  <c r="AX33" i="2"/>
  <c r="N33" i="2"/>
  <c r="W33" i="2"/>
  <c r="N32" i="2"/>
  <c r="AI32" i="2"/>
  <c r="W32" i="2"/>
  <c r="BB44" i="2" l="1"/>
  <c r="BC44" i="2"/>
  <c r="AB44" i="1"/>
  <c r="AA44" i="1"/>
  <c r="Y44" i="1"/>
  <c r="X44" i="1"/>
  <c r="V44" i="1"/>
  <c r="U44" i="1"/>
  <c r="S44" i="1"/>
  <c r="R44" i="1"/>
  <c r="P44" i="1"/>
  <c r="O44" i="1"/>
  <c r="J44" i="1"/>
  <c r="I44" i="1"/>
  <c r="G44" i="1"/>
  <c r="F44" i="1"/>
  <c r="D44" i="1"/>
  <c r="C44" i="1"/>
  <c r="W40" i="1"/>
  <c r="W39" i="1"/>
  <c r="AC38" i="1"/>
  <c r="W38" i="1"/>
  <c r="W37" i="1"/>
  <c r="AC36" i="1"/>
  <c r="W36" i="1"/>
  <c r="W35" i="1"/>
  <c r="W34" i="1"/>
  <c r="W33" i="1"/>
  <c r="AC32" i="1"/>
  <c r="W32" i="1"/>
  <c r="K32" i="1"/>
  <c r="AQ44" i="1" l="1"/>
  <c r="AP44" i="1"/>
  <c r="AP20" i="1"/>
  <c r="AQ20" i="1"/>
  <c r="AP21" i="1"/>
  <c r="AQ21" i="1"/>
  <c r="AP22" i="1"/>
  <c r="AQ22" i="1"/>
  <c r="AP23" i="1"/>
  <c r="AQ23" i="1"/>
  <c r="AP24" i="1"/>
  <c r="AQ24" i="1"/>
  <c r="AP25" i="1"/>
  <c r="AQ25" i="1"/>
  <c r="AP26" i="1"/>
  <c r="AQ26" i="1"/>
  <c r="AP27" i="1"/>
  <c r="AQ27" i="1"/>
  <c r="AP28" i="1"/>
  <c r="AQ28" i="1"/>
  <c r="AP29" i="1"/>
  <c r="AQ29" i="1"/>
  <c r="AP30" i="1"/>
  <c r="AQ30" i="1"/>
  <c r="AP19" i="1"/>
  <c r="AQ19" i="1"/>
  <c r="D31" i="1"/>
  <c r="C31" i="1"/>
  <c r="E23" i="1"/>
  <c r="D18" i="1"/>
  <c r="C18" i="1"/>
  <c r="P31" i="1" l="1"/>
  <c r="O31" i="1"/>
  <c r="Q21" i="1"/>
  <c r="P18" i="1"/>
  <c r="O18" i="1"/>
  <c r="AX19" i="2" l="1"/>
  <c r="S31" i="1" l="1"/>
  <c r="R31" i="1"/>
  <c r="T29" i="1"/>
  <c r="T28" i="1"/>
  <c r="T21" i="1"/>
  <c r="T19" i="1"/>
  <c r="S18" i="1"/>
  <c r="R18" i="1"/>
  <c r="AC26" i="1" l="1"/>
  <c r="AC24" i="1"/>
  <c r="AC23" i="1"/>
  <c r="W30" i="1"/>
  <c r="W29" i="1"/>
  <c r="W25" i="1"/>
  <c r="W24" i="1"/>
  <c r="W23" i="1"/>
  <c r="W22" i="1"/>
  <c r="BA30" i="2"/>
  <c r="BA29" i="2"/>
  <c r="BA28" i="2"/>
  <c r="BA26" i="2"/>
  <c r="BA23" i="2"/>
  <c r="BA19" i="2"/>
  <c r="AX29" i="2"/>
  <c r="AX28" i="2"/>
  <c r="AX23" i="2"/>
  <c r="AX22" i="2"/>
  <c r="AX21" i="2"/>
  <c r="AX20" i="2"/>
  <c r="N30" i="2"/>
  <c r="N29" i="2"/>
  <c r="N28" i="2"/>
  <c r="N27" i="2"/>
  <c r="N26" i="2"/>
  <c r="N25" i="2"/>
  <c r="N24" i="2"/>
  <c r="N23" i="2"/>
  <c r="N22" i="2"/>
  <c r="N21" i="2"/>
  <c r="N20" i="2"/>
  <c r="N19" i="2"/>
  <c r="AI24" i="2"/>
  <c r="AI22" i="2"/>
  <c r="AI21" i="2"/>
  <c r="AI20" i="2"/>
  <c r="W30" i="2"/>
  <c r="W27" i="2"/>
  <c r="T23" i="2"/>
  <c r="E19" i="2"/>
  <c r="AB31" i="1" l="1"/>
  <c r="AA31" i="1"/>
  <c r="Y31" i="1"/>
  <c r="X31" i="1"/>
  <c r="V31" i="1"/>
  <c r="U31" i="1"/>
  <c r="J31" i="1"/>
  <c r="I31" i="1"/>
  <c r="G31" i="1"/>
  <c r="F31" i="1"/>
  <c r="AZ31" i="2"/>
  <c r="AY31" i="2"/>
  <c r="AW31" i="2"/>
  <c r="AV31" i="2"/>
  <c r="AN31" i="2"/>
  <c r="AM31" i="2"/>
  <c r="M31" i="2"/>
  <c r="L31" i="2"/>
  <c r="AH31" i="2"/>
  <c r="AG31" i="2"/>
  <c r="Y31" i="2"/>
  <c r="X31" i="2"/>
  <c r="V31" i="2"/>
  <c r="U31" i="2"/>
  <c r="S31" i="2"/>
  <c r="R31" i="2"/>
  <c r="D31" i="2"/>
  <c r="C31" i="2"/>
  <c r="BB31" i="2" l="1"/>
  <c r="BC31" i="2"/>
  <c r="AP31" i="1"/>
  <c r="AQ31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Q6" i="1"/>
  <c r="AP6" i="1"/>
  <c r="J18" i="1"/>
  <c r="I18" i="1"/>
  <c r="K16" i="1"/>
  <c r="Y18" i="1" l="1"/>
  <c r="X18" i="1"/>
  <c r="Z15" i="1"/>
  <c r="BB7" i="2" l="1"/>
  <c r="BC7" i="2"/>
  <c r="BB8" i="2"/>
  <c r="BC8" i="2"/>
  <c r="BB9" i="2"/>
  <c r="BC9" i="2"/>
  <c r="BB10" i="2"/>
  <c r="BC10" i="2"/>
  <c r="BB11" i="2"/>
  <c r="BC11" i="2"/>
  <c r="BB12" i="2"/>
  <c r="BC12" i="2"/>
  <c r="BB13" i="2"/>
  <c r="BC13" i="2"/>
  <c r="BB14" i="2"/>
  <c r="BC14" i="2"/>
  <c r="BB15" i="2"/>
  <c r="BC15" i="2"/>
  <c r="BB16" i="2"/>
  <c r="BC16" i="2"/>
  <c r="BB17" i="2"/>
  <c r="BC17" i="2"/>
  <c r="BC6" i="2"/>
  <c r="BB6" i="2"/>
  <c r="AN18" i="2"/>
  <c r="AM18" i="2"/>
  <c r="AO14" i="2"/>
  <c r="G18" i="1" l="1"/>
  <c r="F18" i="1"/>
  <c r="H14" i="1"/>
  <c r="BA13" i="2" l="1"/>
  <c r="AX13" i="2"/>
  <c r="N13" i="2"/>
  <c r="AI13" i="2"/>
  <c r="W13" i="2"/>
  <c r="V18" i="2"/>
  <c r="U18" i="2"/>
  <c r="BA11" i="2" l="1"/>
  <c r="BA10" i="2"/>
  <c r="BA8" i="2"/>
  <c r="BA6" i="2"/>
  <c r="AX12" i="2"/>
  <c r="AX11" i="2"/>
  <c r="AX10" i="2"/>
  <c r="AX8" i="2"/>
  <c r="AX7" i="2"/>
  <c r="AX6" i="2"/>
  <c r="N12" i="2"/>
  <c r="N11" i="2"/>
  <c r="N10" i="2"/>
  <c r="N9" i="2"/>
  <c r="N8" i="2"/>
  <c r="N7" i="2"/>
  <c r="AI6" i="2"/>
  <c r="AI10" i="2"/>
  <c r="AI12" i="2"/>
  <c r="Z8" i="2"/>
  <c r="T7" i="2"/>
  <c r="E12" i="2"/>
  <c r="E11" i="2"/>
  <c r="AH18" i="2"/>
  <c r="AG18" i="2"/>
  <c r="AI16" i="2"/>
  <c r="AI14" i="2"/>
  <c r="Y18" i="2"/>
  <c r="X18" i="2"/>
  <c r="AC12" i="1" l="1"/>
  <c r="AC11" i="1"/>
  <c r="AC10" i="1"/>
  <c r="AC9" i="1"/>
  <c r="AC8" i="1"/>
  <c r="AC6" i="1"/>
  <c r="W8" i="1"/>
  <c r="BA15" i="2" l="1"/>
  <c r="AX16" i="2"/>
  <c r="AX15" i="2"/>
  <c r="AX14" i="2"/>
  <c r="N17" i="2"/>
  <c r="N16" i="2"/>
  <c r="N15" i="2"/>
  <c r="N14" i="2"/>
  <c r="E15" i="2"/>
  <c r="E17" i="2"/>
  <c r="AZ18" i="2"/>
  <c r="AY18" i="2"/>
  <c r="AW18" i="2"/>
  <c r="AV18" i="2"/>
  <c r="M18" i="2"/>
  <c r="L18" i="2"/>
  <c r="S18" i="2"/>
  <c r="R18" i="2"/>
  <c r="D18" i="2"/>
  <c r="C18" i="2"/>
  <c r="AC14" i="1"/>
  <c r="AB18" i="1"/>
  <c r="AA18" i="1"/>
  <c r="V18" i="1"/>
  <c r="U18" i="1"/>
  <c r="AQ18" i="1" l="1"/>
  <c r="AP18" i="1"/>
  <c r="BC18" i="2"/>
  <c r="BB18" i="2"/>
</calcChain>
</file>

<file path=xl/sharedStrings.xml><?xml version="1.0" encoding="utf-8"?>
<sst xmlns="http://schemas.openxmlformats.org/spreadsheetml/2006/main" count="374" uniqueCount="50">
  <si>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</si>
  <si>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</si>
  <si>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</si>
  <si>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</si>
  <si>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</si>
  <si>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</si>
  <si>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</si>
  <si>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</si>
  <si>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</si>
  <si>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</si>
  <si>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</si>
  <si>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</si>
  <si>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</si>
  <si>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</si>
  <si>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</si>
  <si>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</si>
  <si>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</si>
  <si>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</si>
  <si>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</si>
  <si>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</si>
  <si>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All countries</t>
  </si>
  <si>
    <t>Total quantity in tons</t>
  </si>
  <si>
    <t>Total FOB value (R'000)</t>
  </si>
  <si>
    <t>Botswana</t>
  </si>
  <si>
    <t>Tariff Line 1511.10.90 Palm oil - Crude - Other</t>
  </si>
  <si>
    <t>Malaysia</t>
  </si>
  <si>
    <t>Nigeria</t>
  </si>
  <si>
    <t>Kenya</t>
  </si>
  <si>
    <t>Madagascar</t>
  </si>
  <si>
    <t>Namibia</t>
  </si>
  <si>
    <t>Zambia</t>
  </si>
  <si>
    <t>Zimbabwe</t>
  </si>
  <si>
    <t>Old: Tariff Line 1511.10 Palm oil - Crude</t>
  </si>
  <si>
    <t>Lesotho</t>
  </si>
  <si>
    <t>Cameroon</t>
  </si>
  <si>
    <t>Tanzania</t>
  </si>
  <si>
    <t>China</t>
  </si>
  <si>
    <t>Indonesia</t>
  </si>
  <si>
    <t>Gabon</t>
  </si>
  <si>
    <t>Month</t>
  </si>
  <si>
    <t>Monthly</t>
  </si>
  <si>
    <t>Malawi</t>
  </si>
  <si>
    <t>Taiwan, Province of</t>
  </si>
  <si>
    <t>Unknown</t>
  </si>
  <si>
    <t>United States</t>
  </si>
  <si>
    <t>Congo, Dem Rep of</t>
  </si>
  <si>
    <t>Eswatini</t>
  </si>
  <si>
    <t>Sweden</t>
  </si>
  <si>
    <t>Portugal</t>
  </si>
  <si>
    <t>Mozambique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</si>
</sst>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0" fillId="0" borderId="6" xfId="0" applyBorder="1"/>
    <xf numFmtId="4" fontId="0" fillId="0" borderId="6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0" fontId="7" fillId="3" borderId="10" xfId="0" applyFont="1" applyFill="1" applyBorder="1"/>
    <xf numFmtId="4" fontId="7" fillId="3" borderId="9" xfId="0" applyNumberFormat="1" applyFont="1" applyFill="1" applyBorder="1"/>
    <xf numFmtId="164" fontId="7" fillId="3" borderId="5" xfId="0" applyNumberFormat="1" applyFont="1" applyFill="1" applyBorder="1" applyAlignment="1">
      <alignment wrapText="1"/>
    </xf>
    <xf numFmtId="4" fontId="7" fillId="3" borderId="4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4" fillId="3" borderId="4" xfId="0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5" fillId="3" borderId="5" xfId="0" applyNumberFormat="1" applyFont="1" applyFill="1" applyBorder="1"/>
    <xf numFmtId="4" fontId="5" fillId="3" borderId="4" xfId="0" applyNumberFormat="1" applyFont="1" applyFill="1" applyBorder="1"/>
    <xf numFmtId="164" fontId="4" fillId="3" borderId="14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0" fillId="0" borderId="3" xfId="0" applyNumberFormat="1" applyBorder="1" applyAlignment="1">
      <alignment wrapText="1"/>
    </xf>
    <xf numFmtId="4" fontId="3" fillId="2" borderId="0" xfId="0" applyNumberFormat="1" applyFont="1" applyFill="1" applyAlignment="1">
      <alignment wrapText="1"/>
    </xf>
    <xf numFmtId="0" fontId="5" fillId="3" borderId="4" xfId="0" applyFont="1" applyFill="1" applyBorder="1"/>
    <xf numFmtId="0" fontId="9" fillId="3" borderId="13" xfId="0" applyFont="1" applyFill="1" applyBorder="1"/>
    <xf numFmtId="164" fontId="9" fillId="3" borderId="5" xfId="0" applyNumberFormat="1" applyFont="1" applyFill="1" applyBorder="1"/>
    <xf numFmtId="4" fontId="9" fillId="3" borderId="9" xfId="0" applyNumberFormat="1" applyFont="1" applyFill="1" applyBorder="1"/>
    <xf numFmtId="4" fontId="9" fillId="3" borderId="4" xfId="0" applyNumberFormat="1" applyFont="1" applyFill="1" applyBorder="1"/>
    <xf numFmtId="0" fontId="1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6" fillId="3" borderId="22" xfId="0" applyFont="1" applyFill="1" applyBorder="1"/>
    <xf numFmtId="4" fontId="0" fillId="0" borderId="24" xfId="0" applyNumberFormat="1" applyBorder="1"/>
    <xf numFmtId="0" fontId="9" fillId="3" borderId="22" xfId="0" applyFont="1" applyFill="1" applyBorder="1"/>
    <xf numFmtId="164" fontId="1" fillId="0" borderId="25" xfId="0" applyNumberFormat="1" applyFont="1" applyBorder="1" applyAlignment="1">
      <alignment horizontal="center" vertical="center" wrapText="1"/>
    </xf>
    <xf numFmtId="164" fontId="0" fillId="0" borderId="26" xfId="0" applyNumberFormat="1" applyBorder="1"/>
    <xf numFmtId="164" fontId="0" fillId="0" borderId="27" xfId="0" applyNumberFormat="1" applyBorder="1"/>
    <xf numFmtId="164" fontId="7" fillId="3" borderId="25" xfId="0" applyNumberFormat="1" applyFont="1" applyFill="1" applyBorder="1"/>
    <xf numFmtId="164" fontId="9" fillId="3" borderId="25" xfId="0" applyNumberFormat="1" applyFont="1" applyFill="1" applyBorder="1"/>
    <xf numFmtId="164" fontId="7" fillId="3" borderId="5" xfId="0" applyNumberFormat="1" applyFont="1" applyFill="1" applyBorder="1"/>
    <xf numFmtId="4" fontId="7" fillId="3" borderId="4" xfId="0" applyNumberFormat="1" applyFont="1" applyFill="1" applyBorder="1"/>
    <xf numFmtId="4" fontId="8" fillId="0" borderId="3" xfId="0" applyNumberFormat="1" applyFont="1" applyBorder="1"/>
    <xf numFmtId="4" fontId="1" fillId="0" borderId="22" xfId="0" applyNumberFormat="1" applyFont="1" applyBorder="1" applyAlignment="1">
      <alignment horizontal="center" vertical="center" wrapText="1"/>
    </xf>
    <xf numFmtId="4" fontId="0" fillId="0" borderId="23" xfId="0" applyNumberFormat="1" applyBorder="1"/>
    <xf numFmtId="4" fontId="7" fillId="3" borderId="22" xfId="0" applyNumberFormat="1" applyFont="1" applyFill="1" applyBorder="1"/>
    <xf numFmtId="4" fontId="9" fillId="3" borderId="22" xfId="0" applyNumberFormat="1" applyFont="1" applyFill="1" applyBorder="1"/>
    <xf numFmtId="164" fontId="10" fillId="0" borderId="0" xfId="0" applyNumberFormat="1" applyFont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4" fontId="0" fillId="0" borderId="29" xfId="0" applyNumberFormat="1" applyBorder="1"/>
    <xf numFmtId="164" fontId="0" fillId="0" borderId="1" xfId="0" applyNumberFormat="1" applyBorder="1"/>
    <xf numFmtId="4" fontId="10" fillId="0" borderId="27" xfId="0" applyNumberFormat="1" applyFont="1" applyBorder="1"/>
    <xf numFmtId="164" fontId="10" fillId="0" borderId="30" xfId="0" applyNumberFormat="1" applyFont="1" applyBorder="1"/>
    <xf numFmtId="164" fontId="10" fillId="0" borderId="2" xfId="0" applyNumberFormat="1" applyFont="1" applyBorder="1"/>
    <xf numFmtId="0" fontId="9" fillId="3" borderId="4" xfId="0" applyFont="1" applyFill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12" fillId="3" borderId="16" xfId="0" applyNumberFormat="1" applyFont="1" applyFill="1" applyBorder="1" applyAlignment="1">
      <alignment horizontal="center" vertical="center" wrapText="1"/>
    </xf>
    <xf numFmtId="164" fontId="12" fillId="3" borderId="14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2" fontId="0" fillId="0" borderId="1" xfId="0" applyNumberFormat="1" applyBorder="1"/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3" fillId="2" borderId="0" xfId="0" applyNumberFormat="1" applyFont="1" applyFill="1" applyAlignment="1">
      <alignment horizontal="left" wrapText="1"/>
    </xf>
    <xf numFmtId="4" fontId="4" fillId="3" borderId="20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4" fontId="12" fillId="3" borderId="15" xfId="0" applyNumberFormat="1" applyFont="1" applyFill="1" applyBorder="1" applyAlignment="1">
      <alignment horizontal="center" vertical="center" wrapText="1"/>
    </xf>
    <xf numFmtId="4" fontId="12" fillId="3" borderId="16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left" wrapText="1"/>
    </xf>
    <xf numFmtId="0" fontId="12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RowHeight="14.4" x14ac:dyDescent="0.3"/>
  <cols>
    <col min="2" max="2" width="11.5546875" bestFit="1" customWidth="1"/>
    <col min="3" max="3" width="9.109375" style="11" customWidth="1"/>
    <col min="4" max="4" width="10.33203125" style="10" bestFit="1" customWidth="1"/>
    <col min="5" max="5" width="10.5546875" style="10" customWidth="1"/>
    <col min="6" max="6" width="9.109375" style="11" customWidth="1"/>
    <col min="7" max="7" width="10.33203125" style="10" bestFit="1" customWidth="1"/>
    <col min="8" max="8" width="9.44140625" style="10" bestFit="1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12.44140625" style="10" customWidth="1"/>
    <col min="15" max="15" width="9.109375" style="11" customWidth="1"/>
    <col min="16" max="16" width="10.33203125" style="10" bestFit="1" customWidth="1"/>
    <col min="17" max="17" width="12.44140625" style="10" customWidth="1"/>
    <col min="18" max="18" width="9.88671875" style="11" bestFit="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9.44140625" style="10" bestFit="1" customWidth="1"/>
    <col min="24" max="24" width="9.109375" style="11" customWidth="1"/>
    <col min="25" max="25" width="10.33203125" style="10" bestFit="1" customWidth="1"/>
    <col min="26" max="26" width="11.33203125" style="10" customWidth="1"/>
    <col min="27" max="27" width="9.109375" style="11" customWidth="1"/>
    <col min="28" max="28" width="10.33203125" style="10" bestFit="1" customWidth="1"/>
    <col min="29" max="29" width="10" style="10" bestFit="1" customWidth="1"/>
    <col min="30" max="30" width="9.109375" style="11" customWidth="1"/>
    <col min="31" max="31" width="10.33203125" style="10" bestFit="1" customWidth="1"/>
    <col min="32" max="32" width="9.44140625" style="10" bestFit="1" customWidth="1"/>
    <col min="33" max="33" width="9.109375" style="11" customWidth="1"/>
    <col min="34" max="34" width="10.33203125" style="10" bestFit="1" customWidth="1"/>
    <col min="35" max="35" width="9.44140625" style="10" bestFit="1" customWidth="1"/>
    <col min="36" max="36" width="9.109375" style="11" customWidth="1"/>
    <col min="37" max="37" width="10.33203125" style="10" bestFit="1" customWidth="1"/>
    <col min="38" max="38" width="9.44140625" style="10" bestFit="1" customWidth="1"/>
    <col min="39" max="39" width="9.109375" style="11" customWidth="1"/>
    <col min="40" max="40" width="10.33203125" style="10" bestFit="1" customWidth="1"/>
    <col min="41" max="41" width="9.44140625" style="10" bestFit="1" customWidth="1"/>
    <col min="42" max="42" width="12.6640625" style="11" customWidth="1"/>
    <col min="43" max="43" width="12.6640625" style="10" customWidth="1"/>
    <col min="44" max="44" width="9.109375" style="10"/>
    <col min="45" max="45" width="1.6640625" style="10" customWidth="1"/>
    <col min="46" max="48" width="9.109375" style="10"/>
    <col min="49" max="49" width="1.6640625" customWidth="1"/>
    <col min="53" max="53" width="1.6640625" customWidth="1"/>
    <col min="57" max="57" width="1.6640625" customWidth="1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81" max="81" width="1.6640625" customWidth="1"/>
    <col min="82" max="82" width="12.109375" customWidth="1"/>
    <col min="85" max="85" width="1.6640625" customWidth="1"/>
    <col min="89" max="89" width="1.6640625" customWidth="1"/>
    <col min="93" max="93" width="1.6640625" customWidth="1"/>
    <col min="97" max="97" width="1.6640625" customWidth="1"/>
  </cols>
  <sheetData>
    <row r="1" spans="1:179" s="15" customFormat="1" ht="15" hidden="1" customHeigh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7"/>
      <c r="AT1" s="17"/>
      <c r="AU1" s="17"/>
      <c r="AV1" s="17"/>
    </row>
    <row r="2" spans="1:179" s="18" customFormat="1" ht="21" customHeight="1" x14ac:dyDescent="0.4">
      <c r="B2" s="19" t="s">
        <v>18</v>
      </c>
      <c r="C2" s="106" t="s">
        <v>24</v>
      </c>
      <c r="D2" s="106"/>
      <c r="E2" s="106"/>
      <c r="F2" s="106"/>
      <c r="G2" s="106"/>
      <c r="H2" s="106"/>
      <c r="I2" s="106"/>
      <c r="J2" s="106"/>
      <c r="K2" s="106"/>
      <c r="L2" s="19"/>
      <c r="M2" s="19"/>
      <c r="N2" s="19"/>
      <c r="O2" s="19"/>
      <c r="P2" s="19"/>
      <c r="Q2" s="19"/>
      <c r="R2" s="19"/>
      <c r="S2" s="19"/>
      <c r="T2" s="19"/>
      <c r="AP2" s="20"/>
      <c r="AQ2" s="20"/>
      <c r="AR2" s="20"/>
    </row>
    <row r="3" spans="1:179" s="18" customFormat="1" ht="21" customHeight="1" thickBot="1" x14ac:dyDescent="0.45">
      <c r="C3" s="107" t="s">
        <v>32</v>
      </c>
      <c r="D3" s="107"/>
      <c r="E3" s="107"/>
      <c r="F3" s="107"/>
      <c r="G3" s="107"/>
      <c r="H3" s="107"/>
      <c r="I3" s="107"/>
      <c r="J3" s="107"/>
      <c r="K3" s="107"/>
      <c r="AP3" s="21"/>
      <c r="AQ3" s="20"/>
      <c r="AR3" s="20"/>
      <c r="AS3" s="20"/>
      <c r="AT3" s="20"/>
      <c r="AU3" s="20"/>
      <c r="AV3" s="20"/>
    </row>
    <row r="4" spans="1:179" s="5" customFormat="1" ht="45" customHeight="1" x14ac:dyDescent="0.3">
      <c r="A4" s="104" t="s">
        <v>0</v>
      </c>
      <c r="B4" s="105"/>
      <c r="C4" s="101" t="s">
        <v>23</v>
      </c>
      <c r="D4" s="102"/>
      <c r="E4" s="103"/>
      <c r="F4" s="101" t="s">
        <v>34</v>
      </c>
      <c r="G4" s="102"/>
      <c r="H4" s="103"/>
      <c r="I4" s="101" t="s">
        <v>36</v>
      </c>
      <c r="J4" s="102"/>
      <c r="K4" s="103"/>
      <c r="L4" s="108" t="s">
        <v>45</v>
      </c>
      <c r="M4" s="109"/>
      <c r="N4" s="110"/>
      <c r="O4" s="108" t="s">
        <v>38</v>
      </c>
      <c r="P4" s="109"/>
      <c r="Q4" s="110"/>
      <c r="R4" s="101" t="s">
        <v>37</v>
      </c>
      <c r="S4" s="102"/>
      <c r="T4" s="103"/>
      <c r="U4" s="101" t="s">
        <v>25</v>
      </c>
      <c r="V4" s="102"/>
      <c r="W4" s="103"/>
      <c r="X4" s="101" t="s">
        <v>29</v>
      </c>
      <c r="Y4" s="102"/>
      <c r="Z4" s="103"/>
      <c r="AA4" s="101" t="s">
        <v>26</v>
      </c>
      <c r="AB4" s="102"/>
      <c r="AC4" s="103"/>
      <c r="AD4" s="101" t="s">
        <v>48</v>
      </c>
      <c r="AE4" s="102"/>
      <c r="AF4" s="103"/>
      <c r="AG4" s="101" t="s">
        <v>47</v>
      </c>
      <c r="AH4" s="102"/>
      <c r="AI4" s="103"/>
      <c r="AJ4" s="101" t="s">
        <v>42</v>
      </c>
      <c r="AK4" s="102"/>
      <c r="AL4" s="103"/>
      <c r="AM4" s="101" t="s">
        <v>43</v>
      </c>
      <c r="AN4" s="102"/>
      <c r="AO4" s="103"/>
      <c r="AP4" s="51" t="s">
        <v>20</v>
      </c>
      <c r="AQ4" s="52" t="s">
        <v>20</v>
      </c>
      <c r="AR4" s="7"/>
      <c r="AS4" s="8"/>
      <c r="AT4" s="7"/>
      <c r="AU4" s="7"/>
      <c r="AV4" s="7"/>
      <c r="AX4" s="4"/>
      <c r="AY4" s="4"/>
      <c r="AZ4" s="4"/>
      <c r="BB4" s="4"/>
      <c r="BC4" s="4"/>
      <c r="BD4" s="4"/>
      <c r="BF4" s="4"/>
      <c r="BG4" s="4"/>
      <c r="BH4" s="4"/>
      <c r="BJ4" s="4"/>
      <c r="BK4" s="4"/>
      <c r="BL4" s="4"/>
      <c r="BN4" s="4"/>
      <c r="BO4" s="4"/>
      <c r="BP4" s="4"/>
      <c r="BR4" s="4"/>
      <c r="BS4" s="4"/>
      <c r="BT4" s="4"/>
      <c r="BV4" s="4"/>
      <c r="BW4" s="4"/>
      <c r="BX4" s="4"/>
      <c r="BZ4" s="4"/>
      <c r="CA4" s="4"/>
      <c r="CB4" s="4"/>
      <c r="CD4" s="4"/>
      <c r="CE4" s="4"/>
      <c r="CF4" s="4"/>
      <c r="CH4" s="4"/>
      <c r="CI4" s="4"/>
      <c r="CJ4" s="4"/>
      <c r="CL4" s="4"/>
      <c r="CM4" s="4"/>
      <c r="CN4" s="4"/>
      <c r="CP4" s="4"/>
      <c r="CQ4" s="4"/>
      <c r="CR4" s="4"/>
      <c r="CT4" s="4"/>
      <c r="CU4" s="4"/>
      <c r="CV4" s="4"/>
    </row>
    <row r="5" spans="1:179" ht="45" customHeight="1" thickBot="1" x14ac:dyDescent="0.35">
      <c r="A5" s="37" t="s">
        <v>1</v>
      </c>
      <c r="B5" s="38" t="s">
        <v>39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21</v>
      </c>
      <c r="AQ5" s="29" t="s">
        <v>22</v>
      </c>
      <c r="AR5" s="6"/>
      <c r="AS5" s="9"/>
      <c r="AT5" s="6"/>
      <c r="AU5" s="6"/>
      <c r="AV5" s="6"/>
      <c r="AW5" s="2"/>
      <c r="AX5" s="1"/>
      <c r="AY5" s="1"/>
      <c r="AZ5" s="1"/>
      <c r="BA5" s="2"/>
      <c r="BB5" s="1"/>
      <c r="BC5" s="1"/>
      <c r="BD5" s="1"/>
      <c r="BE5" s="2"/>
      <c r="BF5" s="1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ht="15" customHeight="1" x14ac:dyDescent="0.3">
      <c r="A6" s="39">
        <v>2017</v>
      </c>
      <c r="B6" s="40" t="s">
        <v>5</v>
      </c>
      <c r="C6" s="45">
        <v>0</v>
      </c>
      <c r="D6" s="23">
        <v>0</v>
      </c>
      <c r="E6" s="46">
        <v>0</v>
      </c>
      <c r="F6" s="45">
        <v>0</v>
      </c>
      <c r="G6" s="23">
        <v>0</v>
      </c>
      <c r="H6" s="46">
        <v>0</v>
      </c>
      <c r="I6" s="45">
        <v>0</v>
      </c>
      <c r="J6" s="23">
        <v>0</v>
      </c>
      <c r="K6" s="46">
        <v>0</v>
      </c>
      <c r="L6" s="45">
        <v>0</v>
      </c>
      <c r="M6" s="23">
        <v>0</v>
      </c>
      <c r="N6" s="46">
        <v>0</v>
      </c>
      <c r="O6" s="45">
        <v>0</v>
      </c>
      <c r="P6" s="23">
        <v>0</v>
      </c>
      <c r="Q6" s="46">
        <v>0</v>
      </c>
      <c r="R6" s="45">
        <v>0</v>
      </c>
      <c r="S6" s="23">
        <v>0</v>
      </c>
      <c r="T6" s="46">
        <v>0</v>
      </c>
      <c r="U6" s="45">
        <v>0</v>
      </c>
      <c r="V6" s="23">
        <v>0</v>
      </c>
      <c r="W6" s="46">
        <v>0</v>
      </c>
      <c r="X6" s="45">
        <v>0</v>
      </c>
      <c r="Y6" s="23">
        <v>0</v>
      </c>
      <c r="Z6" s="46">
        <v>0</v>
      </c>
      <c r="AA6" s="45">
        <v>3.2</v>
      </c>
      <c r="AB6" s="23">
        <v>2.5299999999999998</v>
      </c>
      <c r="AC6" s="46">
        <f t="shared" ref="AC6" si="0">AB6/AA6*1000</f>
        <v>790.62499999999989</v>
      </c>
      <c r="AD6" s="45">
        <v>0</v>
      </c>
      <c r="AE6" s="23">
        <v>0</v>
      </c>
      <c r="AF6" s="46">
        <f t="shared" ref="AF6:AF17" si="1">IF(AD6=0,0,AE6/AD6*1000)</f>
        <v>0</v>
      </c>
      <c r="AG6" s="45">
        <v>0</v>
      </c>
      <c r="AH6" s="23">
        <v>0</v>
      </c>
      <c r="AI6" s="46">
        <f t="shared" ref="AI6:AI17" si="2">IF(AG6=0,0,AH6/AG6*1000)</f>
        <v>0</v>
      </c>
      <c r="AJ6" s="45">
        <v>3.2</v>
      </c>
      <c r="AK6" s="23">
        <v>2.5299999999999998</v>
      </c>
      <c r="AL6" s="46">
        <f t="shared" ref="AL6" si="3">AK6/AJ6*1000</f>
        <v>790.62499999999989</v>
      </c>
      <c r="AM6" s="47">
        <v>0</v>
      </c>
      <c r="AN6" s="13">
        <v>0</v>
      </c>
      <c r="AO6" s="48">
        <v>0</v>
      </c>
      <c r="AP6" s="24">
        <f t="shared" ref="AP6:AP18" si="4">U6+AA6+F6+X6+I6</f>
        <v>3.2</v>
      </c>
      <c r="AQ6" s="25">
        <f t="shared" ref="AQ6:AQ18" si="5">V6+AB6+G6+Y6+J6</f>
        <v>2.5299999999999998</v>
      </c>
    </row>
    <row r="7" spans="1:179" ht="15" customHeight="1" x14ac:dyDescent="0.3">
      <c r="A7" s="41">
        <v>2017</v>
      </c>
      <c r="B7" s="42" t="s">
        <v>6</v>
      </c>
      <c r="C7" s="47">
        <v>0</v>
      </c>
      <c r="D7" s="13">
        <v>0</v>
      </c>
      <c r="E7" s="48">
        <v>0</v>
      </c>
      <c r="F7" s="47">
        <v>0</v>
      </c>
      <c r="G7" s="13">
        <v>0</v>
      </c>
      <c r="H7" s="48">
        <v>0</v>
      </c>
      <c r="I7" s="47">
        <v>0</v>
      </c>
      <c r="J7" s="13">
        <v>0</v>
      </c>
      <c r="K7" s="48">
        <v>0</v>
      </c>
      <c r="L7" s="47">
        <v>0</v>
      </c>
      <c r="M7" s="13">
        <v>0</v>
      </c>
      <c r="N7" s="48">
        <v>0</v>
      </c>
      <c r="O7" s="47">
        <v>0</v>
      </c>
      <c r="P7" s="13">
        <v>0</v>
      </c>
      <c r="Q7" s="48">
        <v>0</v>
      </c>
      <c r="R7" s="47">
        <v>0</v>
      </c>
      <c r="S7" s="13">
        <v>0</v>
      </c>
      <c r="T7" s="48">
        <v>0</v>
      </c>
      <c r="U7" s="47">
        <v>0</v>
      </c>
      <c r="V7" s="13">
        <v>0</v>
      </c>
      <c r="W7" s="48">
        <v>0</v>
      </c>
      <c r="X7" s="47">
        <v>0</v>
      </c>
      <c r="Y7" s="13">
        <v>0</v>
      </c>
      <c r="Z7" s="48">
        <v>0</v>
      </c>
      <c r="AA7" s="47">
        <v>0</v>
      </c>
      <c r="AB7" s="13">
        <v>0</v>
      </c>
      <c r="AC7" s="48">
        <v>0</v>
      </c>
      <c r="AD7" s="47">
        <v>0</v>
      </c>
      <c r="AE7" s="13">
        <v>0</v>
      </c>
      <c r="AF7" s="48">
        <f t="shared" si="1"/>
        <v>0</v>
      </c>
      <c r="AG7" s="47">
        <v>0</v>
      </c>
      <c r="AH7" s="13">
        <v>0</v>
      </c>
      <c r="AI7" s="48">
        <f t="shared" si="2"/>
        <v>0</v>
      </c>
      <c r="AJ7" s="47">
        <v>0</v>
      </c>
      <c r="AK7" s="13">
        <v>0</v>
      </c>
      <c r="AL7" s="48">
        <v>0</v>
      </c>
      <c r="AM7" s="47">
        <v>0</v>
      </c>
      <c r="AN7" s="13">
        <v>0</v>
      </c>
      <c r="AO7" s="48">
        <v>0</v>
      </c>
      <c r="AP7" s="12">
        <f t="shared" si="4"/>
        <v>0</v>
      </c>
      <c r="AQ7" s="14">
        <f t="shared" si="5"/>
        <v>0</v>
      </c>
    </row>
    <row r="8" spans="1:179" ht="15" customHeight="1" x14ac:dyDescent="0.3">
      <c r="A8" s="41">
        <v>2017</v>
      </c>
      <c r="B8" s="42" t="s">
        <v>7</v>
      </c>
      <c r="C8" s="47">
        <v>0</v>
      </c>
      <c r="D8" s="13">
        <v>0</v>
      </c>
      <c r="E8" s="48">
        <v>0</v>
      </c>
      <c r="F8" s="47">
        <v>0</v>
      </c>
      <c r="G8" s="13">
        <v>0</v>
      </c>
      <c r="H8" s="48">
        <v>0</v>
      </c>
      <c r="I8" s="47">
        <v>0</v>
      </c>
      <c r="J8" s="13">
        <v>0</v>
      </c>
      <c r="K8" s="48">
        <v>0</v>
      </c>
      <c r="L8" s="47">
        <v>0</v>
      </c>
      <c r="M8" s="13">
        <v>0</v>
      </c>
      <c r="N8" s="48">
        <v>0</v>
      </c>
      <c r="O8" s="47">
        <v>0</v>
      </c>
      <c r="P8" s="13">
        <v>0</v>
      </c>
      <c r="Q8" s="48">
        <v>0</v>
      </c>
      <c r="R8" s="47">
        <v>0</v>
      </c>
      <c r="S8" s="13">
        <v>0</v>
      </c>
      <c r="T8" s="48">
        <v>0</v>
      </c>
      <c r="U8" s="47">
        <v>792.01199999999994</v>
      </c>
      <c r="V8" s="13">
        <v>8168.36</v>
      </c>
      <c r="W8" s="48">
        <f t="shared" ref="W8" si="6">V8/U8*1000</f>
        <v>10313.429594501093</v>
      </c>
      <c r="X8" s="47">
        <v>0</v>
      </c>
      <c r="Y8" s="13">
        <v>0</v>
      </c>
      <c r="Z8" s="48">
        <v>0</v>
      </c>
      <c r="AA8" s="47">
        <v>16.309999999999999</v>
      </c>
      <c r="AB8" s="13">
        <v>18.93</v>
      </c>
      <c r="AC8" s="48">
        <f t="shared" ref="AC8:AC12" si="7">AB8/AA8*1000</f>
        <v>1160.6376456161863</v>
      </c>
      <c r="AD8" s="47">
        <v>0</v>
      </c>
      <c r="AE8" s="13">
        <v>0</v>
      </c>
      <c r="AF8" s="48">
        <f t="shared" si="1"/>
        <v>0</v>
      </c>
      <c r="AG8" s="47">
        <v>0</v>
      </c>
      <c r="AH8" s="13">
        <v>0</v>
      </c>
      <c r="AI8" s="48">
        <f t="shared" si="2"/>
        <v>0</v>
      </c>
      <c r="AJ8" s="47">
        <v>16.309999999999999</v>
      </c>
      <c r="AK8" s="13">
        <v>18.93</v>
      </c>
      <c r="AL8" s="48">
        <f t="shared" ref="AL8:AL12" si="8">AK8/AJ8*1000</f>
        <v>1160.6376456161863</v>
      </c>
      <c r="AM8" s="47">
        <v>0</v>
      </c>
      <c r="AN8" s="13">
        <v>0</v>
      </c>
      <c r="AO8" s="48">
        <v>0</v>
      </c>
      <c r="AP8" s="12">
        <f t="shared" si="4"/>
        <v>808.32199999999989</v>
      </c>
      <c r="AQ8" s="14">
        <f t="shared" si="5"/>
        <v>8187.29</v>
      </c>
    </row>
    <row r="9" spans="1:179" ht="15" customHeight="1" x14ac:dyDescent="0.3">
      <c r="A9" s="41">
        <v>2017</v>
      </c>
      <c r="B9" s="42" t="s">
        <v>8</v>
      </c>
      <c r="C9" s="47">
        <v>0</v>
      </c>
      <c r="D9" s="13">
        <v>0</v>
      </c>
      <c r="E9" s="48">
        <v>0</v>
      </c>
      <c r="F9" s="47">
        <v>0</v>
      </c>
      <c r="G9" s="13">
        <v>0</v>
      </c>
      <c r="H9" s="48">
        <v>0</v>
      </c>
      <c r="I9" s="47">
        <v>0</v>
      </c>
      <c r="J9" s="13">
        <v>0</v>
      </c>
      <c r="K9" s="48">
        <v>0</v>
      </c>
      <c r="L9" s="47">
        <v>0</v>
      </c>
      <c r="M9" s="13">
        <v>0</v>
      </c>
      <c r="N9" s="48">
        <v>0</v>
      </c>
      <c r="O9" s="47">
        <v>0</v>
      </c>
      <c r="P9" s="13">
        <v>0</v>
      </c>
      <c r="Q9" s="48">
        <v>0</v>
      </c>
      <c r="R9" s="47">
        <v>0</v>
      </c>
      <c r="S9" s="13">
        <v>0</v>
      </c>
      <c r="T9" s="48">
        <v>0</v>
      </c>
      <c r="U9" s="47">
        <v>0</v>
      </c>
      <c r="V9" s="13">
        <v>0</v>
      </c>
      <c r="W9" s="48">
        <v>0</v>
      </c>
      <c r="X9" s="47">
        <v>0</v>
      </c>
      <c r="Y9" s="13">
        <v>0</v>
      </c>
      <c r="Z9" s="48">
        <v>0</v>
      </c>
      <c r="AA9" s="47">
        <v>0.05</v>
      </c>
      <c r="AB9" s="13">
        <v>0.06</v>
      </c>
      <c r="AC9" s="48">
        <f t="shared" si="7"/>
        <v>1200</v>
      </c>
      <c r="AD9" s="47">
        <v>0</v>
      </c>
      <c r="AE9" s="13">
        <v>0</v>
      </c>
      <c r="AF9" s="48">
        <f t="shared" si="1"/>
        <v>0</v>
      </c>
      <c r="AG9" s="47">
        <v>0</v>
      </c>
      <c r="AH9" s="13">
        <v>0</v>
      </c>
      <c r="AI9" s="48">
        <f t="shared" si="2"/>
        <v>0</v>
      </c>
      <c r="AJ9" s="47">
        <v>0.05</v>
      </c>
      <c r="AK9" s="13">
        <v>0.06</v>
      </c>
      <c r="AL9" s="48">
        <f t="shared" si="8"/>
        <v>1200</v>
      </c>
      <c r="AM9" s="47">
        <v>0</v>
      </c>
      <c r="AN9" s="13">
        <v>0</v>
      </c>
      <c r="AO9" s="48">
        <v>0</v>
      </c>
      <c r="AP9" s="12">
        <f t="shared" si="4"/>
        <v>0.05</v>
      </c>
      <c r="AQ9" s="14">
        <f t="shared" si="5"/>
        <v>0.06</v>
      </c>
    </row>
    <row r="10" spans="1:179" ht="15" customHeight="1" x14ac:dyDescent="0.3">
      <c r="A10" s="41">
        <v>2017</v>
      </c>
      <c r="B10" s="42" t="s">
        <v>9</v>
      </c>
      <c r="C10" s="47">
        <v>0</v>
      </c>
      <c r="D10" s="13">
        <v>0</v>
      </c>
      <c r="E10" s="48">
        <v>0</v>
      </c>
      <c r="F10" s="47">
        <v>0</v>
      </c>
      <c r="G10" s="13">
        <v>0</v>
      </c>
      <c r="H10" s="48">
        <v>0</v>
      </c>
      <c r="I10" s="47">
        <v>0</v>
      </c>
      <c r="J10" s="13">
        <v>0</v>
      </c>
      <c r="K10" s="48">
        <v>0</v>
      </c>
      <c r="L10" s="47">
        <v>0</v>
      </c>
      <c r="M10" s="13">
        <v>0</v>
      </c>
      <c r="N10" s="48">
        <v>0</v>
      </c>
      <c r="O10" s="47">
        <v>0</v>
      </c>
      <c r="P10" s="13">
        <v>0</v>
      </c>
      <c r="Q10" s="48">
        <v>0</v>
      </c>
      <c r="R10" s="47">
        <v>0</v>
      </c>
      <c r="S10" s="13">
        <v>0</v>
      </c>
      <c r="T10" s="48">
        <v>0</v>
      </c>
      <c r="U10" s="47">
        <v>0</v>
      </c>
      <c r="V10" s="13">
        <v>0</v>
      </c>
      <c r="W10" s="48">
        <v>0</v>
      </c>
      <c r="X10" s="47">
        <v>0</v>
      </c>
      <c r="Y10" s="13">
        <v>0</v>
      </c>
      <c r="Z10" s="48">
        <v>0</v>
      </c>
      <c r="AA10" s="47">
        <v>2</v>
      </c>
      <c r="AB10" s="13">
        <v>1.08</v>
      </c>
      <c r="AC10" s="48">
        <f t="shared" si="7"/>
        <v>540</v>
      </c>
      <c r="AD10" s="47">
        <v>0</v>
      </c>
      <c r="AE10" s="13">
        <v>0</v>
      </c>
      <c r="AF10" s="48">
        <f t="shared" si="1"/>
        <v>0</v>
      </c>
      <c r="AG10" s="47">
        <v>0</v>
      </c>
      <c r="AH10" s="13">
        <v>0</v>
      </c>
      <c r="AI10" s="48">
        <f t="shared" si="2"/>
        <v>0</v>
      </c>
      <c r="AJ10" s="47">
        <v>2</v>
      </c>
      <c r="AK10" s="13">
        <v>1.08</v>
      </c>
      <c r="AL10" s="48">
        <f t="shared" si="8"/>
        <v>540</v>
      </c>
      <c r="AM10" s="47">
        <v>0</v>
      </c>
      <c r="AN10" s="13">
        <v>0</v>
      </c>
      <c r="AO10" s="48">
        <v>0</v>
      </c>
      <c r="AP10" s="12">
        <f t="shared" si="4"/>
        <v>2</v>
      </c>
      <c r="AQ10" s="14">
        <f t="shared" si="5"/>
        <v>1.08</v>
      </c>
    </row>
    <row r="11" spans="1:179" ht="15" customHeight="1" x14ac:dyDescent="0.3">
      <c r="A11" s="41">
        <v>2017</v>
      </c>
      <c r="B11" s="42" t="s">
        <v>10</v>
      </c>
      <c r="C11" s="47">
        <v>0</v>
      </c>
      <c r="D11" s="13">
        <v>0</v>
      </c>
      <c r="E11" s="48">
        <v>0</v>
      </c>
      <c r="F11" s="47">
        <v>0</v>
      </c>
      <c r="G11" s="13">
        <v>0</v>
      </c>
      <c r="H11" s="48">
        <v>0</v>
      </c>
      <c r="I11" s="47">
        <v>0</v>
      </c>
      <c r="J11" s="13">
        <v>0</v>
      </c>
      <c r="K11" s="48">
        <v>0</v>
      </c>
      <c r="L11" s="47">
        <v>0</v>
      </c>
      <c r="M11" s="13">
        <v>0</v>
      </c>
      <c r="N11" s="48">
        <v>0</v>
      </c>
      <c r="O11" s="47">
        <v>0</v>
      </c>
      <c r="P11" s="13">
        <v>0</v>
      </c>
      <c r="Q11" s="48">
        <v>0</v>
      </c>
      <c r="R11" s="47">
        <v>0</v>
      </c>
      <c r="S11" s="13">
        <v>0</v>
      </c>
      <c r="T11" s="48">
        <v>0</v>
      </c>
      <c r="U11" s="47">
        <v>0</v>
      </c>
      <c r="V11" s="13">
        <v>0</v>
      </c>
      <c r="W11" s="48">
        <v>0</v>
      </c>
      <c r="X11" s="47">
        <v>0</v>
      </c>
      <c r="Y11" s="13">
        <v>0</v>
      </c>
      <c r="Z11" s="48">
        <v>0</v>
      </c>
      <c r="AA11" s="47">
        <v>3.6</v>
      </c>
      <c r="AB11" s="13">
        <v>16.27</v>
      </c>
      <c r="AC11" s="48">
        <f t="shared" si="7"/>
        <v>4519.4444444444443</v>
      </c>
      <c r="AD11" s="47">
        <v>0</v>
      </c>
      <c r="AE11" s="13">
        <v>0</v>
      </c>
      <c r="AF11" s="48">
        <f t="shared" si="1"/>
        <v>0</v>
      </c>
      <c r="AG11" s="47">
        <v>0</v>
      </c>
      <c r="AH11" s="13">
        <v>0</v>
      </c>
      <c r="AI11" s="48">
        <f t="shared" si="2"/>
        <v>0</v>
      </c>
      <c r="AJ11" s="47">
        <v>3.6</v>
      </c>
      <c r="AK11" s="13">
        <v>16.27</v>
      </c>
      <c r="AL11" s="48">
        <f t="shared" si="8"/>
        <v>4519.4444444444443</v>
      </c>
      <c r="AM11" s="47">
        <v>0</v>
      </c>
      <c r="AN11" s="13">
        <v>0</v>
      </c>
      <c r="AO11" s="48">
        <v>0</v>
      </c>
      <c r="AP11" s="12">
        <f t="shared" si="4"/>
        <v>3.6</v>
      </c>
      <c r="AQ11" s="14">
        <f t="shared" si="5"/>
        <v>16.27</v>
      </c>
    </row>
    <row r="12" spans="1:179" ht="15" customHeight="1" x14ac:dyDescent="0.3">
      <c r="A12" s="41">
        <v>2017</v>
      </c>
      <c r="B12" s="42" t="s">
        <v>11</v>
      </c>
      <c r="C12" s="47">
        <v>0</v>
      </c>
      <c r="D12" s="13">
        <v>0</v>
      </c>
      <c r="E12" s="48">
        <v>0</v>
      </c>
      <c r="F12" s="47">
        <v>0</v>
      </c>
      <c r="G12" s="13">
        <v>0</v>
      </c>
      <c r="H12" s="48">
        <v>0</v>
      </c>
      <c r="I12" s="47">
        <v>0</v>
      </c>
      <c r="J12" s="13">
        <v>0</v>
      </c>
      <c r="K12" s="48">
        <v>0</v>
      </c>
      <c r="L12" s="47">
        <v>0</v>
      </c>
      <c r="M12" s="13">
        <v>0</v>
      </c>
      <c r="N12" s="48">
        <v>0</v>
      </c>
      <c r="O12" s="47">
        <v>0</v>
      </c>
      <c r="P12" s="13">
        <v>0</v>
      </c>
      <c r="Q12" s="48">
        <v>0</v>
      </c>
      <c r="R12" s="47">
        <v>0</v>
      </c>
      <c r="S12" s="13">
        <v>0</v>
      </c>
      <c r="T12" s="48">
        <v>0</v>
      </c>
      <c r="U12" s="47">
        <v>0</v>
      </c>
      <c r="V12" s="13">
        <v>0</v>
      </c>
      <c r="W12" s="48">
        <v>0</v>
      </c>
      <c r="X12" s="47">
        <v>0</v>
      </c>
      <c r="Y12" s="13">
        <v>0</v>
      </c>
      <c r="Z12" s="48">
        <v>0</v>
      </c>
      <c r="AA12" s="47">
        <v>8.0000000000000002E-3</v>
      </c>
      <c r="AB12" s="13">
        <v>0.34</v>
      </c>
      <c r="AC12" s="48">
        <f t="shared" si="7"/>
        <v>42500</v>
      </c>
      <c r="AD12" s="47">
        <v>0</v>
      </c>
      <c r="AE12" s="13">
        <v>0</v>
      </c>
      <c r="AF12" s="48">
        <f t="shared" si="1"/>
        <v>0</v>
      </c>
      <c r="AG12" s="47">
        <v>0</v>
      </c>
      <c r="AH12" s="13">
        <v>0</v>
      </c>
      <c r="AI12" s="48">
        <f t="shared" si="2"/>
        <v>0</v>
      </c>
      <c r="AJ12" s="47">
        <v>8.0000000000000002E-3</v>
      </c>
      <c r="AK12" s="13">
        <v>0.34</v>
      </c>
      <c r="AL12" s="48">
        <f t="shared" si="8"/>
        <v>42500</v>
      </c>
      <c r="AM12" s="47">
        <v>0</v>
      </c>
      <c r="AN12" s="13">
        <v>0</v>
      </c>
      <c r="AO12" s="48">
        <v>0</v>
      </c>
      <c r="AP12" s="12">
        <f t="shared" si="4"/>
        <v>8.0000000000000002E-3</v>
      </c>
      <c r="AQ12" s="14">
        <f t="shared" si="5"/>
        <v>0.34</v>
      </c>
    </row>
    <row r="13" spans="1:179" ht="15" customHeight="1" x14ac:dyDescent="0.3">
      <c r="A13" s="41">
        <v>2017</v>
      </c>
      <c r="B13" s="42" t="s">
        <v>12</v>
      </c>
      <c r="C13" s="47">
        <v>0</v>
      </c>
      <c r="D13" s="13">
        <v>0</v>
      </c>
      <c r="E13" s="48">
        <v>0</v>
      </c>
      <c r="F13" s="47">
        <v>0</v>
      </c>
      <c r="G13" s="13">
        <v>0</v>
      </c>
      <c r="H13" s="48">
        <v>0</v>
      </c>
      <c r="I13" s="47">
        <v>0</v>
      </c>
      <c r="J13" s="13">
        <v>0</v>
      </c>
      <c r="K13" s="48">
        <v>0</v>
      </c>
      <c r="L13" s="47">
        <v>0</v>
      </c>
      <c r="M13" s="13">
        <v>0</v>
      </c>
      <c r="N13" s="48">
        <v>0</v>
      </c>
      <c r="O13" s="47">
        <v>0</v>
      </c>
      <c r="P13" s="13">
        <v>0</v>
      </c>
      <c r="Q13" s="48">
        <v>0</v>
      </c>
      <c r="R13" s="47">
        <v>0</v>
      </c>
      <c r="S13" s="13">
        <v>0</v>
      </c>
      <c r="T13" s="48">
        <v>0</v>
      </c>
      <c r="U13" s="47">
        <v>0</v>
      </c>
      <c r="V13" s="13">
        <v>0</v>
      </c>
      <c r="W13" s="48">
        <v>0</v>
      </c>
      <c r="X13" s="47">
        <v>0</v>
      </c>
      <c r="Y13" s="13">
        <v>0</v>
      </c>
      <c r="Z13" s="48">
        <v>0</v>
      </c>
      <c r="AA13" s="47">
        <v>0</v>
      </c>
      <c r="AB13" s="13">
        <v>0</v>
      </c>
      <c r="AC13" s="48">
        <v>0</v>
      </c>
      <c r="AD13" s="47">
        <v>0</v>
      </c>
      <c r="AE13" s="13">
        <v>0</v>
      </c>
      <c r="AF13" s="48">
        <f t="shared" si="1"/>
        <v>0</v>
      </c>
      <c r="AG13" s="47">
        <v>0</v>
      </c>
      <c r="AH13" s="13">
        <v>0</v>
      </c>
      <c r="AI13" s="48">
        <f t="shared" si="2"/>
        <v>0</v>
      </c>
      <c r="AJ13" s="47">
        <v>0</v>
      </c>
      <c r="AK13" s="13">
        <v>0</v>
      </c>
      <c r="AL13" s="48">
        <v>0</v>
      </c>
      <c r="AM13" s="47">
        <v>0</v>
      </c>
      <c r="AN13" s="13">
        <v>0</v>
      </c>
      <c r="AO13" s="48">
        <v>0</v>
      </c>
      <c r="AP13" s="12">
        <f t="shared" si="4"/>
        <v>0</v>
      </c>
      <c r="AQ13" s="14">
        <f t="shared" si="5"/>
        <v>0</v>
      </c>
    </row>
    <row r="14" spans="1:179" ht="15" customHeight="1" x14ac:dyDescent="0.3">
      <c r="A14" s="41">
        <v>2017</v>
      </c>
      <c r="B14" s="42" t="s">
        <v>13</v>
      </c>
      <c r="C14" s="47">
        <v>0</v>
      </c>
      <c r="D14" s="13">
        <v>0</v>
      </c>
      <c r="E14" s="48">
        <v>0</v>
      </c>
      <c r="F14" s="47">
        <v>1</v>
      </c>
      <c r="G14" s="13">
        <v>20.02</v>
      </c>
      <c r="H14" s="48">
        <f t="shared" ref="H14" si="9">G14/F14*1000</f>
        <v>20020</v>
      </c>
      <c r="I14" s="47">
        <v>0</v>
      </c>
      <c r="J14" s="13">
        <v>0</v>
      </c>
      <c r="K14" s="48">
        <v>0</v>
      </c>
      <c r="L14" s="47">
        <v>0</v>
      </c>
      <c r="M14" s="13">
        <v>0</v>
      </c>
      <c r="N14" s="48">
        <v>0</v>
      </c>
      <c r="O14" s="47">
        <v>0</v>
      </c>
      <c r="P14" s="13">
        <v>0</v>
      </c>
      <c r="Q14" s="48">
        <v>0</v>
      </c>
      <c r="R14" s="47">
        <v>0</v>
      </c>
      <c r="S14" s="13">
        <v>0</v>
      </c>
      <c r="T14" s="48">
        <v>0</v>
      </c>
      <c r="U14" s="47">
        <v>0</v>
      </c>
      <c r="V14" s="13">
        <v>0</v>
      </c>
      <c r="W14" s="48">
        <v>0</v>
      </c>
      <c r="X14" s="47">
        <v>0</v>
      </c>
      <c r="Y14" s="13">
        <v>0</v>
      </c>
      <c r="Z14" s="48">
        <v>0</v>
      </c>
      <c r="AA14" s="47">
        <v>2.8</v>
      </c>
      <c r="AB14" s="13">
        <v>2.19</v>
      </c>
      <c r="AC14" s="48">
        <f t="shared" ref="AC14" si="10">AB14/AA14*1000</f>
        <v>782.14285714285711</v>
      </c>
      <c r="AD14" s="47">
        <v>0</v>
      </c>
      <c r="AE14" s="13">
        <v>0</v>
      </c>
      <c r="AF14" s="48">
        <f t="shared" si="1"/>
        <v>0</v>
      </c>
      <c r="AG14" s="47">
        <v>0</v>
      </c>
      <c r="AH14" s="13">
        <v>0</v>
      </c>
      <c r="AI14" s="48">
        <f t="shared" si="2"/>
        <v>0</v>
      </c>
      <c r="AJ14" s="47">
        <v>2.8</v>
      </c>
      <c r="AK14" s="13">
        <v>2.19</v>
      </c>
      <c r="AL14" s="48">
        <f t="shared" ref="AL14" si="11">AK14/AJ14*1000</f>
        <v>782.14285714285711</v>
      </c>
      <c r="AM14" s="47">
        <v>0</v>
      </c>
      <c r="AN14" s="13">
        <v>0</v>
      </c>
      <c r="AO14" s="48">
        <v>0</v>
      </c>
      <c r="AP14" s="12">
        <f t="shared" si="4"/>
        <v>3.8</v>
      </c>
      <c r="AQ14" s="14">
        <f t="shared" si="5"/>
        <v>22.21</v>
      </c>
    </row>
    <row r="15" spans="1:179" ht="15" customHeight="1" x14ac:dyDescent="0.3">
      <c r="A15" s="41">
        <v>2017</v>
      </c>
      <c r="B15" s="42" t="s">
        <v>14</v>
      </c>
      <c r="C15" s="47">
        <v>0</v>
      </c>
      <c r="D15" s="13">
        <v>0</v>
      </c>
      <c r="E15" s="48">
        <v>0</v>
      </c>
      <c r="F15" s="47">
        <v>0</v>
      </c>
      <c r="G15" s="13">
        <v>0</v>
      </c>
      <c r="H15" s="48">
        <v>0</v>
      </c>
      <c r="I15" s="47">
        <v>0</v>
      </c>
      <c r="J15" s="13">
        <v>0</v>
      </c>
      <c r="K15" s="48">
        <v>0</v>
      </c>
      <c r="L15" s="47">
        <v>0</v>
      </c>
      <c r="M15" s="13">
        <v>0</v>
      </c>
      <c r="N15" s="48">
        <v>0</v>
      </c>
      <c r="O15" s="47">
        <v>0</v>
      </c>
      <c r="P15" s="13">
        <v>0</v>
      </c>
      <c r="Q15" s="48">
        <v>0</v>
      </c>
      <c r="R15" s="47">
        <v>0</v>
      </c>
      <c r="S15" s="13">
        <v>0</v>
      </c>
      <c r="T15" s="48">
        <v>0</v>
      </c>
      <c r="U15" s="47">
        <v>0</v>
      </c>
      <c r="V15" s="13">
        <v>0</v>
      </c>
      <c r="W15" s="48">
        <v>0</v>
      </c>
      <c r="X15" s="47">
        <v>1E-3</v>
      </c>
      <c r="Y15" s="13">
        <v>0.5</v>
      </c>
      <c r="Z15" s="48">
        <f t="shared" ref="Z15" si="12">Y15/X15*1000</f>
        <v>500000</v>
      </c>
      <c r="AA15" s="47">
        <v>0</v>
      </c>
      <c r="AB15" s="13">
        <v>0</v>
      </c>
      <c r="AC15" s="48">
        <v>0</v>
      </c>
      <c r="AD15" s="47">
        <v>0</v>
      </c>
      <c r="AE15" s="13">
        <v>0</v>
      </c>
      <c r="AF15" s="48">
        <f t="shared" si="1"/>
        <v>0</v>
      </c>
      <c r="AG15" s="47">
        <v>0</v>
      </c>
      <c r="AH15" s="13">
        <v>0</v>
      </c>
      <c r="AI15" s="48">
        <f t="shared" si="2"/>
        <v>0</v>
      </c>
      <c r="AJ15" s="47">
        <v>0</v>
      </c>
      <c r="AK15" s="13">
        <v>0</v>
      </c>
      <c r="AL15" s="48">
        <v>0</v>
      </c>
      <c r="AM15" s="47">
        <v>0</v>
      </c>
      <c r="AN15" s="13">
        <v>0</v>
      </c>
      <c r="AO15" s="48">
        <v>0</v>
      </c>
      <c r="AP15" s="12">
        <f t="shared" si="4"/>
        <v>1E-3</v>
      </c>
      <c r="AQ15" s="14">
        <f t="shared" si="5"/>
        <v>0.5</v>
      </c>
    </row>
    <row r="16" spans="1:179" ht="15" customHeight="1" x14ac:dyDescent="0.3">
      <c r="A16" s="41">
        <v>2017</v>
      </c>
      <c r="B16" s="42" t="s">
        <v>15</v>
      </c>
      <c r="C16" s="47">
        <v>0</v>
      </c>
      <c r="D16" s="13">
        <v>0</v>
      </c>
      <c r="E16" s="48">
        <v>0</v>
      </c>
      <c r="F16" s="47">
        <v>0</v>
      </c>
      <c r="G16" s="13">
        <v>0</v>
      </c>
      <c r="H16" s="48">
        <v>0</v>
      </c>
      <c r="I16" s="47">
        <v>6.0000000000000001E-3</v>
      </c>
      <c r="J16" s="13">
        <v>0.22</v>
      </c>
      <c r="K16" s="48">
        <f t="shared" ref="K16" si="13">J16/I16*1000</f>
        <v>36666.666666666664</v>
      </c>
      <c r="L16" s="47">
        <v>0</v>
      </c>
      <c r="M16" s="13">
        <v>0</v>
      </c>
      <c r="N16" s="48">
        <v>0</v>
      </c>
      <c r="O16" s="47">
        <v>0</v>
      </c>
      <c r="P16" s="13">
        <v>0</v>
      </c>
      <c r="Q16" s="48">
        <v>0</v>
      </c>
      <c r="R16" s="47">
        <v>0</v>
      </c>
      <c r="S16" s="13">
        <v>0</v>
      </c>
      <c r="T16" s="48">
        <v>0</v>
      </c>
      <c r="U16" s="47">
        <v>0</v>
      </c>
      <c r="V16" s="13">
        <v>0</v>
      </c>
      <c r="W16" s="48">
        <v>0</v>
      </c>
      <c r="X16" s="47">
        <v>0</v>
      </c>
      <c r="Y16" s="13">
        <v>0</v>
      </c>
      <c r="Z16" s="48">
        <v>0</v>
      </c>
      <c r="AA16" s="47">
        <v>0</v>
      </c>
      <c r="AB16" s="13">
        <v>0</v>
      </c>
      <c r="AC16" s="48">
        <v>0</v>
      </c>
      <c r="AD16" s="47">
        <v>0</v>
      </c>
      <c r="AE16" s="13">
        <v>0</v>
      </c>
      <c r="AF16" s="48">
        <f t="shared" si="1"/>
        <v>0</v>
      </c>
      <c r="AG16" s="47">
        <v>0</v>
      </c>
      <c r="AH16" s="13">
        <v>0</v>
      </c>
      <c r="AI16" s="48">
        <f t="shared" si="2"/>
        <v>0</v>
      </c>
      <c r="AJ16" s="47">
        <v>0</v>
      </c>
      <c r="AK16" s="13">
        <v>0</v>
      </c>
      <c r="AL16" s="48">
        <v>0</v>
      </c>
      <c r="AM16" s="47">
        <v>0</v>
      </c>
      <c r="AN16" s="13">
        <v>0</v>
      </c>
      <c r="AO16" s="48">
        <v>0</v>
      </c>
      <c r="AP16" s="12">
        <f t="shared" si="4"/>
        <v>6.0000000000000001E-3</v>
      </c>
      <c r="AQ16" s="14">
        <f t="shared" si="5"/>
        <v>0.22</v>
      </c>
    </row>
    <row r="17" spans="1:43" ht="15" customHeight="1" x14ac:dyDescent="0.3">
      <c r="A17" s="41">
        <v>2017</v>
      </c>
      <c r="B17" s="42" t="s">
        <v>16</v>
      </c>
      <c r="C17" s="47">
        <v>0</v>
      </c>
      <c r="D17" s="13">
        <v>0</v>
      </c>
      <c r="E17" s="48">
        <v>0</v>
      </c>
      <c r="F17" s="47">
        <v>0</v>
      </c>
      <c r="G17" s="13">
        <v>0</v>
      </c>
      <c r="H17" s="48">
        <v>0</v>
      </c>
      <c r="I17" s="47">
        <v>0</v>
      </c>
      <c r="J17" s="13">
        <v>0</v>
      </c>
      <c r="K17" s="48">
        <v>0</v>
      </c>
      <c r="L17" s="47">
        <v>0</v>
      </c>
      <c r="M17" s="13">
        <v>0</v>
      </c>
      <c r="N17" s="48">
        <v>0</v>
      </c>
      <c r="O17" s="47">
        <v>0</v>
      </c>
      <c r="P17" s="13">
        <v>0</v>
      </c>
      <c r="Q17" s="48">
        <v>0</v>
      </c>
      <c r="R17" s="47">
        <v>0</v>
      </c>
      <c r="S17" s="13">
        <v>0</v>
      </c>
      <c r="T17" s="48">
        <v>0</v>
      </c>
      <c r="U17" s="47">
        <v>0</v>
      </c>
      <c r="V17" s="13">
        <v>0</v>
      </c>
      <c r="W17" s="48">
        <v>0</v>
      </c>
      <c r="X17" s="47">
        <v>0</v>
      </c>
      <c r="Y17" s="13">
        <v>0</v>
      </c>
      <c r="Z17" s="48">
        <v>0</v>
      </c>
      <c r="AA17" s="47">
        <v>0</v>
      </c>
      <c r="AB17" s="13">
        <v>0</v>
      </c>
      <c r="AC17" s="48">
        <v>0</v>
      </c>
      <c r="AD17" s="47">
        <v>0</v>
      </c>
      <c r="AE17" s="13">
        <v>0</v>
      </c>
      <c r="AF17" s="48">
        <f t="shared" si="1"/>
        <v>0</v>
      </c>
      <c r="AG17" s="47">
        <v>0</v>
      </c>
      <c r="AH17" s="13">
        <v>0</v>
      </c>
      <c r="AI17" s="48">
        <f t="shared" si="2"/>
        <v>0</v>
      </c>
      <c r="AJ17" s="47">
        <v>0</v>
      </c>
      <c r="AK17" s="13">
        <v>0</v>
      </c>
      <c r="AL17" s="48">
        <v>0</v>
      </c>
      <c r="AM17" s="47">
        <v>0</v>
      </c>
      <c r="AN17" s="13">
        <v>0</v>
      </c>
      <c r="AO17" s="48">
        <v>0</v>
      </c>
      <c r="AP17" s="12">
        <f t="shared" si="4"/>
        <v>0</v>
      </c>
      <c r="AQ17" s="14">
        <f t="shared" si="5"/>
        <v>0</v>
      </c>
    </row>
    <row r="18" spans="1:43" ht="15" customHeight="1" thickBot="1" x14ac:dyDescent="0.35">
      <c r="A18" s="43"/>
      <c r="B18" s="44" t="s">
        <v>17</v>
      </c>
      <c r="C18" s="49">
        <f t="shared" ref="C18:D18" si="14">SUM(C6:C17)</f>
        <v>0</v>
      </c>
      <c r="D18" s="30">
        <f t="shared" si="14"/>
        <v>0</v>
      </c>
      <c r="E18" s="50"/>
      <c r="F18" s="49">
        <f t="shared" ref="F18:G18" si="15">SUM(F6:F17)</f>
        <v>1</v>
      </c>
      <c r="G18" s="30">
        <f t="shared" si="15"/>
        <v>20.02</v>
      </c>
      <c r="H18" s="50"/>
      <c r="I18" s="49">
        <f t="shared" ref="I18:J18" si="16">SUM(I6:I17)</f>
        <v>6.0000000000000001E-3</v>
      </c>
      <c r="J18" s="30">
        <f t="shared" si="16"/>
        <v>0.22</v>
      </c>
      <c r="K18" s="50"/>
      <c r="L18" s="49">
        <f t="shared" ref="L18:M18" si="17">SUM(L6:L17)</f>
        <v>0</v>
      </c>
      <c r="M18" s="30">
        <f t="shared" si="17"/>
        <v>0</v>
      </c>
      <c r="N18" s="50"/>
      <c r="O18" s="49">
        <f t="shared" ref="O18:P18" si="18">SUM(O6:O17)</f>
        <v>0</v>
      </c>
      <c r="P18" s="30">
        <f t="shared" si="18"/>
        <v>0</v>
      </c>
      <c r="Q18" s="50"/>
      <c r="R18" s="49">
        <f t="shared" ref="R18:S18" si="19">SUM(R6:R17)</f>
        <v>0</v>
      </c>
      <c r="S18" s="30">
        <f t="shared" si="19"/>
        <v>0</v>
      </c>
      <c r="T18" s="50"/>
      <c r="U18" s="49">
        <f t="shared" ref="U18:V18" si="20">SUM(U6:U17)</f>
        <v>792.01199999999994</v>
      </c>
      <c r="V18" s="30">
        <f t="shared" si="20"/>
        <v>8168.36</v>
      </c>
      <c r="W18" s="50"/>
      <c r="X18" s="49">
        <f t="shared" ref="X18:Y18" si="21">SUM(X6:X17)</f>
        <v>1E-3</v>
      </c>
      <c r="Y18" s="30">
        <f t="shared" si="21"/>
        <v>0.5</v>
      </c>
      <c r="Z18" s="50"/>
      <c r="AA18" s="49">
        <f t="shared" ref="AA18:AB18" si="22">SUM(AA6:AA17)</f>
        <v>27.968</v>
      </c>
      <c r="AB18" s="30">
        <f t="shared" si="22"/>
        <v>41.400000000000006</v>
      </c>
      <c r="AC18" s="50"/>
      <c r="AD18" s="49">
        <f t="shared" ref="AD18:AE18" si="23">SUM(AD6:AD17)</f>
        <v>0</v>
      </c>
      <c r="AE18" s="30">
        <f t="shared" si="23"/>
        <v>0</v>
      </c>
      <c r="AF18" s="50"/>
      <c r="AG18" s="49">
        <f t="shared" ref="AG18:AH18" si="24">SUM(AG6:AG17)</f>
        <v>0</v>
      </c>
      <c r="AH18" s="30">
        <f t="shared" si="24"/>
        <v>0</v>
      </c>
      <c r="AI18" s="50"/>
      <c r="AJ18" s="49">
        <f t="shared" ref="AJ18:AK18" si="25">SUM(AJ6:AJ17)</f>
        <v>27.968</v>
      </c>
      <c r="AK18" s="30">
        <f t="shared" si="25"/>
        <v>41.400000000000006</v>
      </c>
      <c r="AL18" s="50"/>
      <c r="AM18" s="49">
        <f t="shared" ref="AM18:AN18" si="26">SUM(AM6:AM17)</f>
        <v>0</v>
      </c>
      <c r="AN18" s="30">
        <f t="shared" si="26"/>
        <v>0</v>
      </c>
      <c r="AO18" s="50"/>
      <c r="AP18" s="31">
        <f t="shared" si="4"/>
        <v>820.98699999999985</v>
      </c>
      <c r="AQ18" s="32">
        <f t="shared" si="5"/>
        <v>8230.5</v>
      </c>
    </row>
    <row r="19" spans="1:43" ht="15" customHeight="1" x14ac:dyDescent="0.3">
      <c r="A19" s="39">
        <v>2018</v>
      </c>
      <c r="B19" s="40" t="s">
        <v>5</v>
      </c>
      <c r="C19" s="45">
        <v>0</v>
      </c>
      <c r="D19" s="23">
        <v>0</v>
      </c>
      <c r="E19" s="46">
        <v>0</v>
      </c>
      <c r="F19" s="45">
        <v>0</v>
      </c>
      <c r="G19" s="23">
        <v>0</v>
      </c>
      <c r="H19" s="46">
        <v>0</v>
      </c>
      <c r="I19" s="45">
        <v>0</v>
      </c>
      <c r="J19" s="23">
        <v>0</v>
      </c>
      <c r="K19" s="46">
        <v>0</v>
      </c>
      <c r="L19" s="45">
        <v>0</v>
      </c>
      <c r="M19" s="23">
        <v>0</v>
      </c>
      <c r="N19" s="46">
        <v>0</v>
      </c>
      <c r="O19" s="45">
        <v>0</v>
      </c>
      <c r="P19" s="23">
        <v>0</v>
      </c>
      <c r="Q19" s="46">
        <v>0</v>
      </c>
      <c r="R19" s="45">
        <v>703.45</v>
      </c>
      <c r="S19" s="23">
        <v>6189.3</v>
      </c>
      <c r="T19" s="46">
        <f t="shared" ref="T19:T29" si="27">S19/R19*1000</f>
        <v>8798.4931409481833</v>
      </c>
      <c r="U19" s="45">
        <v>0</v>
      </c>
      <c r="V19" s="23">
        <v>0</v>
      </c>
      <c r="W19" s="46">
        <v>0</v>
      </c>
      <c r="X19" s="45">
        <v>0</v>
      </c>
      <c r="Y19" s="23">
        <v>0</v>
      </c>
      <c r="Z19" s="46">
        <v>0</v>
      </c>
      <c r="AA19" s="45">
        <v>0</v>
      </c>
      <c r="AB19" s="23">
        <v>0</v>
      </c>
      <c r="AC19" s="46">
        <v>0</v>
      </c>
      <c r="AD19" s="45">
        <v>0</v>
      </c>
      <c r="AE19" s="23">
        <v>0</v>
      </c>
      <c r="AF19" s="46">
        <f t="shared" ref="AF19:AF30" si="28">IF(AD19=0,0,AE19/AD19*1000)</f>
        <v>0</v>
      </c>
      <c r="AG19" s="45">
        <v>0</v>
      </c>
      <c r="AH19" s="23">
        <v>0</v>
      </c>
      <c r="AI19" s="46">
        <f t="shared" ref="AI19:AI30" si="29">IF(AG19=0,0,AH19/AG19*1000)</f>
        <v>0</v>
      </c>
      <c r="AJ19" s="45">
        <v>0</v>
      </c>
      <c r="AK19" s="23">
        <v>0</v>
      </c>
      <c r="AL19" s="46">
        <v>0</v>
      </c>
      <c r="AM19" s="47">
        <v>0</v>
      </c>
      <c r="AN19" s="13">
        <v>0</v>
      </c>
      <c r="AO19" s="48">
        <v>0</v>
      </c>
      <c r="AP19" s="24">
        <f t="shared" ref="AP19:AP31" si="30">U19+AA19+F19+X19+I19+R19+O19+C19</f>
        <v>703.45</v>
      </c>
      <c r="AQ19" s="25">
        <f t="shared" ref="AQ19:AQ31" si="31">V19+AB19+G19+Y19+J19+S19+P19+D19</f>
        <v>6189.3</v>
      </c>
    </row>
    <row r="20" spans="1:43" ht="15" customHeight="1" x14ac:dyDescent="0.3">
      <c r="A20" s="41">
        <v>2018</v>
      </c>
      <c r="B20" s="42" t="s">
        <v>6</v>
      </c>
      <c r="C20" s="47">
        <v>0</v>
      </c>
      <c r="D20" s="13">
        <v>0</v>
      </c>
      <c r="E20" s="48">
        <v>0</v>
      </c>
      <c r="F20" s="47">
        <v>0</v>
      </c>
      <c r="G20" s="13">
        <v>0</v>
      </c>
      <c r="H20" s="48">
        <v>0</v>
      </c>
      <c r="I20" s="47">
        <v>0</v>
      </c>
      <c r="J20" s="13">
        <v>0</v>
      </c>
      <c r="K20" s="48">
        <v>0</v>
      </c>
      <c r="L20" s="47">
        <v>0</v>
      </c>
      <c r="M20" s="13">
        <v>0</v>
      </c>
      <c r="N20" s="48">
        <v>0</v>
      </c>
      <c r="O20" s="47">
        <v>0</v>
      </c>
      <c r="P20" s="13">
        <v>0</v>
      </c>
      <c r="Q20" s="48">
        <v>0</v>
      </c>
      <c r="R20" s="47">
        <v>0</v>
      </c>
      <c r="S20" s="13">
        <v>0</v>
      </c>
      <c r="T20" s="48">
        <v>0</v>
      </c>
      <c r="U20" s="47">
        <v>0</v>
      </c>
      <c r="V20" s="13">
        <v>0</v>
      </c>
      <c r="W20" s="48">
        <v>0</v>
      </c>
      <c r="X20" s="47">
        <v>0</v>
      </c>
      <c r="Y20" s="13">
        <v>0</v>
      </c>
      <c r="Z20" s="48">
        <v>0</v>
      </c>
      <c r="AA20" s="47">
        <v>0</v>
      </c>
      <c r="AB20" s="13">
        <v>0</v>
      </c>
      <c r="AC20" s="48">
        <v>0</v>
      </c>
      <c r="AD20" s="47">
        <v>0</v>
      </c>
      <c r="AE20" s="13">
        <v>0</v>
      </c>
      <c r="AF20" s="48">
        <f t="shared" si="28"/>
        <v>0</v>
      </c>
      <c r="AG20" s="47">
        <v>0</v>
      </c>
      <c r="AH20" s="13">
        <v>0</v>
      </c>
      <c r="AI20" s="48">
        <f t="shared" si="29"/>
        <v>0</v>
      </c>
      <c r="AJ20" s="47">
        <v>0</v>
      </c>
      <c r="AK20" s="13">
        <v>0</v>
      </c>
      <c r="AL20" s="48">
        <v>0</v>
      </c>
      <c r="AM20" s="47">
        <v>0</v>
      </c>
      <c r="AN20" s="13">
        <v>0</v>
      </c>
      <c r="AO20" s="48">
        <v>0</v>
      </c>
      <c r="AP20" s="12">
        <f t="shared" si="30"/>
        <v>0</v>
      </c>
      <c r="AQ20" s="14">
        <f t="shared" si="31"/>
        <v>0</v>
      </c>
    </row>
    <row r="21" spans="1:43" ht="15" customHeight="1" x14ac:dyDescent="0.3">
      <c r="A21" s="41">
        <v>2018</v>
      </c>
      <c r="B21" s="42" t="s">
        <v>7</v>
      </c>
      <c r="C21" s="47">
        <v>0</v>
      </c>
      <c r="D21" s="13">
        <v>0</v>
      </c>
      <c r="E21" s="48">
        <v>0</v>
      </c>
      <c r="F21" s="47">
        <v>0</v>
      </c>
      <c r="G21" s="13">
        <v>0</v>
      </c>
      <c r="H21" s="48">
        <v>0</v>
      </c>
      <c r="I21" s="47">
        <v>0</v>
      </c>
      <c r="J21" s="13">
        <v>0</v>
      </c>
      <c r="K21" s="48">
        <v>0</v>
      </c>
      <c r="L21" s="47">
        <v>3.0000000000000001E-3</v>
      </c>
      <c r="M21" s="13">
        <v>0.8</v>
      </c>
      <c r="N21" s="48">
        <f t="shared" ref="N21" si="32">M21/L21*1000</f>
        <v>266666.66666666669</v>
      </c>
      <c r="O21" s="47">
        <v>3.0000000000000001E-3</v>
      </c>
      <c r="P21" s="13">
        <v>0.8</v>
      </c>
      <c r="Q21" s="48">
        <f t="shared" ref="Q21" si="33">P21/O21*1000</f>
        <v>266666.66666666669</v>
      </c>
      <c r="R21" s="47">
        <v>697.7</v>
      </c>
      <c r="S21" s="13">
        <v>5381.66</v>
      </c>
      <c r="T21" s="48">
        <f t="shared" si="27"/>
        <v>7713.4298409058329</v>
      </c>
      <c r="U21" s="47">
        <v>0</v>
      </c>
      <c r="V21" s="13">
        <v>0</v>
      </c>
      <c r="W21" s="48">
        <v>0</v>
      </c>
      <c r="X21" s="47">
        <v>0</v>
      </c>
      <c r="Y21" s="13">
        <v>0</v>
      </c>
      <c r="Z21" s="48">
        <v>0</v>
      </c>
      <c r="AA21" s="47">
        <v>0</v>
      </c>
      <c r="AB21" s="13">
        <v>0</v>
      </c>
      <c r="AC21" s="48">
        <v>0</v>
      </c>
      <c r="AD21" s="47">
        <v>0</v>
      </c>
      <c r="AE21" s="13">
        <v>0</v>
      </c>
      <c r="AF21" s="48">
        <f t="shared" si="28"/>
        <v>0</v>
      </c>
      <c r="AG21" s="47">
        <v>0</v>
      </c>
      <c r="AH21" s="13">
        <v>0</v>
      </c>
      <c r="AI21" s="48">
        <f t="shared" si="29"/>
        <v>0</v>
      </c>
      <c r="AJ21" s="47">
        <v>0</v>
      </c>
      <c r="AK21" s="13">
        <v>0</v>
      </c>
      <c r="AL21" s="48">
        <v>0</v>
      </c>
      <c r="AM21" s="47">
        <v>0</v>
      </c>
      <c r="AN21" s="13">
        <v>0</v>
      </c>
      <c r="AO21" s="48">
        <v>0</v>
      </c>
      <c r="AP21" s="12">
        <f t="shared" si="30"/>
        <v>697.70300000000009</v>
      </c>
      <c r="AQ21" s="14">
        <f t="shared" si="31"/>
        <v>5382.46</v>
      </c>
    </row>
    <row r="22" spans="1:43" ht="15" customHeight="1" x14ac:dyDescent="0.3">
      <c r="A22" s="41">
        <v>2018</v>
      </c>
      <c r="B22" s="42" t="s">
        <v>8</v>
      </c>
      <c r="C22" s="47">
        <v>0</v>
      </c>
      <c r="D22" s="13">
        <v>0</v>
      </c>
      <c r="E22" s="48">
        <v>0</v>
      </c>
      <c r="F22" s="47">
        <v>0</v>
      </c>
      <c r="G22" s="13">
        <v>0</v>
      </c>
      <c r="H22" s="48">
        <v>0</v>
      </c>
      <c r="I22" s="47">
        <v>0</v>
      </c>
      <c r="J22" s="13">
        <v>0</v>
      </c>
      <c r="K22" s="48">
        <v>0</v>
      </c>
      <c r="L22" s="47">
        <v>0</v>
      </c>
      <c r="M22" s="13">
        <v>0</v>
      </c>
      <c r="N22" s="48">
        <v>0</v>
      </c>
      <c r="O22" s="47">
        <v>0</v>
      </c>
      <c r="P22" s="13">
        <v>0</v>
      </c>
      <c r="Q22" s="48">
        <v>0</v>
      </c>
      <c r="R22" s="47">
        <v>0</v>
      </c>
      <c r="S22" s="13">
        <v>0</v>
      </c>
      <c r="T22" s="48">
        <v>0</v>
      </c>
      <c r="U22" s="47">
        <v>233.09</v>
      </c>
      <c r="V22" s="13">
        <v>2396.19</v>
      </c>
      <c r="W22" s="48">
        <f t="shared" ref="W22:W30" si="34">V22/U22*1000</f>
        <v>10280.106396670813</v>
      </c>
      <c r="X22" s="47">
        <v>0</v>
      </c>
      <c r="Y22" s="13">
        <v>0</v>
      </c>
      <c r="Z22" s="48">
        <v>0</v>
      </c>
      <c r="AA22" s="47">
        <v>0</v>
      </c>
      <c r="AB22" s="13">
        <v>0</v>
      </c>
      <c r="AC22" s="48">
        <v>0</v>
      </c>
      <c r="AD22" s="47">
        <v>0</v>
      </c>
      <c r="AE22" s="13">
        <v>0</v>
      </c>
      <c r="AF22" s="48">
        <f t="shared" si="28"/>
        <v>0</v>
      </c>
      <c r="AG22" s="47">
        <v>0</v>
      </c>
      <c r="AH22" s="13">
        <v>0</v>
      </c>
      <c r="AI22" s="48">
        <f t="shared" si="29"/>
        <v>0</v>
      </c>
      <c r="AJ22" s="47">
        <v>0</v>
      </c>
      <c r="AK22" s="13">
        <v>0</v>
      </c>
      <c r="AL22" s="48">
        <v>0</v>
      </c>
      <c r="AM22" s="47">
        <v>0</v>
      </c>
      <c r="AN22" s="13">
        <v>0</v>
      </c>
      <c r="AO22" s="48">
        <v>0</v>
      </c>
      <c r="AP22" s="12">
        <f t="shared" si="30"/>
        <v>233.09</v>
      </c>
      <c r="AQ22" s="14">
        <f t="shared" si="31"/>
        <v>2396.19</v>
      </c>
    </row>
    <row r="23" spans="1:43" ht="15" customHeight="1" x14ac:dyDescent="0.3">
      <c r="A23" s="41">
        <v>2018</v>
      </c>
      <c r="B23" s="42" t="s">
        <v>9</v>
      </c>
      <c r="C23" s="47">
        <v>3.0000000000000001E-3</v>
      </c>
      <c r="D23" s="13">
        <v>0.39</v>
      </c>
      <c r="E23" s="48">
        <f t="shared" ref="E23" si="35">D23/C23*1000</f>
        <v>130000</v>
      </c>
      <c r="F23" s="47">
        <v>0</v>
      </c>
      <c r="G23" s="13">
        <v>0</v>
      </c>
      <c r="H23" s="48">
        <v>0</v>
      </c>
      <c r="I23" s="47">
        <v>0</v>
      </c>
      <c r="J23" s="13">
        <v>0</v>
      </c>
      <c r="K23" s="48">
        <v>0</v>
      </c>
      <c r="L23" s="47">
        <v>0</v>
      </c>
      <c r="M23" s="13">
        <v>0</v>
      </c>
      <c r="N23" s="48">
        <v>0</v>
      </c>
      <c r="O23" s="47">
        <v>0</v>
      </c>
      <c r="P23" s="13">
        <v>0</v>
      </c>
      <c r="Q23" s="48">
        <v>0</v>
      </c>
      <c r="R23" s="47">
        <v>0</v>
      </c>
      <c r="S23" s="13">
        <v>0</v>
      </c>
      <c r="T23" s="48">
        <v>0</v>
      </c>
      <c r="U23" s="47">
        <v>287.10000000000002</v>
      </c>
      <c r="V23" s="13">
        <v>3173.99</v>
      </c>
      <c r="W23" s="48">
        <f t="shared" si="34"/>
        <v>11055.34656913967</v>
      </c>
      <c r="X23" s="47">
        <v>0</v>
      </c>
      <c r="Y23" s="13">
        <v>0</v>
      </c>
      <c r="Z23" s="48">
        <v>0</v>
      </c>
      <c r="AA23" s="47">
        <v>0.9</v>
      </c>
      <c r="AB23" s="13">
        <v>0.34</v>
      </c>
      <c r="AC23" s="48">
        <f t="shared" ref="AC23:AC26" si="36">AB23/AA23*1000</f>
        <v>377.77777777777777</v>
      </c>
      <c r="AD23" s="47">
        <v>0</v>
      </c>
      <c r="AE23" s="13">
        <v>0</v>
      </c>
      <c r="AF23" s="48">
        <f t="shared" si="28"/>
        <v>0</v>
      </c>
      <c r="AG23" s="47">
        <v>0</v>
      </c>
      <c r="AH23" s="13">
        <v>0</v>
      </c>
      <c r="AI23" s="48">
        <f t="shared" si="29"/>
        <v>0</v>
      </c>
      <c r="AJ23" s="47">
        <v>0.9</v>
      </c>
      <c r="AK23" s="13">
        <v>0.34</v>
      </c>
      <c r="AL23" s="48">
        <f t="shared" ref="AL23:AL24" si="37">AK23/AJ23*1000</f>
        <v>377.77777777777777</v>
      </c>
      <c r="AM23" s="47">
        <v>0</v>
      </c>
      <c r="AN23" s="13">
        <v>0</v>
      </c>
      <c r="AO23" s="48">
        <v>0</v>
      </c>
      <c r="AP23" s="12">
        <f t="shared" si="30"/>
        <v>288.00299999999999</v>
      </c>
      <c r="AQ23" s="14">
        <f t="shared" si="31"/>
        <v>3174.72</v>
      </c>
    </row>
    <row r="24" spans="1:43" ht="15" customHeight="1" x14ac:dyDescent="0.3">
      <c r="A24" s="41">
        <v>2018</v>
      </c>
      <c r="B24" s="42" t="s">
        <v>10</v>
      </c>
      <c r="C24" s="47">
        <v>0</v>
      </c>
      <c r="D24" s="13">
        <v>0</v>
      </c>
      <c r="E24" s="48">
        <v>0</v>
      </c>
      <c r="F24" s="47">
        <v>0</v>
      </c>
      <c r="G24" s="13">
        <v>0</v>
      </c>
      <c r="H24" s="48">
        <v>0</v>
      </c>
      <c r="I24" s="47">
        <v>0</v>
      </c>
      <c r="J24" s="13">
        <v>0</v>
      </c>
      <c r="K24" s="48">
        <v>0</v>
      </c>
      <c r="L24" s="47">
        <v>0</v>
      </c>
      <c r="M24" s="13">
        <v>0</v>
      </c>
      <c r="N24" s="48">
        <v>0</v>
      </c>
      <c r="O24" s="47">
        <v>0</v>
      </c>
      <c r="P24" s="13">
        <v>0</v>
      </c>
      <c r="Q24" s="48">
        <v>0</v>
      </c>
      <c r="R24" s="47">
        <v>0</v>
      </c>
      <c r="S24" s="13">
        <v>0</v>
      </c>
      <c r="T24" s="48">
        <v>0</v>
      </c>
      <c r="U24" s="47">
        <v>200.11</v>
      </c>
      <c r="V24" s="13">
        <v>2304.0949999999998</v>
      </c>
      <c r="W24" s="48">
        <f t="shared" si="34"/>
        <v>11514.14222177802</v>
      </c>
      <c r="X24" s="47">
        <v>0</v>
      </c>
      <c r="Y24" s="13">
        <v>0</v>
      </c>
      <c r="Z24" s="48">
        <v>0</v>
      </c>
      <c r="AA24" s="47">
        <v>0.66300000000000003</v>
      </c>
      <c r="AB24" s="13">
        <v>0.34399999999999997</v>
      </c>
      <c r="AC24" s="48">
        <f t="shared" si="36"/>
        <v>518.85369532428354</v>
      </c>
      <c r="AD24" s="47">
        <v>0</v>
      </c>
      <c r="AE24" s="13">
        <v>0</v>
      </c>
      <c r="AF24" s="48">
        <f t="shared" si="28"/>
        <v>0</v>
      </c>
      <c r="AG24" s="47">
        <v>0</v>
      </c>
      <c r="AH24" s="13">
        <v>0</v>
      </c>
      <c r="AI24" s="48">
        <f t="shared" si="29"/>
        <v>0</v>
      </c>
      <c r="AJ24" s="47">
        <v>0.66300000000000003</v>
      </c>
      <c r="AK24" s="13">
        <v>0.34399999999999997</v>
      </c>
      <c r="AL24" s="48">
        <f t="shared" si="37"/>
        <v>518.85369532428354</v>
      </c>
      <c r="AM24" s="47">
        <v>0</v>
      </c>
      <c r="AN24" s="13">
        <v>0</v>
      </c>
      <c r="AO24" s="48">
        <v>0</v>
      </c>
      <c r="AP24" s="12">
        <f t="shared" si="30"/>
        <v>200.77300000000002</v>
      </c>
      <c r="AQ24" s="14">
        <f t="shared" si="31"/>
        <v>2304.4389999999999</v>
      </c>
    </row>
    <row r="25" spans="1:43" ht="15" customHeight="1" x14ac:dyDescent="0.3">
      <c r="A25" s="41">
        <v>2018</v>
      </c>
      <c r="B25" s="42" t="s">
        <v>11</v>
      </c>
      <c r="C25" s="47">
        <v>0</v>
      </c>
      <c r="D25" s="13">
        <v>0</v>
      </c>
      <c r="E25" s="48">
        <v>0</v>
      </c>
      <c r="F25" s="47">
        <v>0</v>
      </c>
      <c r="G25" s="13">
        <v>0</v>
      </c>
      <c r="H25" s="48">
        <v>0</v>
      </c>
      <c r="I25" s="47">
        <v>0</v>
      </c>
      <c r="J25" s="13">
        <v>0</v>
      </c>
      <c r="K25" s="48">
        <v>0</v>
      </c>
      <c r="L25" s="47">
        <v>0</v>
      </c>
      <c r="M25" s="13">
        <v>0</v>
      </c>
      <c r="N25" s="48">
        <v>0</v>
      </c>
      <c r="O25" s="47">
        <v>0</v>
      </c>
      <c r="P25" s="13">
        <v>0</v>
      </c>
      <c r="Q25" s="48">
        <v>0</v>
      </c>
      <c r="R25" s="47">
        <v>0</v>
      </c>
      <c r="S25" s="13">
        <v>0</v>
      </c>
      <c r="T25" s="48">
        <v>0</v>
      </c>
      <c r="U25" s="47">
        <v>163.25998000000001</v>
      </c>
      <c r="V25" s="13">
        <v>1973.329</v>
      </c>
      <c r="W25" s="48">
        <f t="shared" si="34"/>
        <v>12087.034434280831</v>
      </c>
      <c r="X25" s="47">
        <v>0</v>
      </c>
      <c r="Y25" s="13">
        <v>0</v>
      </c>
      <c r="Z25" s="48">
        <v>0</v>
      </c>
      <c r="AA25" s="47">
        <v>0</v>
      </c>
      <c r="AB25" s="13">
        <v>0</v>
      </c>
      <c r="AC25" s="48">
        <v>0</v>
      </c>
      <c r="AD25" s="47">
        <v>0</v>
      </c>
      <c r="AE25" s="13">
        <v>0</v>
      </c>
      <c r="AF25" s="48">
        <f t="shared" si="28"/>
        <v>0</v>
      </c>
      <c r="AG25" s="47">
        <v>0</v>
      </c>
      <c r="AH25" s="13">
        <v>0</v>
      </c>
      <c r="AI25" s="48">
        <f t="shared" si="29"/>
        <v>0</v>
      </c>
      <c r="AJ25" s="47">
        <v>0</v>
      </c>
      <c r="AK25" s="13">
        <v>0</v>
      </c>
      <c r="AL25" s="48">
        <v>0</v>
      </c>
      <c r="AM25" s="47">
        <v>0</v>
      </c>
      <c r="AN25" s="13">
        <v>0</v>
      </c>
      <c r="AO25" s="48">
        <v>0</v>
      </c>
      <c r="AP25" s="12">
        <f t="shared" si="30"/>
        <v>163.25998000000001</v>
      </c>
      <c r="AQ25" s="14">
        <f t="shared" si="31"/>
        <v>1973.329</v>
      </c>
    </row>
    <row r="26" spans="1:43" ht="15" customHeight="1" x14ac:dyDescent="0.3">
      <c r="A26" s="41">
        <v>2018</v>
      </c>
      <c r="B26" s="42" t="s">
        <v>12</v>
      </c>
      <c r="C26" s="47">
        <v>0</v>
      </c>
      <c r="D26" s="13">
        <v>0</v>
      </c>
      <c r="E26" s="48">
        <v>0</v>
      </c>
      <c r="F26" s="47">
        <v>0</v>
      </c>
      <c r="G26" s="13">
        <v>0</v>
      </c>
      <c r="H26" s="48">
        <v>0</v>
      </c>
      <c r="I26" s="47">
        <v>0</v>
      </c>
      <c r="J26" s="13">
        <v>0</v>
      </c>
      <c r="K26" s="48">
        <v>0</v>
      </c>
      <c r="L26" s="47">
        <v>0</v>
      </c>
      <c r="M26" s="13">
        <v>0</v>
      </c>
      <c r="N26" s="48">
        <v>0</v>
      </c>
      <c r="O26" s="47">
        <v>0</v>
      </c>
      <c r="P26" s="13">
        <v>0</v>
      </c>
      <c r="Q26" s="48">
        <v>0</v>
      </c>
      <c r="R26" s="47">
        <v>0</v>
      </c>
      <c r="S26" s="13">
        <v>0</v>
      </c>
      <c r="T26" s="48">
        <v>0</v>
      </c>
      <c r="U26" s="47">
        <v>0</v>
      </c>
      <c r="V26" s="13">
        <v>0</v>
      </c>
      <c r="W26" s="48">
        <v>0</v>
      </c>
      <c r="X26" s="47">
        <v>0</v>
      </c>
      <c r="Y26" s="13">
        <v>0</v>
      </c>
      <c r="Z26" s="48">
        <v>0</v>
      </c>
      <c r="AA26" s="47">
        <v>0.2</v>
      </c>
      <c r="AB26" s="13">
        <v>0.36899999999999999</v>
      </c>
      <c r="AC26" s="48">
        <f t="shared" si="36"/>
        <v>1845</v>
      </c>
      <c r="AD26" s="47">
        <v>0</v>
      </c>
      <c r="AE26" s="13">
        <v>0</v>
      </c>
      <c r="AF26" s="48">
        <f t="shared" si="28"/>
        <v>0</v>
      </c>
      <c r="AG26" s="47">
        <v>0</v>
      </c>
      <c r="AH26" s="13">
        <v>0</v>
      </c>
      <c r="AI26" s="48">
        <f t="shared" si="29"/>
        <v>0</v>
      </c>
      <c r="AJ26" s="47">
        <v>0.2</v>
      </c>
      <c r="AK26" s="13">
        <v>0.36899999999999999</v>
      </c>
      <c r="AL26" s="48">
        <f t="shared" ref="AL26" si="38">AK26/AJ26*1000</f>
        <v>1845</v>
      </c>
      <c r="AM26" s="47">
        <v>0</v>
      </c>
      <c r="AN26" s="13">
        <v>0</v>
      </c>
      <c r="AO26" s="48">
        <v>0</v>
      </c>
      <c r="AP26" s="12">
        <f t="shared" si="30"/>
        <v>0.2</v>
      </c>
      <c r="AQ26" s="14">
        <f t="shared" si="31"/>
        <v>0.36899999999999999</v>
      </c>
    </row>
    <row r="27" spans="1:43" ht="15" customHeight="1" x14ac:dyDescent="0.3">
      <c r="A27" s="41">
        <v>2018</v>
      </c>
      <c r="B27" s="42" t="s">
        <v>13</v>
      </c>
      <c r="C27" s="47">
        <v>0</v>
      </c>
      <c r="D27" s="13">
        <v>0</v>
      </c>
      <c r="E27" s="48">
        <v>0</v>
      </c>
      <c r="F27" s="47">
        <v>0</v>
      </c>
      <c r="G27" s="13">
        <v>0</v>
      </c>
      <c r="H27" s="48">
        <v>0</v>
      </c>
      <c r="I27" s="47">
        <v>0</v>
      </c>
      <c r="J27" s="13">
        <v>0</v>
      </c>
      <c r="K27" s="48">
        <v>0</v>
      </c>
      <c r="L27" s="47">
        <v>0</v>
      </c>
      <c r="M27" s="13">
        <v>0</v>
      </c>
      <c r="N27" s="48">
        <v>0</v>
      </c>
      <c r="O27" s="47">
        <v>0</v>
      </c>
      <c r="P27" s="13">
        <v>0</v>
      </c>
      <c r="Q27" s="48">
        <v>0</v>
      </c>
      <c r="R27" s="47">
        <v>0</v>
      </c>
      <c r="S27" s="13">
        <v>0</v>
      </c>
      <c r="T27" s="48">
        <v>0</v>
      </c>
      <c r="U27" s="47">
        <v>0</v>
      </c>
      <c r="V27" s="13">
        <v>0</v>
      </c>
      <c r="W27" s="48">
        <v>0</v>
      </c>
      <c r="X27" s="47">
        <v>0</v>
      </c>
      <c r="Y27" s="13">
        <v>0</v>
      </c>
      <c r="Z27" s="48">
        <v>0</v>
      </c>
      <c r="AA27" s="47">
        <v>0</v>
      </c>
      <c r="AB27" s="13">
        <v>0</v>
      </c>
      <c r="AC27" s="48">
        <v>0</v>
      </c>
      <c r="AD27" s="47">
        <v>0</v>
      </c>
      <c r="AE27" s="13">
        <v>0</v>
      </c>
      <c r="AF27" s="48">
        <f t="shared" si="28"/>
        <v>0</v>
      </c>
      <c r="AG27" s="47">
        <v>0</v>
      </c>
      <c r="AH27" s="13">
        <v>0</v>
      </c>
      <c r="AI27" s="48">
        <f t="shared" si="29"/>
        <v>0</v>
      </c>
      <c r="AJ27" s="47">
        <v>0</v>
      </c>
      <c r="AK27" s="13">
        <v>0</v>
      </c>
      <c r="AL27" s="48">
        <v>0</v>
      </c>
      <c r="AM27" s="47">
        <v>0</v>
      </c>
      <c r="AN27" s="13">
        <v>0</v>
      </c>
      <c r="AO27" s="48">
        <v>0</v>
      </c>
      <c r="AP27" s="12">
        <f t="shared" si="30"/>
        <v>0</v>
      </c>
      <c r="AQ27" s="14">
        <f t="shared" si="31"/>
        <v>0</v>
      </c>
    </row>
    <row r="28" spans="1:43" ht="15" customHeight="1" x14ac:dyDescent="0.3">
      <c r="A28" s="41">
        <v>2018</v>
      </c>
      <c r="B28" s="42" t="s">
        <v>14</v>
      </c>
      <c r="C28" s="47">
        <v>0</v>
      </c>
      <c r="D28" s="13">
        <v>0</v>
      </c>
      <c r="E28" s="48">
        <v>0</v>
      </c>
      <c r="F28" s="47">
        <v>0</v>
      </c>
      <c r="G28" s="13">
        <v>0</v>
      </c>
      <c r="H28" s="48">
        <v>0</v>
      </c>
      <c r="I28" s="47">
        <v>0</v>
      </c>
      <c r="J28" s="13">
        <v>0</v>
      </c>
      <c r="K28" s="48">
        <v>0</v>
      </c>
      <c r="L28" s="47">
        <v>0</v>
      </c>
      <c r="M28" s="13">
        <v>0</v>
      </c>
      <c r="N28" s="48">
        <v>0</v>
      </c>
      <c r="O28" s="47">
        <v>0</v>
      </c>
      <c r="P28" s="13">
        <v>0</v>
      </c>
      <c r="Q28" s="48">
        <v>0</v>
      </c>
      <c r="R28" s="47">
        <v>745.38800000000003</v>
      </c>
      <c r="S28" s="13">
        <v>6321.6189999999997</v>
      </c>
      <c r="T28" s="48">
        <f t="shared" si="27"/>
        <v>8480.9776921549565</v>
      </c>
      <c r="U28" s="47">
        <v>0</v>
      </c>
      <c r="V28" s="13">
        <v>0</v>
      </c>
      <c r="W28" s="48">
        <v>0</v>
      </c>
      <c r="X28" s="47">
        <v>0</v>
      </c>
      <c r="Y28" s="13">
        <v>0</v>
      </c>
      <c r="Z28" s="48">
        <v>0</v>
      </c>
      <c r="AA28" s="47">
        <v>0</v>
      </c>
      <c r="AB28" s="13">
        <v>0</v>
      </c>
      <c r="AC28" s="48">
        <v>0</v>
      </c>
      <c r="AD28" s="47">
        <v>0</v>
      </c>
      <c r="AE28" s="13">
        <v>0</v>
      </c>
      <c r="AF28" s="48">
        <f t="shared" si="28"/>
        <v>0</v>
      </c>
      <c r="AG28" s="47">
        <v>0</v>
      </c>
      <c r="AH28" s="13">
        <v>0</v>
      </c>
      <c r="AI28" s="48">
        <f t="shared" si="29"/>
        <v>0</v>
      </c>
      <c r="AJ28" s="47">
        <v>0</v>
      </c>
      <c r="AK28" s="13">
        <v>0</v>
      </c>
      <c r="AL28" s="48">
        <v>0</v>
      </c>
      <c r="AM28" s="47">
        <v>0</v>
      </c>
      <c r="AN28" s="13">
        <v>0</v>
      </c>
      <c r="AO28" s="48">
        <v>0</v>
      </c>
      <c r="AP28" s="12">
        <f t="shared" si="30"/>
        <v>745.38800000000003</v>
      </c>
      <c r="AQ28" s="14">
        <f t="shared" si="31"/>
        <v>6321.6189999999997</v>
      </c>
    </row>
    <row r="29" spans="1:43" ht="15" customHeight="1" x14ac:dyDescent="0.3">
      <c r="A29" s="41">
        <v>2018</v>
      </c>
      <c r="B29" s="42" t="s">
        <v>15</v>
      </c>
      <c r="C29" s="47">
        <v>0</v>
      </c>
      <c r="D29" s="13">
        <v>0</v>
      </c>
      <c r="E29" s="48">
        <v>0</v>
      </c>
      <c r="F29" s="47">
        <v>0</v>
      </c>
      <c r="G29" s="13">
        <v>0</v>
      </c>
      <c r="H29" s="48">
        <v>0</v>
      </c>
      <c r="I29" s="47">
        <v>0</v>
      </c>
      <c r="J29" s="13">
        <v>0</v>
      </c>
      <c r="K29" s="48">
        <v>0</v>
      </c>
      <c r="L29" s="47">
        <v>0</v>
      </c>
      <c r="M29" s="13">
        <v>0</v>
      </c>
      <c r="N29" s="48">
        <v>0</v>
      </c>
      <c r="O29" s="47">
        <v>0</v>
      </c>
      <c r="P29" s="13">
        <v>0</v>
      </c>
      <c r="Q29" s="48">
        <v>0</v>
      </c>
      <c r="R29" s="47">
        <v>501.2</v>
      </c>
      <c r="S29" s="13">
        <v>3953.1990000000001</v>
      </c>
      <c r="T29" s="48">
        <f t="shared" si="27"/>
        <v>7887.4680766161218</v>
      </c>
      <c r="U29" s="47">
        <v>217.15</v>
      </c>
      <c r="V29" s="13">
        <v>2412.6999999999998</v>
      </c>
      <c r="W29" s="48">
        <f t="shared" si="34"/>
        <v>11110.752935758692</v>
      </c>
      <c r="X29" s="47">
        <v>0</v>
      </c>
      <c r="Y29" s="13">
        <v>0</v>
      </c>
      <c r="Z29" s="48">
        <v>0</v>
      </c>
      <c r="AA29" s="47">
        <v>0</v>
      </c>
      <c r="AB29" s="13">
        <v>0</v>
      </c>
      <c r="AC29" s="48">
        <v>0</v>
      </c>
      <c r="AD29" s="47">
        <v>0</v>
      </c>
      <c r="AE29" s="13">
        <v>0</v>
      </c>
      <c r="AF29" s="48">
        <f t="shared" si="28"/>
        <v>0</v>
      </c>
      <c r="AG29" s="47">
        <v>0</v>
      </c>
      <c r="AH29" s="13">
        <v>0</v>
      </c>
      <c r="AI29" s="48">
        <f t="shared" si="29"/>
        <v>0</v>
      </c>
      <c r="AJ29" s="47">
        <v>0</v>
      </c>
      <c r="AK29" s="13">
        <v>0</v>
      </c>
      <c r="AL29" s="48">
        <v>0</v>
      </c>
      <c r="AM29" s="47">
        <v>0</v>
      </c>
      <c r="AN29" s="13">
        <v>0</v>
      </c>
      <c r="AO29" s="48">
        <v>0</v>
      </c>
      <c r="AP29" s="12">
        <f t="shared" si="30"/>
        <v>718.35</v>
      </c>
      <c r="AQ29" s="14">
        <f t="shared" si="31"/>
        <v>6365.8989999999994</v>
      </c>
    </row>
    <row r="30" spans="1:43" ht="15" customHeight="1" x14ac:dyDescent="0.3">
      <c r="A30" s="41">
        <v>2018</v>
      </c>
      <c r="B30" s="42" t="s">
        <v>16</v>
      </c>
      <c r="C30" s="47">
        <v>0</v>
      </c>
      <c r="D30" s="13">
        <v>0</v>
      </c>
      <c r="E30" s="48">
        <v>0</v>
      </c>
      <c r="F30" s="47">
        <v>0</v>
      </c>
      <c r="G30" s="13">
        <v>0</v>
      </c>
      <c r="H30" s="48">
        <v>0</v>
      </c>
      <c r="I30" s="47">
        <v>0</v>
      </c>
      <c r="J30" s="13">
        <v>0</v>
      </c>
      <c r="K30" s="48">
        <v>0</v>
      </c>
      <c r="L30" s="47">
        <v>0</v>
      </c>
      <c r="M30" s="13">
        <v>0</v>
      </c>
      <c r="N30" s="48">
        <v>0</v>
      </c>
      <c r="O30" s="47">
        <v>0</v>
      </c>
      <c r="P30" s="13">
        <v>0</v>
      </c>
      <c r="Q30" s="48">
        <v>0</v>
      </c>
      <c r="R30" s="47">
        <v>0</v>
      </c>
      <c r="S30" s="13">
        <v>0</v>
      </c>
      <c r="T30" s="48">
        <v>0</v>
      </c>
      <c r="U30" s="47">
        <v>449.45997</v>
      </c>
      <c r="V30" s="13">
        <v>5084.4930000000004</v>
      </c>
      <c r="W30" s="48">
        <f t="shared" si="34"/>
        <v>11312.449026328197</v>
      </c>
      <c r="X30" s="47">
        <v>0</v>
      </c>
      <c r="Y30" s="13">
        <v>0</v>
      </c>
      <c r="Z30" s="48">
        <v>0</v>
      </c>
      <c r="AA30" s="47">
        <v>0</v>
      </c>
      <c r="AB30" s="13">
        <v>0</v>
      </c>
      <c r="AC30" s="48">
        <v>0</v>
      </c>
      <c r="AD30" s="47">
        <v>0</v>
      </c>
      <c r="AE30" s="13">
        <v>0</v>
      </c>
      <c r="AF30" s="48">
        <f t="shared" si="28"/>
        <v>0</v>
      </c>
      <c r="AG30" s="47">
        <v>0</v>
      </c>
      <c r="AH30" s="13">
        <v>0</v>
      </c>
      <c r="AI30" s="48">
        <f t="shared" si="29"/>
        <v>0</v>
      </c>
      <c r="AJ30" s="47">
        <v>0</v>
      </c>
      <c r="AK30" s="13">
        <v>0</v>
      </c>
      <c r="AL30" s="48">
        <v>0</v>
      </c>
      <c r="AM30" s="47">
        <v>0</v>
      </c>
      <c r="AN30" s="13">
        <v>0</v>
      </c>
      <c r="AO30" s="48">
        <v>0</v>
      </c>
      <c r="AP30" s="12">
        <f t="shared" si="30"/>
        <v>449.45997</v>
      </c>
      <c r="AQ30" s="14">
        <f t="shared" si="31"/>
        <v>5084.4930000000004</v>
      </c>
    </row>
    <row r="31" spans="1:43" ht="15" customHeight="1" thickBot="1" x14ac:dyDescent="0.35">
      <c r="A31" s="43"/>
      <c r="B31" s="44" t="s">
        <v>17</v>
      </c>
      <c r="C31" s="49">
        <f t="shared" ref="C31:D31" si="39">SUM(C19:C30)</f>
        <v>3.0000000000000001E-3</v>
      </c>
      <c r="D31" s="30">
        <f t="shared" si="39"/>
        <v>0.39</v>
      </c>
      <c r="E31" s="50"/>
      <c r="F31" s="49">
        <f t="shared" ref="F31:G31" si="40">SUM(F19:F30)</f>
        <v>0</v>
      </c>
      <c r="G31" s="30">
        <f t="shared" si="40"/>
        <v>0</v>
      </c>
      <c r="H31" s="50"/>
      <c r="I31" s="49">
        <f t="shared" ref="I31:J31" si="41">SUM(I19:I30)</f>
        <v>0</v>
      </c>
      <c r="J31" s="30">
        <f t="shared" si="41"/>
        <v>0</v>
      </c>
      <c r="K31" s="50"/>
      <c r="L31" s="49">
        <f t="shared" ref="L31:M31" si="42">SUM(L19:L30)</f>
        <v>3.0000000000000001E-3</v>
      </c>
      <c r="M31" s="30">
        <f t="shared" si="42"/>
        <v>0.8</v>
      </c>
      <c r="N31" s="50"/>
      <c r="O31" s="49">
        <f t="shared" ref="O31:P31" si="43">SUM(O19:O30)</f>
        <v>3.0000000000000001E-3</v>
      </c>
      <c r="P31" s="30">
        <f t="shared" si="43"/>
        <v>0.8</v>
      </c>
      <c r="Q31" s="50"/>
      <c r="R31" s="49">
        <f t="shared" ref="R31:S31" si="44">SUM(R19:R30)</f>
        <v>2647.7379999999998</v>
      </c>
      <c r="S31" s="30">
        <f t="shared" si="44"/>
        <v>21845.777999999998</v>
      </c>
      <c r="T31" s="50"/>
      <c r="U31" s="49">
        <f t="shared" ref="U31:V31" si="45">SUM(U19:U30)</f>
        <v>1550.16995</v>
      </c>
      <c r="V31" s="30">
        <f t="shared" si="45"/>
        <v>17344.796999999999</v>
      </c>
      <c r="W31" s="50"/>
      <c r="X31" s="49">
        <f t="shared" ref="X31:Y31" si="46">SUM(X19:X30)</f>
        <v>0</v>
      </c>
      <c r="Y31" s="30">
        <f t="shared" si="46"/>
        <v>0</v>
      </c>
      <c r="Z31" s="50"/>
      <c r="AA31" s="49">
        <f t="shared" ref="AA31:AB31" si="47">SUM(AA19:AA30)</f>
        <v>1.7630000000000001</v>
      </c>
      <c r="AB31" s="30">
        <f t="shared" si="47"/>
        <v>1.0529999999999999</v>
      </c>
      <c r="AC31" s="50"/>
      <c r="AD31" s="49">
        <f t="shared" ref="AD31:AE31" si="48">SUM(AD19:AD30)</f>
        <v>0</v>
      </c>
      <c r="AE31" s="30">
        <f t="shared" si="48"/>
        <v>0</v>
      </c>
      <c r="AF31" s="50"/>
      <c r="AG31" s="49">
        <f t="shared" ref="AG31:AH31" si="49">SUM(AG19:AG30)</f>
        <v>0</v>
      </c>
      <c r="AH31" s="30">
        <f t="shared" si="49"/>
        <v>0</v>
      </c>
      <c r="AI31" s="50"/>
      <c r="AJ31" s="49">
        <f t="shared" ref="AJ31:AK31" si="50">SUM(AJ19:AJ30)</f>
        <v>1.7630000000000001</v>
      </c>
      <c r="AK31" s="30">
        <f t="shared" si="50"/>
        <v>1.0529999999999999</v>
      </c>
      <c r="AL31" s="50"/>
      <c r="AM31" s="49">
        <f t="shared" ref="AM31:AN31" si="51">SUM(AM19:AM30)</f>
        <v>0</v>
      </c>
      <c r="AN31" s="30">
        <f t="shared" si="51"/>
        <v>0</v>
      </c>
      <c r="AO31" s="50"/>
      <c r="AP31" s="31">
        <f t="shared" si="30"/>
        <v>4199.6769499999991</v>
      </c>
      <c r="AQ31" s="32">
        <f t="shared" si="31"/>
        <v>39192.817999999999</v>
      </c>
    </row>
    <row r="32" spans="1:43" ht="15" customHeight="1" x14ac:dyDescent="0.3">
      <c r="A32" s="41">
        <v>2019</v>
      </c>
      <c r="B32" s="40" t="s">
        <v>5</v>
      </c>
      <c r="C32" s="47">
        <v>0</v>
      </c>
      <c r="D32" s="13">
        <v>0</v>
      </c>
      <c r="E32" s="48">
        <v>0</v>
      </c>
      <c r="F32" s="47">
        <v>0</v>
      </c>
      <c r="G32" s="13">
        <v>0</v>
      </c>
      <c r="H32" s="48">
        <v>0</v>
      </c>
      <c r="I32" s="47">
        <v>0.3</v>
      </c>
      <c r="J32" s="13">
        <v>0.29799999999999999</v>
      </c>
      <c r="K32" s="48">
        <f t="shared" ref="K32" si="52">J32/I32*1000</f>
        <v>993.33333333333326</v>
      </c>
      <c r="L32" s="47">
        <v>0</v>
      </c>
      <c r="M32" s="13">
        <v>0</v>
      </c>
      <c r="N32" s="48">
        <v>0</v>
      </c>
      <c r="O32" s="47">
        <v>0</v>
      </c>
      <c r="P32" s="13">
        <v>0</v>
      </c>
      <c r="Q32" s="48">
        <v>0</v>
      </c>
      <c r="R32" s="47">
        <v>0</v>
      </c>
      <c r="S32" s="13">
        <v>0</v>
      </c>
      <c r="T32" s="48">
        <v>0</v>
      </c>
      <c r="U32" s="47">
        <v>209.36989000000003</v>
      </c>
      <c r="V32" s="13">
        <v>2306.3310000000001</v>
      </c>
      <c r="W32" s="48">
        <f t="shared" ref="W32:W40" si="53">V32/U32*1000</f>
        <v>11015.581084749101</v>
      </c>
      <c r="X32" s="47">
        <v>0</v>
      </c>
      <c r="Y32" s="13">
        <v>0</v>
      </c>
      <c r="Z32" s="48">
        <v>0</v>
      </c>
      <c r="AA32" s="47">
        <v>0.5</v>
      </c>
      <c r="AB32" s="13">
        <v>5.3520000000000003</v>
      </c>
      <c r="AC32" s="48">
        <f t="shared" ref="AC32:AC38" si="54">AB32/AA32*1000</f>
        <v>10704</v>
      </c>
      <c r="AD32" s="47">
        <v>0</v>
      </c>
      <c r="AE32" s="13">
        <v>0</v>
      </c>
      <c r="AF32" s="48">
        <f t="shared" ref="AF32:AF43" si="55">IF(AD32=0,0,AE32/AD32*1000)</f>
        <v>0</v>
      </c>
      <c r="AG32" s="47">
        <v>0</v>
      </c>
      <c r="AH32" s="13">
        <v>0</v>
      </c>
      <c r="AI32" s="48">
        <f t="shared" ref="AI32:AI43" si="56">IF(AG32=0,0,AH32/AG32*1000)</f>
        <v>0</v>
      </c>
      <c r="AJ32" s="47">
        <v>1.7</v>
      </c>
      <c r="AK32" s="13">
        <v>2.3690000000000002</v>
      </c>
      <c r="AL32" s="48">
        <f t="shared" ref="AL32" si="57">AK32/AJ32*1000</f>
        <v>1393.5294117647061</v>
      </c>
      <c r="AM32" s="47">
        <v>0</v>
      </c>
      <c r="AN32" s="13">
        <v>0</v>
      </c>
      <c r="AO32" s="48">
        <v>0</v>
      </c>
      <c r="AP32" s="12">
        <f t="shared" ref="AP32:AP57" si="58">U32+AA32+F32+X32+I32+R32+O32+C32+AM32+AJ32</f>
        <v>211.86989000000003</v>
      </c>
      <c r="AQ32" s="14">
        <f t="shared" ref="AQ32:AQ57" si="59">V32+AB32+G32+Y32+J32+S32+P32+D32+AN32+AK32</f>
        <v>2314.35</v>
      </c>
    </row>
    <row r="33" spans="1:43" ht="15" customHeight="1" x14ac:dyDescent="0.3">
      <c r="A33" s="41">
        <v>2019</v>
      </c>
      <c r="B33" s="42" t="s">
        <v>6</v>
      </c>
      <c r="C33" s="47">
        <v>0</v>
      </c>
      <c r="D33" s="13">
        <v>0</v>
      </c>
      <c r="E33" s="48">
        <v>0</v>
      </c>
      <c r="F33" s="47">
        <v>0</v>
      </c>
      <c r="G33" s="13">
        <v>0</v>
      </c>
      <c r="H33" s="48">
        <v>0</v>
      </c>
      <c r="I33" s="47">
        <v>0</v>
      </c>
      <c r="J33" s="13">
        <v>0</v>
      </c>
      <c r="K33" s="48">
        <v>0</v>
      </c>
      <c r="L33" s="47">
        <v>0</v>
      </c>
      <c r="M33" s="13">
        <v>0</v>
      </c>
      <c r="N33" s="48">
        <v>0</v>
      </c>
      <c r="O33" s="47">
        <v>0</v>
      </c>
      <c r="P33" s="13">
        <v>0</v>
      </c>
      <c r="Q33" s="48">
        <v>0</v>
      </c>
      <c r="R33" s="47">
        <v>0</v>
      </c>
      <c r="S33" s="13">
        <v>0</v>
      </c>
      <c r="T33" s="48">
        <v>0</v>
      </c>
      <c r="U33" s="47">
        <v>106.46999000000001</v>
      </c>
      <c r="V33" s="13">
        <v>1050.8810000000001</v>
      </c>
      <c r="W33" s="48">
        <f t="shared" si="53"/>
        <v>9870.2084972488483</v>
      </c>
      <c r="X33" s="47">
        <v>0</v>
      </c>
      <c r="Y33" s="13">
        <v>0</v>
      </c>
      <c r="Z33" s="48">
        <v>0</v>
      </c>
      <c r="AA33" s="47">
        <v>0</v>
      </c>
      <c r="AB33" s="13">
        <v>0</v>
      </c>
      <c r="AC33" s="48">
        <v>0</v>
      </c>
      <c r="AD33" s="47">
        <v>0</v>
      </c>
      <c r="AE33" s="13">
        <v>0</v>
      </c>
      <c r="AF33" s="48">
        <f t="shared" si="55"/>
        <v>0</v>
      </c>
      <c r="AG33" s="47">
        <v>0</v>
      </c>
      <c r="AH33" s="13">
        <v>0</v>
      </c>
      <c r="AI33" s="48">
        <f t="shared" si="56"/>
        <v>0</v>
      </c>
      <c r="AJ33" s="47">
        <v>0</v>
      </c>
      <c r="AK33" s="13">
        <v>0</v>
      </c>
      <c r="AL33" s="48">
        <v>0</v>
      </c>
      <c r="AM33" s="47">
        <v>5.7000000000000002E-2</v>
      </c>
      <c r="AN33" s="13">
        <v>0.91500000000000004</v>
      </c>
      <c r="AO33" s="48">
        <f t="shared" ref="AO33:AO36" si="60">AN33/AM33*1000</f>
        <v>16052.63157894737</v>
      </c>
      <c r="AP33" s="12">
        <f t="shared" si="58"/>
        <v>106.52699000000001</v>
      </c>
      <c r="AQ33" s="14">
        <f t="shared" si="59"/>
        <v>1051.796</v>
      </c>
    </row>
    <row r="34" spans="1:43" ht="15" customHeight="1" x14ac:dyDescent="0.3">
      <c r="A34" s="41">
        <v>2019</v>
      </c>
      <c r="B34" s="42" t="s">
        <v>7</v>
      </c>
      <c r="C34" s="47">
        <v>0</v>
      </c>
      <c r="D34" s="13">
        <v>0</v>
      </c>
      <c r="E34" s="48">
        <v>0</v>
      </c>
      <c r="F34" s="47">
        <v>0</v>
      </c>
      <c r="G34" s="13">
        <v>0</v>
      </c>
      <c r="H34" s="48">
        <v>0</v>
      </c>
      <c r="I34" s="47">
        <v>0</v>
      </c>
      <c r="J34" s="13">
        <v>0</v>
      </c>
      <c r="K34" s="48">
        <v>0</v>
      </c>
      <c r="L34" s="47">
        <v>0</v>
      </c>
      <c r="M34" s="13">
        <v>0</v>
      </c>
      <c r="N34" s="48">
        <v>0</v>
      </c>
      <c r="O34" s="47">
        <v>0</v>
      </c>
      <c r="P34" s="13">
        <v>0</v>
      </c>
      <c r="Q34" s="48">
        <v>0</v>
      </c>
      <c r="R34" s="47">
        <v>0</v>
      </c>
      <c r="S34" s="13">
        <v>0</v>
      </c>
      <c r="T34" s="48">
        <v>0</v>
      </c>
      <c r="U34" s="47">
        <v>3590.08887</v>
      </c>
      <c r="V34" s="13">
        <v>28292.736000000001</v>
      </c>
      <c r="W34" s="48">
        <f t="shared" si="53"/>
        <v>7880.7898702518751</v>
      </c>
      <c r="X34" s="47">
        <v>0</v>
      </c>
      <c r="Y34" s="13">
        <v>0</v>
      </c>
      <c r="Z34" s="48">
        <v>0</v>
      </c>
      <c r="AA34" s="47">
        <v>0</v>
      </c>
      <c r="AB34" s="13">
        <v>0</v>
      </c>
      <c r="AC34" s="48">
        <v>0</v>
      </c>
      <c r="AD34" s="47">
        <v>0</v>
      </c>
      <c r="AE34" s="13">
        <v>0</v>
      </c>
      <c r="AF34" s="48">
        <f t="shared" si="55"/>
        <v>0</v>
      </c>
      <c r="AG34" s="47">
        <v>0</v>
      </c>
      <c r="AH34" s="13">
        <v>0</v>
      </c>
      <c r="AI34" s="48">
        <f t="shared" si="56"/>
        <v>0</v>
      </c>
      <c r="AJ34" s="47">
        <v>0</v>
      </c>
      <c r="AK34" s="13">
        <v>0</v>
      </c>
      <c r="AL34" s="48">
        <v>0</v>
      </c>
      <c r="AM34" s="47">
        <v>0</v>
      </c>
      <c r="AN34" s="13">
        <v>0</v>
      </c>
      <c r="AO34" s="48">
        <v>0</v>
      </c>
      <c r="AP34" s="12">
        <f t="shared" si="58"/>
        <v>3590.08887</v>
      </c>
      <c r="AQ34" s="14">
        <f t="shared" si="59"/>
        <v>28292.736000000001</v>
      </c>
    </row>
    <row r="35" spans="1:43" ht="15" customHeight="1" x14ac:dyDescent="0.3">
      <c r="A35" s="41">
        <v>2019</v>
      </c>
      <c r="B35" s="42" t="s">
        <v>8</v>
      </c>
      <c r="C35" s="47">
        <v>0</v>
      </c>
      <c r="D35" s="13">
        <v>0</v>
      </c>
      <c r="E35" s="48">
        <v>0</v>
      </c>
      <c r="F35" s="47">
        <v>0</v>
      </c>
      <c r="G35" s="13">
        <v>0</v>
      </c>
      <c r="H35" s="48">
        <v>0</v>
      </c>
      <c r="I35" s="47">
        <v>0</v>
      </c>
      <c r="J35" s="13">
        <v>0</v>
      </c>
      <c r="K35" s="48">
        <v>0</v>
      </c>
      <c r="L35" s="47">
        <v>0</v>
      </c>
      <c r="M35" s="13">
        <v>0</v>
      </c>
      <c r="N35" s="48">
        <v>0</v>
      </c>
      <c r="O35" s="47">
        <v>0</v>
      </c>
      <c r="P35" s="13">
        <v>0</v>
      </c>
      <c r="Q35" s="48">
        <v>0</v>
      </c>
      <c r="R35" s="47">
        <v>0</v>
      </c>
      <c r="S35" s="13">
        <v>0</v>
      </c>
      <c r="T35" s="48">
        <v>0</v>
      </c>
      <c r="U35" s="47">
        <v>384.29998999999998</v>
      </c>
      <c r="V35" s="13">
        <v>4721.5050000000001</v>
      </c>
      <c r="W35" s="48">
        <f t="shared" si="53"/>
        <v>12285.987829455838</v>
      </c>
      <c r="X35" s="47">
        <v>0</v>
      </c>
      <c r="Y35" s="13">
        <v>0</v>
      </c>
      <c r="Z35" s="48">
        <v>0</v>
      </c>
      <c r="AA35" s="47">
        <v>0</v>
      </c>
      <c r="AB35" s="13">
        <v>0</v>
      </c>
      <c r="AC35" s="48">
        <v>0</v>
      </c>
      <c r="AD35" s="47">
        <v>0</v>
      </c>
      <c r="AE35" s="13">
        <v>0</v>
      </c>
      <c r="AF35" s="48">
        <f t="shared" si="55"/>
        <v>0</v>
      </c>
      <c r="AG35" s="47">
        <v>0</v>
      </c>
      <c r="AH35" s="13">
        <v>0</v>
      </c>
      <c r="AI35" s="48">
        <f t="shared" si="56"/>
        <v>0</v>
      </c>
      <c r="AJ35" s="47">
        <v>0</v>
      </c>
      <c r="AK35" s="13">
        <v>0</v>
      </c>
      <c r="AL35" s="48">
        <v>0</v>
      </c>
      <c r="AM35" s="47">
        <v>0</v>
      </c>
      <c r="AN35" s="13">
        <v>0</v>
      </c>
      <c r="AO35" s="48">
        <v>0</v>
      </c>
      <c r="AP35" s="12">
        <f t="shared" si="58"/>
        <v>384.29998999999998</v>
      </c>
      <c r="AQ35" s="14">
        <f t="shared" si="59"/>
        <v>4721.5050000000001</v>
      </c>
    </row>
    <row r="36" spans="1:43" ht="15" customHeight="1" x14ac:dyDescent="0.3">
      <c r="A36" s="41">
        <v>2019</v>
      </c>
      <c r="B36" s="42" t="s">
        <v>9</v>
      </c>
      <c r="C36" s="47">
        <v>0</v>
      </c>
      <c r="D36" s="13">
        <v>0</v>
      </c>
      <c r="E36" s="48">
        <v>0</v>
      </c>
      <c r="F36" s="47">
        <v>0</v>
      </c>
      <c r="G36" s="13">
        <v>0</v>
      </c>
      <c r="H36" s="48">
        <v>0</v>
      </c>
      <c r="I36" s="47">
        <v>0</v>
      </c>
      <c r="J36" s="13">
        <v>0</v>
      </c>
      <c r="K36" s="48">
        <v>0</v>
      </c>
      <c r="L36" s="47">
        <v>0</v>
      </c>
      <c r="M36" s="13">
        <v>0</v>
      </c>
      <c r="N36" s="48">
        <v>0</v>
      </c>
      <c r="O36" s="47">
        <v>0</v>
      </c>
      <c r="P36" s="13">
        <v>0</v>
      </c>
      <c r="Q36" s="48">
        <v>0</v>
      </c>
      <c r="R36" s="47">
        <v>0</v>
      </c>
      <c r="S36" s="13">
        <v>0</v>
      </c>
      <c r="T36" s="48">
        <v>0</v>
      </c>
      <c r="U36" s="47">
        <v>219.66735999999997</v>
      </c>
      <c r="V36" s="13">
        <v>3226.2739999999999</v>
      </c>
      <c r="W36" s="48">
        <f t="shared" si="53"/>
        <v>14687.08869629061</v>
      </c>
      <c r="X36" s="47">
        <v>0</v>
      </c>
      <c r="Y36" s="13">
        <v>0</v>
      </c>
      <c r="Z36" s="48">
        <v>0</v>
      </c>
      <c r="AA36" s="47">
        <v>0.1</v>
      </c>
      <c r="AB36" s="13">
        <v>2.5070000000000001</v>
      </c>
      <c r="AC36" s="48">
        <f t="shared" si="54"/>
        <v>25070</v>
      </c>
      <c r="AD36" s="47">
        <v>0</v>
      </c>
      <c r="AE36" s="13">
        <v>0</v>
      </c>
      <c r="AF36" s="48">
        <f t="shared" si="55"/>
        <v>0</v>
      </c>
      <c r="AG36" s="47">
        <v>0</v>
      </c>
      <c r="AH36" s="13">
        <v>0</v>
      </c>
      <c r="AI36" s="48">
        <f t="shared" si="56"/>
        <v>0</v>
      </c>
      <c r="AJ36" s="47">
        <v>0</v>
      </c>
      <c r="AK36" s="13">
        <v>0</v>
      </c>
      <c r="AL36" s="48">
        <v>0</v>
      </c>
      <c r="AM36" s="47">
        <v>0.25</v>
      </c>
      <c r="AN36" s="13">
        <v>1.7210000000000001</v>
      </c>
      <c r="AO36" s="48">
        <f t="shared" si="60"/>
        <v>6884</v>
      </c>
      <c r="AP36" s="12">
        <f t="shared" si="58"/>
        <v>220.01735999999997</v>
      </c>
      <c r="AQ36" s="14">
        <f t="shared" si="59"/>
        <v>3230.502</v>
      </c>
    </row>
    <row r="37" spans="1:43" ht="15" customHeight="1" x14ac:dyDescent="0.3">
      <c r="A37" s="41">
        <v>2019</v>
      </c>
      <c r="B37" s="42" t="s">
        <v>10</v>
      </c>
      <c r="C37" s="47">
        <v>0</v>
      </c>
      <c r="D37" s="13">
        <v>0</v>
      </c>
      <c r="E37" s="48">
        <v>0</v>
      </c>
      <c r="F37" s="47">
        <v>0</v>
      </c>
      <c r="G37" s="13">
        <v>0</v>
      </c>
      <c r="H37" s="48">
        <v>0</v>
      </c>
      <c r="I37" s="47">
        <v>0</v>
      </c>
      <c r="J37" s="13">
        <v>0</v>
      </c>
      <c r="K37" s="48">
        <v>0</v>
      </c>
      <c r="L37" s="47">
        <v>0</v>
      </c>
      <c r="M37" s="13">
        <v>0</v>
      </c>
      <c r="N37" s="48">
        <v>0</v>
      </c>
      <c r="O37" s="47">
        <v>0</v>
      </c>
      <c r="P37" s="13">
        <v>0</v>
      </c>
      <c r="Q37" s="48">
        <v>0</v>
      </c>
      <c r="R37" s="47">
        <v>0</v>
      </c>
      <c r="S37" s="13">
        <v>0</v>
      </c>
      <c r="T37" s="48">
        <v>0</v>
      </c>
      <c r="U37" s="47">
        <v>500.23998999999998</v>
      </c>
      <c r="V37" s="13">
        <v>6097.3230000000003</v>
      </c>
      <c r="W37" s="48">
        <f t="shared" si="53"/>
        <v>12188.795621877412</v>
      </c>
      <c r="X37" s="47">
        <v>0</v>
      </c>
      <c r="Y37" s="13">
        <v>0</v>
      </c>
      <c r="Z37" s="48">
        <v>0</v>
      </c>
      <c r="AA37" s="47">
        <v>0</v>
      </c>
      <c r="AB37" s="13">
        <v>0</v>
      </c>
      <c r="AC37" s="48">
        <v>0</v>
      </c>
      <c r="AD37" s="47">
        <v>0</v>
      </c>
      <c r="AE37" s="13">
        <v>0</v>
      </c>
      <c r="AF37" s="48">
        <f t="shared" si="55"/>
        <v>0</v>
      </c>
      <c r="AG37" s="47">
        <v>0</v>
      </c>
      <c r="AH37" s="13">
        <v>0</v>
      </c>
      <c r="AI37" s="48">
        <f t="shared" si="56"/>
        <v>0</v>
      </c>
      <c r="AJ37" s="47">
        <v>0</v>
      </c>
      <c r="AK37" s="13">
        <v>0</v>
      </c>
      <c r="AL37" s="48">
        <v>0</v>
      </c>
      <c r="AM37" s="47">
        <v>0</v>
      </c>
      <c r="AN37" s="13">
        <v>0</v>
      </c>
      <c r="AO37" s="48">
        <v>0</v>
      </c>
      <c r="AP37" s="12">
        <f t="shared" si="58"/>
        <v>500.23998999999998</v>
      </c>
      <c r="AQ37" s="14">
        <f t="shared" si="59"/>
        <v>6097.3230000000003</v>
      </c>
    </row>
    <row r="38" spans="1:43" ht="15" customHeight="1" x14ac:dyDescent="0.3">
      <c r="A38" s="41">
        <v>2019</v>
      </c>
      <c r="B38" s="42" t="s">
        <v>11</v>
      </c>
      <c r="C38" s="47">
        <v>0</v>
      </c>
      <c r="D38" s="13">
        <v>0</v>
      </c>
      <c r="E38" s="48">
        <v>0</v>
      </c>
      <c r="F38" s="47">
        <v>0</v>
      </c>
      <c r="G38" s="13">
        <v>0</v>
      </c>
      <c r="H38" s="48">
        <v>0</v>
      </c>
      <c r="I38" s="47">
        <v>0</v>
      </c>
      <c r="J38" s="13">
        <v>0</v>
      </c>
      <c r="K38" s="48">
        <v>0</v>
      </c>
      <c r="L38" s="47">
        <v>0</v>
      </c>
      <c r="M38" s="13">
        <v>0</v>
      </c>
      <c r="N38" s="48">
        <v>0</v>
      </c>
      <c r="O38" s="47">
        <v>0</v>
      </c>
      <c r="P38" s="13">
        <v>0</v>
      </c>
      <c r="Q38" s="48">
        <v>0</v>
      </c>
      <c r="R38" s="47">
        <v>0</v>
      </c>
      <c r="S38" s="13">
        <v>0</v>
      </c>
      <c r="T38" s="48">
        <v>0</v>
      </c>
      <c r="U38" s="47">
        <v>280.15494999999999</v>
      </c>
      <c r="V38" s="13">
        <v>3182.2310000000002</v>
      </c>
      <c r="W38" s="48">
        <f t="shared" si="53"/>
        <v>11358.824821763814</v>
      </c>
      <c r="X38" s="47">
        <v>0</v>
      </c>
      <c r="Y38" s="13">
        <v>0</v>
      </c>
      <c r="Z38" s="48">
        <v>0</v>
      </c>
      <c r="AA38" s="47">
        <v>2</v>
      </c>
      <c r="AB38" s="13">
        <v>0.503</v>
      </c>
      <c r="AC38" s="48">
        <f t="shared" si="54"/>
        <v>251.5</v>
      </c>
      <c r="AD38" s="47">
        <v>0</v>
      </c>
      <c r="AE38" s="13">
        <v>0</v>
      </c>
      <c r="AF38" s="48">
        <f t="shared" si="55"/>
        <v>0</v>
      </c>
      <c r="AG38" s="47">
        <v>0</v>
      </c>
      <c r="AH38" s="13">
        <v>0</v>
      </c>
      <c r="AI38" s="48">
        <f t="shared" si="56"/>
        <v>0</v>
      </c>
      <c r="AJ38" s="47">
        <v>0</v>
      </c>
      <c r="AK38" s="13">
        <v>0</v>
      </c>
      <c r="AL38" s="48">
        <v>0</v>
      </c>
      <c r="AM38" s="47">
        <v>0</v>
      </c>
      <c r="AN38" s="13">
        <v>0</v>
      </c>
      <c r="AO38" s="48">
        <v>0</v>
      </c>
      <c r="AP38" s="12">
        <f t="shared" si="58"/>
        <v>282.15494999999999</v>
      </c>
      <c r="AQ38" s="14">
        <f t="shared" si="59"/>
        <v>3182.7340000000004</v>
      </c>
    </row>
    <row r="39" spans="1:43" ht="15" customHeight="1" x14ac:dyDescent="0.3">
      <c r="A39" s="41">
        <v>2019</v>
      </c>
      <c r="B39" s="42" t="s">
        <v>12</v>
      </c>
      <c r="C39" s="47">
        <v>0</v>
      </c>
      <c r="D39" s="13">
        <v>0</v>
      </c>
      <c r="E39" s="48">
        <v>0</v>
      </c>
      <c r="F39" s="47">
        <v>0</v>
      </c>
      <c r="G39" s="13">
        <v>0</v>
      </c>
      <c r="H39" s="48">
        <v>0</v>
      </c>
      <c r="I39" s="47">
        <v>0</v>
      </c>
      <c r="J39" s="13">
        <v>0</v>
      </c>
      <c r="K39" s="48">
        <v>0</v>
      </c>
      <c r="L39" s="47">
        <v>0</v>
      </c>
      <c r="M39" s="13">
        <v>0</v>
      </c>
      <c r="N39" s="48">
        <v>0</v>
      </c>
      <c r="O39" s="47">
        <v>0</v>
      </c>
      <c r="P39" s="13">
        <v>0</v>
      </c>
      <c r="Q39" s="48">
        <v>0</v>
      </c>
      <c r="R39" s="47">
        <v>0</v>
      </c>
      <c r="S39" s="13">
        <v>0</v>
      </c>
      <c r="T39" s="48">
        <v>0</v>
      </c>
      <c r="U39" s="47">
        <v>248.95998</v>
      </c>
      <c r="V39" s="13">
        <v>2933.123</v>
      </c>
      <c r="W39" s="48">
        <f t="shared" si="53"/>
        <v>11781.503999156814</v>
      </c>
      <c r="X39" s="47">
        <v>0</v>
      </c>
      <c r="Y39" s="13">
        <v>0</v>
      </c>
      <c r="Z39" s="48">
        <v>0</v>
      </c>
      <c r="AA39" s="47">
        <v>0</v>
      </c>
      <c r="AB39" s="13">
        <v>0</v>
      </c>
      <c r="AC39" s="48">
        <v>0</v>
      </c>
      <c r="AD39" s="47">
        <v>0</v>
      </c>
      <c r="AE39" s="13">
        <v>0</v>
      </c>
      <c r="AF39" s="48">
        <f t="shared" si="55"/>
        <v>0</v>
      </c>
      <c r="AG39" s="47">
        <v>0</v>
      </c>
      <c r="AH39" s="13">
        <v>0</v>
      </c>
      <c r="AI39" s="48">
        <f t="shared" si="56"/>
        <v>0</v>
      </c>
      <c r="AJ39" s="47">
        <v>0</v>
      </c>
      <c r="AK39" s="13">
        <v>0</v>
      </c>
      <c r="AL39" s="48">
        <v>0</v>
      </c>
      <c r="AM39" s="47">
        <v>0</v>
      </c>
      <c r="AN39" s="13">
        <v>0</v>
      </c>
      <c r="AO39" s="48">
        <v>0</v>
      </c>
      <c r="AP39" s="12">
        <f t="shared" si="58"/>
        <v>248.95998</v>
      </c>
      <c r="AQ39" s="14">
        <f t="shared" si="59"/>
        <v>2933.123</v>
      </c>
    </row>
    <row r="40" spans="1:43" ht="15" customHeight="1" x14ac:dyDescent="0.3">
      <c r="A40" s="41">
        <v>2019</v>
      </c>
      <c r="B40" s="42" t="s">
        <v>13</v>
      </c>
      <c r="C40" s="47">
        <v>0</v>
      </c>
      <c r="D40" s="13">
        <v>0</v>
      </c>
      <c r="E40" s="48">
        <v>0</v>
      </c>
      <c r="F40" s="47">
        <v>0</v>
      </c>
      <c r="G40" s="13">
        <v>0</v>
      </c>
      <c r="H40" s="48">
        <v>0</v>
      </c>
      <c r="I40" s="47">
        <v>0</v>
      </c>
      <c r="J40" s="13">
        <v>0</v>
      </c>
      <c r="K40" s="48">
        <v>0</v>
      </c>
      <c r="L40" s="47">
        <v>0</v>
      </c>
      <c r="M40" s="13">
        <v>0</v>
      </c>
      <c r="N40" s="48">
        <v>0</v>
      </c>
      <c r="O40" s="47">
        <v>0</v>
      </c>
      <c r="P40" s="13">
        <v>0</v>
      </c>
      <c r="Q40" s="48">
        <v>0</v>
      </c>
      <c r="R40" s="47">
        <v>0</v>
      </c>
      <c r="S40" s="13">
        <v>0</v>
      </c>
      <c r="T40" s="48">
        <v>0</v>
      </c>
      <c r="U40" s="47">
        <v>341.75488999999999</v>
      </c>
      <c r="V40" s="13">
        <v>4156.9979999999996</v>
      </c>
      <c r="W40" s="48">
        <f t="shared" si="53"/>
        <v>12163.682573788483</v>
      </c>
      <c r="X40" s="47">
        <v>0</v>
      </c>
      <c r="Y40" s="13">
        <v>0</v>
      </c>
      <c r="Z40" s="48">
        <v>0</v>
      </c>
      <c r="AA40" s="47">
        <v>0</v>
      </c>
      <c r="AB40" s="13">
        <v>0</v>
      </c>
      <c r="AC40" s="48">
        <v>0</v>
      </c>
      <c r="AD40" s="47">
        <v>0</v>
      </c>
      <c r="AE40" s="13">
        <v>0</v>
      </c>
      <c r="AF40" s="48">
        <f t="shared" si="55"/>
        <v>0</v>
      </c>
      <c r="AG40" s="47">
        <v>0</v>
      </c>
      <c r="AH40" s="13">
        <v>0</v>
      </c>
      <c r="AI40" s="48">
        <f t="shared" si="56"/>
        <v>0</v>
      </c>
      <c r="AJ40" s="47">
        <v>0</v>
      </c>
      <c r="AK40" s="13">
        <v>0</v>
      </c>
      <c r="AL40" s="48">
        <v>0</v>
      </c>
      <c r="AM40" s="47">
        <v>0</v>
      </c>
      <c r="AN40" s="13">
        <v>0</v>
      </c>
      <c r="AO40" s="48">
        <v>0</v>
      </c>
      <c r="AP40" s="12">
        <f t="shared" si="58"/>
        <v>341.75488999999999</v>
      </c>
      <c r="AQ40" s="14">
        <f t="shared" si="59"/>
        <v>4156.9979999999996</v>
      </c>
    </row>
    <row r="41" spans="1:43" ht="15" customHeight="1" x14ac:dyDescent="0.3">
      <c r="A41" s="41">
        <v>2019</v>
      </c>
      <c r="B41" s="42" t="s">
        <v>14</v>
      </c>
      <c r="C41" s="47">
        <v>0</v>
      </c>
      <c r="D41" s="13">
        <v>0</v>
      </c>
      <c r="E41" s="48">
        <v>0</v>
      </c>
      <c r="F41" s="47">
        <v>0</v>
      </c>
      <c r="G41" s="13">
        <v>0</v>
      </c>
      <c r="H41" s="48">
        <v>0</v>
      </c>
      <c r="I41" s="47">
        <v>0</v>
      </c>
      <c r="J41" s="13">
        <v>0</v>
      </c>
      <c r="K41" s="48">
        <v>0</v>
      </c>
      <c r="L41" s="47">
        <v>0</v>
      </c>
      <c r="M41" s="13">
        <v>0</v>
      </c>
      <c r="N41" s="48">
        <v>0</v>
      </c>
      <c r="O41" s="47">
        <v>0</v>
      </c>
      <c r="P41" s="13">
        <v>0</v>
      </c>
      <c r="Q41" s="48">
        <v>0</v>
      </c>
      <c r="R41" s="47">
        <v>0</v>
      </c>
      <c r="S41" s="13">
        <v>0</v>
      </c>
      <c r="T41" s="48">
        <v>0</v>
      </c>
      <c r="U41" s="47">
        <v>0</v>
      </c>
      <c r="V41" s="13">
        <v>0</v>
      </c>
      <c r="W41" s="48">
        <v>0</v>
      </c>
      <c r="X41" s="47">
        <v>0</v>
      </c>
      <c r="Y41" s="13">
        <v>0</v>
      </c>
      <c r="Z41" s="48">
        <v>0</v>
      </c>
      <c r="AA41" s="47">
        <v>0</v>
      </c>
      <c r="AB41" s="13">
        <v>0</v>
      </c>
      <c r="AC41" s="48">
        <v>0</v>
      </c>
      <c r="AD41" s="47">
        <v>0</v>
      </c>
      <c r="AE41" s="13">
        <v>0</v>
      </c>
      <c r="AF41" s="48">
        <f t="shared" si="55"/>
        <v>0</v>
      </c>
      <c r="AG41" s="47">
        <v>0</v>
      </c>
      <c r="AH41" s="13">
        <v>0</v>
      </c>
      <c r="AI41" s="48">
        <f t="shared" si="56"/>
        <v>0</v>
      </c>
      <c r="AJ41" s="47">
        <v>0</v>
      </c>
      <c r="AK41" s="13">
        <v>0</v>
      </c>
      <c r="AL41" s="48">
        <v>0</v>
      </c>
      <c r="AM41" s="47">
        <v>0</v>
      </c>
      <c r="AN41" s="13">
        <v>0</v>
      </c>
      <c r="AO41" s="48">
        <v>0</v>
      </c>
      <c r="AP41" s="12">
        <f t="shared" si="58"/>
        <v>0</v>
      </c>
      <c r="AQ41" s="14">
        <f t="shared" si="59"/>
        <v>0</v>
      </c>
    </row>
    <row r="42" spans="1:43" ht="15" customHeight="1" x14ac:dyDescent="0.3">
      <c r="A42" s="41">
        <v>2019</v>
      </c>
      <c r="B42" s="42" t="s">
        <v>15</v>
      </c>
      <c r="C42" s="47">
        <v>0</v>
      </c>
      <c r="D42" s="13">
        <v>0</v>
      </c>
      <c r="E42" s="48">
        <v>0</v>
      </c>
      <c r="F42" s="47">
        <v>0</v>
      </c>
      <c r="G42" s="13">
        <v>0</v>
      </c>
      <c r="H42" s="48">
        <v>0</v>
      </c>
      <c r="I42" s="47">
        <v>0</v>
      </c>
      <c r="J42" s="13">
        <v>0</v>
      </c>
      <c r="K42" s="48">
        <v>0</v>
      </c>
      <c r="L42" s="47">
        <v>0</v>
      </c>
      <c r="M42" s="13">
        <v>0</v>
      </c>
      <c r="N42" s="48">
        <v>0</v>
      </c>
      <c r="O42" s="47">
        <v>0</v>
      </c>
      <c r="P42" s="13">
        <v>0</v>
      </c>
      <c r="Q42" s="48">
        <v>0</v>
      </c>
      <c r="R42" s="47">
        <v>0</v>
      </c>
      <c r="S42" s="13">
        <v>0</v>
      </c>
      <c r="T42" s="48">
        <v>0</v>
      </c>
      <c r="U42" s="47">
        <v>0</v>
      </c>
      <c r="V42" s="13">
        <v>0</v>
      </c>
      <c r="W42" s="48">
        <v>0</v>
      </c>
      <c r="X42" s="47">
        <v>0</v>
      </c>
      <c r="Y42" s="13">
        <v>0</v>
      </c>
      <c r="Z42" s="48">
        <v>0</v>
      </c>
      <c r="AA42" s="47">
        <v>0</v>
      </c>
      <c r="AB42" s="13">
        <v>0</v>
      </c>
      <c r="AC42" s="48">
        <v>0</v>
      </c>
      <c r="AD42" s="47">
        <v>0</v>
      </c>
      <c r="AE42" s="13">
        <v>0</v>
      </c>
      <c r="AF42" s="48">
        <f t="shared" si="55"/>
        <v>0</v>
      </c>
      <c r="AG42" s="47">
        <v>0</v>
      </c>
      <c r="AH42" s="13">
        <v>0</v>
      </c>
      <c r="AI42" s="48">
        <f t="shared" si="56"/>
        <v>0</v>
      </c>
      <c r="AJ42" s="47">
        <v>0</v>
      </c>
      <c r="AK42" s="13">
        <v>0</v>
      </c>
      <c r="AL42" s="48">
        <v>0</v>
      </c>
      <c r="AM42" s="47">
        <v>0</v>
      </c>
      <c r="AN42" s="13">
        <v>0</v>
      </c>
      <c r="AO42" s="48">
        <v>0</v>
      </c>
      <c r="AP42" s="12">
        <f t="shared" si="58"/>
        <v>0</v>
      </c>
      <c r="AQ42" s="14">
        <f t="shared" si="59"/>
        <v>0</v>
      </c>
    </row>
    <row r="43" spans="1:43" ht="15" customHeight="1" x14ac:dyDescent="0.3">
      <c r="A43" s="41">
        <v>2019</v>
      </c>
      <c r="B43" s="42" t="s">
        <v>16</v>
      </c>
      <c r="C43" s="47">
        <v>0</v>
      </c>
      <c r="D43" s="13">
        <v>0</v>
      </c>
      <c r="E43" s="48">
        <v>0</v>
      </c>
      <c r="F43" s="47">
        <v>0</v>
      </c>
      <c r="G43" s="13">
        <v>0</v>
      </c>
      <c r="H43" s="48">
        <v>0</v>
      </c>
      <c r="I43" s="47">
        <v>0</v>
      </c>
      <c r="J43" s="13">
        <v>0</v>
      </c>
      <c r="K43" s="48">
        <v>0</v>
      </c>
      <c r="L43" s="47">
        <v>0</v>
      </c>
      <c r="M43" s="13">
        <v>0</v>
      </c>
      <c r="N43" s="48">
        <v>0</v>
      </c>
      <c r="O43" s="47">
        <v>0</v>
      </c>
      <c r="P43" s="13">
        <v>0</v>
      </c>
      <c r="Q43" s="48">
        <v>0</v>
      </c>
      <c r="R43" s="47">
        <v>0</v>
      </c>
      <c r="S43" s="13">
        <v>0</v>
      </c>
      <c r="T43" s="48">
        <v>0</v>
      </c>
      <c r="U43" s="47">
        <v>0</v>
      </c>
      <c r="V43" s="13">
        <v>0</v>
      </c>
      <c r="W43" s="48">
        <v>0</v>
      </c>
      <c r="X43" s="47">
        <v>0</v>
      </c>
      <c r="Y43" s="13">
        <v>0</v>
      </c>
      <c r="Z43" s="48">
        <v>0</v>
      </c>
      <c r="AA43" s="47">
        <v>0</v>
      </c>
      <c r="AB43" s="13">
        <v>0</v>
      </c>
      <c r="AC43" s="48">
        <v>0</v>
      </c>
      <c r="AD43" s="47">
        <v>0</v>
      </c>
      <c r="AE43" s="13">
        <v>0</v>
      </c>
      <c r="AF43" s="48">
        <f t="shared" si="55"/>
        <v>0</v>
      </c>
      <c r="AG43" s="47">
        <v>0</v>
      </c>
      <c r="AH43" s="13">
        <v>0</v>
      </c>
      <c r="AI43" s="48">
        <f t="shared" si="56"/>
        <v>0</v>
      </c>
      <c r="AJ43" s="47">
        <v>0</v>
      </c>
      <c r="AK43" s="13">
        <v>0</v>
      </c>
      <c r="AL43" s="48">
        <v>0</v>
      </c>
      <c r="AM43" s="47">
        <v>0</v>
      </c>
      <c r="AN43" s="13">
        <v>0</v>
      </c>
      <c r="AO43" s="48">
        <v>0</v>
      </c>
      <c r="AP43" s="12">
        <f t="shared" si="58"/>
        <v>0</v>
      </c>
      <c r="AQ43" s="14">
        <f t="shared" si="59"/>
        <v>0</v>
      </c>
    </row>
    <row r="44" spans="1:43" ht="15" customHeight="1" thickBot="1" x14ac:dyDescent="0.35">
      <c r="A44" s="43"/>
      <c r="B44" s="44" t="s">
        <v>17</v>
      </c>
      <c r="C44" s="49">
        <f t="shared" ref="C44:D44" si="61">SUM(C32:C43)</f>
        <v>0</v>
      </c>
      <c r="D44" s="30">
        <f t="shared" si="61"/>
        <v>0</v>
      </c>
      <c r="E44" s="50"/>
      <c r="F44" s="49">
        <f t="shared" ref="F44:G44" si="62">SUM(F32:F43)</f>
        <v>0</v>
      </c>
      <c r="G44" s="30">
        <f t="shared" si="62"/>
        <v>0</v>
      </c>
      <c r="H44" s="50"/>
      <c r="I44" s="49">
        <f t="shared" ref="I44:J44" si="63">SUM(I32:I43)</f>
        <v>0.3</v>
      </c>
      <c r="J44" s="30">
        <f t="shared" si="63"/>
        <v>0.29799999999999999</v>
      </c>
      <c r="K44" s="50"/>
      <c r="L44" s="49">
        <f t="shared" ref="L44:M44" si="64">SUM(L32:L43)</f>
        <v>0</v>
      </c>
      <c r="M44" s="30">
        <f t="shared" si="64"/>
        <v>0</v>
      </c>
      <c r="N44" s="50"/>
      <c r="O44" s="49">
        <f t="shared" ref="O44:P44" si="65">SUM(O32:O43)</f>
        <v>0</v>
      </c>
      <c r="P44" s="30">
        <f t="shared" si="65"/>
        <v>0</v>
      </c>
      <c r="Q44" s="50"/>
      <c r="R44" s="49">
        <f t="shared" ref="R44:S44" si="66">SUM(R32:R43)</f>
        <v>0</v>
      </c>
      <c r="S44" s="30">
        <f t="shared" si="66"/>
        <v>0</v>
      </c>
      <c r="T44" s="50"/>
      <c r="U44" s="49">
        <f t="shared" ref="U44:V44" si="67">SUM(U32:U43)</f>
        <v>5881.0059100000008</v>
      </c>
      <c r="V44" s="30">
        <f t="shared" si="67"/>
        <v>55967.402000000002</v>
      </c>
      <c r="W44" s="50"/>
      <c r="X44" s="49">
        <f t="shared" ref="X44:Y44" si="68">SUM(X32:X43)</f>
        <v>0</v>
      </c>
      <c r="Y44" s="30">
        <f t="shared" si="68"/>
        <v>0</v>
      </c>
      <c r="Z44" s="50"/>
      <c r="AA44" s="49">
        <f t="shared" ref="AA44:AB44" si="69">SUM(AA32:AA43)</f>
        <v>2.6</v>
      </c>
      <c r="AB44" s="30">
        <f t="shared" si="69"/>
        <v>8.3620000000000001</v>
      </c>
      <c r="AC44" s="50"/>
      <c r="AD44" s="49">
        <f t="shared" ref="AD44:AE44" si="70">SUM(AD32:AD43)</f>
        <v>0</v>
      </c>
      <c r="AE44" s="30">
        <f t="shared" si="70"/>
        <v>0</v>
      </c>
      <c r="AF44" s="50"/>
      <c r="AG44" s="49">
        <f t="shared" ref="AG44:AH44" si="71">SUM(AG32:AG43)</f>
        <v>0</v>
      </c>
      <c r="AH44" s="30">
        <f t="shared" si="71"/>
        <v>0</v>
      </c>
      <c r="AI44" s="50"/>
      <c r="AJ44" s="49">
        <f t="shared" ref="AJ44:AK44" si="72">SUM(AJ32:AJ43)</f>
        <v>1.7</v>
      </c>
      <c r="AK44" s="30">
        <f t="shared" si="72"/>
        <v>2.3690000000000002</v>
      </c>
      <c r="AL44" s="50"/>
      <c r="AM44" s="49">
        <f t="shared" ref="AM44:AN44" si="73">SUM(AM32:AM43)</f>
        <v>0.307</v>
      </c>
      <c r="AN44" s="30">
        <f t="shared" si="73"/>
        <v>2.6360000000000001</v>
      </c>
      <c r="AO44" s="50"/>
      <c r="AP44" s="31">
        <f t="shared" si="58"/>
        <v>5885.9129100000009</v>
      </c>
      <c r="AQ44" s="32">
        <f t="shared" si="59"/>
        <v>55981.067000000003</v>
      </c>
    </row>
    <row r="45" spans="1:43" x14ac:dyDescent="0.3">
      <c r="A45" s="41">
        <v>2020</v>
      </c>
      <c r="B45" s="42" t="s">
        <v>5</v>
      </c>
      <c r="C45" s="47">
        <v>0</v>
      </c>
      <c r="D45" s="13">
        <v>0</v>
      </c>
      <c r="E45" s="48">
        <v>0</v>
      </c>
      <c r="F45" s="47">
        <v>0</v>
      </c>
      <c r="G45" s="13">
        <v>0</v>
      </c>
      <c r="H45" s="48">
        <v>0</v>
      </c>
      <c r="I45" s="47">
        <v>0</v>
      </c>
      <c r="J45" s="13">
        <v>0</v>
      </c>
      <c r="K45" s="48">
        <v>0</v>
      </c>
      <c r="L45" s="47">
        <v>0</v>
      </c>
      <c r="M45" s="13">
        <v>0</v>
      </c>
      <c r="N45" s="48">
        <v>0</v>
      </c>
      <c r="O45" s="47">
        <v>0</v>
      </c>
      <c r="P45" s="13">
        <v>0</v>
      </c>
      <c r="Q45" s="48">
        <v>0</v>
      </c>
      <c r="R45" s="47">
        <v>0</v>
      </c>
      <c r="S45" s="13">
        <v>0</v>
      </c>
      <c r="T45" s="48">
        <v>0</v>
      </c>
      <c r="U45" s="47">
        <v>390.93986000000001</v>
      </c>
      <c r="V45" s="13">
        <v>5296.9129999999996</v>
      </c>
      <c r="W45" s="48">
        <f t="shared" ref="W45:W48" si="74">V45/U45*1000</f>
        <v>13549.176080433444</v>
      </c>
      <c r="X45" s="47">
        <v>0</v>
      </c>
      <c r="Y45" s="13">
        <v>0</v>
      </c>
      <c r="Z45" s="48">
        <v>0</v>
      </c>
      <c r="AA45" s="47">
        <v>1.59721</v>
      </c>
      <c r="AB45" s="13">
        <v>2.7749999999999999</v>
      </c>
      <c r="AC45" s="48">
        <f t="shared" ref="AC45" si="75">AB45/AA45*1000</f>
        <v>1737.4045992699769</v>
      </c>
      <c r="AD45" s="47">
        <v>0</v>
      </c>
      <c r="AE45" s="13">
        <v>0</v>
      </c>
      <c r="AF45" s="48">
        <f t="shared" ref="AF45:AF56" si="76">IF(AD45=0,0,AE45/AD45*1000)</f>
        <v>0</v>
      </c>
      <c r="AG45" s="47">
        <v>0</v>
      </c>
      <c r="AH45" s="13">
        <v>0</v>
      </c>
      <c r="AI45" s="48">
        <f t="shared" ref="AI45:AI56" si="77">IF(AG45=0,0,AH45/AG45*1000)</f>
        <v>0</v>
      </c>
      <c r="AJ45" s="47">
        <v>0</v>
      </c>
      <c r="AK45" s="13">
        <v>0</v>
      </c>
      <c r="AL45" s="48">
        <v>0</v>
      </c>
      <c r="AM45" s="47">
        <v>0</v>
      </c>
      <c r="AN45" s="13">
        <v>0</v>
      </c>
      <c r="AO45" s="48">
        <v>0</v>
      </c>
      <c r="AP45" s="12">
        <f t="shared" si="58"/>
        <v>392.53707000000003</v>
      </c>
      <c r="AQ45" s="14">
        <f t="shared" si="59"/>
        <v>5299.6879999999992</v>
      </c>
    </row>
    <row r="46" spans="1:43" x14ac:dyDescent="0.3">
      <c r="A46" s="41">
        <v>2020</v>
      </c>
      <c r="B46" s="42" t="s">
        <v>6</v>
      </c>
      <c r="C46" s="47">
        <v>0</v>
      </c>
      <c r="D46" s="13">
        <v>0</v>
      </c>
      <c r="E46" s="48">
        <v>0</v>
      </c>
      <c r="F46" s="47">
        <v>0</v>
      </c>
      <c r="G46" s="13">
        <v>0</v>
      </c>
      <c r="H46" s="48">
        <v>0</v>
      </c>
      <c r="I46" s="47">
        <v>0</v>
      </c>
      <c r="J46" s="13">
        <v>0</v>
      </c>
      <c r="K46" s="48">
        <v>0</v>
      </c>
      <c r="L46" s="47">
        <v>0</v>
      </c>
      <c r="M46" s="13">
        <v>0</v>
      </c>
      <c r="N46" s="48">
        <v>0</v>
      </c>
      <c r="O46" s="47">
        <v>0</v>
      </c>
      <c r="P46" s="13">
        <v>0</v>
      </c>
      <c r="Q46" s="48">
        <v>0</v>
      </c>
      <c r="R46" s="47">
        <v>0</v>
      </c>
      <c r="S46" s="13">
        <v>0</v>
      </c>
      <c r="T46" s="48">
        <v>0</v>
      </c>
      <c r="U46" s="47">
        <v>416.03989000000001</v>
      </c>
      <c r="V46" s="13">
        <v>5589.192</v>
      </c>
      <c r="W46" s="48">
        <f t="shared" si="74"/>
        <v>13434.269487957032</v>
      </c>
      <c r="X46" s="47">
        <v>0</v>
      </c>
      <c r="Y46" s="13">
        <v>0</v>
      </c>
      <c r="Z46" s="48">
        <v>0</v>
      </c>
      <c r="AA46" s="47">
        <v>0</v>
      </c>
      <c r="AB46" s="13">
        <v>0</v>
      </c>
      <c r="AC46" s="48">
        <v>0</v>
      </c>
      <c r="AD46" s="47">
        <v>0</v>
      </c>
      <c r="AE46" s="13">
        <v>0</v>
      </c>
      <c r="AF46" s="48">
        <f t="shared" si="76"/>
        <v>0</v>
      </c>
      <c r="AG46" s="47">
        <v>0</v>
      </c>
      <c r="AH46" s="13">
        <v>0</v>
      </c>
      <c r="AI46" s="48">
        <f t="shared" si="77"/>
        <v>0</v>
      </c>
      <c r="AJ46" s="47">
        <v>0</v>
      </c>
      <c r="AK46" s="13">
        <v>0</v>
      </c>
      <c r="AL46" s="48">
        <v>0</v>
      </c>
      <c r="AM46" s="47">
        <v>0</v>
      </c>
      <c r="AN46" s="13">
        <v>0</v>
      </c>
      <c r="AO46" s="48">
        <v>0</v>
      </c>
      <c r="AP46" s="12">
        <f t="shared" si="58"/>
        <v>416.03989000000001</v>
      </c>
      <c r="AQ46" s="14">
        <f t="shared" si="59"/>
        <v>5589.192</v>
      </c>
    </row>
    <row r="47" spans="1:43" x14ac:dyDescent="0.3">
      <c r="A47" s="41">
        <v>2020</v>
      </c>
      <c r="B47" s="42" t="s">
        <v>7</v>
      </c>
      <c r="C47" s="47">
        <v>0</v>
      </c>
      <c r="D47" s="13">
        <v>0</v>
      </c>
      <c r="E47" s="48">
        <v>0</v>
      </c>
      <c r="F47" s="47">
        <v>0</v>
      </c>
      <c r="G47" s="13">
        <v>0</v>
      </c>
      <c r="H47" s="48">
        <v>0</v>
      </c>
      <c r="I47" s="47">
        <v>0</v>
      </c>
      <c r="J47" s="13">
        <v>0</v>
      </c>
      <c r="K47" s="48">
        <v>0</v>
      </c>
      <c r="L47" s="47">
        <v>0</v>
      </c>
      <c r="M47" s="13">
        <v>0</v>
      </c>
      <c r="N47" s="48">
        <v>0</v>
      </c>
      <c r="O47" s="47">
        <v>0</v>
      </c>
      <c r="P47" s="13">
        <v>0</v>
      </c>
      <c r="Q47" s="48">
        <v>0</v>
      </c>
      <c r="R47" s="47">
        <v>0</v>
      </c>
      <c r="S47" s="13">
        <v>0</v>
      </c>
      <c r="T47" s="48">
        <v>0</v>
      </c>
      <c r="U47" s="47">
        <v>0</v>
      </c>
      <c r="V47" s="13">
        <v>0</v>
      </c>
      <c r="W47" s="48">
        <v>0</v>
      </c>
      <c r="X47" s="47">
        <v>0</v>
      </c>
      <c r="Y47" s="13">
        <v>0</v>
      </c>
      <c r="Z47" s="48">
        <v>0</v>
      </c>
      <c r="AA47" s="47">
        <v>0</v>
      </c>
      <c r="AB47" s="13">
        <v>0</v>
      </c>
      <c r="AC47" s="48">
        <v>0</v>
      </c>
      <c r="AD47" s="47">
        <v>0</v>
      </c>
      <c r="AE47" s="13">
        <v>0</v>
      </c>
      <c r="AF47" s="48">
        <f t="shared" si="76"/>
        <v>0</v>
      </c>
      <c r="AG47" s="47">
        <v>0</v>
      </c>
      <c r="AH47" s="13">
        <v>0</v>
      </c>
      <c r="AI47" s="48">
        <f t="shared" si="77"/>
        <v>0</v>
      </c>
      <c r="AJ47" s="47">
        <v>0</v>
      </c>
      <c r="AK47" s="13">
        <v>0</v>
      </c>
      <c r="AL47" s="48">
        <v>0</v>
      </c>
      <c r="AM47" s="47">
        <v>0</v>
      </c>
      <c r="AN47" s="13">
        <v>0</v>
      </c>
      <c r="AO47" s="48">
        <v>0</v>
      </c>
      <c r="AP47" s="12">
        <f t="shared" si="58"/>
        <v>0</v>
      </c>
      <c r="AQ47" s="14">
        <f t="shared" si="59"/>
        <v>0</v>
      </c>
    </row>
    <row r="48" spans="1:43" x14ac:dyDescent="0.3">
      <c r="A48" s="41">
        <v>2020</v>
      </c>
      <c r="B48" s="42" t="s">
        <v>8</v>
      </c>
      <c r="C48" s="47">
        <v>0</v>
      </c>
      <c r="D48" s="13">
        <v>0</v>
      </c>
      <c r="E48" s="48">
        <v>0</v>
      </c>
      <c r="F48" s="47">
        <v>0</v>
      </c>
      <c r="G48" s="13">
        <v>0</v>
      </c>
      <c r="H48" s="48">
        <v>0</v>
      </c>
      <c r="I48" s="47">
        <v>0</v>
      </c>
      <c r="J48" s="13">
        <v>0</v>
      </c>
      <c r="K48" s="48">
        <v>0</v>
      </c>
      <c r="L48" s="47">
        <v>0</v>
      </c>
      <c r="M48" s="13">
        <v>0</v>
      </c>
      <c r="N48" s="48">
        <v>0</v>
      </c>
      <c r="O48" s="47">
        <v>0</v>
      </c>
      <c r="P48" s="13">
        <v>0</v>
      </c>
      <c r="Q48" s="48">
        <v>0</v>
      </c>
      <c r="R48" s="47">
        <v>0</v>
      </c>
      <c r="S48" s="13">
        <v>0</v>
      </c>
      <c r="T48" s="48">
        <v>0</v>
      </c>
      <c r="U48" s="47">
        <v>285.91998999999998</v>
      </c>
      <c r="V48" s="13">
        <v>8580.5589999999993</v>
      </c>
      <c r="W48" s="48">
        <f t="shared" si="74"/>
        <v>30010.350098291481</v>
      </c>
      <c r="X48" s="47">
        <v>0</v>
      </c>
      <c r="Y48" s="13">
        <v>0</v>
      </c>
      <c r="Z48" s="48">
        <v>0</v>
      </c>
      <c r="AA48" s="47">
        <v>0</v>
      </c>
      <c r="AB48" s="13">
        <v>0</v>
      </c>
      <c r="AC48" s="48">
        <v>0</v>
      </c>
      <c r="AD48" s="47">
        <v>0</v>
      </c>
      <c r="AE48" s="13">
        <v>0</v>
      </c>
      <c r="AF48" s="48">
        <f t="shared" si="76"/>
        <v>0</v>
      </c>
      <c r="AG48" s="47">
        <v>0</v>
      </c>
      <c r="AH48" s="13">
        <v>0</v>
      </c>
      <c r="AI48" s="48">
        <f t="shared" si="77"/>
        <v>0</v>
      </c>
      <c r="AJ48" s="47">
        <v>0</v>
      </c>
      <c r="AK48" s="13">
        <v>0</v>
      </c>
      <c r="AL48" s="48">
        <v>0</v>
      </c>
      <c r="AM48" s="47">
        <v>0</v>
      </c>
      <c r="AN48" s="13">
        <v>0</v>
      </c>
      <c r="AO48" s="48">
        <v>0</v>
      </c>
      <c r="AP48" s="12">
        <f t="shared" si="58"/>
        <v>285.91998999999998</v>
      </c>
      <c r="AQ48" s="14">
        <f t="shared" si="59"/>
        <v>8580.5589999999993</v>
      </c>
    </row>
    <row r="49" spans="1:43" x14ac:dyDescent="0.3">
      <c r="A49" s="41">
        <v>2020</v>
      </c>
      <c r="B49" s="48" t="s">
        <v>9</v>
      </c>
      <c r="C49" s="47">
        <v>0</v>
      </c>
      <c r="D49" s="13">
        <v>0</v>
      </c>
      <c r="E49" s="48">
        <f t="shared" ref="E49:AO56" si="78">IF(C49=0,0,D49/C49*1000)</f>
        <v>0</v>
      </c>
      <c r="F49" s="47">
        <v>0</v>
      </c>
      <c r="G49" s="13">
        <v>0</v>
      </c>
      <c r="H49" s="48">
        <f t="shared" si="78"/>
        <v>0</v>
      </c>
      <c r="I49" s="47">
        <v>0</v>
      </c>
      <c r="J49" s="13">
        <v>0</v>
      </c>
      <c r="K49" s="48">
        <f t="shared" si="78"/>
        <v>0</v>
      </c>
      <c r="L49" s="47">
        <v>0</v>
      </c>
      <c r="M49" s="13">
        <v>0</v>
      </c>
      <c r="N49" s="48">
        <f t="shared" ref="N49:N56" si="79">IF(L49=0,0,M49/L49*1000)</f>
        <v>0</v>
      </c>
      <c r="O49" s="47">
        <v>0</v>
      </c>
      <c r="P49" s="13">
        <v>0</v>
      </c>
      <c r="Q49" s="48">
        <f t="shared" si="78"/>
        <v>0</v>
      </c>
      <c r="R49" s="47">
        <v>0</v>
      </c>
      <c r="S49" s="13">
        <v>0</v>
      </c>
      <c r="T49" s="48">
        <f t="shared" si="78"/>
        <v>0</v>
      </c>
      <c r="U49" s="47">
        <v>0</v>
      </c>
      <c r="V49" s="13">
        <v>0</v>
      </c>
      <c r="W49" s="48">
        <f t="shared" si="78"/>
        <v>0</v>
      </c>
      <c r="X49" s="47">
        <v>0</v>
      </c>
      <c r="Y49" s="13">
        <v>0</v>
      </c>
      <c r="Z49" s="48">
        <f t="shared" si="78"/>
        <v>0</v>
      </c>
      <c r="AA49" s="47">
        <v>0</v>
      </c>
      <c r="AB49" s="13">
        <v>0</v>
      </c>
      <c r="AC49" s="48">
        <f t="shared" si="78"/>
        <v>0</v>
      </c>
      <c r="AD49" s="47">
        <v>0</v>
      </c>
      <c r="AE49" s="13">
        <v>0</v>
      </c>
      <c r="AF49" s="48">
        <f t="shared" si="76"/>
        <v>0</v>
      </c>
      <c r="AG49" s="47">
        <v>0</v>
      </c>
      <c r="AH49" s="13">
        <v>0</v>
      </c>
      <c r="AI49" s="48">
        <f t="shared" si="77"/>
        <v>0</v>
      </c>
      <c r="AJ49" s="47">
        <v>0</v>
      </c>
      <c r="AK49" s="13">
        <v>0</v>
      </c>
      <c r="AL49" s="48">
        <f t="shared" si="78"/>
        <v>0</v>
      </c>
      <c r="AM49" s="47">
        <v>0</v>
      </c>
      <c r="AN49" s="13">
        <v>0</v>
      </c>
      <c r="AO49" s="48">
        <f t="shared" si="78"/>
        <v>0</v>
      </c>
      <c r="AP49" s="12">
        <f t="shared" si="58"/>
        <v>0</v>
      </c>
      <c r="AQ49" s="14">
        <f t="shared" si="59"/>
        <v>0</v>
      </c>
    </row>
    <row r="50" spans="1:43" x14ac:dyDescent="0.3">
      <c r="A50" s="41">
        <v>2020</v>
      </c>
      <c r="B50" s="42" t="s">
        <v>10</v>
      </c>
      <c r="C50" s="47">
        <v>0</v>
      </c>
      <c r="D50" s="13">
        <v>0</v>
      </c>
      <c r="E50" s="48">
        <f t="shared" si="78"/>
        <v>0</v>
      </c>
      <c r="F50" s="47">
        <v>0</v>
      </c>
      <c r="G50" s="13">
        <v>0</v>
      </c>
      <c r="H50" s="48">
        <f t="shared" si="78"/>
        <v>0</v>
      </c>
      <c r="I50" s="47">
        <v>0</v>
      </c>
      <c r="J50" s="13">
        <v>0</v>
      </c>
      <c r="K50" s="48">
        <f t="shared" si="78"/>
        <v>0</v>
      </c>
      <c r="L50" s="47">
        <v>0</v>
      </c>
      <c r="M50" s="13">
        <v>0</v>
      </c>
      <c r="N50" s="48">
        <f t="shared" si="79"/>
        <v>0</v>
      </c>
      <c r="O50" s="47">
        <v>0</v>
      </c>
      <c r="P50" s="13">
        <v>0</v>
      </c>
      <c r="Q50" s="48">
        <f t="shared" si="78"/>
        <v>0</v>
      </c>
      <c r="R50" s="47">
        <v>0</v>
      </c>
      <c r="S50" s="13">
        <v>0</v>
      </c>
      <c r="T50" s="48">
        <f t="shared" si="78"/>
        <v>0</v>
      </c>
      <c r="U50" s="47">
        <v>306.61998999999997</v>
      </c>
      <c r="V50" s="13">
        <v>4958.53</v>
      </c>
      <c r="W50" s="48">
        <f t="shared" si="78"/>
        <v>16171.580985310189</v>
      </c>
      <c r="X50" s="47">
        <v>0</v>
      </c>
      <c r="Y50" s="13">
        <v>0</v>
      </c>
      <c r="Z50" s="48">
        <f t="shared" si="78"/>
        <v>0</v>
      </c>
      <c r="AA50" s="47">
        <v>0</v>
      </c>
      <c r="AB50" s="13">
        <v>0</v>
      </c>
      <c r="AC50" s="48">
        <f t="shared" si="78"/>
        <v>0</v>
      </c>
      <c r="AD50" s="47">
        <v>0</v>
      </c>
      <c r="AE50" s="13">
        <v>0</v>
      </c>
      <c r="AF50" s="48">
        <f t="shared" si="76"/>
        <v>0</v>
      </c>
      <c r="AG50" s="47">
        <v>0</v>
      </c>
      <c r="AH50" s="13">
        <v>0</v>
      </c>
      <c r="AI50" s="48">
        <f t="shared" si="77"/>
        <v>0</v>
      </c>
      <c r="AJ50" s="47">
        <v>0</v>
      </c>
      <c r="AK50" s="13">
        <v>0</v>
      </c>
      <c r="AL50" s="48">
        <f t="shared" si="78"/>
        <v>0</v>
      </c>
      <c r="AM50" s="47">
        <v>0</v>
      </c>
      <c r="AN50" s="13">
        <v>0</v>
      </c>
      <c r="AO50" s="48">
        <f t="shared" si="78"/>
        <v>0</v>
      </c>
      <c r="AP50" s="12">
        <f t="shared" si="58"/>
        <v>306.61998999999997</v>
      </c>
      <c r="AQ50" s="14">
        <f t="shared" si="59"/>
        <v>4958.53</v>
      </c>
    </row>
    <row r="51" spans="1:43" x14ac:dyDescent="0.3">
      <c r="A51" s="41">
        <v>2020</v>
      </c>
      <c r="B51" s="42" t="s">
        <v>11</v>
      </c>
      <c r="C51" s="47">
        <v>0</v>
      </c>
      <c r="D51" s="13">
        <v>0</v>
      </c>
      <c r="E51" s="48">
        <f t="shared" si="78"/>
        <v>0</v>
      </c>
      <c r="F51" s="47">
        <v>0</v>
      </c>
      <c r="G51" s="13">
        <v>0</v>
      </c>
      <c r="H51" s="48">
        <f t="shared" si="78"/>
        <v>0</v>
      </c>
      <c r="I51" s="47">
        <v>0</v>
      </c>
      <c r="J51" s="13">
        <v>0</v>
      </c>
      <c r="K51" s="48">
        <f t="shared" si="78"/>
        <v>0</v>
      </c>
      <c r="L51" s="47">
        <v>0</v>
      </c>
      <c r="M51" s="13">
        <v>0</v>
      </c>
      <c r="N51" s="48">
        <f t="shared" si="79"/>
        <v>0</v>
      </c>
      <c r="O51" s="47">
        <v>0</v>
      </c>
      <c r="P51" s="13">
        <v>0</v>
      </c>
      <c r="Q51" s="48">
        <f t="shared" si="78"/>
        <v>0</v>
      </c>
      <c r="R51" s="47">
        <v>0</v>
      </c>
      <c r="S51" s="13">
        <v>0</v>
      </c>
      <c r="T51" s="48">
        <f t="shared" si="78"/>
        <v>0</v>
      </c>
      <c r="U51" s="47">
        <v>240.23</v>
      </c>
      <c r="V51" s="13">
        <v>4211.2550000000001</v>
      </c>
      <c r="W51" s="48">
        <f t="shared" si="78"/>
        <v>17530.096157848729</v>
      </c>
      <c r="X51" s="47">
        <v>0</v>
      </c>
      <c r="Y51" s="13">
        <v>0</v>
      </c>
      <c r="Z51" s="48">
        <f t="shared" si="78"/>
        <v>0</v>
      </c>
      <c r="AA51" s="47">
        <v>0</v>
      </c>
      <c r="AB51" s="13">
        <v>0</v>
      </c>
      <c r="AC51" s="48">
        <f t="shared" si="78"/>
        <v>0</v>
      </c>
      <c r="AD51" s="47">
        <v>0</v>
      </c>
      <c r="AE51" s="13">
        <v>0</v>
      </c>
      <c r="AF51" s="48">
        <f t="shared" si="76"/>
        <v>0</v>
      </c>
      <c r="AG51" s="47">
        <v>0</v>
      </c>
      <c r="AH51" s="13">
        <v>0</v>
      </c>
      <c r="AI51" s="48">
        <f t="shared" si="77"/>
        <v>0</v>
      </c>
      <c r="AJ51" s="47">
        <v>0</v>
      </c>
      <c r="AK51" s="13">
        <v>0</v>
      </c>
      <c r="AL51" s="48">
        <f t="shared" si="78"/>
        <v>0</v>
      </c>
      <c r="AM51" s="47">
        <v>0</v>
      </c>
      <c r="AN51" s="13">
        <v>0</v>
      </c>
      <c r="AO51" s="48">
        <f t="shared" si="78"/>
        <v>0</v>
      </c>
      <c r="AP51" s="12">
        <f t="shared" si="58"/>
        <v>240.23</v>
      </c>
      <c r="AQ51" s="14">
        <f t="shared" si="59"/>
        <v>4211.2550000000001</v>
      </c>
    </row>
    <row r="52" spans="1:43" x14ac:dyDescent="0.3">
      <c r="A52" s="41">
        <v>2020</v>
      </c>
      <c r="B52" s="42" t="s">
        <v>12</v>
      </c>
      <c r="C52" s="47">
        <v>0</v>
      </c>
      <c r="D52" s="13">
        <v>0</v>
      </c>
      <c r="E52" s="48">
        <f t="shared" si="78"/>
        <v>0</v>
      </c>
      <c r="F52" s="47">
        <v>0</v>
      </c>
      <c r="G52" s="13">
        <v>0</v>
      </c>
      <c r="H52" s="48">
        <f t="shared" si="78"/>
        <v>0</v>
      </c>
      <c r="I52" s="47">
        <v>0</v>
      </c>
      <c r="J52" s="13">
        <v>0</v>
      </c>
      <c r="K52" s="48">
        <f t="shared" si="78"/>
        <v>0</v>
      </c>
      <c r="L52" s="47">
        <v>0</v>
      </c>
      <c r="M52" s="13">
        <v>0</v>
      </c>
      <c r="N52" s="48">
        <f t="shared" si="79"/>
        <v>0</v>
      </c>
      <c r="O52" s="47">
        <v>0</v>
      </c>
      <c r="P52" s="13">
        <v>0</v>
      </c>
      <c r="Q52" s="48">
        <f t="shared" si="78"/>
        <v>0</v>
      </c>
      <c r="R52" s="47">
        <v>0</v>
      </c>
      <c r="S52" s="13">
        <v>0</v>
      </c>
      <c r="T52" s="48">
        <f t="shared" si="78"/>
        <v>0</v>
      </c>
      <c r="U52" s="80">
        <v>274.12490000000003</v>
      </c>
      <c r="V52" s="81">
        <v>4716.9930000000004</v>
      </c>
      <c r="W52" s="48">
        <f t="shared" si="78"/>
        <v>17207.45908160842</v>
      </c>
      <c r="X52" s="47">
        <v>0</v>
      </c>
      <c r="Y52" s="13">
        <v>0</v>
      </c>
      <c r="Z52" s="48">
        <f t="shared" si="78"/>
        <v>0</v>
      </c>
      <c r="AA52" s="47">
        <v>0</v>
      </c>
      <c r="AB52" s="13">
        <v>0</v>
      </c>
      <c r="AC52" s="48">
        <f t="shared" si="78"/>
        <v>0</v>
      </c>
      <c r="AD52" s="47">
        <v>0</v>
      </c>
      <c r="AE52" s="13">
        <v>0</v>
      </c>
      <c r="AF52" s="48">
        <f t="shared" si="76"/>
        <v>0</v>
      </c>
      <c r="AG52" s="47">
        <v>0</v>
      </c>
      <c r="AH52" s="13">
        <v>0</v>
      </c>
      <c r="AI52" s="48">
        <f t="shared" si="77"/>
        <v>0</v>
      </c>
      <c r="AJ52" s="47">
        <v>0</v>
      </c>
      <c r="AK52" s="13">
        <v>0</v>
      </c>
      <c r="AL52" s="48">
        <f t="shared" si="78"/>
        <v>0</v>
      </c>
      <c r="AM52" s="47">
        <v>0</v>
      </c>
      <c r="AN52" s="13">
        <v>0</v>
      </c>
      <c r="AO52" s="48">
        <f t="shared" si="78"/>
        <v>0</v>
      </c>
      <c r="AP52" s="12">
        <f t="shared" si="58"/>
        <v>274.12490000000003</v>
      </c>
      <c r="AQ52" s="14">
        <f t="shared" si="59"/>
        <v>4716.9930000000004</v>
      </c>
    </row>
    <row r="53" spans="1:43" x14ac:dyDescent="0.3">
      <c r="A53" s="41">
        <v>2020</v>
      </c>
      <c r="B53" s="42" t="s">
        <v>13</v>
      </c>
      <c r="C53" s="47">
        <v>0</v>
      </c>
      <c r="D53" s="13">
        <v>0</v>
      </c>
      <c r="E53" s="48">
        <f t="shared" si="78"/>
        <v>0</v>
      </c>
      <c r="F53" s="47">
        <v>0</v>
      </c>
      <c r="G53" s="13">
        <v>0</v>
      </c>
      <c r="H53" s="48">
        <f t="shared" si="78"/>
        <v>0</v>
      </c>
      <c r="I53" s="47">
        <v>0</v>
      </c>
      <c r="J53" s="13">
        <v>0</v>
      </c>
      <c r="K53" s="48">
        <f t="shared" si="78"/>
        <v>0</v>
      </c>
      <c r="L53" s="47">
        <v>0</v>
      </c>
      <c r="M53" s="13">
        <v>0</v>
      </c>
      <c r="N53" s="48">
        <f t="shared" si="79"/>
        <v>0</v>
      </c>
      <c r="O53" s="47">
        <v>0</v>
      </c>
      <c r="P53" s="13">
        <v>0</v>
      </c>
      <c r="Q53" s="48">
        <f t="shared" si="78"/>
        <v>0</v>
      </c>
      <c r="R53" s="47">
        <v>0</v>
      </c>
      <c r="S53" s="13">
        <v>0</v>
      </c>
      <c r="T53" s="48">
        <f t="shared" si="78"/>
        <v>0</v>
      </c>
      <c r="U53" s="82">
        <v>118.8</v>
      </c>
      <c r="V53" s="83">
        <v>2372.953</v>
      </c>
      <c r="W53" s="48">
        <f t="shared" si="78"/>
        <v>19974.351851851854</v>
      </c>
      <c r="X53" s="47">
        <v>0</v>
      </c>
      <c r="Y53" s="13">
        <v>0</v>
      </c>
      <c r="Z53" s="48">
        <f t="shared" si="78"/>
        <v>0</v>
      </c>
      <c r="AA53" s="82">
        <v>2.5</v>
      </c>
      <c r="AB53" s="83">
        <v>0.84599999999999997</v>
      </c>
      <c r="AC53" s="48">
        <f t="shared" si="78"/>
        <v>338.4</v>
      </c>
      <c r="AD53" s="47">
        <v>0</v>
      </c>
      <c r="AE53" s="13">
        <v>0</v>
      </c>
      <c r="AF53" s="48">
        <f t="shared" si="76"/>
        <v>0</v>
      </c>
      <c r="AG53" s="47">
        <v>0</v>
      </c>
      <c r="AH53" s="13">
        <v>0</v>
      </c>
      <c r="AI53" s="48">
        <f t="shared" si="77"/>
        <v>0</v>
      </c>
      <c r="AJ53" s="47">
        <v>0</v>
      </c>
      <c r="AK53" s="13">
        <v>0</v>
      </c>
      <c r="AL53" s="48">
        <f t="shared" si="78"/>
        <v>0</v>
      </c>
      <c r="AM53" s="47">
        <v>0</v>
      </c>
      <c r="AN53" s="13">
        <v>0</v>
      </c>
      <c r="AO53" s="48">
        <f t="shared" si="78"/>
        <v>0</v>
      </c>
      <c r="AP53" s="12">
        <f t="shared" si="58"/>
        <v>121.3</v>
      </c>
      <c r="AQ53" s="14">
        <f t="shared" si="59"/>
        <v>2373.799</v>
      </c>
    </row>
    <row r="54" spans="1:43" x14ac:dyDescent="0.3">
      <c r="A54" s="41">
        <v>2020</v>
      </c>
      <c r="B54" s="42" t="s">
        <v>14</v>
      </c>
      <c r="C54" s="47">
        <v>0</v>
      </c>
      <c r="D54" s="13">
        <v>0</v>
      </c>
      <c r="E54" s="48">
        <f t="shared" si="78"/>
        <v>0</v>
      </c>
      <c r="F54" s="47">
        <v>0</v>
      </c>
      <c r="G54" s="13">
        <v>0</v>
      </c>
      <c r="H54" s="48">
        <f t="shared" si="78"/>
        <v>0</v>
      </c>
      <c r="I54" s="47">
        <v>0</v>
      </c>
      <c r="J54" s="13">
        <v>0</v>
      </c>
      <c r="K54" s="48">
        <f t="shared" si="78"/>
        <v>0</v>
      </c>
      <c r="L54" s="47">
        <v>0</v>
      </c>
      <c r="M54" s="13">
        <v>0</v>
      </c>
      <c r="N54" s="48">
        <f t="shared" si="79"/>
        <v>0</v>
      </c>
      <c r="O54" s="47">
        <v>0</v>
      </c>
      <c r="P54" s="13">
        <v>0</v>
      </c>
      <c r="Q54" s="48">
        <f t="shared" si="78"/>
        <v>0</v>
      </c>
      <c r="R54" s="47">
        <v>0</v>
      </c>
      <c r="S54" s="13">
        <v>0</v>
      </c>
      <c r="T54" s="48">
        <f t="shared" si="78"/>
        <v>0</v>
      </c>
      <c r="U54" s="11">
        <v>320.39999999999998</v>
      </c>
      <c r="V54" s="84">
        <v>5498.85</v>
      </c>
      <c r="W54" s="48">
        <f t="shared" si="78"/>
        <v>17162.4531835206</v>
      </c>
      <c r="X54" s="47">
        <v>0</v>
      </c>
      <c r="Y54" s="13">
        <v>0</v>
      </c>
      <c r="Z54" s="48">
        <f t="shared" si="78"/>
        <v>0</v>
      </c>
      <c r="AA54" s="47">
        <v>0</v>
      </c>
      <c r="AB54" s="13">
        <v>0</v>
      </c>
      <c r="AC54" s="48">
        <f t="shared" si="78"/>
        <v>0</v>
      </c>
      <c r="AD54" s="47">
        <v>0</v>
      </c>
      <c r="AE54" s="13">
        <v>0</v>
      </c>
      <c r="AF54" s="48">
        <f t="shared" si="76"/>
        <v>0</v>
      </c>
      <c r="AG54" s="47">
        <v>0</v>
      </c>
      <c r="AH54" s="13">
        <v>0</v>
      </c>
      <c r="AI54" s="48">
        <f t="shared" si="77"/>
        <v>0</v>
      </c>
      <c r="AJ54" s="47">
        <v>0</v>
      </c>
      <c r="AK54" s="13">
        <v>0</v>
      </c>
      <c r="AL54" s="48">
        <f t="shared" si="78"/>
        <v>0</v>
      </c>
      <c r="AM54" s="47">
        <v>0</v>
      </c>
      <c r="AN54" s="13">
        <v>0</v>
      </c>
      <c r="AO54" s="48">
        <f t="shared" si="78"/>
        <v>0</v>
      </c>
      <c r="AP54" s="12">
        <f t="shared" si="58"/>
        <v>320.39999999999998</v>
      </c>
      <c r="AQ54" s="14">
        <f t="shared" si="59"/>
        <v>5498.85</v>
      </c>
    </row>
    <row r="55" spans="1:43" x14ac:dyDescent="0.3">
      <c r="A55" s="41">
        <v>2020</v>
      </c>
      <c r="B55" s="48" t="s">
        <v>15</v>
      </c>
      <c r="C55" s="47">
        <v>0</v>
      </c>
      <c r="D55" s="13">
        <v>0</v>
      </c>
      <c r="E55" s="48">
        <f t="shared" si="78"/>
        <v>0</v>
      </c>
      <c r="F55" s="47">
        <v>0</v>
      </c>
      <c r="G55" s="13">
        <v>0</v>
      </c>
      <c r="H55" s="48">
        <f t="shared" si="78"/>
        <v>0</v>
      </c>
      <c r="I55" s="47">
        <v>0</v>
      </c>
      <c r="J55" s="13">
        <v>0</v>
      </c>
      <c r="K55" s="48">
        <f t="shared" si="78"/>
        <v>0</v>
      </c>
      <c r="L55" s="47">
        <v>0</v>
      </c>
      <c r="M55" s="13">
        <v>0</v>
      </c>
      <c r="N55" s="48">
        <f t="shared" si="79"/>
        <v>0</v>
      </c>
      <c r="O55" s="47">
        <v>0</v>
      </c>
      <c r="P55" s="13">
        <v>0</v>
      </c>
      <c r="Q55" s="48">
        <f t="shared" si="78"/>
        <v>0</v>
      </c>
      <c r="R55" s="47">
        <v>0</v>
      </c>
      <c r="S55" s="13">
        <v>0</v>
      </c>
      <c r="T55" s="48">
        <f t="shared" si="78"/>
        <v>0</v>
      </c>
      <c r="U55" s="82">
        <v>836.35976000000005</v>
      </c>
      <c r="V55" s="83">
        <v>13500.216</v>
      </c>
      <c r="W55" s="48">
        <f t="shared" si="78"/>
        <v>16141.637421676049</v>
      </c>
      <c r="X55" s="47">
        <v>0</v>
      </c>
      <c r="Y55" s="13">
        <v>0</v>
      </c>
      <c r="Z55" s="48">
        <f t="shared" si="78"/>
        <v>0</v>
      </c>
      <c r="AA55" s="47">
        <v>0</v>
      </c>
      <c r="AB55" s="13">
        <v>0</v>
      </c>
      <c r="AC55" s="48">
        <f t="shared" si="78"/>
        <v>0</v>
      </c>
      <c r="AD55" s="47">
        <v>0</v>
      </c>
      <c r="AE55" s="13">
        <v>0</v>
      </c>
      <c r="AF55" s="48">
        <f t="shared" si="76"/>
        <v>0</v>
      </c>
      <c r="AG55" s="47">
        <v>0</v>
      </c>
      <c r="AH55" s="13">
        <v>0</v>
      </c>
      <c r="AI55" s="48">
        <f t="shared" si="77"/>
        <v>0</v>
      </c>
      <c r="AJ55" s="47">
        <v>0</v>
      </c>
      <c r="AK55" s="13">
        <v>0</v>
      </c>
      <c r="AL55" s="48">
        <f t="shared" si="78"/>
        <v>0</v>
      </c>
      <c r="AM55" s="47">
        <v>0</v>
      </c>
      <c r="AN55" s="13">
        <v>0</v>
      </c>
      <c r="AO55" s="48">
        <f t="shared" si="78"/>
        <v>0</v>
      </c>
      <c r="AP55" s="12">
        <f t="shared" si="58"/>
        <v>836.35976000000005</v>
      </c>
      <c r="AQ55" s="14">
        <f t="shared" si="59"/>
        <v>13500.216</v>
      </c>
    </row>
    <row r="56" spans="1:43" x14ac:dyDescent="0.3">
      <c r="A56" s="41">
        <v>2020</v>
      </c>
      <c r="B56" s="42" t="s">
        <v>16</v>
      </c>
      <c r="C56" s="47">
        <v>0</v>
      </c>
      <c r="D56" s="13">
        <v>0</v>
      </c>
      <c r="E56" s="48">
        <f t="shared" si="78"/>
        <v>0</v>
      </c>
      <c r="F56" s="47">
        <v>0</v>
      </c>
      <c r="G56" s="13">
        <v>0</v>
      </c>
      <c r="H56" s="48">
        <f t="shared" si="78"/>
        <v>0</v>
      </c>
      <c r="I56" s="47">
        <v>0</v>
      </c>
      <c r="J56" s="13">
        <v>0</v>
      </c>
      <c r="K56" s="48">
        <f t="shared" si="78"/>
        <v>0</v>
      </c>
      <c r="L56" s="47">
        <v>0</v>
      </c>
      <c r="M56" s="13">
        <v>0</v>
      </c>
      <c r="N56" s="48">
        <f t="shared" si="79"/>
        <v>0</v>
      </c>
      <c r="O56" s="47">
        <v>0</v>
      </c>
      <c r="P56" s="13">
        <v>0</v>
      </c>
      <c r="Q56" s="48">
        <f t="shared" si="78"/>
        <v>0</v>
      </c>
      <c r="R56" s="47">
        <v>0</v>
      </c>
      <c r="S56" s="13">
        <v>0</v>
      </c>
      <c r="T56" s="48">
        <f t="shared" si="78"/>
        <v>0</v>
      </c>
      <c r="U56" s="85">
        <v>212.57760000000002</v>
      </c>
      <c r="V56" s="13">
        <v>3085.7359999999999</v>
      </c>
      <c r="W56" s="48">
        <f t="shared" si="78"/>
        <v>14515.809756060844</v>
      </c>
      <c r="X56" s="47">
        <v>0</v>
      </c>
      <c r="Y56" s="13">
        <v>0</v>
      </c>
      <c r="Z56" s="48">
        <f t="shared" si="78"/>
        <v>0</v>
      </c>
      <c r="AA56" s="47">
        <v>0</v>
      </c>
      <c r="AB56" s="13">
        <v>0</v>
      </c>
      <c r="AC56" s="48">
        <f t="shared" si="78"/>
        <v>0</v>
      </c>
      <c r="AD56" s="47">
        <v>0</v>
      </c>
      <c r="AE56" s="13">
        <v>0</v>
      </c>
      <c r="AF56" s="48">
        <f t="shared" si="76"/>
        <v>0</v>
      </c>
      <c r="AG56" s="47">
        <v>0</v>
      </c>
      <c r="AH56" s="13">
        <v>0</v>
      </c>
      <c r="AI56" s="48">
        <f t="shared" si="77"/>
        <v>0</v>
      </c>
      <c r="AJ56" s="47">
        <v>0</v>
      </c>
      <c r="AK56" s="13">
        <v>0</v>
      </c>
      <c r="AL56" s="48">
        <f t="shared" si="78"/>
        <v>0</v>
      </c>
      <c r="AM56" s="47">
        <v>0</v>
      </c>
      <c r="AN56" s="13">
        <v>0</v>
      </c>
      <c r="AO56" s="48">
        <f t="shared" si="78"/>
        <v>0</v>
      </c>
      <c r="AP56" s="12">
        <f t="shared" si="58"/>
        <v>212.57760000000002</v>
      </c>
      <c r="AQ56" s="14">
        <f t="shared" si="59"/>
        <v>3085.7359999999999</v>
      </c>
    </row>
    <row r="57" spans="1:43" ht="15" thickBot="1" x14ac:dyDescent="0.35">
      <c r="A57" s="43"/>
      <c r="B57" s="57" t="s">
        <v>17</v>
      </c>
      <c r="C57" s="49">
        <f t="shared" ref="C57:D57" si="80">SUM(C45:C56)</f>
        <v>0</v>
      </c>
      <c r="D57" s="30">
        <f t="shared" si="80"/>
        <v>0</v>
      </c>
      <c r="E57" s="50"/>
      <c r="F57" s="49">
        <f t="shared" ref="F57:G57" si="81">SUM(F45:F56)</f>
        <v>0</v>
      </c>
      <c r="G57" s="30">
        <f t="shared" si="81"/>
        <v>0</v>
      </c>
      <c r="H57" s="50"/>
      <c r="I57" s="49">
        <f t="shared" ref="I57:J57" si="82">SUM(I45:I56)</f>
        <v>0</v>
      </c>
      <c r="J57" s="30">
        <f t="shared" si="82"/>
        <v>0</v>
      </c>
      <c r="K57" s="50"/>
      <c r="L57" s="49">
        <f t="shared" ref="L57:M57" si="83">SUM(L45:L56)</f>
        <v>0</v>
      </c>
      <c r="M57" s="30">
        <f t="shared" si="83"/>
        <v>0</v>
      </c>
      <c r="N57" s="50"/>
      <c r="O57" s="49">
        <f t="shared" ref="O57:P57" si="84">SUM(O45:O56)</f>
        <v>0</v>
      </c>
      <c r="P57" s="30">
        <f t="shared" si="84"/>
        <v>0</v>
      </c>
      <c r="Q57" s="50"/>
      <c r="R57" s="49">
        <f t="shared" ref="R57:S57" si="85">SUM(R45:R56)</f>
        <v>0</v>
      </c>
      <c r="S57" s="30">
        <f t="shared" si="85"/>
        <v>0</v>
      </c>
      <c r="T57" s="50"/>
      <c r="U57" s="49">
        <f t="shared" ref="U57:V57" si="86">SUM(U45:U56)</f>
        <v>3402.0119899999995</v>
      </c>
      <c r="V57" s="30">
        <f t="shared" si="86"/>
        <v>57811.196999999993</v>
      </c>
      <c r="W57" s="50"/>
      <c r="X57" s="49">
        <f t="shared" ref="X57:Y57" si="87">SUM(X45:X56)</f>
        <v>0</v>
      </c>
      <c r="Y57" s="30">
        <f t="shared" si="87"/>
        <v>0</v>
      </c>
      <c r="Z57" s="50"/>
      <c r="AA57" s="49">
        <f t="shared" ref="AA57:AB57" si="88">SUM(AA45:AA56)</f>
        <v>4.0972100000000005</v>
      </c>
      <c r="AB57" s="30">
        <f t="shared" si="88"/>
        <v>3.621</v>
      </c>
      <c r="AC57" s="50"/>
      <c r="AD57" s="49">
        <f t="shared" ref="AD57:AE57" si="89">SUM(AD45:AD56)</f>
        <v>0</v>
      </c>
      <c r="AE57" s="30">
        <f t="shared" si="89"/>
        <v>0</v>
      </c>
      <c r="AF57" s="50"/>
      <c r="AG57" s="49">
        <f t="shared" ref="AG57:AH57" si="90">SUM(AG45:AG56)</f>
        <v>0</v>
      </c>
      <c r="AH57" s="30">
        <f t="shared" si="90"/>
        <v>0</v>
      </c>
      <c r="AI57" s="50"/>
      <c r="AJ57" s="49">
        <f t="shared" ref="AJ57:AK57" si="91">SUM(AJ45:AJ56)</f>
        <v>0</v>
      </c>
      <c r="AK57" s="30">
        <f t="shared" si="91"/>
        <v>0</v>
      </c>
      <c r="AL57" s="50"/>
      <c r="AM57" s="49">
        <f t="shared" ref="AM57:AN57" si="92">SUM(AM45:AM56)</f>
        <v>0</v>
      </c>
      <c r="AN57" s="30">
        <f t="shared" si="92"/>
        <v>0</v>
      </c>
      <c r="AO57" s="50"/>
      <c r="AP57" s="31">
        <f t="shared" si="58"/>
        <v>3406.1091999999994</v>
      </c>
      <c r="AQ57" s="32">
        <f t="shared" si="59"/>
        <v>57814.817999999992</v>
      </c>
    </row>
    <row r="58" spans="1:43" x14ac:dyDescent="0.3">
      <c r="A58" s="41">
        <v>2021</v>
      </c>
      <c r="B58" s="42" t="s">
        <v>5</v>
      </c>
      <c r="C58" s="47">
        <v>0</v>
      </c>
      <c r="D58" s="13">
        <v>0</v>
      </c>
      <c r="E58" s="48">
        <f>IF(C58=0,0,D58/C58*1000)</f>
        <v>0</v>
      </c>
      <c r="F58" s="47">
        <v>0</v>
      </c>
      <c r="G58" s="13">
        <v>0</v>
      </c>
      <c r="H58" s="48">
        <f t="shared" ref="H58:H69" si="93">IF(F58=0,0,G58/F58*1000)</f>
        <v>0</v>
      </c>
      <c r="I58" s="85">
        <v>20</v>
      </c>
      <c r="J58" s="13">
        <v>293.06</v>
      </c>
      <c r="K58" s="48">
        <f t="shared" ref="K58:K69" si="94">IF(I58=0,0,J58/I58*1000)</f>
        <v>14653</v>
      </c>
      <c r="L58" s="47">
        <v>0</v>
      </c>
      <c r="M58" s="13">
        <v>0</v>
      </c>
      <c r="N58" s="48">
        <f t="shared" ref="N58:N69" si="95">IF(L58=0,0,M58/L58*1000)</f>
        <v>0</v>
      </c>
      <c r="O58" s="47">
        <v>0</v>
      </c>
      <c r="P58" s="13">
        <v>0</v>
      </c>
      <c r="Q58" s="48">
        <f t="shared" ref="Q58:Q69" si="96">IF(O58=0,0,P58/O58*1000)</f>
        <v>0</v>
      </c>
      <c r="R58" s="47">
        <v>0</v>
      </c>
      <c r="S58" s="13">
        <v>0</v>
      </c>
      <c r="T58" s="48">
        <f t="shared" ref="T58:T69" si="97">IF(R58=0,0,S58/R58*1000)</f>
        <v>0</v>
      </c>
      <c r="U58" s="85">
        <v>105.355</v>
      </c>
      <c r="V58" s="13">
        <v>1664.194</v>
      </c>
      <c r="W58" s="48">
        <f t="shared" ref="W58:W69" si="98">IF(U58=0,0,V58/U58*1000)</f>
        <v>15796.060936832611</v>
      </c>
      <c r="X58" s="47">
        <v>0</v>
      </c>
      <c r="Y58" s="13">
        <v>0</v>
      </c>
      <c r="Z58" s="48">
        <f t="shared" ref="Z58:Z69" si="99">IF(X58=0,0,Y58/X58*1000)</f>
        <v>0</v>
      </c>
      <c r="AA58" s="47">
        <v>0</v>
      </c>
      <c r="AB58" s="13">
        <v>0</v>
      </c>
      <c r="AC58" s="48">
        <f t="shared" ref="AC58:AC69" si="100">IF(AA58=0,0,AB58/AA58*1000)</f>
        <v>0</v>
      </c>
      <c r="AD58" s="47">
        <v>0</v>
      </c>
      <c r="AE58" s="13">
        <v>0</v>
      </c>
      <c r="AF58" s="48">
        <f t="shared" ref="AF58:AF69" si="101">IF(AD58=0,0,AE58/AD58*1000)</f>
        <v>0</v>
      </c>
      <c r="AG58" s="47">
        <v>0</v>
      </c>
      <c r="AH58" s="13">
        <v>0</v>
      </c>
      <c r="AI58" s="48">
        <f t="shared" ref="AI58:AI69" si="102">IF(AG58=0,0,AH58/AG58*1000)</f>
        <v>0</v>
      </c>
      <c r="AJ58" s="47">
        <v>0</v>
      </c>
      <c r="AK58" s="13">
        <v>0</v>
      </c>
      <c r="AL58" s="48">
        <f t="shared" ref="AL58:AL69" si="103">IF(AJ58=0,0,AK58/AJ58*1000)</f>
        <v>0</v>
      </c>
      <c r="AM58" s="47">
        <v>0</v>
      </c>
      <c r="AN58" s="13">
        <v>0</v>
      </c>
      <c r="AO58" s="48">
        <f t="shared" ref="AO58:AO69" si="104">IF(AM58=0,0,AN58/AM58*1000)</f>
        <v>0</v>
      </c>
      <c r="AP58" s="12">
        <f t="shared" ref="AP58:AP68" si="105">U58+AA58+F58+X58+I58+R58+O58+C58+AM58+AJ58+L58</f>
        <v>125.355</v>
      </c>
      <c r="AQ58" s="14">
        <f t="shared" ref="AQ58:AQ70" si="106">V58+AB58+G58+Y58+J58+S58+P58+D58+AN58+AK58+M58</f>
        <v>1957.2539999999999</v>
      </c>
    </row>
    <row r="59" spans="1:43" x14ac:dyDescent="0.3">
      <c r="A59" s="41">
        <v>2021</v>
      </c>
      <c r="B59" s="42" t="s">
        <v>6</v>
      </c>
      <c r="C59" s="47">
        <v>0</v>
      </c>
      <c r="D59" s="13">
        <v>0</v>
      </c>
      <c r="E59" s="48">
        <f t="shared" ref="E59:E60" si="107">IF(C59=0,0,D59/C59*1000)</f>
        <v>0</v>
      </c>
      <c r="F59" s="47">
        <v>0</v>
      </c>
      <c r="G59" s="13">
        <v>0</v>
      </c>
      <c r="H59" s="48">
        <f t="shared" si="93"/>
        <v>0</v>
      </c>
      <c r="I59" s="47">
        <v>0</v>
      </c>
      <c r="J59" s="13">
        <v>0</v>
      </c>
      <c r="K59" s="48">
        <f t="shared" si="94"/>
        <v>0</v>
      </c>
      <c r="L59" s="47">
        <v>0</v>
      </c>
      <c r="M59" s="13">
        <v>0</v>
      </c>
      <c r="N59" s="48">
        <f t="shared" si="95"/>
        <v>0</v>
      </c>
      <c r="O59" s="47">
        <v>0</v>
      </c>
      <c r="P59" s="13">
        <v>0</v>
      </c>
      <c r="Q59" s="48">
        <f t="shared" si="96"/>
        <v>0</v>
      </c>
      <c r="R59" s="47">
        <v>0</v>
      </c>
      <c r="S59" s="13">
        <v>0</v>
      </c>
      <c r="T59" s="48">
        <f t="shared" si="97"/>
        <v>0</v>
      </c>
      <c r="U59" s="85">
        <v>110.94</v>
      </c>
      <c r="V59" s="13">
        <v>1468.9259999999999</v>
      </c>
      <c r="W59" s="48">
        <f t="shared" si="98"/>
        <v>13240.724716062736</v>
      </c>
      <c r="X59" s="47">
        <v>0</v>
      </c>
      <c r="Y59" s="13">
        <v>0</v>
      </c>
      <c r="Z59" s="48">
        <f t="shared" si="99"/>
        <v>0</v>
      </c>
      <c r="AA59" s="47">
        <v>0</v>
      </c>
      <c r="AB59" s="13">
        <v>0</v>
      </c>
      <c r="AC59" s="48">
        <f t="shared" si="100"/>
        <v>0</v>
      </c>
      <c r="AD59" s="47">
        <v>0</v>
      </c>
      <c r="AE59" s="13">
        <v>0</v>
      </c>
      <c r="AF59" s="48">
        <f t="shared" si="101"/>
        <v>0</v>
      </c>
      <c r="AG59" s="47">
        <v>0</v>
      </c>
      <c r="AH59" s="13">
        <v>0</v>
      </c>
      <c r="AI59" s="48">
        <f t="shared" si="102"/>
        <v>0</v>
      </c>
      <c r="AJ59" s="47">
        <v>0</v>
      </c>
      <c r="AK59" s="13">
        <v>0</v>
      </c>
      <c r="AL59" s="48">
        <f t="shared" si="103"/>
        <v>0</v>
      </c>
      <c r="AM59" s="47">
        <v>0</v>
      </c>
      <c r="AN59" s="13">
        <v>0</v>
      </c>
      <c r="AO59" s="48">
        <f t="shared" si="104"/>
        <v>0</v>
      </c>
      <c r="AP59" s="12">
        <f t="shared" si="105"/>
        <v>110.94</v>
      </c>
      <c r="AQ59" s="14">
        <f t="shared" si="106"/>
        <v>1468.9259999999999</v>
      </c>
    </row>
    <row r="60" spans="1:43" x14ac:dyDescent="0.3">
      <c r="A60" s="41">
        <v>2021</v>
      </c>
      <c r="B60" s="42" t="s">
        <v>7</v>
      </c>
      <c r="C60" s="47">
        <v>0</v>
      </c>
      <c r="D60" s="13">
        <v>0</v>
      </c>
      <c r="E60" s="48">
        <f t="shared" si="107"/>
        <v>0</v>
      </c>
      <c r="F60" s="47">
        <v>0</v>
      </c>
      <c r="G60" s="13">
        <v>0</v>
      </c>
      <c r="H60" s="48">
        <f t="shared" si="93"/>
        <v>0</v>
      </c>
      <c r="I60" s="47">
        <v>0</v>
      </c>
      <c r="J60" s="13">
        <v>0</v>
      </c>
      <c r="K60" s="48">
        <f t="shared" si="94"/>
        <v>0</v>
      </c>
      <c r="L60" s="47">
        <v>0</v>
      </c>
      <c r="M60" s="13">
        <v>0</v>
      </c>
      <c r="N60" s="48">
        <f t="shared" si="95"/>
        <v>0</v>
      </c>
      <c r="O60" s="47">
        <v>0</v>
      </c>
      <c r="P60" s="13">
        <v>0</v>
      </c>
      <c r="Q60" s="48">
        <f t="shared" si="96"/>
        <v>0</v>
      </c>
      <c r="R60" s="47">
        <v>0</v>
      </c>
      <c r="S60" s="13">
        <v>0</v>
      </c>
      <c r="T60" s="48">
        <f t="shared" si="97"/>
        <v>0</v>
      </c>
      <c r="U60" s="85">
        <v>523.63499000000002</v>
      </c>
      <c r="V60" s="13">
        <v>7871.0230000000001</v>
      </c>
      <c r="W60" s="48">
        <f t="shared" si="98"/>
        <v>15031.506966331643</v>
      </c>
      <c r="X60" s="47">
        <v>0</v>
      </c>
      <c r="Y60" s="13">
        <v>0</v>
      </c>
      <c r="Z60" s="48">
        <f t="shared" si="99"/>
        <v>0</v>
      </c>
      <c r="AA60" s="47">
        <v>0</v>
      </c>
      <c r="AB60" s="13">
        <v>0</v>
      </c>
      <c r="AC60" s="48">
        <f t="shared" si="100"/>
        <v>0</v>
      </c>
      <c r="AD60" s="47">
        <v>0</v>
      </c>
      <c r="AE60" s="13">
        <v>0</v>
      </c>
      <c r="AF60" s="48">
        <f t="shared" si="101"/>
        <v>0</v>
      </c>
      <c r="AG60" s="47">
        <v>0</v>
      </c>
      <c r="AH60" s="13">
        <v>0</v>
      </c>
      <c r="AI60" s="48">
        <f t="shared" si="102"/>
        <v>0</v>
      </c>
      <c r="AJ60" s="47">
        <v>0</v>
      </c>
      <c r="AK60" s="13">
        <v>0</v>
      </c>
      <c r="AL60" s="48">
        <f t="shared" si="103"/>
        <v>0</v>
      </c>
      <c r="AM60" s="47">
        <v>0</v>
      </c>
      <c r="AN60" s="13">
        <v>0</v>
      </c>
      <c r="AO60" s="48">
        <f t="shared" si="104"/>
        <v>0</v>
      </c>
      <c r="AP60" s="12">
        <f t="shared" si="105"/>
        <v>523.63499000000002</v>
      </c>
      <c r="AQ60" s="14">
        <f t="shared" si="106"/>
        <v>7871.0230000000001</v>
      </c>
    </row>
    <row r="61" spans="1:43" x14ac:dyDescent="0.3">
      <c r="A61" s="41">
        <v>2021</v>
      </c>
      <c r="B61" s="42" t="s">
        <v>8</v>
      </c>
      <c r="C61" s="47">
        <v>0</v>
      </c>
      <c r="D61" s="13">
        <v>0</v>
      </c>
      <c r="E61" s="48">
        <f>IF(C61=0,0,D61/C61*1000)</f>
        <v>0</v>
      </c>
      <c r="F61" s="47">
        <v>0</v>
      </c>
      <c r="G61" s="13">
        <v>0</v>
      </c>
      <c r="H61" s="48">
        <f t="shared" si="93"/>
        <v>0</v>
      </c>
      <c r="I61" s="47">
        <v>0</v>
      </c>
      <c r="J61" s="13">
        <v>0</v>
      </c>
      <c r="K61" s="48">
        <f t="shared" si="94"/>
        <v>0</v>
      </c>
      <c r="L61" s="47">
        <v>0</v>
      </c>
      <c r="M61" s="13">
        <v>0</v>
      </c>
      <c r="N61" s="48">
        <f t="shared" si="95"/>
        <v>0</v>
      </c>
      <c r="O61" s="47">
        <v>0</v>
      </c>
      <c r="P61" s="13">
        <v>0</v>
      </c>
      <c r="Q61" s="48">
        <f t="shared" si="96"/>
        <v>0</v>
      </c>
      <c r="R61" s="47">
        <v>0</v>
      </c>
      <c r="S61" s="13">
        <v>0</v>
      </c>
      <c r="T61" s="48">
        <f t="shared" si="97"/>
        <v>0</v>
      </c>
      <c r="U61" s="85">
        <v>156.49029999999999</v>
      </c>
      <c r="V61" s="13">
        <v>2630.585</v>
      </c>
      <c r="W61" s="48">
        <f t="shared" si="98"/>
        <v>16809.891731308584</v>
      </c>
      <c r="X61" s="47">
        <v>0</v>
      </c>
      <c r="Y61" s="13">
        <v>0</v>
      </c>
      <c r="Z61" s="48">
        <f t="shared" si="99"/>
        <v>0</v>
      </c>
      <c r="AA61" s="47">
        <v>0</v>
      </c>
      <c r="AB61" s="13">
        <v>0</v>
      </c>
      <c r="AC61" s="48">
        <f t="shared" si="100"/>
        <v>0</v>
      </c>
      <c r="AD61" s="47">
        <v>0</v>
      </c>
      <c r="AE61" s="13">
        <v>0</v>
      </c>
      <c r="AF61" s="48">
        <f t="shared" si="101"/>
        <v>0</v>
      </c>
      <c r="AG61" s="47">
        <v>0</v>
      </c>
      <c r="AH61" s="13">
        <v>0</v>
      </c>
      <c r="AI61" s="48">
        <f t="shared" si="102"/>
        <v>0</v>
      </c>
      <c r="AJ61" s="47">
        <v>0</v>
      </c>
      <c r="AK61" s="13">
        <v>0</v>
      </c>
      <c r="AL61" s="48">
        <f t="shared" si="103"/>
        <v>0</v>
      </c>
      <c r="AM61" s="47">
        <v>0</v>
      </c>
      <c r="AN61" s="13">
        <v>0</v>
      </c>
      <c r="AO61" s="48">
        <f t="shared" si="104"/>
        <v>0</v>
      </c>
      <c r="AP61" s="12">
        <f t="shared" si="105"/>
        <v>156.49029999999999</v>
      </c>
      <c r="AQ61" s="14">
        <f t="shared" si="106"/>
        <v>2630.585</v>
      </c>
    </row>
    <row r="62" spans="1:43" x14ac:dyDescent="0.3">
      <c r="A62" s="41">
        <v>2021</v>
      </c>
      <c r="B62" s="48" t="s">
        <v>9</v>
      </c>
      <c r="C62" s="47">
        <v>0</v>
      </c>
      <c r="D62" s="13">
        <v>0</v>
      </c>
      <c r="E62" s="48">
        <f t="shared" ref="E62:E69" si="108">IF(C62=0,0,D62/C62*1000)</f>
        <v>0</v>
      </c>
      <c r="F62" s="47">
        <v>0</v>
      </c>
      <c r="G62" s="13">
        <v>0</v>
      </c>
      <c r="H62" s="48">
        <f t="shared" si="93"/>
        <v>0</v>
      </c>
      <c r="I62" s="47">
        <v>0</v>
      </c>
      <c r="J62" s="13">
        <v>0</v>
      </c>
      <c r="K62" s="48">
        <f t="shared" si="94"/>
        <v>0</v>
      </c>
      <c r="L62" s="47">
        <v>0</v>
      </c>
      <c r="M62" s="13">
        <v>0</v>
      </c>
      <c r="N62" s="48">
        <f t="shared" si="95"/>
        <v>0</v>
      </c>
      <c r="O62" s="47">
        <v>0</v>
      </c>
      <c r="P62" s="13">
        <v>0</v>
      </c>
      <c r="Q62" s="48">
        <f t="shared" si="96"/>
        <v>0</v>
      </c>
      <c r="R62" s="47">
        <v>0</v>
      </c>
      <c r="S62" s="13">
        <v>0</v>
      </c>
      <c r="T62" s="48">
        <f t="shared" si="97"/>
        <v>0</v>
      </c>
      <c r="U62" s="82">
        <v>270.67</v>
      </c>
      <c r="V62" s="83">
        <v>3763.0650000000001</v>
      </c>
      <c r="W62" s="48">
        <f t="shared" si="98"/>
        <v>13902.778290907747</v>
      </c>
      <c r="X62" s="47">
        <v>0</v>
      </c>
      <c r="Y62" s="13">
        <v>0</v>
      </c>
      <c r="Z62" s="48">
        <f t="shared" si="99"/>
        <v>0</v>
      </c>
      <c r="AA62" s="47">
        <v>0</v>
      </c>
      <c r="AB62" s="13">
        <v>0</v>
      </c>
      <c r="AC62" s="48">
        <f t="shared" si="100"/>
        <v>0</v>
      </c>
      <c r="AD62" s="47">
        <v>0</v>
      </c>
      <c r="AE62" s="13">
        <v>0</v>
      </c>
      <c r="AF62" s="48">
        <f t="shared" si="101"/>
        <v>0</v>
      </c>
      <c r="AG62" s="47">
        <v>0</v>
      </c>
      <c r="AH62" s="13">
        <v>0</v>
      </c>
      <c r="AI62" s="48">
        <f t="shared" si="102"/>
        <v>0</v>
      </c>
      <c r="AJ62" s="47">
        <v>0</v>
      </c>
      <c r="AK62" s="13">
        <v>0</v>
      </c>
      <c r="AL62" s="48">
        <f t="shared" si="103"/>
        <v>0</v>
      </c>
      <c r="AM62" s="47">
        <v>0</v>
      </c>
      <c r="AN62" s="13">
        <v>0</v>
      </c>
      <c r="AO62" s="48">
        <f t="shared" si="104"/>
        <v>0</v>
      </c>
      <c r="AP62" s="12">
        <f t="shared" si="105"/>
        <v>270.67</v>
      </c>
      <c r="AQ62" s="14">
        <f t="shared" si="106"/>
        <v>3763.0650000000001</v>
      </c>
    </row>
    <row r="63" spans="1:43" x14ac:dyDescent="0.3">
      <c r="A63" s="41">
        <v>2021</v>
      </c>
      <c r="B63" s="42" t="s">
        <v>10</v>
      </c>
      <c r="C63" s="47">
        <v>0</v>
      </c>
      <c r="D63" s="13">
        <v>0</v>
      </c>
      <c r="E63" s="48">
        <f t="shared" si="108"/>
        <v>0</v>
      </c>
      <c r="F63" s="47">
        <v>0</v>
      </c>
      <c r="G63" s="13">
        <v>0</v>
      </c>
      <c r="H63" s="48">
        <f t="shared" si="93"/>
        <v>0</v>
      </c>
      <c r="I63" s="47">
        <v>0</v>
      </c>
      <c r="J63" s="13">
        <v>0</v>
      </c>
      <c r="K63" s="48">
        <f t="shared" si="94"/>
        <v>0</v>
      </c>
      <c r="L63" s="47">
        <v>0</v>
      </c>
      <c r="M63" s="13">
        <v>0</v>
      </c>
      <c r="N63" s="48">
        <f t="shared" si="95"/>
        <v>0</v>
      </c>
      <c r="O63" s="47">
        <v>0</v>
      </c>
      <c r="P63" s="13">
        <v>0</v>
      </c>
      <c r="Q63" s="48">
        <f t="shared" si="96"/>
        <v>0</v>
      </c>
      <c r="R63" s="47">
        <v>0</v>
      </c>
      <c r="S63" s="13">
        <v>0</v>
      </c>
      <c r="T63" s="48">
        <f t="shared" si="97"/>
        <v>0</v>
      </c>
      <c r="U63" s="85">
        <v>211.25998999999999</v>
      </c>
      <c r="V63" s="13">
        <v>2730.616</v>
      </c>
      <c r="W63" s="48">
        <f t="shared" si="98"/>
        <v>12925.381658874452</v>
      </c>
      <c r="X63" s="47">
        <v>0</v>
      </c>
      <c r="Y63" s="13">
        <v>0</v>
      </c>
      <c r="Z63" s="48">
        <f t="shared" si="99"/>
        <v>0</v>
      </c>
      <c r="AA63" s="47">
        <v>0</v>
      </c>
      <c r="AB63" s="13">
        <v>0</v>
      </c>
      <c r="AC63" s="48">
        <f t="shared" si="100"/>
        <v>0</v>
      </c>
      <c r="AD63" s="47">
        <v>0</v>
      </c>
      <c r="AE63" s="13">
        <v>0</v>
      </c>
      <c r="AF63" s="48">
        <f t="shared" si="101"/>
        <v>0</v>
      </c>
      <c r="AG63" s="47">
        <v>0</v>
      </c>
      <c r="AH63" s="13">
        <v>0</v>
      </c>
      <c r="AI63" s="48">
        <f t="shared" si="102"/>
        <v>0</v>
      </c>
      <c r="AJ63" s="47">
        <v>0</v>
      </c>
      <c r="AK63" s="13">
        <v>0</v>
      </c>
      <c r="AL63" s="48">
        <f t="shared" si="103"/>
        <v>0</v>
      </c>
      <c r="AM63" s="47">
        <v>0</v>
      </c>
      <c r="AN63" s="13">
        <v>0</v>
      </c>
      <c r="AO63" s="48">
        <f t="shared" si="104"/>
        <v>0</v>
      </c>
      <c r="AP63" s="12">
        <f t="shared" si="105"/>
        <v>211.25998999999999</v>
      </c>
      <c r="AQ63" s="14">
        <f t="shared" si="106"/>
        <v>2730.616</v>
      </c>
    </row>
    <row r="64" spans="1:43" x14ac:dyDescent="0.3">
      <c r="A64" s="41">
        <v>2021</v>
      </c>
      <c r="B64" s="42" t="s">
        <v>11</v>
      </c>
      <c r="C64" s="47">
        <v>0</v>
      </c>
      <c r="D64" s="13">
        <v>0</v>
      </c>
      <c r="E64" s="48">
        <f t="shared" si="108"/>
        <v>0</v>
      </c>
      <c r="F64" s="47">
        <v>0</v>
      </c>
      <c r="G64" s="13">
        <v>0</v>
      </c>
      <c r="H64" s="48">
        <f t="shared" si="93"/>
        <v>0</v>
      </c>
      <c r="I64" s="47">
        <v>0</v>
      </c>
      <c r="J64" s="13">
        <v>0</v>
      </c>
      <c r="K64" s="48">
        <f t="shared" si="94"/>
        <v>0</v>
      </c>
      <c r="L64" s="47">
        <v>0</v>
      </c>
      <c r="M64" s="13">
        <v>0</v>
      </c>
      <c r="N64" s="48">
        <f t="shared" si="95"/>
        <v>0</v>
      </c>
      <c r="O64" s="47">
        <v>0</v>
      </c>
      <c r="P64" s="13">
        <v>0</v>
      </c>
      <c r="Q64" s="48">
        <f t="shared" si="96"/>
        <v>0</v>
      </c>
      <c r="R64" s="47">
        <v>0</v>
      </c>
      <c r="S64" s="13">
        <v>0</v>
      </c>
      <c r="T64" s="48">
        <f t="shared" si="97"/>
        <v>0</v>
      </c>
      <c r="U64" s="85">
        <v>366.22990999999996</v>
      </c>
      <c r="V64" s="13">
        <v>5824.75</v>
      </c>
      <c r="W64" s="48">
        <f t="shared" si="98"/>
        <v>15904.626686553267</v>
      </c>
      <c r="X64" s="47">
        <v>0</v>
      </c>
      <c r="Y64" s="13">
        <v>0</v>
      </c>
      <c r="Z64" s="48">
        <f t="shared" si="99"/>
        <v>0</v>
      </c>
      <c r="AA64" s="47">
        <v>0</v>
      </c>
      <c r="AB64" s="13">
        <v>0</v>
      </c>
      <c r="AC64" s="48">
        <f t="shared" si="100"/>
        <v>0</v>
      </c>
      <c r="AD64" s="47">
        <v>0</v>
      </c>
      <c r="AE64" s="13">
        <v>0</v>
      </c>
      <c r="AF64" s="48">
        <f t="shared" si="101"/>
        <v>0</v>
      </c>
      <c r="AG64" s="47">
        <v>0</v>
      </c>
      <c r="AH64" s="13">
        <v>0</v>
      </c>
      <c r="AI64" s="48">
        <f t="shared" si="102"/>
        <v>0</v>
      </c>
      <c r="AJ64" s="47">
        <v>0</v>
      </c>
      <c r="AK64" s="13">
        <v>0</v>
      </c>
      <c r="AL64" s="48">
        <f t="shared" si="103"/>
        <v>0</v>
      </c>
      <c r="AM64" s="47">
        <v>0</v>
      </c>
      <c r="AN64" s="13">
        <v>0</v>
      </c>
      <c r="AO64" s="48">
        <f t="shared" si="104"/>
        <v>0</v>
      </c>
      <c r="AP64" s="12">
        <f t="shared" si="105"/>
        <v>366.22990999999996</v>
      </c>
      <c r="AQ64" s="14">
        <f t="shared" si="106"/>
        <v>5824.75</v>
      </c>
    </row>
    <row r="65" spans="1:43" x14ac:dyDescent="0.3">
      <c r="A65" s="41">
        <v>2021</v>
      </c>
      <c r="B65" s="42" t="s">
        <v>12</v>
      </c>
      <c r="C65" s="47">
        <v>0</v>
      </c>
      <c r="D65" s="13">
        <v>0</v>
      </c>
      <c r="E65" s="48">
        <f t="shared" si="108"/>
        <v>0</v>
      </c>
      <c r="F65" s="47">
        <v>0</v>
      </c>
      <c r="G65" s="13">
        <v>0</v>
      </c>
      <c r="H65" s="48">
        <f t="shared" si="93"/>
        <v>0</v>
      </c>
      <c r="I65" s="47">
        <v>0</v>
      </c>
      <c r="J65" s="13">
        <v>0</v>
      </c>
      <c r="K65" s="48">
        <f t="shared" si="94"/>
        <v>0</v>
      </c>
      <c r="L65" s="47">
        <v>0</v>
      </c>
      <c r="M65" s="13">
        <v>0</v>
      </c>
      <c r="N65" s="48">
        <f t="shared" si="95"/>
        <v>0</v>
      </c>
      <c r="O65" s="47">
        <v>0</v>
      </c>
      <c r="P65" s="13">
        <v>0</v>
      </c>
      <c r="Q65" s="48">
        <f t="shared" si="96"/>
        <v>0</v>
      </c>
      <c r="R65" s="47">
        <v>0</v>
      </c>
      <c r="S65" s="13">
        <v>0</v>
      </c>
      <c r="T65" s="48">
        <f t="shared" si="97"/>
        <v>0</v>
      </c>
      <c r="U65" s="85">
        <v>78.47</v>
      </c>
      <c r="V65" s="13">
        <v>1200.989</v>
      </c>
      <c r="W65" s="48">
        <f t="shared" si="98"/>
        <v>15305.072002038996</v>
      </c>
      <c r="X65" s="47">
        <v>0</v>
      </c>
      <c r="Y65" s="13">
        <v>0</v>
      </c>
      <c r="Z65" s="48">
        <f t="shared" si="99"/>
        <v>0</v>
      </c>
      <c r="AA65" s="47">
        <v>0</v>
      </c>
      <c r="AB65" s="13">
        <v>0</v>
      </c>
      <c r="AC65" s="48">
        <f t="shared" si="100"/>
        <v>0</v>
      </c>
      <c r="AD65" s="47">
        <v>0</v>
      </c>
      <c r="AE65" s="13">
        <v>0</v>
      </c>
      <c r="AF65" s="48">
        <f t="shared" si="101"/>
        <v>0</v>
      </c>
      <c r="AG65" s="47">
        <v>0</v>
      </c>
      <c r="AH65" s="13">
        <v>0</v>
      </c>
      <c r="AI65" s="48">
        <f t="shared" si="102"/>
        <v>0</v>
      </c>
      <c r="AJ65" s="47">
        <v>0</v>
      </c>
      <c r="AK65" s="13">
        <v>0</v>
      </c>
      <c r="AL65" s="48">
        <f t="shared" si="103"/>
        <v>0</v>
      </c>
      <c r="AM65" s="47">
        <v>0</v>
      </c>
      <c r="AN65" s="13">
        <v>0</v>
      </c>
      <c r="AO65" s="48">
        <f t="shared" si="104"/>
        <v>0</v>
      </c>
      <c r="AP65" s="12">
        <f t="shared" si="105"/>
        <v>78.47</v>
      </c>
      <c r="AQ65" s="14">
        <f t="shared" si="106"/>
        <v>1200.989</v>
      </c>
    </row>
    <row r="66" spans="1:43" x14ac:dyDescent="0.3">
      <c r="A66" s="41">
        <v>2021</v>
      </c>
      <c r="B66" s="42" t="s">
        <v>13</v>
      </c>
      <c r="C66" s="47">
        <v>0</v>
      </c>
      <c r="D66" s="13">
        <v>0</v>
      </c>
      <c r="E66" s="48">
        <f t="shared" si="108"/>
        <v>0</v>
      </c>
      <c r="F66" s="47">
        <v>0</v>
      </c>
      <c r="G66" s="13">
        <v>0</v>
      </c>
      <c r="H66" s="48">
        <f t="shared" si="93"/>
        <v>0</v>
      </c>
      <c r="I66" s="47">
        <v>0</v>
      </c>
      <c r="J66" s="13">
        <v>0</v>
      </c>
      <c r="K66" s="48">
        <f t="shared" si="94"/>
        <v>0</v>
      </c>
      <c r="L66" s="47">
        <v>0</v>
      </c>
      <c r="M66" s="13">
        <v>0</v>
      </c>
      <c r="N66" s="48">
        <f t="shared" si="95"/>
        <v>0</v>
      </c>
      <c r="O66" s="47">
        <v>0</v>
      </c>
      <c r="P66" s="13">
        <v>0</v>
      </c>
      <c r="Q66" s="48">
        <f t="shared" si="96"/>
        <v>0</v>
      </c>
      <c r="R66" s="47">
        <v>0</v>
      </c>
      <c r="S66" s="13">
        <v>0</v>
      </c>
      <c r="T66" s="48">
        <f t="shared" si="97"/>
        <v>0</v>
      </c>
      <c r="U66" s="85">
        <v>237.51499999999999</v>
      </c>
      <c r="V66" s="13">
        <v>4351.2430000000004</v>
      </c>
      <c r="W66" s="48">
        <f t="shared" si="98"/>
        <v>18319.866113719138</v>
      </c>
      <c r="X66" s="47">
        <v>0</v>
      </c>
      <c r="Y66" s="13">
        <v>0</v>
      </c>
      <c r="Z66" s="48">
        <f t="shared" si="99"/>
        <v>0</v>
      </c>
      <c r="AA66" s="85">
        <v>0.67949000000000004</v>
      </c>
      <c r="AB66" s="13">
        <v>0.88400000000000001</v>
      </c>
      <c r="AC66" s="48">
        <f t="shared" si="100"/>
        <v>1300.975731798849</v>
      </c>
      <c r="AD66" s="47">
        <v>0</v>
      </c>
      <c r="AE66" s="13">
        <v>0</v>
      </c>
      <c r="AF66" s="48">
        <f t="shared" si="101"/>
        <v>0</v>
      </c>
      <c r="AG66" s="47">
        <v>0</v>
      </c>
      <c r="AH66" s="13">
        <v>0</v>
      </c>
      <c r="AI66" s="48">
        <f t="shared" si="102"/>
        <v>0</v>
      </c>
      <c r="AJ66" s="47">
        <v>0</v>
      </c>
      <c r="AK66" s="13">
        <v>0</v>
      </c>
      <c r="AL66" s="48">
        <f t="shared" si="103"/>
        <v>0</v>
      </c>
      <c r="AM66" s="47">
        <v>0</v>
      </c>
      <c r="AN66" s="13">
        <v>0</v>
      </c>
      <c r="AO66" s="48">
        <f t="shared" si="104"/>
        <v>0</v>
      </c>
      <c r="AP66" s="12">
        <f t="shared" si="105"/>
        <v>238.19448999999997</v>
      </c>
      <c r="AQ66" s="14">
        <f t="shared" si="106"/>
        <v>4352.1270000000004</v>
      </c>
    </row>
    <row r="67" spans="1:43" x14ac:dyDescent="0.3">
      <c r="A67" s="41">
        <v>2021</v>
      </c>
      <c r="B67" s="42" t="s">
        <v>14</v>
      </c>
      <c r="C67" s="47">
        <v>0</v>
      </c>
      <c r="D67" s="13">
        <v>0</v>
      </c>
      <c r="E67" s="48">
        <f t="shared" si="108"/>
        <v>0</v>
      </c>
      <c r="F67" s="47">
        <v>0</v>
      </c>
      <c r="G67" s="13">
        <v>0</v>
      </c>
      <c r="H67" s="48">
        <f t="shared" si="93"/>
        <v>0</v>
      </c>
      <c r="I67" s="47">
        <v>0</v>
      </c>
      <c r="J67" s="13">
        <v>0</v>
      </c>
      <c r="K67" s="48">
        <f t="shared" si="94"/>
        <v>0</v>
      </c>
      <c r="L67" s="47">
        <v>0</v>
      </c>
      <c r="M67" s="13">
        <v>0</v>
      </c>
      <c r="N67" s="48">
        <f t="shared" si="95"/>
        <v>0</v>
      </c>
      <c r="O67" s="47">
        <v>0</v>
      </c>
      <c r="P67" s="13">
        <v>0</v>
      </c>
      <c r="Q67" s="48">
        <f t="shared" si="96"/>
        <v>0</v>
      </c>
      <c r="R67" s="47">
        <v>0</v>
      </c>
      <c r="S67" s="13">
        <v>0</v>
      </c>
      <c r="T67" s="48">
        <f t="shared" si="97"/>
        <v>0</v>
      </c>
      <c r="U67" s="85">
        <v>286.46992</v>
      </c>
      <c r="V67" s="13">
        <v>5438.61</v>
      </c>
      <c r="W67" s="48">
        <f t="shared" si="98"/>
        <v>18984.925188655059</v>
      </c>
      <c r="X67" s="47">
        <v>0</v>
      </c>
      <c r="Y67" s="13">
        <v>0</v>
      </c>
      <c r="Z67" s="48">
        <f t="shared" si="99"/>
        <v>0</v>
      </c>
      <c r="AA67" s="47">
        <v>0</v>
      </c>
      <c r="AB67" s="13">
        <v>0</v>
      </c>
      <c r="AC67" s="48">
        <f t="shared" si="100"/>
        <v>0</v>
      </c>
      <c r="AD67" s="47">
        <v>0</v>
      </c>
      <c r="AE67" s="13">
        <v>0</v>
      </c>
      <c r="AF67" s="48">
        <f t="shared" si="101"/>
        <v>0</v>
      </c>
      <c r="AG67" s="47">
        <v>0</v>
      </c>
      <c r="AH67" s="13">
        <v>0</v>
      </c>
      <c r="AI67" s="48">
        <f t="shared" si="102"/>
        <v>0</v>
      </c>
      <c r="AJ67" s="47">
        <v>0</v>
      </c>
      <c r="AK67" s="13">
        <v>0</v>
      </c>
      <c r="AL67" s="48">
        <f t="shared" si="103"/>
        <v>0</v>
      </c>
      <c r="AM67" s="47">
        <v>0</v>
      </c>
      <c r="AN67" s="13">
        <v>0</v>
      </c>
      <c r="AO67" s="48">
        <f t="shared" si="104"/>
        <v>0</v>
      </c>
      <c r="AP67" s="12">
        <f t="shared" si="105"/>
        <v>286.46992</v>
      </c>
      <c r="AQ67" s="14">
        <f t="shared" si="106"/>
        <v>5438.61</v>
      </c>
    </row>
    <row r="68" spans="1:43" x14ac:dyDescent="0.3">
      <c r="A68" s="41">
        <v>2021</v>
      </c>
      <c r="B68" s="48" t="s">
        <v>15</v>
      </c>
      <c r="C68" s="47">
        <v>0</v>
      </c>
      <c r="D68" s="13">
        <v>0</v>
      </c>
      <c r="E68" s="48">
        <f t="shared" si="108"/>
        <v>0</v>
      </c>
      <c r="F68" s="47">
        <v>0</v>
      </c>
      <c r="G68" s="13">
        <v>0</v>
      </c>
      <c r="H68" s="48">
        <f t="shared" si="93"/>
        <v>0</v>
      </c>
      <c r="I68" s="47">
        <v>0</v>
      </c>
      <c r="J68" s="13">
        <v>0</v>
      </c>
      <c r="K68" s="48">
        <f t="shared" si="94"/>
        <v>0</v>
      </c>
      <c r="L68" s="47">
        <v>0</v>
      </c>
      <c r="M68" s="13">
        <v>0</v>
      </c>
      <c r="N68" s="48">
        <f t="shared" si="95"/>
        <v>0</v>
      </c>
      <c r="O68" s="47">
        <v>0</v>
      </c>
      <c r="P68" s="13">
        <v>0</v>
      </c>
      <c r="Q68" s="48">
        <f t="shared" si="96"/>
        <v>0</v>
      </c>
      <c r="R68" s="47">
        <v>0</v>
      </c>
      <c r="S68" s="13">
        <v>0</v>
      </c>
      <c r="T68" s="48">
        <f t="shared" si="97"/>
        <v>0</v>
      </c>
      <c r="U68" s="85">
        <v>333.81790999999998</v>
      </c>
      <c r="V68" s="13">
        <v>6711.9709999999995</v>
      </c>
      <c r="W68" s="48">
        <f t="shared" si="98"/>
        <v>20106.68331126991</v>
      </c>
      <c r="X68" s="47">
        <v>0</v>
      </c>
      <c r="Y68" s="13">
        <v>0</v>
      </c>
      <c r="Z68" s="48">
        <f t="shared" si="99"/>
        <v>0</v>
      </c>
      <c r="AA68" s="47">
        <v>0</v>
      </c>
      <c r="AB68" s="13">
        <v>0</v>
      </c>
      <c r="AC68" s="48">
        <f t="shared" si="100"/>
        <v>0</v>
      </c>
      <c r="AD68" s="47">
        <v>0</v>
      </c>
      <c r="AE68" s="13">
        <v>0</v>
      </c>
      <c r="AF68" s="48">
        <f t="shared" si="101"/>
        <v>0</v>
      </c>
      <c r="AG68" s="47">
        <v>0</v>
      </c>
      <c r="AH68" s="13">
        <v>0</v>
      </c>
      <c r="AI68" s="48">
        <f t="shared" si="102"/>
        <v>0</v>
      </c>
      <c r="AJ68" s="47">
        <v>0</v>
      </c>
      <c r="AK68" s="13">
        <v>0</v>
      </c>
      <c r="AL68" s="48">
        <f t="shared" si="103"/>
        <v>0</v>
      </c>
      <c r="AM68" s="47">
        <v>0</v>
      </c>
      <c r="AN68" s="13">
        <v>0</v>
      </c>
      <c r="AO68" s="48">
        <f t="shared" si="104"/>
        <v>0</v>
      </c>
      <c r="AP68" s="12">
        <f t="shared" si="105"/>
        <v>333.81790999999998</v>
      </c>
      <c r="AQ68" s="14">
        <f t="shared" si="106"/>
        <v>6711.9709999999995</v>
      </c>
    </row>
    <row r="69" spans="1:43" x14ac:dyDescent="0.3">
      <c r="A69" s="41">
        <v>2021</v>
      </c>
      <c r="B69" s="42" t="s">
        <v>16</v>
      </c>
      <c r="C69" s="47">
        <v>0</v>
      </c>
      <c r="D69" s="13">
        <v>0</v>
      </c>
      <c r="E69" s="48">
        <f t="shared" si="108"/>
        <v>0</v>
      </c>
      <c r="F69" s="47">
        <v>0</v>
      </c>
      <c r="G69" s="13">
        <v>0</v>
      </c>
      <c r="H69" s="48">
        <f t="shared" si="93"/>
        <v>0</v>
      </c>
      <c r="I69" s="47">
        <v>0</v>
      </c>
      <c r="J69" s="13">
        <v>0</v>
      </c>
      <c r="K69" s="48">
        <f t="shared" si="94"/>
        <v>0</v>
      </c>
      <c r="L69" s="85">
        <v>0.2</v>
      </c>
      <c r="M69" s="13">
        <v>0.3</v>
      </c>
      <c r="N69" s="48">
        <f t="shared" si="95"/>
        <v>1499.9999999999998</v>
      </c>
      <c r="O69" s="47">
        <v>0</v>
      </c>
      <c r="P69" s="13">
        <v>0</v>
      </c>
      <c r="Q69" s="48">
        <f t="shared" si="96"/>
        <v>0</v>
      </c>
      <c r="R69" s="47">
        <v>0</v>
      </c>
      <c r="S69" s="13">
        <v>0</v>
      </c>
      <c r="T69" s="48">
        <f t="shared" si="97"/>
        <v>0</v>
      </c>
      <c r="U69" s="85">
        <v>550.50496999999996</v>
      </c>
      <c r="V69" s="13">
        <v>11274.413</v>
      </c>
      <c r="W69" s="48">
        <f t="shared" si="98"/>
        <v>20480.129361956537</v>
      </c>
      <c r="X69" s="47">
        <v>0</v>
      </c>
      <c r="Y69" s="13">
        <v>0</v>
      </c>
      <c r="Z69" s="48">
        <f t="shared" si="99"/>
        <v>0</v>
      </c>
      <c r="AA69" s="47">
        <v>0</v>
      </c>
      <c r="AB69" s="13">
        <v>0</v>
      </c>
      <c r="AC69" s="48">
        <f t="shared" si="100"/>
        <v>0</v>
      </c>
      <c r="AD69" s="47">
        <v>0</v>
      </c>
      <c r="AE69" s="13">
        <v>0</v>
      </c>
      <c r="AF69" s="48">
        <f t="shared" si="101"/>
        <v>0</v>
      </c>
      <c r="AG69" s="47">
        <v>0</v>
      </c>
      <c r="AH69" s="13">
        <v>0</v>
      </c>
      <c r="AI69" s="48">
        <f t="shared" si="102"/>
        <v>0</v>
      </c>
      <c r="AJ69" s="47">
        <v>0</v>
      </c>
      <c r="AK69" s="13">
        <v>0</v>
      </c>
      <c r="AL69" s="48">
        <f t="shared" si="103"/>
        <v>0</v>
      </c>
      <c r="AM69" s="47">
        <v>0</v>
      </c>
      <c r="AN69" s="13">
        <v>0</v>
      </c>
      <c r="AO69" s="48">
        <f t="shared" si="104"/>
        <v>0</v>
      </c>
      <c r="AP69" s="12">
        <f>U69+AA69+F69+X69+I69+R69+O69+C69+AM69+AJ69+L69</f>
        <v>550.70497</v>
      </c>
      <c r="AQ69" s="14">
        <f t="shared" si="106"/>
        <v>11274.713</v>
      </c>
    </row>
    <row r="70" spans="1:43" ht="15" thickBot="1" x14ac:dyDescent="0.35">
      <c r="A70" s="43"/>
      <c r="B70" s="57" t="s">
        <v>17</v>
      </c>
      <c r="C70" s="49">
        <f t="shared" ref="C70:D70" si="109">SUM(C58:C69)</f>
        <v>0</v>
      </c>
      <c r="D70" s="30">
        <f t="shared" si="109"/>
        <v>0</v>
      </c>
      <c r="E70" s="50"/>
      <c r="F70" s="49">
        <f t="shared" ref="F70:G70" si="110">SUM(F58:F69)</f>
        <v>0</v>
      </c>
      <c r="G70" s="30">
        <f t="shared" si="110"/>
        <v>0</v>
      </c>
      <c r="H70" s="50"/>
      <c r="I70" s="49">
        <f t="shared" ref="I70:J70" si="111">SUM(I58:I69)</f>
        <v>20</v>
      </c>
      <c r="J70" s="30">
        <f t="shared" si="111"/>
        <v>293.06</v>
      </c>
      <c r="K70" s="50"/>
      <c r="L70" s="49">
        <f t="shared" ref="L70:M70" si="112">SUM(L58:L69)</f>
        <v>0.2</v>
      </c>
      <c r="M70" s="30">
        <f t="shared" si="112"/>
        <v>0.3</v>
      </c>
      <c r="N70" s="50"/>
      <c r="O70" s="49">
        <f t="shared" ref="O70:P70" si="113">SUM(O58:O69)</f>
        <v>0</v>
      </c>
      <c r="P70" s="30">
        <f t="shared" si="113"/>
        <v>0</v>
      </c>
      <c r="Q70" s="50"/>
      <c r="R70" s="49">
        <f t="shared" ref="R70:S70" si="114">SUM(R58:R69)</f>
        <v>0</v>
      </c>
      <c r="S70" s="30">
        <f t="shared" si="114"/>
        <v>0</v>
      </c>
      <c r="T70" s="50"/>
      <c r="U70" s="49">
        <f t="shared" ref="U70:V70" si="115">SUM(U58:U69)</f>
        <v>3231.3579900000004</v>
      </c>
      <c r="V70" s="30">
        <f t="shared" si="115"/>
        <v>54930.385000000002</v>
      </c>
      <c r="W70" s="50"/>
      <c r="X70" s="49">
        <f t="shared" ref="X70:Y70" si="116">SUM(X58:X69)</f>
        <v>0</v>
      </c>
      <c r="Y70" s="30">
        <f t="shared" si="116"/>
        <v>0</v>
      </c>
      <c r="Z70" s="50"/>
      <c r="AA70" s="49">
        <f t="shared" ref="AA70:AB70" si="117">SUM(AA58:AA69)</f>
        <v>0.67949000000000004</v>
      </c>
      <c r="AB70" s="30">
        <f t="shared" si="117"/>
        <v>0.88400000000000001</v>
      </c>
      <c r="AC70" s="50"/>
      <c r="AD70" s="49">
        <f t="shared" ref="AD70:AE70" si="118">SUM(AD58:AD69)</f>
        <v>0</v>
      </c>
      <c r="AE70" s="30">
        <f t="shared" si="118"/>
        <v>0</v>
      </c>
      <c r="AF70" s="50"/>
      <c r="AG70" s="49">
        <f t="shared" ref="AG70:AH70" si="119">SUM(AG58:AG69)</f>
        <v>0</v>
      </c>
      <c r="AH70" s="30">
        <f t="shared" si="119"/>
        <v>0</v>
      </c>
      <c r="AI70" s="50"/>
      <c r="AJ70" s="49">
        <f t="shared" ref="AJ70:AK70" si="120">SUM(AJ58:AJ69)</f>
        <v>0</v>
      </c>
      <c r="AK70" s="30">
        <f t="shared" si="120"/>
        <v>0</v>
      </c>
      <c r="AL70" s="50"/>
      <c r="AM70" s="49">
        <f t="shared" ref="AM70:AN70" si="121">SUM(AM58:AM69)</f>
        <v>0</v>
      </c>
      <c r="AN70" s="30">
        <f t="shared" si="121"/>
        <v>0</v>
      </c>
      <c r="AO70" s="50"/>
      <c r="AP70" s="31">
        <f t="shared" ref="AP70" si="122">U70+AA70+F70+X70+I70+R70+O70+C70+AM70+AJ70+L70</f>
        <v>3252.2374800000002</v>
      </c>
      <c r="AQ70" s="32">
        <f t="shared" si="106"/>
        <v>55224.629000000001</v>
      </c>
    </row>
    <row r="71" spans="1:43" ht="20.399999999999999" customHeight="1" x14ac:dyDescent="0.3">
      <c r="A71" s="41">
        <v>2022</v>
      </c>
      <c r="B71" s="42" t="s">
        <v>5</v>
      </c>
      <c r="C71" s="47">
        <v>0</v>
      </c>
      <c r="D71" s="13">
        <v>0</v>
      </c>
      <c r="E71" s="48">
        <f>IF(C71=0,0,D71/C71*1000)</f>
        <v>0</v>
      </c>
      <c r="F71" s="47">
        <v>0</v>
      </c>
      <c r="G71" s="13">
        <v>0</v>
      </c>
      <c r="H71" s="48">
        <f t="shared" ref="H71:H82" si="123">IF(F71=0,0,G71/F71*1000)</f>
        <v>0</v>
      </c>
      <c r="I71" s="47">
        <v>0</v>
      </c>
      <c r="J71" s="13">
        <v>0</v>
      </c>
      <c r="K71" s="48">
        <f t="shared" ref="K71:K82" si="124">IF(I71=0,0,J71/I71*1000)</f>
        <v>0</v>
      </c>
      <c r="L71" s="47">
        <v>0</v>
      </c>
      <c r="M71" s="13">
        <v>0</v>
      </c>
      <c r="N71" s="48">
        <f t="shared" ref="N71:N82" si="125">IF(L71=0,0,M71/L71*1000)</f>
        <v>0</v>
      </c>
      <c r="O71" s="47">
        <v>0</v>
      </c>
      <c r="P71" s="13">
        <v>0</v>
      </c>
      <c r="Q71" s="48">
        <f t="shared" ref="Q71:Q82" si="126">IF(O71=0,0,P71/O71*1000)</f>
        <v>0</v>
      </c>
      <c r="R71" s="47">
        <v>0</v>
      </c>
      <c r="S71" s="13">
        <v>0</v>
      </c>
      <c r="T71" s="48">
        <f t="shared" ref="T71:T82" si="127">IF(R71=0,0,S71/R71*1000)</f>
        <v>0</v>
      </c>
      <c r="U71" s="85">
        <v>427.34932000000003</v>
      </c>
      <c r="V71" s="13">
        <v>9540.2289999999994</v>
      </c>
      <c r="W71" s="48">
        <f t="shared" ref="W71:W82" si="128">IF(U71=0,0,V71/U71*1000)</f>
        <v>22324.193706450729</v>
      </c>
      <c r="X71" s="47">
        <v>0</v>
      </c>
      <c r="Y71" s="13">
        <v>0</v>
      </c>
      <c r="Z71" s="48">
        <f t="shared" ref="Z71:Z82" si="129">IF(X71=0,0,Y71/X71*1000)</f>
        <v>0</v>
      </c>
      <c r="AA71" s="47">
        <v>0</v>
      </c>
      <c r="AB71" s="13">
        <v>0</v>
      </c>
      <c r="AC71" s="48">
        <f t="shared" ref="AC71:AC82" si="130">IF(AA71=0,0,AB71/AA71*1000)</f>
        <v>0</v>
      </c>
      <c r="AD71" s="47">
        <v>0</v>
      </c>
      <c r="AE71" s="13">
        <v>0</v>
      </c>
      <c r="AF71" s="48">
        <f t="shared" ref="AF71:AF82" si="131">IF(AD71=0,0,AE71/AD71*1000)</f>
        <v>0</v>
      </c>
      <c r="AG71" s="47">
        <v>0</v>
      </c>
      <c r="AH71" s="13">
        <v>0</v>
      </c>
      <c r="AI71" s="48">
        <f t="shared" ref="AI71:AI82" si="132">IF(AG71=0,0,AH71/AG71*1000)</f>
        <v>0</v>
      </c>
      <c r="AJ71" s="47">
        <v>0</v>
      </c>
      <c r="AK71" s="13">
        <v>0</v>
      </c>
      <c r="AL71" s="48">
        <f t="shared" ref="AL71:AL82" si="133">IF(AJ71=0,0,AK71/AJ71*1000)</f>
        <v>0</v>
      </c>
      <c r="AM71" s="85">
        <v>32</v>
      </c>
      <c r="AN71" s="13">
        <v>787.2</v>
      </c>
      <c r="AO71" s="48">
        <f t="shared" ref="AO71:AO82" si="134">IF(AM71=0,0,AN71/AM71*1000)</f>
        <v>24600</v>
      </c>
      <c r="AP71" s="12">
        <f>SUMIF($C$5:$AO$5,"Ton",C71:AO71)</f>
        <v>459.34932000000003</v>
      </c>
      <c r="AQ71" s="14">
        <f>SUMIF($C$5:$AO$5,"F*",C71:AO71)</f>
        <v>10327.429</v>
      </c>
    </row>
    <row r="72" spans="1:43" x14ac:dyDescent="0.3">
      <c r="A72" s="41">
        <v>2022</v>
      </c>
      <c r="B72" s="42" t="s">
        <v>6</v>
      </c>
      <c r="C72" s="47">
        <v>0</v>
      </c>
      <c r="D72" s="13">
        <v>0</v>
      </c>
      <c r="E72" s="48">
        <f t="shared" ref="E72:E73" si="135">IF(C72=0,0,D72/C72*1000)</f>
        <v>0</v>
      </c>
      <c r="F72" s="47">
        <v>0</v>
      </c>
      <c r="G72" s="13">
        <v>0</v>
      </c>
      <c r="H72" s="48">
        <f t="shared" si="123"/>
        <v>0</v>
      </c>
      <c r="I72" s="47">
        <v>0</v>
      </c>
      <c r="J72" s="13">
        <v>0</v>
      </c>
      <c r="K72" s="48">
        <f t="shared" si="124"/>
        <v>0</v>
      </c>
      <c r="L72" s="47">
        <v>0</v>
      </c>
      <c r="M72" s="13">
        <v>0</v>
      </c>
      <c r="N72" s="48">
        <f t="shared" si="125"/>
        <v>0</v>
      </c>
      <c r="O72" s="47">
        <v>0</v>
      </c>
      <c r="P72" s="13">
        <v>0</v>
      </c>
      <c r="Q72" s="48">
        <f t="shared" si="126"/>
        <v>0</v>
      </c>
      <c r="R72" s="47">
        <v>0</v>
      </c>
      <c r="S72" s="13">
        <v>0</v>
      </c>
      <c r="T72" s="48">
        <f t="shared" si="127"/>
        <v>0</v>
      </c>
      <c r="U72" s="85">
        <v>199.22</v>
      </c>
      <c r="V72" s="13">
        <v>4939.1350000000002</v>
      </c>
      <c r="W72" s="48">
        <f t="shared" si="128"/>
        <v>24792.365224375066</v>
      </c>
      <c r="X72" s="47">
        <v>0</v>
      </c>
      <c r="Y72" s="13">
        <v>0</v>
      </c>
      <c r="Z72" s="48">
        <f t="shared" si="129"/>
        <v>0</v>
      </c>
      <c r="AA72" s="47">
        <v>0</v>
      </c>
      <c r="AB72" s="13">
        <v>0</v>
      </c>
      <c r="AC72" s="48">
        <f t="shared" si="130"/>
        <v>0</v>
      </c>
      <c r="AD72" s="47">
        <v>0</v>
      </c>
      <c r="AE72" s="13">
        <v>0</v>
      </c>
      <c r="AF72" s="48">
        <f t="shared" si="131"/>
        <v>0</v>
      </c>
      <c r="AG72" s="47">
        <v>0</v>
      </c>
      <c r="AH72" s="13">
        <v>0</v>
      </c>
      <c r="AI72" s="48">
        <f t="shared" si="132"/>
        <v>0</v>
      </c>
      <c r="AJ72" s="47">
        <v>0</v>
      </c>
      <c r="AK72" s="13">
        <v>0</v>
      </c>
      <c r="AL72" s="48">
        <f t="shared" si="133"/>
        <v>0</v>
      </c>
      <c r="AM72" s="47">
        <v>0</v>
      </c>
      <c r="AN72" s="13">
        <v>0</v>
      </c>
      <c r="AO72" s="48">
        <f t="shared" si="134"/>
        <v>0</v>
      </c>
      <c r="AP72" s="12">
        <f t="shared" ref="AP72:AP83" si="136">SUMIF($C$5:$AO$5,"Ton",C72:AO72)</f>
        <v>199.22</v>
      </c>
      <c r="AQ72" s="14">
        <f t="shared" ref="AQ72:AQ83" si="137">SUMIF($C$5:$AO$5,"F*",C72:AO72)</f>
        <v>4939.1350000000002</v>
      </c>
    </row>
    <row r="73" spans="1:43" x14ac:dyDescent="0.3">
      <c r="A73" s="41">
        <v>2022</v>
      </c>
      <c r="B73" s="42" t="s">
        <v>7</v>
      </c>
      <c r="C73" s="47">
        <v>0</v>
      </c>
      <c r="D73" s="13">
        <v>0</v>
      </c>
      <c r="E73" s="48">
        <f t="shared" si="135"/>
        <v>0</v>
      </c>
      <c r="F73" s="47">
        <v>0</v>
      </c>
      <c r="G73" s="13">
        <v>0</v>
      </c>
      <c r="H73" s="48">
        <f t="shared" si="123"/>
        <v>0</v>
      </c>
      <c r="I73" s="47">
        <v>0</v>
      </c>
      <c r="J73" s="13">
        <v>0</v>
      </c>
      <c r="K73" s="48">
        <f t="shared" si="124"/>
        <v>0</v>
      </c>
      <c r="L73" s="47">
        <v>0</v>
      </c>
      <c r="M73" s="13">
        <v>0</v>
      </c>
      <c r="N73" s="48">
        <f t="shared" si="125"/>
        <v>0</v>
      </c>
      <c r="O73" s="47">
        <v>0</v>
      </c>
      <c r="P73" s="13">
        <v>0</v>
      </c>
      <c r="Q73" s="48">
        <f t="shared" si="126"/>
        <v>0</v>
      </c>
      <c r="R73" s="47">
        <v>0</v>
      </c>
      <c r="S73" s="13">
        <v>0</v>
      </c>
      <c r="T73" s="48">
        <f t="shared" si="127"/>
        <v>0</v>
      </c>
      <c r="U73" s="85">
        <v>838.16984000000002</v>
      </c>
      <c r="V73" s="13">
        <v>18156.588</v>
      </c>
      <c r="W73" s="48">
        <f t="shared" si="128"/>
        <v>21662.182452186538</v>
      </c>
      <c r="X73" s="47">
        <v>0</v>
      </c>
      <c r="Y73" s="13">
        <v>0</v>
      </c>
      <c r="Z73" s="48">
        <f t="shared" si="129"/>
        <v>0</v>
      </c>
      <c r="AA73" s="47">
        <v>0</v>
      </c>
      <c r="AB73" s="13">
        <v>0</v>
      </c>
      <c r="AC73" s="48">
        <f t="shared" si="130"/>
        <v>0</v>
      </c>
      <c r="AD73" s="47">
        <v>0</v>
      </c>
      <c r="AE73" s="13">
        <v>0</v>
      </c>
      <c r="AF73" s="48">
        <f t="shared" si="131"/>
        <v>0</v>
      </c>
      <c r="AG73" s="85">
        <v>4.8</v>
      </c>
      <c r="AH73" s="13">
        <v>181.99600000000001</v>
      </c>
      <c r="AI73" s="48">
        <f t="shared" si="132"/>
        <v>37915.833333333336</v>
      </c>
      <c r="AJ73" s="47">
        <v>0</v>
      </c>
      <c r="AK73" s="13">
        <v>0</v>
      </c>
      <c r="AL73" s="48">
        <f t="shared" si="133"/>
        <v>0</v>
      </c>
      <c r="AM73" s="47">
        <v>0</v>
      </c>
      <c r="AN73" s="13">
        <v>0</v>
      </c>
      <c r="AO73" s="48">
        <f t="shared" si="134"/>
        <v>0</v>
      </c>
      <c r="AP73" s="12">
        <f t="shared" si="136"/>
        <v>842.96983999999998</v>
      </c>
      <c r="AQ73" s="14">
        <f t="shared" si="137"/>
        <v>18338.583999999999</v>
      </c>
    </row>
    <row r="74" spans="1:43" x14ac:dyDescent="0.3">
      <c r="A74" s="41">
        <v>2022</v>
      </c>
      <c r="B74" s="42" t="s">
        <v>8</v>
      </c>
      <c r="C74" s="47">
        <v>0</v>
      </c>
      <c r="D74" s="13">
        <v>0</v>
      </c>
      <c r="E74" s="48">
        <f>IF(C74=0,0,D74/C74*1000)</f>
        <v>0</v>
      </c>
      <c r="F74" s="47">
        <v>0</v>
      </c>
      <c r="G74" s="13">
        <v>0</v>
      </c>
      <c r="H74" s="48">
        <f t="shared" si="123"/>
        <v>0</v>
      </c>
      <c r="I74" s="47">
        <v>0</v>
      </c>
      <c r="J74" s="13">
        <v>0</v>
      </c>
      <c r="K74" s="48">
        <f t="shared" si="124"/>
        <v>0</v>
      </c>
      <c r="L74" s="47">
        <v>0</v>
      </c>
      <c r="M74" s="13">
        <v>0</v>
      </c>
      <c r="N74" s="48">
        <f t="shared" si="125"/>
        <v>0</v>
      </c>
      <c r="O74" s="47">
        <v>0</v>
      </c>
      <c r="P74" s="13">
        <v>0</v>
      </c>
      <c r="Q74" s="48">
        <f t="shared" si="126"/>
        <v>0</v>
      </c>
      <c r="R74" s="47">
        <v>0</v>
      </c>
      <c r="S74" s="13">
        <v>0</v>
      </c>
      <c r="T74" s="48">
        <f t="shared" si="127"/>
        <v>0</v>
      </c>
      <c r="U74" s="85">
        <v>199.14</v>
      </c>
      <c r="V74" s="13">
        <v>3879.3609999999999</v>
      </c>
      <c r="W74" s="48">
        <f t="shared" si="128"/>
        <v>19480.571457266244</v>
      </c>
      <c r="X74" s="47">
        <v>0</v>
      </c>
      <c r="Y74" s="13">
        <v>0</v>
      </c>
      <c r="Z74" s="48">
        <f t="shared" si="129"/>
        <v>0</v>
      </c>
      <c r="AA74" s="47">
        <v>0</v>
      </c>
      <c r="AB74" s="13">
        <v>0</v>
      </c>
      <c r="AC74" s="48">
        <f t="shared" si="130"/>
        <v>0</v>
      </c>
      <c r="AD74" s="47">
        <v>0</v>
      </c>
      <c r="AE74" s="13">
        <v>0</v>
      </c>
      <c r="AF74" s="48">
        <f t="shared" si="131"/>
        <v>0</v>
      </c>
      <c r="AG74" s="47">
        <v>0</v>
      </c>
      <c r="AH74" s="13">
        <v>0</v>
      </c>
      <c r="AI74" s="48">
        <f t="shared" si="132"/>
        <v>0</v>
      </c>
      <c r="AJ74" s="47">
        <v>0</v>
      </c>
      <c r="AK74" s="13">
        <v>0</v>
      </c>
      <c r="AL74" s="48">
        <f t="shared" si="133"/>
        <v>0</v>
      </c>
      <c r="AM74" s="47">
        <v>0</v>
      </c>
      <c r="AN74" s="13">
        <v>0</v>
      </c>
      <c r="AO74" s="48">
        <f t="shared" si="134"/>
        <v>0</v>
      </c>
      <c r="AP74" s="12">
        <f t="shared" si="136"/>
        <v>199.14</v>
      </c>
      <c r="AQ74" s="14">
        <f t="shared" si="137"/>
        <v>3879.3609999999999</v>
      </c>
    </row>
    <row r="75" spans="1:43" x14ac:dyDescent="0.3">
      <c r="A75" s="41">
        <v>2022</v>
      </c>
      <c r="B75" s="48" t="s">
        <v>9</v>
      </c>
      <c r="C75" s="47">
        <v>0</v>
      </c>
      <c r="D75" s="13">
        <v>0</v>
      </c>
      <c r="E75" s="48">
        <f t="shared" ref="E75:E82" si="138">IF(C75=0,0,D75/C75*1000)</f>
        <v>0</v>
      </c>
      <c r="F75" s="47">
        <v>0</v>
      </c>
      <c r="G75" s="13">
        <v>0</v>
      </c>
      <c r="H75" s="48">
        <f t="shared" si="123"/>
        <v>0</v>
      </c>
      <c r="I75" s="47">
        <v>0</v>
      </c>
      <c r="J75" s="13">
        <v>0</v>
      </c>
      <c r="K75" s="48">
        <f t="shared" si="124"/>
        <v>0</v>
      </c>
      <c r="L75" s="47">
        <v>0</v>
      </c>
      <c r="M75" s="13">
        <v>0</v>
      </c>
      <c r="N75" s="48">
        <f t="shared" si="125"/>
        <v>0</v>
      </c>
      <c r="O75" s="47">
        <v>0</v>
      </c>
      <c r="P75" s="13">
        <v>0</v>
      </c>
      <c r="Q75" s="48">
        <f t="shared" si="126"/>
        <v>0</v>
      </c>
      <c r="R75" s="47">
        <v>0</v>
      </c>
      <c r="S75" s="13">
        <v>0</v>
      </c>
      <c r="T75" s="48">
        <f t="shared" si="127"/>
        <v>0</v>
      </c>
      <c r="U75" s="85">
        <v>287.52999999999997</v>
      </c>
      <c r="V75" s="13">
        <v>6519.8969999999999</v>
      </c>
      <c r="W75" s="48">
        <f t="shared" si="128"/>
        <v>22675.536465760095</v>
      </c>
      <c r="X75" s="47">
        <v>0</v>
      </c>
      <c r="Y75" s="13">
        <v>0</v>
      </c>
      <c r="Z75" s="48">
        <f t="shared" si="129"/>
        <v>0</v>
      </c>
      <c r="AA75" s="47">
        <v>0</v>
      </c>
      <c r="AB75" s="13">
        <v>0</v>
      </c>
      <c r="AC75" s="48">
        <f t="shared" si="130"/>
        <v>0</v>
      </c>
      <c r="AD75" s="85">
        <v>0.20723</v>
      </c>
      <c r="AE75" s="13">
        <v>5.149</v>
      </c>
      <c r="AF75" s="48">
        <f t="shared" si="131"/>
        <v>24846.788592385274</v>
      </c>
      <c r="AG75" s="47">
        <v>0</v>
      </c>
      <c r="AH75" s="13">
        <v>0</v>
      </c>
      <c r="AI75" s="48">
        <f t="shared" si="132"/>
        <v>0</v>
      </c>
      <c r="AJ75" s="47">
        <v>0</v>
      </c>
      <c r="AK75" s="13">
        <v>0</v>
      </c>
      <c r="AL75" s="48">
        <f t="shared" si="133"/>
        <v>0</v>
      </c>
      <c r="AM75" s="47">
        <v>0</v>
      </c>
      <c r="AN75" s="13">
        <v>0</v>
      </c>
      <c r="AO75" s="48">
        <f t="shared" si="134"/>
        <v>0</v>
      </c>
      <c r="AP75" s="12">
        <f t="shared" si="136"/>
        <v>287.73722999999995</v>
      </c>
      <c r="AQ75" s="14">
        <f t="shared" si="137"/>
        <v>6525.0460000000003</v>
      </c>
    </row>
    <row r="76" spans="1:43" x14ac:dyDescent="0.3">
      <c r="A76" s="41">
        <v>2022</v>
      </c>
      <c r="B76" s="42" t="s">
        <v>10</v>
      </c>
      <c r="C76" s="47">
        <v>0</v>
      </c>
      <c r="D76" s="13">
        <v>0</v>
      </c>
      <c r="E76" s="48">
        <f t="shared" si="138"/>
        <v>0</v>
      </c>
      <c r="F76" s="47">
        <v>0</v>
      </c>
      <c r="G76" s="13">
        <v>0</v>
      </c>
      <c r="H76" s="48">
        <f t="shared" si="123"/>
        <v>0</v>
      </c>
      <c r="I76" s="47">
        <v>0</v>
      </c>
      <c r="J76" s="13">
        <v>0</v>
      </c>
      <c r="K76" s="48">
        <f t="shared" si="124"/>
        <v>0</v>
      </c>
      <c r="L76" s="47">
        <v>0</v>
      </c>
      <c r="M76" s="13">
        <v>0</v>
      </c>
      <c r="N76" s="48">
        <f t="shared" si="125"/>
        <v>0</v>
      </c>
      <c r="O76" s="47">
        <v>0</v>
      </c>
      <c r="P76" s="13">
        <v>0</v>
      </c>
      <c r="Q76" s="48">
        <f t="shared" si="126"/>
        <v>0</v>
      </c>
      <c r="R76" s="47">
        <v>0</v>
      </c>
      <c r="S76" s="13">
        <v>0</v>
      </c>
      <c r="T76" s="48">
        <f t="shared" si="127"/>
        <v>0</v>
      </c>
      <c r="U76" s="85">
        <v>107.14994</v>
      </c>
      <c r="V76" s="13">
        <v>3129.7089999999998</v>
      </c>
      <c r="W76" s="48">
        <f t="shared" si="128"/>
        <v>29208.686444434778</v>
      </c>
      <c r="X76" s="47">
        <v>0</v>
      </c>
      <c r="Y76" s="13">
        <v>0</v>
      </c>
      <c r="Z76" s="48">
        <f t="shared" si="129"/>
        <v>0</v>
      </c>
      <c r="AA76" s="47">
        <v>0</v>
      </c>
      <c r="AB76" s="13">
        <v>0</v>
      </c>
      <c r="AC76" s="48">
        <f t="shared" si="130"/>
        <v>0</v>
      </c>
      <c r="AD76" s="47">
        <v>0</v>
      </c>
      <c r="AE76" s="13">
        <v>0</v>
      </c>
      <c r="AF76" s="48">
        <f t="shared" si="131"/>
        <v>0</v>
      </c>
      <c r="AG76" s="85">
        <v>4.8</v>
      </c>
      <c r="AH76" s="13">
        <v>245.55500000000001</v>
      </c>
      <c r="AI76" s="48">
        <f t="shared" si="132"/>
        <v>51157.291666666672</v>
      </c>
      <c r="AJ76" s="47">
        <v>0</v>
      </c>
      <c r="AK76" s="13">
        <v>0</v>
      </c>
      <c r="AL76" s="48">
        <f t="shared" si="133"/>
        <v>0</v>
      </c>
      <c r="AM76" s="47">
        <v>0</v>
      </c>
      <c r="AN76" s="13">
        <v>0</v>
      </c>
      <c r="AO76" s="48">
        <f t="shared" si="134"/>
        <v>0</v>
      </c>
      <c r="AP76" s="12">
        <f t="shared" si="136"/>
        <v>111.94994</v>
      </c>
      <c r="AQ76" s="14">
        <f t="shared" si="137"/>
        <v>3375.2639999999997</v>
      </c>
    </row>
    <row r="77" spans="1:43" x14ac:dyDescent="0.3">
      <c r="A77" s="41">
        <v>2022</v>
      </c>
      <c r="B77" s="42" t="s">
        <v>11</v>
      </c>
      <c r="C77" s="47">
        <v>0</v>
      </c>
      <c r="D77" s="13">
        <v>0</v>
      </c>
      <c r="E77" s="48">
        <f t="shared" si="138"/>
        <v>0</v>
      </c>
      <c r="F77" s="47">
        <v>0</v>
      </c>
      <c r="G77" s="13">
        <v>0</v>
      </c>
      <c r="H77" s="48">
        <f t="shared" si="123"/>
        <v>0</v>
      </c>
      <c r="I77" s="47">
        <v>0</v>
      </c>
      <c r="J77" s="13">
        <v>0</v>
      </c>
      <c r="K77" s="48">
        <f t="shared" si="124"/>
        <v>0</v>
      </c>
      <c r="L77" s="47">
        <v>0</v>
      </c>
      <c r="M77" s="13">
        <v>0</v>
      </c>
      <c r="N77" s="48">
        <f t="shared" si="125"/>
        <v>0</v>
      </c>
      <c r="O77" s="47">
        <v>0</v>
      </c>
      <c r="P77" s="13">
        <v>0</v>
      </c>
      <c r="Q77" s="48">
        <f t="shared" si="126"/>
        <v>0</v>
      </c>
      <c r="R77" s="47">
        <v>0</v>
      </c>
      <c r="S77" s="13">
        <v>0</v>
      </c>
      <c r="T77" s="48">
        <f t="shared" si="127"/>
        <v>0</v>
      </c>
      <c r="U77" s="85">
        <v>18.8</v>
      </c>
      <c r="V77" s="13">
        <v>804.11400000000003</v>
      </c>
      <c r="W77" s="48">
        <f t="shared" si="128"/>
        <v>42772.021276595748</v>
      </c>
      <c r="X77" s="47">
        <v>0</v>
      </c>
      <c r="Y77" s="13">
        <v>0</v>
      </c>
      <c r="Z77" s="48">
        <f t="shared" si="129"/>
        <v>0</v>
      </c>
      <c r="AA77" s="47">
        <v>0</v>
      </c>
      <c r="AB77" s="13">
        <v>0</v>
      </c>
      <c r="AC77" s="48">
        <f t="shared" si="130"/>
        <v>0</v>
      </c>
      <c r="AD77" s="47">
        <v>0</v>
      </c>
      <c r="AE77" s="13">
        <v>0</v>
      </c>
      <c r="AF77" s="48">
        <f t="shared" si="131"/>
        <v>0</v>
      </c>
      <c r="AG77" s="47">
        <v>0</v>
      </c>
      <c r="AH77" s="13">
        <v>0</v>
      </c>
      <c r="AI77" s="48">
        <f t="shared" si="132"/>
        <v>0</v>
      </c>
      <c r="AJ77" s="47">
        <v>0</v>
      </c>
      <c r="AK77" s="13">
        <v>0</v>
      </c>
      <c r="AL77" s="48">
        <f t="shared" si="133"/>
        <v>0</v>
      </c>
      <c r="AM77" s="47">
        <v>0</v>
      </c>
      <c r="AN77" s="13">
        <v>0</v>
      </c>
      <c r="AO77" s="48">
        <f t="shared" si="134"/>
        <v>0</v>
      </c>
      <c r="AP77" s="12">
        <f t="shared" si="136"/>
        <v>18.8</v>
      </c>
      <c r="AQ77" s="14">
        <f t="shared" si="137"/>
        <v>804.11400000000003</v>
      </c>
    </row>
    <row r="78" spans="1:43" x14ac:dyDescent="0.3">
      <c r="A78" s="41">
        <v>2022</v>
      </c>
      <c r="B78" s="42" t="s">
        <v>12</v>
      </c>
      <c r="C78" s="47">
        <v>0</v>
      </c>
      <c r="D78" s="13">
        <v>0</v>
      </c>
      <c r="E78" s="48">
        <f t="shared" si="138"/>
        <v>0</v>
      </c>
      <c r="F78" s="47">
        <v>0</v>
      </c>
      <c r="G78" s="13">
        <v>0</v>
      </c>
      <c r="H78" s="48">
        <f t="shared" si="123"/>
        <v>0</v>
      </c>
      <c r="I78" s="47">
        <v>0</v>
      </c>
      <c r="J78" s="13">
        <v>0</v>
      </c>
      <c r="K78" s="48">
        <f t="shared" si="124"/>
        <v>0</v>
      </c>
      <c r="L78" s="47">
        <v>0</v>
      </c>
      <c r="M78" s="13">
        <v>0</v>
      </c>
      <c r="N78" s="48">
        <f t="shared" si="125"/>
        <v>0</v>
      </c>
      <c r="O78" s="47">
        <v>0</v>
      </c>
      <c r="P78" s="13">
        <v>0</v>
      </c>
      <c r="Q78" s="48">
        <f t="shared" si="126"/>
        <v>0</v>
      </c>
      <c r="R78" s="47">
        <v>0</v>
      </c>
      <c r="S78" s="13">
        <v>0</v>
      </c>
      <c r="T78" s="48">
        <f t="shared" si="127"/>
        <v>0</v>
      </c>
      <c r="U78" s="85">
        <v>237.94</v>
      </c>
      <c r="V78" s="13">
        <v>8212.4459999999999</v>
      </c>
      <c r="W78" s="48">
        <f t="shared" si="128"/>
        <v>34514.776834496086</v>
      </c>
      <c r="X78" s="47">
        <v>0</v>
      </c>
      <c r="Y78" s="13">
        <v>0</v>
      </c>
      <c r="Z78" s="48">
        <f t="shared" si="129"/>
        <v>0</v>
      </c>
      <c r="AA78" s="47">
        <v>0</v>
      </c>
      <c r="AB78" s="13">
        <v>0</v>
      </c>
      <c r="AC78" s="48">
        <f t="shared" si="130"/>
        <v>0</v>
      </c>
      <c r="AD78" s="47">
        <v>0</v>
      </c>
      <c r="AE78" s="13">
        <v>0</v>
      </c>
      <c r="AF78" s="48">
        <f t="shared" si="131"/>
        <v>0</v>
      </c>
      <c r="AG78" s="47">
        <v>0</v>
      </c>
      <c r="AH78" s="13">
        <v>0</v>
      </c>
      <c r="AI78" s="48">
        <f t="shared" si="132"/>
        <v>0</v>
      </c>
      <c r="AJ78" s="47">
        <v>0</v>
      </c>
      <c r="AK78" s="13">
        <v>0</v>
      </c>
      <c r="AL78" s="48">
        <f t="shared" si="133"/>
        <v>0</v>
      </c>
      <c r="AM78" s="47">
        <v>0</v>
      </c>
      <c r="AN78" s="13">
        <v>0</v>
      </c>
      <c r="AO78" s="48">
        <f t="shared" si="134"/>
        <v>0</v>
      </c>
      <c r="AP78" s="12">
        <f t="shared" si="136"/>
        <v>237.94</v>
      </c>
      <c r="AQ78" s="14">
        <f t="shared" si="137"/>
        <v>8212.4459999999999</v>
      </c>
    </row>
    <row r="79" spans="1:43" x14ac:dyDescent="0.3">
      <c r="A79" s="41">
        <v>2022</v>
      </c>
      <c r="B79" s="42" t="s">
        <v>13</v>
      </c>
      <c r="C79" s="47">
        <v>0</v>
      </c>
      <c r="D79" s="13">
        <v>0</v>
      </c>
      <c r="E79" s="48">
        <f t="shared" si="138"/>
        <v>0</v>
      </c>
      <c r="F79" s="47">
        <v>0</v>
      </c>
      <c r="G79" s="13">
        <v>0</v>
      </c>
      <c r="H79" s="48">
        <f t="shared" si="123"/>
        <v>0</v>
      </c>
      <c r="I79" s="47">
        <v>0</v>
      </c>
      <c r="J79" s="13">
        <v>0</v>
      </c>
      <c r="K79" s="48">
        <f t="shared" si="124"/>
        <v>0</v>
      </c>
      <c r="L79" s="47">
        <v>0</v>
      </c>
      <c r="M79" s="13">
        <v>0</v>
      </c>
      <c r="N79" s="48">
        <f t="shared" si="125"/>
        <v>0</v>
      </c>
      <c r="O79" s="47">
        <v>0</v>
      </c>
      <c r="P79" s="13">
        <v>0</v>
      </c>
      <c r="Q79" s="48">
        <f t="shared" si="126"/>
        <v>0</v>
      </c>
      <c r="R79" s="47">
        <v>0</v>
      </c>
      <c r="S79" s="13">
        <v>0</v>
      </c>
      <c r="T79" s="48">
        <f t="shared" si="127"/>
        <v>0</v>
      </c>
      <c r="U79" s="85">
        <v>389.12</v>
      </c>
      <c r="V79" s="13">
        <v>12809.796</v>
      </c>
      <c r="W79" s="48">
        <f t="shared" si="128"/>
        <v>32919.91159539474</v>
      </c>
      <c r="X79" s="47">
        <v>0</v>
      </c>
      <c r="Y79" s="13">
        <v>0</v>
      </c>
      <c r="Z79" s="48">
        <f t="shared" si="129"/>
        <v>0</v>
      </c>
      <c r="AA79" s="47">
        <v>0</v>
      </c>
      <c r="AB79" s="13">
        <v>0</v>
      </c>
      <c r="AC79" s="48">
        <f t="shared" si="130"/>
        <v>0</v>
      </c>
      <c r="AD79" s="47">
        <v>0</v>
      </c>
      <c r="AE79" s="13">
        <v>0</v>
      </c>
      <c r="AF79" s="48">
        <f t="shared" si="131"/>
        <v>0</v>
      </c>
      <c r="AG79" s="85">
        <v>4.8929999999999998</v>
      </c>
      <c r="AH79" s="13">
        <v>236.988</v>
      </c>
      <c r="AI79" s="48">
        <f t="shared" si="132"/>
        <v>48434.08951563458</v>
      </c>
      <c r="AJ79" s="47">
        <v>0</v>
      </c>
      <c r="AK79" s="13">
        <v>0</v>
      </c>
      <c r="AL79" s="48">
        <f t="shared" si="133"/>
        <v>0</v>
      </c>
      <c r="AM79" s="47">
        <v>0</v>
      </c>
      <c r="AN79" s="13">
        <v>0</v>
      </c>
      <c r="AO79" s="48">
        <f t="shared" si="134"/>
        <v>0</v>
      </c>
      <c r="AP79" s="12">
        <f t="shared" si="136"/>
        <v>394.01299999999998</v>
      </c>
      <c r="AQ79" s="14">
        <f t="shared" si="137"/>
        <v>13046.784</v>
      </c>
    </row>
    <row r="80" spans="1:43" x14ac:dyDescent="0.3">
      <c r="A80" s="41">
        <v>2022</v>
      </c>
      <c r="B80" s="42" t="s">
        <v>14</v>
      </c>
      <c r="C80" s="47">
        <v>0</v>
      </c>
      <c r="D80" s="13">
        <v>0</v>
      </c>
      <c r="E80" s="48">
        <f t="shared" si="138"/>
        <v>0</v>
      </c>
      <c r="F80" s="47">
        <v>0</v>
      </c>
      <c r="G80" s="13">
        <v>0</v>
      </c>
      <c r="H80" s="48">
        <f t="shared" si="123"/>
        <v>0</v>
      </c>
      <c r="I80" s="47">
        <v>0</v>
      </c>
      <c r="J80" s="13">
        <v>0</v>
      </c>
      <c r="K80" s="48">
        <f t="shared" si="124"/>
        <v>0</v>
      </c>
      <c r="L80" s="47">
        <v>0</v>
      </c>
      <c r="M80" s="13">
        <v>0</v>
      </c>
      <c r="N80" s="48">
        <f t="shared" si="125"/>
        <v>0</v>
      </c>
      <c r="O80" s="47">
        <v>0</v>
      </c>
      <c r="P80" s="13">
        <v>0</v>
      </c>
      <c r="Q80" s="48">
        <f t="shared" si="126"/>
        <v>0</v>
      </c>
      <c r="R80" s="47">
        <v>0</v>
      </c>
      <c r="S80" s="13">
        <v>0</v>
      </c>
      <c r="T80" s="48">
        <f t="shared" si="127"/>
        <v>0</v>
      </c>
      <c r="U80" s="85">
        <v>218.81</v>
      </c>
      <c r="V80" s="13">
        <v>7469.3689999999997</v>
      </c>
      <c r="W80" s="48">
        <f t="shared" si="128"/>
        <v>34136.32375119967</v>
      </c>
      <c r="X80" s="47">
        <v>0</v>
      </c>
      <c r="Y80" s="13">
        <v>0</v>
      </c>
      <c r="Z80" s="48">
        <f t="shared" si="129"/>
        <v>0</v>
      </c>
      <c r="AA80" s="47">
        <v>0</v>
      </c>
      <c r="AB80" s="13">
        <v>0</v>
      </c>
      <c r="AC80" s="48">
        <f t="shared" si="130"/>
        <v>0</v>
      </c>
      <c r="AD80" s="47">
        <v>0</v>
      </c>
      <c r="AE80" s="13">
        <v>0</v>
      </c>
      <c r="AF80" s="48">
        <f t="shared" si="131"/>
        <v>0</v>
      </c>
      <c r="AG80" s="47">
        <v>0</v>
      </c>
      <c r="AH80" s="13">
        <v>0</v>
      </c>
      <c r="AI80" s="48">
        <f t="shared" si="132"/>
        <v>0</v>
      </c>
      <c r="AJ80" s="47">
        <v>0</v>
      </c>
      <c r="AK80" s="13">
        <v>0</v>
      </c>
      <c r="AL80" s="48">
        <f t="shared" si="133"/>
        <v>0</v>
      </c>
      <c r="AM80" s="47">
        <v>0</v>
      </c>
      <c r="AN80" s="13">
        <v>0</v>
      </c>
      <c r="AO80" s="48">
        <f t="shared" si="134"/>
        <v>0</v>
      </c>
      <c r="AP80" s="12">
        <f t="shared" si="136"/>
        <v>218.81</v>
      </c>
      <c r="AQ80" s="14">
        <f t="shared" si="137"/>
        <v>7469.3689999999997</v>
      </c>
    </row>
    <row r="81" spans="1:43" x14ac:dyDescent="0.3">
      <c r="A81" s="41">
        <v>2022</v>
      </c>
      <c r="B81" s="48" t="s">
        <v>15</v>
      </c>
      <c r="C81" s="47">
        <v>0</v>
      </c>
      <c r="D81" s="13">
        <v>0</v>
      </c>
      <c r="E81" s="48">
        <f t="shared" si="138"/>
        <v>0</v>
      </c>
      <c r="F81" s="47">
        <v>0</v>
      </c>
      <c r="G81" s="13">
        <v>0</v>
      </c>
      <c r="H81" s="48">
        <f t="shared" si="123"/>
        <v>0</v>
      </c>
      <c r="I81" s="47">
        <v>0</v>
      </c>
      <c r="J81" s="13">
        <v>0</v>
      </c>
      <c r="K81" s="48">
        <f t="shared" si="124"/>
        <v>0</v>
      </c>
      <c r="L81" s="47">
        <v>0</v>
      </c>
      <c r="M81" s="13">
        <v>0</v>
      </c>
      <c r="N81" s="48">
        <f t="shared" si="125"/>
        <v>0</v>
      </c>
      <c r="O81" s="47">
        <v>0</v>
      </c>
      <c r="P81" s="13">
        <v>0</v>
      </c>
      <c r="Q81" s="48">
        <f t="shared" si="126"/>
        <v>0</v>
      </c>
      <c r="R81" s="47">
        <v>0</v>
      </c>
      <c r="S81" s="13">
        <v>0</v>
      </c>
      <c r="T81" s="48">
        <f t="shared" si="127"/>
        <v>0</v>
      </c>
      <c r="U81" s="85">
        <v>118.12</v>
      </c>
      <c r="V81" s="13">
        <v>4090.3609999999999</v>
      </c>
      <c r="W81" s="48">
        <f t="shared" si="128"/>
        <v>34628.860480866912</v>
      </c>
      <c r="X81" s="47">
        <v>0</v>
      </c>
      <c r="Y81" s="13">
        <v>0</v>
      </c>
      <c r="Z81" s="48">
        <f t="shared" si="129"/>
        <v>0</v>
      </c>
      <c r="AA81" s="47">
        <v>0</v>
      </c>
      <c r="AB81" s="13">
        <v>0</v>
      </c>
      <c r="AC81" s="48">
        <f t="shared" si="130"/>
        <v>0</v>
      </c>
      <c r="AD81" s="47">
        <v>0</v>
      </c>
      <c r="AE81" s="13">
        <v>0</v>
      </c>
      <c r="AF81" s="48">
        <f t="shared" si="131"/>
        <v>0</v>
      </c>
      <c r="AG81" s="47">
        <v>0</v>
      </c>
      <c r="AH81" s="13">
        <v>0</v>
      </c>
      <c r="AI81" s="48">
        <f t="shared" si="132"/>
        <v>0</v>
      </c>
      <c r="AJ81" s="47">
        <v>0</v>
      </c>
      <c r="AK81" s="13">
        <v>0</v>
      </c>
      <c r="AL81" s="48">
        <f t="shared" si="133"/>
        <v>0</v>
      </c>
      <c r="AM81" s="47">
        <v>0</v>
      </c>
      <c r="AN81" s="13">
        <v>0</v>
      </c>
      <c r="AO81" s="48">
        <f t="shared" si="134"/>
        <v>0</v>
      </c>
      <c r="AP81" s="12">
        <f t="shared" si="136"/>
        <v>118.12</v>
      </c>
      <c r="AQ81" s="14">
        <f t="shared" si="137"/>
        <v>4090.3609999999999</v>
      </c>
    </row>
    <row r="82" spans="1:43" x14ac:dyDescent="0.3">
      <c r="A82" s="41">
        <v>2022</v>
      </c>
      <c r="B82" s="42" t="s">
        <v>16</v>
      </c>
      <c r="C82" s="47">
        <v>0</v>
      </c>
      <c r="D82" s="13">
        <v>0</v>
      </c>
      <c r="E82" s="48">
        <f t="shared" si="138"/>
        <v>0</v>
      </c>
      <c r="F82" s="47">
        <v>0</v>
      </c>
      <c r="G82" s="13">
        <v>0</v>
      </c>
      <c r="H82" s="48">
        <f t="shared" si="123"/>
        <v>0</v>
      </c>
      <c r="I82" s="47">
        <v>0</v>
      </c>
      <c r="J82" s="13">
        <v>0</v>
      </c>
      <c r="K82" s="48">
        <f t="shared" si="124"/>
        <v>0</v>
      </c>
      <c r="L82" s="47">
        <v>0</v>
      </c>
      <c r="M82" s="13">
        <v>0</v>
      </c>
      <c r="N82" s="48">
        <f t="shared" si="125"/>
        <v>0</v>
      </c>
      <c r="O82" s="47">
        <v>0</v>
      </c>
      <c r="P82" s="13">
        <v>0</v>
      </c>
      <c r="Q82" s="48">
        <f t="shared" si="126"/>
        <v>0</v>
      </c>
      <c r="R82" s="47">
        <v>0</v>
      </c>
      <c r="S82" s="13">
        <v>0</v>
      </c>
      <c r="T82" s="48">
        <f t="shared" si="127"/>
        <v>0</v>
      </c>
      <c r="U82" s="85">
        <v>119.13</v>
      </c>
      <c r="V82" s="13">
        <v>3868.7530000000002</v>
      </c>
      <c r="W82" s="48">
        <f t="shared" si="128"/>
        <v>32475.052463695127</v>
      </c>
      <c r="X82" s="47">
        <v>0</v>
      </c>
      <c r="Y82" s="13">
        <v>0</v>
      </c>
      <c r="Z82" s="48">
        <f t="shared" si="129"/>
        <v>0</v>
      </c>
      <c r="AA82" s="47">
        <v>0</v>
      </c>
      <c r="AB82" s="13">
        <v>0</v>
      </c>
      <c r="AC82" s="48">
        <f t="shared" si="130"/>
        <v>0</v>
      </c>
      <c r="AD82" s="47">
        <v>0</v>
      </c>
      <c r="AE82" s="13">
        <v>0</v>
      </c>
      <c r="AF82" s="48">
        <f t="shared" si="131"/>
        <v>0</v>
      </c>
      <c r="AG82" s="47">
        <v>0</v>
      </c>
      <c r="AH82" s="13">
        <v>0</v>
      </c>
      <c r="AI82" s="48">
        <f t="shared" si="132"/>
        <v>0</v>
      </c>
      <c r="AJ82" s="47">
        <v>0</v>
      </c>
      <c r="AK82" s="13">
        <v>0</v>
      </c>
      <c r="AL82" s="48">
        <f t="shared" si="133"/>
        <v>0</v>
      </c>
      <c r="AM82" s="47">
        <v>0</v>
      </c>
      <c r="AN82" s="13">
        <v>0</v>
      </c>
      <c r="AO82" s="48">
        <f t="shared" si="134"/>
        <v>0</v>
      </c>
      <c r="AP82" s="12">
        <f t="shared" si="136"/>
        <v>119.13</v>
      </c>
      <c r="AQ82" s="14">
        <f t="shared" si="137"/>
        <v>3868.7530000000002</v>
      </c>
    </row>
    <row r="83" spans="1:43" ht="15" thickBot="1" x14ac:dyDescent="0.35">
      <c r="A83" s="43"/>
      <c r="B83" s="57" t="s">
        <v>17</v>
      </c>
      <c r="C83" s="49">
        <f t="shared" ref="C83:D83" si="139">SUM(C71:C82)</f>
        <v>0</v>
      </c>
      <c r="D83" s="30">
        <f t="shared" si="139"/>
        <v>0</v>
      </c>
      <c r="E83" s="50"/>
      <c r="F83" s="49">
        <f t="shared" ref="F83:G83" si="140">SUM(F71:F82)</f>
        <v>0</v>
      </c>
      <c r="G83" s="30">
        <f t="shared" si="140"/>
        <v>0</v>
      </c>
      <c r="H83" s="50"/>
      <c r="I83" s="49">
        <f t="shared" ref="I83:J83" si="141">SUM(I71:I82)</f>
        <v>0</v>
      </c>
      <c r="J83" s="30">
        <f t="shared" si="141"/>
        <v>0</v>
      </c>
      <c r="K83" s="50"/>
      <c r="L83" s="49">
        <f t="shared" ref="L83:M83" si="142">SUM(L71:L82)</f>
        <v>0</v>
      </c>
      <c r="M83" s="30">
        <f t="shared" si="142"/>
        <v>0</v>
      </c>
      <c r="N83" s="50"/>
      <c r="O83" s="49">
        <f t="shared" ref="O83:P83" si="143">SUM(O71:O82)</f>
        <v>0</v>
      </c>
      <c r="P83" s="30">
        <f t="shared" si="143"/>
        <v>0</v>
      </c>
      <c r="Q83" s="50"/>
      <c r="R83" s="49">
        <f t="shared" ref="R83:S83" si="144">SUM(R71:R82)</f>
        <v>0</v>
      </c>
      <c r="S83" s="30">
        <f t="shared" si="144"/>
        <v>0</v>
      </c>
      <c r="T83" s="50"/>
      <c r="U83" s="49">
        <f t="shared" ref="U83:V83" si="145">SUM(U71:U82)</f>
        <v>3160.4791</v>
      </c>
      <c r="V83" s="30">
        <f t="shared" si="145"/>
        <v>83419.758000000002</v>
      </c>
      <c r="W83" s="50"/>
      <c r="X83" s="49">
        <f t="shared" ref="X83:Y83" si="146">SUM(X71:X82)</f>
        <v>0</v>
      </c>
      <c r="Y83" s="30">
        <f t="shared" si="146"/>
        <v>0</v>
      </c>
      <c r="Z83" s="50"/>
      <c r="AA83" s="49">
        <f t="shared" ref="AA83:AB83" si="147">SUM(AA71:AA82)</f>
        <v>0</v>
      </c>
      <c r="AB83" s="30">
        <f t="shared" si="147"/>
        <v>0</v>
      </c>
      <c r="AC83" s="50"/>
      <c r="AD83" s="49">
        <f t="shared" ref="AD83:AE83" si="148">SUM(AD71:AD82)</f>
        <v>0.20723</v>
      </c>
      <c r="AE83" s="30">
        <f t="shared" si="148"/>
        <v>5.149</v>
      </c>
      <c r="AF83" s="50"/>
      <c r="AG83" s="49">
        <f t="shared" ref="AG83:AH83" si="149">SUM(AG71:AG82)</f>
        <v>14.492999999999999</v>
      </c>
      <c r="AH83" s="30">
        <f t="shared" si="149"/>
        <v>664.53899999999999</v>
      </c>
      <c r="AI83" s="50"/>
      <c r="AJ83" s="49">
        <f t="shared" ref="AJ83:AK83" si="150">SUM(AJ71:AJ82)</f>
        <v>0</v>
      </c>
      <c r="AK83" s="30">
        <f t="shared" si="150"/>
        <v>0</v>
      </c>
      <c r="AL83" s="50"/>
      <c r="AM83" s="49">
        <f t="shared" ref="AM83:AN83" si="151">SUM(AM71:AM82)</f>
        <v>32</v>
      </c>
      <c r="AN83" s="30">
        <f t="shared" si="151"/>
        <v>787.2</v>
      </c>
      <c r="AO83" s="50"/>
      <c r="AP83" s="31">
        <f t="shared" si="136"/>
        <v>3207.1793299999999</v>
      </c>
      <c r="AQ83" s="32">
        <f t="shared" si="137"/>
        <v>84876.646000000008</v>
      </c>
    </row>
    <row r="84" spans="1:43" x14ac:dyDescent="0.3">
      <c r="A84" s="41">
        <v>2023</v>
      </c>
      <c r="B84" s="42" t="s">
        <v>5</v>
      </c>
      <c r="C84" s="47">
        <v>0</v>
      </c>
      <c r="D84" s="13">
        <v>0</v>
      </c>
      <c r="E84" s="48">
        <f>IF(C84=0,0,D84/C84*1000)</f>
        <v>0</v>
      </c>
      <c r="F84" s="47">
        <v>0</v>
      </c>
      <c r="G84" s="13">
        <v>0</v>
      </c>
      <c r="H84" s="48">
        <f t="shared" ref="H84:H95" si="152">IF(F84=0,0,G84/F84*1000)</f>
        <v>0</v>
      </c>
      <c r="I84" s="47">
        <v>0</v>
      </c>
      <c r="J84" s="13">
        <v>0</v>
      </c>
      <c r="K84" s="48">
        <f t="shared" ref="K84:K95" si="153">IF(I84=0,0,J84/I84*1000)</f>
        <v>0</v>
      </c>
      <c r="L84" s="47">
        <v>0</v>
      </c>
      <c r="M84" s="13">
        <v>0</v>
      </c>
      <c r="N84" s="48">
        <f t="shared" ref="N84:N95" si="154">IF(L84=0,0,M84/L84*1000)</f>
        <v>0</v>
      </c>
      <c r="O84" s="47">
        <v>0</v>
      </c>
      <c r="P84" s="13">
        <v>0</v>
      </c>
      <c r="Q84" s="48">
        <f t="shared" ref="Q84:Q95" si="155">IF(O84=0,0,P84/O84*1000)</f>
        <v>0</v>
      </c>
      <c r="R84" s="47">
        <v>0</v>
      </c>
      <c r="S84" s="13">
        <v>0</v>
      </c>
      <c r="T84" s="48">
        <f t="shared" ref="T84:T95" si="156">IF(R84=0,0,S84/R84*1000)</f>
        <v>0</v>
      </c>
      <c r="U84" s="85">
        <v>299.10000000000002</v>
      </c>
      <c r="V84" s="13">
        <v>9703.4380000000001</v>
      </c>
      <c r="W84" s="48">
        <f t="shared" ref="W84:W95" si="157">IF(U84=0,0,V84/U84*1000)</f>
        <v>32442.119692410564</v>
      </c>
      <c r="X84" s="47">
        <v>0</v>
      </c>
      <c r="Y84" s="13">
        <v>0</v>
      </c>
      <c r="Z84" s="48">
        <f t="shared" ref="Z84:Z95" si="158">IF(X84=0,0,Y84/X84*1000)</f>
        <v>0</v>
      </c>
      <c r="AA84" s="85">
        <v>0.24399999999999999</v>
      </c>
      <c r="AB84" s="13">
        <v>0.38400000000000001</v>
      </c>
      <c r="AC84" s="48">
        <f t="shared" ref="AC84:AC95" si="159">IF(AA84=0,0,AB84/AA84*1000)</f>
        <v>1573.7704918032787</v>
      </c>
      <c r="AD84" s="47">
        <v>0</v>
      </c>
      <c r="AE84" s="13">
        <v>0</v>
      </c>
      <c r="AF84" s="48">
        <f t="shared" ref="AF84:AF95" si="160">IF(AD84=0,0,AE84/AD84*1000)</f>
        <v>0</v>
      </c>
      <c r="AG84" s="47">
        <v>0</v>
      </c>
      <c r="AH84" s="13">
        <v>0</v>
      </c>
      <c r="AI84" s="48">
        <f t="shared" ref="AI84:AI95" si="161">IF(AG84=0,0,AH84/AG84*1000)</f>
        <v>0</v>
      </c>
      <c r="AJ84" s="47">
        <v>0</v>
      </c>
      <c r="AK84" s="13">
        <v>0</v>
      </c>
      <c r="AL84" s="48">
        <f t="shared" ref="AL84:AL95" si="162">IF(AJ84=0,0,AK84/AJ84*1000)</f>
        <v>0</v>
      </c>
      <c r="AM84" s="47">
        <v>0</v>
      </c>
      <c r="AN84" s="13">
        <v>0</v>
      </c>
      <c r="AO84" s="48">
        <f t="shared" ref="AO84:AO95" si="163">IF(AM84=0,0,AN84/AM84*1000)</f>
        <v>0</v>
      </c>
      <c r="AP84" s="12">
        <f>SUMIF($C$5:$AO$5,"Ton",C84:AO84)</f>
        <v>299.34400000000005</v>
      </c>
      <c r="AQ84" s="14">
        <f>SUMIF($C$5:$AO$5,"F*",C84:AO84)</f>
        <v>9703.8220000000001</v>
      </c>
    </row>
    <row r="85" spans="1:43" x14ac:dyDescent="0.3">
      <c r="A85" s="41">
        <v>2023</v>
      </c>
      <c r="B85" s="42" t="s">
        <v>6</v>
      </c>
      <c r="C85" s="47">
        <v>0</v>
      </c>
      <c r="D85" s="13">
        <v>0</v>
      </c>
      <c r="E85" s="48">
        <f t="shared" ref="E85:E86" si="164">IF(C85=0,0,D85/C85*1000)</f>
        <v>0</v>
      </c>
      <c r="F85" s="47">
        <v>0</v>
      </c>
      <c r="G85" s="13">
        <v>0</v>
      </c>
      <c r="H85" s="48">
        <f t="shared" si="152"/>
        <v>0</v>
      </c>
      <c r="I85" s="47">
        <v>0</v>
      </c>
      <c r="J85" s="13">
        <v>0</v>
      </c>
      <c r="K85" s="48">
        <f t="shared" si="153"/>
        <v>0</v>
      </c>
      <c r="L85" s="47">
        <v>0</v>
      </c>
      <c r="M85" s="13">
        <v>0</v>
      </c>
      <c r="N85" s="48">
        <f t="shared" si="154"/>
        <v>0</v>
      </c>
      <c r="O85" s="47">
        <v>0</v>
      </c>
      <c r="P85" s="13">
        <v>0</v>
      </c>
      <c r="Q85" s="48">
        <f t="shared" si="155"/>
        <v>0</v>
      </c>
      <c r="R85" s="47">
        <v>0</v>
      </c>
      <c r="S85" s="13">
        <v>0</v>
      </c>
      <c r="T85" s="48">
        <f t="shared" si="156"/>
        <v>0</v>
      </c>
      <c r="U85" s="85">
        <v>238.67</v>
      </c>
      <c r="V85" s="13">
        <v>6930.9949999999999</v>
      </c>
      <c r="W85" s="48">
        <f t="shared" si="157"/>
        <v>29040.076255918215</v>
      </c>
      <c r="X85" s="47">
        <v>0</v>
      </c>
      <c r="Y85" s="13">
        <v>0</v>
      </c>
      <c r="Z85" s="48">
        <f t="shared" si="158"/>
        <v>0</v>
      </c>
      <c r="AA85" s="85">
        <v>1.2E-2</v>
      </c>
      <c r="AB85" s="13">
        <v>0.158</v>
      </c>
      <c r="AC85" s="48">
        <f t="shared" si="159"/>
        <v>13166.666666666666</v>
      </c>
      <c r="AD85" s="47">
        <v>0</v>
      </c>
      <c r="AE85" s="13">
        <v>0</v>
      </c>
      <c r="AF85" s="48">
        <f t="shared" si="160"/>
        <v>0</v>
      </c>
      <c r="AG85" s="47">
        <v>0</v>
      </c>
      <c r="AH85" s="13">
        <v>0</v>
      </c>
      <c r="AI85" s="48">
        <f t="shared" si="161"/>
        <v>0</v>
      </c>
      <c r="AJ85" s="47">
        <v>0</v>
      </c>
      <c r="AK85" s="13">
        <v>0</v>
      </c>
      <c r="AL85" s="48">
        <f t="shared" si="162"/>
        <v>0</v>
      </c>
      <c r="AM85" s="47">
        <v>0</v>
      </c>
      <c r="AN85" s="13">
        <v>0</v>
      </c>
      <c r="AO85" s="48">
        <f t="shared" si="163"/>
        <v>0</v>
      </c>
      <c r="AP85" s="12">
        <f t="shared" ref="AP85:AP96" si="165">SUMIF($C$5:$AO$5,"Ton",C85:AO85)</f>
        <v>238.68199999999999</v>
      </c>
      <c r="AQ85" s="14">
        <f t="shared" ref="AQ85:AQ96" si="166">SUMIF($C$5:$AO$5,"F*",C85:AO85)</f>
        <v>6931.1530000000002</v>
      </c>
    </row>
    <row r="86" spans="1:43" x14ac:dyDescent="0.3">
      <c r="A86" s="41">
        <v>2023</v>
      </c>
      <c r="B86" s="42" t="s">
        <v>7</v>
      </c>
      <c r="C86" s="47">
        <v>0</v>
      </c>
      <c r="D86" s="13">
        <v>0</v>
      </c>
      <c r="E86" s="48">
        <f t="shared" si="164"/>
        <v>0</v>
      </c>
      <c r="F86" s="47">
        <v>0</v>
      </c>
      <c r="G86" s="13">
        <v>0</v>
      </c>
      <c r="H86" s="48">
        <f t="shared" si="152"/>
        <v>0</v>
      </c>
      <c r="I86" s="47">
        <v>0</v>
      </c>
      <c r="J86" s="13">
        <v>0</v>
      </c>
      <c r="K86" s="48">
        <f t="shared" si="153"/>
        <v>0</v>
      </c>
      <c r="L86" s="47">
        <v>0</v>
      </c>
      <c r="M86" s="13">
        <v>0</v>
      </c>
      <c r="N86" s="48">
        <f t="shared" si="154"/>
        <v>0</v>
      </c>
      <c r="O86" s="47">
        <v>0</v>
      </c>
      <c r="P86" s="13">
        <v>0</v>
      </c>
      <c r="Q86" s="48">
        <f t="shared" si="155"/>
        <v>0</v>
      </c>
      <c r="R86" s="47">
        <v>0</v>
      </c>
      <c r="S86" s="13">
        <v>0</v>
      </c>
      <c r="T86" s="48">
        <f t="shared" si="156"/>
        <v>0</v>
      </c>
      <c r="U86" s="85">
        <v>123.70999</v>
      </c>
      <c r="V86" s="13">
        <v>3563.0349999999999</v>
      </c>
      <c r="W86" s="48">
        <f t="shared" si="157"/>
        <v>28801.513927856595</v>
      </c>
      <c r="X86" s="47">
        <v>0</v>
      </c>
      <c r="Y86" s="13">
        <v>0</v>
      </c>
      <c r="Z86" s="48">
        <f t="shared" si="158"/>
        <v>0</v>
      </c>
      <c r="AA86" s="47">
        <v>0</v>
      </c>
      <c r="AB86" s="13">
        <v>0</v>
      </c>
      <c r="AC86" s="48">
        <f t="shared" si="159"/>
        <v>0</v>
      </c>
      <c r="AD86" s="47">
        <v>0</v>
      </c>
      <c r="AE86" s="13">
        <v>0</v>
      </c>
      <c r="AF86" s="48">
        <f t="shared" si="160"/>
        <v>0</v>
      </c>
      <c r="AG86" s="85">
        <v>4.8</v>
      </c>
      <c r="AH86" s="13">
        <v>223.59100000000001</v>
      </c>
      <c r="AI86" s="48">
        <f t="shared" si="161"/>
        <v>46581.458333333336</v>
      </c>
      <c r="AJ86" s="47">
        <v>0</v>
      </c>
      <c r="AK86" s="13">
        <v>0</v>
      </c>
      <c r="AL86" s="48">
        <f t="shared" si="162"/>
        <v>0</v>
      </c>
      <c r="AM86" s="47">
        <v>0</v>
      </c>
      <c r="AN86" s="13">
        <v>0</v>
      </c>
      <c r="AO86" s="48">
        <f t="shared" si="163"/>
        <v>0</v>
      </c>
      <c r="AP86" s="12">
        <f>SUMIF($C$5:$AO$5,"Ton",C86:AO86)</f>
        <v>128.50999000000002</v>
      </c>
      <c r="AQ86" s="14">
        <f t="shared" si="166"/>
        <v>3786.6259999999997</v>
      </c>
    </row>
    <row r="87" spans="1:43" x14ac:dyDescent="0.3">
      <c r="A87" s="41">
        <v>2023</v>
      </c>
      <c r="B87" s="42" t="s">
        <v>8</v>
      </c>
      <c r="C87" s="47">
        <v>0</v>
      </c>
      <c r="D87" s="13">
        <v>0</v>
      </c>
      <c r="E87" s="48">
        <f>IF(C87=0,0,D87/C87*1000)</f>
        <v>0</v>
      </c>
      <c r="F87" s="47">
        <v>0</v>
      </c>
      <c r="G87" s="13">
        <v>0</v>
      </c>
      <c r="H87" s="48">
        <f t="shared" si="152"/>
        <v>0</v>
      </c>
      <c r="I87" s="47">
        <v>0</v>
      </c>
      <c r="J87" s="13">
        <v>0</v>
      </c>
      <c r="K87" s="48">
        <f t="shared" si="153"/>
        <v>0</v>
      </c>
      <c r="L87" s="47">
        <v>0</v>
      </c>
      <c r="M87" s="13">
        <v>0</v>
      </c>
      <c r="N87" s="48">
        <f t="shared" si="154"/>
        <v>0</v>
      </c>
      <c r="O87" s="47">
        <v>0</v>
      </c>
      <c r="P87" s="13">
        <v>0</v>
      </c>
      <c r="Q87" s="48">
        <f t="shared" si="155"/>
        <v>0</v>
      </c>
      <c r="R87" s="47">
        <v>0</v>
      </c>
      <c r="S87" s="13">
        <v>0</v>
      </c>
      <c r="T87" s="48">
        <f t="shared" si="156"/>
        <v>0</v>
      </c>
      <c r="U87" s="85">
        <v>250.52994000000001</v>
      </c>
      <c r="V87" s="13">
        <v>6517.2539999999999</v>
      </c>
      <c r="W87" s="48">
        <f t="shared" si="157"/>
        <v>26013.87283292368</v>
      </c>
      <c r="X87" s="47">
        <v>0</v>
      </c>
      <c r="Y87" s="13">
        <v>0</v>
      </c>
      <c r="Z87" s="48">
        <f t="shared" si="158"/>
        <v>0</v>
      </c>
      <c r="AA87" s="47">
        <v>0</v>
      </c>
      <c r="AB87" s="13">
        <v>0</v>
      </c>
      <c r="AC87" s="48">
        <f t="shared" si="159"/>
        <v>0</v>
      </c>
      <c r="AD87" s="47">
        <v>0</v>
      </c>
      <c r="AE87" s="13">
        <v>0</v>
      </c>
      <c r="AF87" s="48">
        <f t="shared" si="160"/>
        <v>0</v>
      </c>
      <c r="AG87" s="47">
        <v>0</v>
      </c>
      <c r="AH87" s="13">
        <v>0</v>
      </c>
      <c r="AI87" s="48">
        <f t="shared" si="161"/>
        <v>0</v>
      </c>
      <c r="AJ87" s="47">
        <v>0</v>
      </c>
      <c r="AK87" s="13">
        <v>0</v>
      </c>
      <c r="AL87" s="48">
        <f t="shared" si="162"/>
        <v>0</v>
      </c>
      <c r="AM87" s="47">
        <v>0</v>
      </c>
      <c r="AN87" s="13">
        <v>0</v>
      </c>
      <c r="AO87" s="48">
        <f t="shared" si="163"/>
        <v>0</v>
      </c>
      <c r="AP87" s="12">
        <f t="shared" si="165"/>
        <v>250.52994000000001</v>
      </c>
      <c r="AQ87" s="14">
        <f t="shared" si="166"/>
        <v>6517.2539999999999</v>
      </c>
    </row>
    <row r="88" spans="1:43" x14ac:dyDescent="0.3">
      <c r="A88" s="41">
        <v>2023</v>
      </c>
      <c r="B88" s="48" t="s">
        <v>9</v>
      </c>
      <c r="C88" s="47">
        <v>0</v>
      </c>
      <c r="D88" s="13">
        <v>0</v>
      </c>
      <c r="E88" s="48">
        <f t="shared" ref="E88:E95" si="167">IF(C88=0,0,D88/C88*1000)</f>
        <v>0</v>
      </c>
      <c r="F88" s="47">
        <v>0</v>
      </c>
      <c r="G88" s="13">
        <v>0</v>
      </c>
      <c r="H88" s="48">
        <f t="shared" si="152"/>
        <v>0</v>
      </c>
      <c r="I88" s="47">
        <v>0</v>
      </c>
      <c r="J88" s="13">
        <v>0</v>
      </c>
      <c r="K88" s="48">
        <f t="shared" si="153"/>
        <v>0</v>
      </c>
      <c r="L88" s="47">
        <v>0</v>
      </c>
      <c r="M88" s="13">
        <v>0</v>
      </c>
      <c r="N88" s="48">
        <f t="shared" si="154"/>
        <v>0</v>
      </c>
      <c r="O88" s="47">
        <v>0</v>
      </c>
      <c r="P88" s="13">
        <v>0</v>
      </c>
      <c r="Q88" s="48">
        <f t="shared" si="155"/>
        <v>0</v>
      </c>
      <c r="R88" s="47">
        <v>0</v>
      </c>
      <c r="S88" s="13">
        <v>0</v>
      </c>
      <c r="T88" s="48">
        <f t="shared" si="156"/>
        <v>0</v>
      </c>
      <c r="U88" s="85">
        <v>477.93991999999997</v>
      </c>
      <c r="V88" s="13">
        <v>13832.858</v>
      </c>
      <c r="W88" s="48">
        <f t="shared" si="157"/>
        <v>28942.671288056459</v>
      </c>
      <c r="X88" s="47">
        <v>0</v>
      </c>
      <c r="Y88" s="13">
        <v>0</v>
      </c>
      <c r="Z88" s="48">
        <f t="shared" si="158"/>
        <v>0</v>
      </c>
      <c r="AA88" s="47">
        <v>0</v>
      </c>
      <c r="AB88" s="13">
        <v>0</v>
      </c>
      <c r="AC88" s="48">
        <f t="shared" si="159"/>
        <v>0</v>
      </c>
      <c r="AD88" s="47">
        <v>0</v>
      </c>
      <c r="AE88" s="13">
        <v>0</v>
      </c>
      <c r="AF88" s="48">
        <f t="shared" si="160"/>
        <v>0</v>
      </c>
      <c r="AG88" s="47">
        <v>0</v>
      </c>
      <c r="AH88" s="13">
        <v>0</v>
      </c>
      <c r="AI88" s="48">
        <f t="shared" si="161"/>
        <v>0</v>
      </c>
      <c r="AJ88" s="47">
        <v>0</v>
      </c>
      <c r="AK88" s="13">
        <v>0</v>
      </c>
      <c r="AL88" s="48">
        <f t="shared" si="162"/>
        <v>0</v>
      </c>
      <c r="AM88" s="47">
        <v>0</v>
      </c>
      <c r="AN88" s="13">
        <v>0</v>
      </c>
      <c r="AO88" s="48">
        <f t="shared" si="163"/>
        <v>0</v>
      </c>
      <c r="AP88" s="12">
        <f t="shared" si="165"/>
        <v>477.93991999999997</v>
      </c>
      <c r="AQ88" s="14">
        <f t="shared" si="166"/>
        <v>13832.858</v>
      </c>
    </row>
    <row r="89" spans="1:43" x14ac:dyDescent="0.3">
      <c r="A89" s="41">
        <v>2023</v>
      </c>
      <c r="B89" s="42" t="s">
        <v>10</v>
      </c>
      <c r="C89" s="47">
        <v>0</v>
      </c>
      <c r="D89" s="13">
        <v>0</v>
      </c>
      <c r="E89" s="48">
        <f t="shared" si="167"/>
        <v>0</v>
      </c>
      <c r="F89" s="47">
        <v>0</v>
      </c>
      <c r="G89" s="13">
        <v>0</v>
      </c>
      <c r="H89" s="48">
        <f t="shared" si="152"/>
        <v>0</v>
      </c>
      <c r="I89" s="47">
        <v>0</v>
      </c>
      <c r="J89" s="13">
        <v>0</v>
      </c>
      <c r="K89" s="48">
        <f t="shared" si="153"/>
        <v>0</v>
      </c>
      <c r="L89" s="47">
        <v>0</v>
      </c>
      <c r="M89" s="13">
        <v>0</v>
      </c>
      <c r="N89" s="48">
        <f t="shared" si="154"/>
        <v>0</v>
      </c>
      <c r="O89" s="47">
        <v>0</v>
      </c>
      <c r="P89" s="13">
        <v>0</v>
      </c>
      <c r="Q89" s="48">
        <f t="shared" si="155"/>
        <v>0</v>
      </c>
      <c r="R89" s="47">
        <v>0</v>
      </c>
      <c r="S89" s="13">
        <v>0</v>
      </c>
      <c r="T89" s="48">
        <f t="shared" si="156"/>
        <v>0</v>
      </c>
      <c r="U89" s="85">
        <v>238.31</v>
      </c>
      <c r="V89" s="13">
        <v>6897.9290000000001</v>
      </c>
      <c r="W89" s="48">
        <f t="shared" si="157"/>
        <v>28945.193235701397</v>
      </c>
      <c r="X89" s="47">
        <v>0</v>
      </c>
      <c r="Y89" s="13">
        <v>0</v>
      </c>
      <c r="Z89" s="48">
        <f t="shared" si="158"/>
        <v>0</v>
      </c>
      <c r="AA89" s="47">
        <v>0</v>
      </c>
      <c r="AB89" s="13">
        <v>0</v>
      </c>
      <c r="AC89" s="48">
        <f t="shared" si="159"/>
        <v>0</v>
      </c>
      <c r="AD89" s="47">
        <v>0</v>
      </c>
      <c r="AE89" s="13">
        <v>0</v>
      </c>
      <c r="AF89" s="48">
        <f t="shared" si="160"/>
        <v>0</v>
      </c>
      <c r="AG89" s="47">
        <v>0</v>
      </c>
      <c r="AH89" s="13">
        <v>0</v>
      </c>
      <c r="AI89" s="48">
        <f t="shared" si="161"/>
        <v>0</v>
      </c>
      <c r="AJ89" s="47">
        <v>0</v>
      </c>
      <c r="AK89" s="13">
        <v>0</v>
      </c>
      <c r="AL89" s="48">
        <f t="shared" si="162"/>
        <v>0</v>
      </c>
      <c r="AM89" s="47">
        <v>0</v>
      </c>
      <c r="AN89" s="13">
        <v>0</v>
      </c>
      <c r="AO89" s="48">
        <f t="shared" si="163"/>
        <v>0</v>
      </c>
      <c r="AP89" s="12">
        <f t="shared" si="165"/>
        <v>238.31</v>
      </c>
      <c r="AQ89" s="14">
        <f t="shared" si="166"/>
        <v>6897.9290000000001</v>
      </c>
    </row>
    <row r="90" spans="1:43" x14ac:dyDescent="0.3">
      <c r="A90" s="41">
        <v>2023</v>
      </c>
      <c r="B90" s="42" t="s">
        <v>11</v>
      </c>
      <c r="C90" s="47">
        <v>0</v>
      </c>
      <c r="D90" s="13">
        <v>0</v>
      </c>
      <c r="E90" s="48">
        <f t="shared" si="167"/>
        <v>0</v>
      </c>
      <c r="F90" s="47">
        <v>0</v>
      </c>
      <c r="G90" s="13">
        <v>0</v>
      </c>
      <c r="H90" s="48">
        <f t="shared" si="152"/>
        <v>0</v>
      </c>
      <c r="I90" s="47">
        <v>0</v>
      </c>
      <c r="J90" s="13">
        <v>0</v>
      </c>
      <c r="K90" s="48">
        <f t="shared" si="153"/>
        <v>0</v>
      </c>
      <c r="L90" s="47">
        <v>0</v>
      </c>
      <c r="M90" s="13">
        <v>0</v>
      </c>
      <c r="N90" s="48">
        <f t="shared" si="154"/>
        <v>0</v>
      </c>
      <c r="O90" s="47">
        <v>0</v>
      </c>
      <c r="P90" s="13">
        <v>0</v>
      </c>
      <c r="Q90" s="48">
        <f t="shared" si="155"/>
        <v>0</v>
      </c>
      <c r="R90" s="47">
        <v>0</v>
      </c>
      <c r="S90" s="13">
        <v>0</v>
      </c>
      <c r="T90" s="48">
        <f t="shared" si="156"/>
        <v>0</v>
      </c>
      <c r="U90" s="85">
        <v>257.58</v>
      </c>
      <c r="V90" s="13">
        <v>7800.7950000000001</v>
      </c>
      <c r="W90" s="48">
        <f t="shared" si="157"/>
        <v>30284.940600978338</v>
      </c>
      <c r="X90" s="47">
        <v>0</v>
      </c>
      <c r="Y90" s="13">
        <v>0</v>
      </c>
      <c r="Z90" s="48">
        <f t="shared" si="158"/>
        <v>0</v>
      </c>
      <c r="AA90" s="47">
        <v>0</v>
      </c>
      <c r="AB90" s="13">
        <v>0</v>
      </c>
      <c r="AC90" s="48">
        <f t="shared" si="159"/>
        <v>0</v>
      </c>
      <c r="AD90" s="47">
        <v>0</v>
      </c>
      <c r="AE90" s="13">
        <v>0</v>
      </c>
      <c r="AF90" s="48">
        <f t="shared" si="160"/>
        <v>0</v>
      </c>
      <c r="AG90" s="47">
        <v>0</v>
      </c>
      <c r="AH90" s="13">
        <v>0</v>
      </c>
      <c r="AI90" s="48">
        <f t="shared" si="161"/>
        <v>0</v>
      </c>
      <c r="AJ90" s="47">
        <v>0</v>
      </c>
      <c r="AK90" s="13">
        <v>0</v>
      </c>
      <c r="AL90" s="48">
        <f t="shared" si="162"/>
        <v>0</v>
      </c>
      <c r="AM90" s="47">
        <v>0</v>
      </c>
      <c r="AN90" s="13">
        <v>0</v>
      </c>
      <c r="AO90" s="48">
        <f t="shared" si="163"/>
        <v>0</v>
      </c>
      <c r="AP90" s="12">
        <f t="shared" si="165"/>
        <v>257.58</v>
      </c>
      <c r="AQ90" s="14">
        <f t="shared" si="166"/>
        <v>7800.7950000000001</v>
      </c>
    </row>
    <row r="91" spans="1:43" x14ac:dyDescent="0.3">
      <c r="A91" s="41">
        <v>2023</v>
      </c>
      <c r="B91" s="42" t="s">
        <v>12</v>
      </c>
      <c r="C91" s="47">
        <v>0</v>
      </c>
      <c r="D91" s="13">
        <v>0</v>
      </c>
      <c r="E91" s="48">
        <f t="shared" si="167"/>
        <v>0</v>
      </c>
      <c r="F91" s="47">
        <v>0</v>
      </c>
      <c r="G91" s="13">
        <v>0</v>
      </c>
      <c r="H91" s="48">
        <f t="shared" si="152"/>
        <v>0</v>
      </c>
      <c r="I91" s="47">
        <v>0</v>
      </c>
      <c r="J91" s="13">
        <v>0</v>
      </c>
      <c r="K91" s="48">
        <f t="shared" si="153"/>
        <v>0</v>
      </c>
      <c r="L91" s="47">
        <v>0</v>
      </c>
      <c r="M91" s="13">
        <v>0</v>
      </c>
      <c r="N91" s="48">
        <f t="shared" si="154"/>
        <v>0</v>
      </c>
      <c r="O91" s="47">
        <v>0</v>
      </c>
      <c r="P91" s="13">
        <v>0</v>
      </c>
      <c r="Q91" s="48">
        <f t="shared" si="155"/>
        <v>0</v>
      </c>
      <c r="R91" s="47">
        <v>0</v>
      </c>
      <c r="S91" s="13">
        <v>0</v>
      </c>
      <c r="T91" s="48">
        <f t="shared" si="156"/>
        <v>0</v>
      </c>
      <c r="U91" s="85">
        <v>218.75</v>
      </c>
      <c r="V91" s="13">
        <v>5838.0159999999996</v>
      </c>
      <c r="W91" s="48">
        <f t="shared" si="157"/>
        <v>26688.073142857142</v>
      </c>
      <c r="X91" s="47">
        <v>0</v>
      </c>
      <c r="Y91" s="13">
        <v>0</v>
      </c>
      <c r="Z91" s="48">
        <f t="shared" si="158"/>
        <v>0</v>
      </c>
      <c r="AA91" s="47">
        <v>0</v>
      </c>
      <c r="AB91" s="13">
        <v>0</v>
      </c>
      <c r="AC91" s="48">
        <f t="shared" si="159"/>
        <v>0</v>
      </c>
      <c r="AD91" s="47">
        <v>0</v>
      </c>
      <c r="AE91" s="13">
        <v>0</v>
      </c>
      <c r="AF91" s="48">
        <f t="shared" si="160"/>
        <v>0</v>
      </c>
      <c r="AG91" s="47">
        <v>0</v>
      </c>
      <c r="AH91" s="13">
        <v>0</v>
      </c>
      <c r="AI91" s="48">
        <f t="shared" si="161"/>
        <v>0</v>
      </c>
      <c r="AJ91" s="47">
        <v>0</v>
      </c>
      <c r="AK91" s="13">
        <v>0</v>
      </c>
      <c r="AL91" s="48">
        <f t="shared" si="162"/>
        <v>0</v>
      </c>
      <c r="AM91" s="47">
        <v>0</v>
      </c>
      <c r="AN91" s="13">
        <v>0</v>
      </c>
      <c r="AO91" s="48">
        <f t="shared" si="163"/>
        <v>0</v>
      </c>
      <c r="AP91" s="12">
        <f t="shared" si="165"/>
        <v>218.75</v>
      </c>
      <c r="AQ91" s="14">
        <f t="shared" si="166"/>
        <v>5838.0159999999996</v>
      </c>
    </row>
    <row r="92" spans="1:43" x14ac:dyDescent="0.3">
      <c r="A92" s="41">
        <v>2023</v>
      </c>
      <c r="B92" s="42" t="s">
        <v>13</v>
      </c>
      <c r="C92" s="47">
        <v>0</v>
      </c>
      <c r="D92" s="13">
        <v>0</v>
      </c>
      <c r="E92" s="48">
        <f t="shared" si="167"/>
        <v>0</v>
      </c>
      <c r="F92" s="47">
        <v>0</v>
      </c>
      <c r="G92" s="13">
        <v>0</v>
      </c>
      <c r="H92" s="48">
        <f t="shared" si="152"/>
        <v>0</v>
      </c>
      <c r="I92" s="47">
        <v>0</v>
      </c>
      <c r="J92" s="13">
        <v>0</v>
      </c>
      <c r="K92" s="48">
        <f t="shared" si="153"/>
        <v>0</v>
      </c>
      <c r="L92" s="47">
        <v>0</v>
      </c>
      <c r="M92" s="13">
        <v>0</v>
      </c>
      <c r="N92" s="48">
        <f t="shared" si="154"/>
        <v>0</v>
      </c>
      <c r="O92" s="47">
        <v>0</v>
      </c>
      <c r="P92" s="13">
        <v>0</v>
      </c>
      <c r="Q92" s="48">
        <f t="shared" si="155"/>
        <v>0</v>
      </c>
      <c r="R92" s="47">
        <v>0</v>
      </c>
      <c r="S92" s="13">
        <v>0</v>
      </c>
      <c r="T92" s="48">
        <f t="shared" si="156"/>
        <v>0</v>
      </c>
      <c r="U92" s="85">
        <v>18.8</v>
      </c>
      <c r="V92" s="13">
        <v>810.65800000000002</v>
      </c>
      <c r="W92" s="48">
        <f t="shared" si="157"/>
        <v>43120.106382978724</v>
      </c>
      <c r="X92" s="47">
        <v>0</v>
      </c>
      <c r="Y92" s="13">
        <v>0</v>
      </c>
      <c r="Z92" s="48">
        <f t="shared" si="158"/>
        <v>0</v>
      </c>
      <c r="AA92" s="85">
        <v>0.45800000000000002</v>
      </c>
      <c r="AB92" s="13">
        <v>0.66</v>
      </c>
      <c r="AC92" s="48">
        <f t="shared" si="159"/>
        <v>1441.0480349344978</v>
      </c>
      <c r="AD92" s="47">
        <v>0</v>
      </c>
      <c r="AE92" s="13">
        <v>0</v>
      </c>
      <c r="AF92" s="48">
        <f t="shared" si="160"/>
        <v>0</v>
      </c>
      <c r="AG92" s="47">
        <v>0</v>
      </c>
      <c r="AH92" s="13">
        <v>0</v>
      </c>
      <c r="AI92" s="48">
        <f t="shared" si="161"/>
        <v>0</v>
      </c>
      <c r="AJ92" s="47">
        <v>0</v>
      </c>
      <c r="AK92" s="13">
        <v>0</v>
      </c>
      <c r="AL92" s="48">
        <f t="shared" si="162"/>
        <v>0</v>
      </c>
      <c r="AM92" s="47">
        <v>0</v>
      </c>
      <c r="AN92" s="13">
        <v>0</v>
      </c>
      <c r="AO92" s="48">
        <f t="shared" si="163"/>
        <v>0</v>
      </c>
      <c r="AP92" s="12">
        <f t="shared" si="165"/>
        <v>19.257999999999999</v>
      </c>
      <c r="AQ92" s="14">
        <f t="shared" si="166"/>
        <v>811.31799999999998</v>
      </c>
    </row>
    <row r="93" spans="1:43" x14ac:dyDescent="0.3">
      <c r="A93" s="41">
        <v>2023</v>
      </c>
      <c r="B93" s="42" t="s">
        <v>14</v>
      </c>
      <c r="C93" s="47">
        <v>0</v>
      </c>
      <c r="D93" s="13">
        <v>0</v>
      </c>
      <c r="E93" s="48">
        <f t="shared" si="167"/>
        <v>0</v>
      </c>
      <c r="F93" s="47">
        <v>0</v>
      </c>
      <c r="G93" s="13">
        <v>0</v>
      </c>
      <c r="H93" s="48">
        <f t="shared" si="152"/>
        <v>0</v>
      </c>
      <c r="I93" s="47">
        <v>0</v>
      </c>
      <c r="J93" s="13">
        <v>0</v>
      </c>
      <c r="K93" s="48">
        <f t="shared" si="153"/>
        <v>0</v>
      </c>
      <c r="L93" s="47">
        <v>0</v>
      </c>
      <c r="M93" s="13">
        <v>0</v>
      </c>
      <c r="N93" s="48">
        <f t="shared" si="154"/>
        <v>0</v>
      </c>
      <c r="O93" s="47">
        <v>0</v>
      </c>
      <c r="P93" s="13">
        <v>0</v>
      </c>
      <c r="Q93" s="48">
        <f t="shared" si="155"/>
        <v>0</v>
      </c>
      <c r="R93" s="47">
        <v>0</v>
      </c>
      <c r="S93" s="13">
        <v>0</v>
      </c>
      <c r="T93" s="48">
        <f t="shared" si="156"/>
        <v>0</v>
      </c>
      <c r="U93" s="85">
        <v>0.26700000000000002</v>
      </c>
      <c r="V93" s="13">
        <v>0.373</v>
      </c>
      <c r="W93" s="48">
        <f t="shared" si="157"/>
        <v>1397.003745318352</v>
      </c>
      <c r="X93" s="47">
        <v>0</v>
      </c>
      <c r="Y93" s="13">
        <v>0</v>
      </c>
      <c r="Z93" s="48">
        <f t="shared" si="158"/>
        <v>0</v>
      </c>
      <c r="AA93" s="85">
        <v>0.26700000000000002</v>
      </c>
      <c r="AB93" s="13">
        <v>0.373</v>
      </c>
      <c r="AC93" s="48">
        <f t="shared" si="159"/>
        <v>1397.003745318352</v>
      </c>
      <c r="AD93" s="47">
        <v>0</v>
      </c>
      <c r="AE93" s="13">
        <v>0</v>
      </c>
      <c r="AF93" s="48">
        <f t="shared" si="160"/>
        <v>0</v>
      </c>
      <c r="AG93" s="47">
        <v>0</v>
      </c>
      <c r="AH93" s="13">
        <v>0</v>
      </c>
      <c r="AI93" s="48">
        <f t="shared" si="161"/>
        <v>0</v>
      </c>
      <c r="AJ93" s="47">
        <v>0</v>
      </c>
      <c r="AK93" s="13">
        <v>0</v>
      </c>
      <c r="AL93" s="48">
        <f t="shared" si="162"/>
        <v>0</v>
      </c>
      <c r="AM93" s="47">
        <v>0</v>
      </c>
      <c r="AN93" s="13">
        <v>0</v>
      </c>
      <c r="AO93" s="48">
        <f t="shared" si="163"/>
        <v>0</v>
      </c>
      <c r="AP93" s="12">
        <f t="shared" si="165"/>
        <v>0.53400000000000003</v>
      </c>
      <c r="AQ93" s="14">
        <f t="shared" si="166"/>
        <v>0.746</v>
      </c>
    </row>
    <row r="94" spans="1:43" x14ac:dyDescent="0.3">
      <c r="A94" s="41">
        <v>2023</v>
      </c>
      <c r="B94" s="48" t="s">
        <v>15</v>
      </c>
      <c r="C94" s="47">
        <v>0</v>
      </c>
      <c r="D94" s="13">
        <v>0</v>
      </c>
      <c r="E94" s="48">
        <f t="shared" si="167"/>
        <v>0</v>
      </c>
      <c r="F94" s="47">
        <v>0</v>
      </c>
      <c r="G94" s="13">
        <v>0</v>
      </c>
      <c r="H94" s="48">
        <f t="shared" si="152"/>
        <v>0</v>
      </c>
      <c r="I94" s="47">
        <v>0</v>
      </c>
      <c r="J94" s="13">
        <v>0</v>
      </c>
      <c r="K94" s="48">
        <f t="shared" si="153"/>
        <v>0</v>
      </c>
      <c r="L94" s="47">
        <v>0</v>
      </c>
      <c r="M94" s="13">
        <v>0</v>
      </c>
      <c r="N94" s="48">
        <f t="shared" si="154"/>
        <v>0</v>
      </c>
      <c r="O94" s="47">
        <v>0</v>
      </c>
      <c r="P94" s="13">
        <v>0</v>
      </c>
      <c r="Q94" s="48">
        <f t="shared" si="155"/>
        <v>0</v>
      </c>
      <c r="R94" s="47">
        <v>0</v>
      </c>
      <c r="S94" s="13">
        <v>0</v>
      </c>
      <c r="T94" s="48">
        <f t="shared" si="156"/>
        <v>0</v>
      </c>
      <c r="U94" s="85">
        <v>98.11</v>
      </c>
      <c r="V94" s="13">
        <v>2860.4749999999999</v>
      </c>
      <c r="W94" s="48">
        <f t="shared" si="157"/>
        <v>29155.794516359187</v>
      </c>
      <c r="X94" s="47">
        <v>0</v>
      </c>
      <c r="Y94" s="13">
        <v>0</v>
      </c>
      <c r="Z94" s="48">
        <f t="shared" si="158"/>
        <v>0</v>
      </c>
      <c r="AA94" s="47">
        <v>0</v>
      </c>
      <c r="AB94" s="13">
        <v>0</v>
      </c>
      <c r="AC94" s="48">
        <f t="shared" si="159"/>
        <v>0</v>
      </c>
      <c r="AD94" s="47">
        <v>0</v>
      </c>
      <c r="AE94" s="13">
        <v>0</v>
      </c>
      <c r="AF94" s="48">
        <f t="shared" si="160"/>
        <v>0</v>
      </c>
      <c r="AG94" s="47">
        <v>0</v>
      </c>
      <c r="AH94" s="13">
        <v>0</v>
      </c>
      <c r="AI94" s="48">
        <f t="shared" si="161"/>
        <v>0</v>
      </c>
      <c r="AJ94" s="47">
        <v>0</v>
      </c>
      <c r="AK94" s="13">
        <v>0</v>
      </c>
      <c r="AL94" s="48">
        <f t="shared" si="162"/>
        <v>0</v>
      </c>
      <c r="AM94" s="47">
        <v>0</v>
      </c>
      <c r="AN94" s="13">
        <v>0</v>
      </c>
      <c r="AO94" s="48">
        <f t="shared" si="163"/>
        <v>0</v>
      </c>
      <c r="AP94" s="12">
        <f t="shared" si="165"/>
        <v>98.11</v>
      </c>
      <c r="AQ94" s="14">
        <f t="shared" si="166"/>
        <v>2860.4749999999999</v>
      </c>
    </row>
    <row r="95" spans="1:43" x14ac:dyDescent="0.3">
      <c r="A95" s="41">
        <v>2023</v>
      </c>
      <c r="B95" s="42" t="s">
        <v>16</v>
      </c>
      <c r="C95" s="47">
        <v>0</v>
      </c>
      <c r="D95" s="13">
        <v>0</v>
      </c>
      <c r="E95" s="48">
        <f t="shared" si="167"/>
        <v>0</v>
      </c>
      <c r="F95" s="47">
        <v>0</v>
      </c>
      <c r="G95" s="13">
        <v>0</v>
      </c>
      <c r="H95" s="48">
        <f t="shared" si="152"/>
        <v>0</v>
      </c>
      <c r="I95" s="47">
        <v>0</v>
      </c>
      <c r="J95" s="13">
        <v>0</v>
      </c>
      <c r="K95" s="48">
        <f t="shared" si="153"/>
        <v>0</v>
      </c>
      <c r="L95" s="47">
        <v>0</v>
      </c>
      <c r="M95" s="13">
        <v>0</v>
      </c>
      <c r="N95" s="48">
        <f t="shared" si="154"/>
        <v>0</v>
      </c>
      <c r="O95" s="47">
        <v>0</v>
      </c>
      <c r="P95" s="13">
        <v>0</v>
      </c>
      <c r="Q95" s="48">
        <f t="shared" si="155"/>
        <v>0</v>
      </c>
      <c r="R95" s="47">
        <v>0</v>
      </c>
      <c r="S95" s="13">
        <v>0</v>
      </c>
      <c r="T95" s="48">
        <f t="shared" si="156"/>
        <v>0</v>
      </c>
      <c r="U95" s="85">
        <v>265.06997999999999</v>
      </c>
      <c r="V95" s="13">
        <v>6571.4459999999999</v>
      </c>
      <c r="W95" s="48">
        <f t="shared" si="157"/>
        <v>24791.362643178229</v>
      </c>
      <c r="X95" s="47">
        <v>0</v>
      </c>
      <c r="Y95" s="13">
        <v>0</v>
      </c>
      <c r="Z95" s="48">
        <f t="shared" si="158"/>
        <v>0</v>
      </c>
      <c r="AA95" s="85">
        <v>0.45100000000000001</v>
      </c>
      <c r="AB95" s="13">
        <v>0.48299999999999998</v>
      </c>
      <c r="AC95" s="48">
        <f t="shared" si="159"/>
        <v>1070.9534368070952</v>
      </c>
      <c r="AD95" s="47">
        <v>0</v>
      </c>
      <c r="AE95" s="13">
        <v>0</v>
      </c>
      <c r="AF95" s="48">
        <f t="shared" si="160"/>
        <v>0</v>
      </c>
      <c r="AG95" s="47">
        <v>0</v>
      </c>
      <c r="AH95" s="13">
        <v>0</v>
      </c>
      <c r="AI95" s="48">
        <f t="shared" si="161"/>
        <v>0</v>
      </c>
      <c r="AJ95" s="47">
        <v>0</v>
      </c>
      <c r="AK95" s="13">
        <v>0</v>
      </c>
      <c r="AL95" s="48">
        <f t="shared" si="162"/>
        <v>0</v>
      </c>
      <c r="AM95" s="47">
        <v>0</v>
      </c>
      <c r="AN95" s="13">
        <v>0</v>
      </c>
      <c r="AO95" s="48">
        <f t="shared" si="163"/>
        <v>0</v>
      </c>
      <c r="AP95" s="12">
        <f t="shared" si="165"/>
        <v>265.52098000000001</v>
      </c>
      <c r="AQ95" s="14">
        <f t="shared" si="166"/>
        <v>6571.9290000000001</v>
      </c>
    </row>
    <row r="96" spans="1:43" ht="15" thickBot="1" x14ac:dyDescent="0.35">
      <c r="A96" s="43"/>
      <c r="B96" s="57" t="s">
        <v>17</v>
      </c>
      <c r="C96" s="49">
        <f t="shared" ref="C96:D96" si="168">SUM(C84:C95)</f>
        <v>0</v>
      </c>
      <c r="D96" s="30">
        <f t="shared" si="168"/>
        <v>0</v>
      </c>
      <c r="E96" s="50"/>
      <c r="F96" s="49">
        <f t="shared" ref="F96:G96" si="169">SUM(F84:F95)</f>
        <v>0</v>
      </c>
      <c r="G96" s="30">
        <f t="shared" si="169"/>
        <v>0</v>
      </c>
      <c r="H96" s="50"/>
      <c r="I96" s="49">
        <f t="shared" ref="I96:J96" si="170">SUM(I84:I95)</f>
        <v>0</v>
      </c>
      <c r="J96" s="30">
        <f t="shared" si="170"/>
        <v>0</v>
      </c>
      <c r="K96" s="50"/>
      <c r="L96" s="49">
        <f t="shared" ref="L96:M96" si="171">SUM(L84:L95)</f>
        <v>0</v>
      </c>
      <c r="M96" s="30">
        <f t="shared" si="171"/>
        <v>0</v>
      </c>
      <c r="N96" s="50"/>
      <c r="O96" s="49">
        <f t="shared" ref="O96:P96" si="172">SUM(O84:O95)</f>
        <v>0</v>
      </c>
      <c r="P96" s="30">
        <f t="shared" si="172"/>
        <v>0</v>
      </c>
      <c r="Q96" s="50"/>
      <c r="R96" s="49">
        <f t="shared" ref="R96:S96" si="173">SUM(R84:R95)</f>
        <v>0</v>
      </c>
      <c r="S96" s="30">
        <f t="shared" si="173"/>
        <v>0</v>
      </c>
      <c r="T96" s="50"/>
      <c r="U96" s="49">
        <f t="shared" ref="U96:V96" si="174">SUM(U84:U95)</f>
        <v>2486.8368300000002</v>
      </c>
      <c r="V96" s="30">
        <f t="shared" si="174"/>
        <v>71327.272000000012</v>
      </c>
      <c r="W96" s="50"/>
      <c r="X96" s="49">
        <f t="shared" ref="X96:Y96" si="175">SUM(X84:X95)</f>
        <v>0</v>
      </c>
      <c r="Y96" s="30">
        <f t="shared" si="175"/>
        <v>0</v>
      </c>
      <c r="Z96" s="50"/>
      <c r="AA96" s="49">
        <f t="shared" ref="AA96:AB96" si="176">SUM(AA84:AA95)</f>
        <v>1.4319999999999999</v>
      </c>
      <c r="AB96" s="30">
        <f t="shared" si="176"/>
        <v>2.0579999999999998</v>
      </c>
      <c r="AC96" s="50"/>
      <c r="AD96" s="49">
        <f t="shared" ref="AD96:AE96" si="177">SUM(AD84:AD95)</f>
        <v>0</v>
      </c>
      <c r="AE96" s="30">
        <f t="shared" si="177"/>
        <v>0</v>
      </c>
      <c r="AF96" s="50"/>
      <c r="AG96" s="49">
        <f t="shared" ref="AG96:AH96" si="178">SUM(AG84:AG95)</f>
        <v>4.8</v>
      </c>
      <c r="AH96" s="30">
        <f t="shared" si="178"/>
        <v>223.59100000000001</v>
      </c>
      <c r="AI96" s="50"/>
      <c r="AJ96" s="49">
        <f t="shared" ref="AJ96:AK96" si="179">SUM(AJ84:AJ95)</f>
        <v>0</v>
      </c>
      <c r="AK96" s="30">
        <f t="shared" si="179"/>
        <v>0</v>
      </c>
      <c r="AL96" s="50"/>
      <c r="AM96" s="49">
        <f t="shared" ref="AM96:AN96" si="180">SUM(AM84:AM95)</f>
        <v>0</v>
      </c>
      <c r="AN96" s="30">
        <f t="shared" si="180"/>
        <v>0</v>
      </c>
      <c r="AO96" s="50"/>
      <c r="AP96" s="31">
        <f t="shared" si="165"/>
        <v>2493.0688300000002</v>
      </c>
      <c r="AQ96" s="32">
        <f t="shared" si="166"/>
        <v>71552.921000000017</v>
      </c>
    </row>
    <row r="97" spans="1:43" x14ac:dyDescent="0.3">
      <c r="A97" s="41">
        <v>2024</v>
      </c>
      <c r="B97" s="42" t="s">
        <v>5</v>
      </c>
      <c r="C97" s="47">
        <v>0</v>
      </c>
      <c r="D97" s="13">
        <v>0</v>
      </c>
      <c r="E97" s="48">
        <f>IF(C97=0,0,D97/C97*1000)</f>
        <v>0</v>
      </c>
      <c r="F97" s="47">
        <v>0</v>
      </c>
      <c r="G97" s="13">
        <v>0</v>
      </c>
      <c r="H97" s="48">
        <f t="shared" ref="H97:H108" si="181">IF(F97=0,0,G97/F97*1000)</f>
        <v>0</v>
      </c>
      <c r="I97" s="47">
        <v>0</v>
      </c>
      <c r="J97" s="13">
        <v>0</v>
      </c>
      <c r="K97" s="48">
        <f t="shared" ref="K97:K108" si="182">IF(I97=0,0,J97/I97*1000)</f>
        <v>0</v>
      </c>
      <c r="L97" s="47">
        <v>0</v>
      </c>
      <c r="M97" s="13">
        <v>0</v>
      </c>
      <c r="N97" s="48">
        <f t="shared" ref="N97:N108" si="183">IF(L97=0,0,M97/L97*1000)</f>
        <v>0</v>
      </c>
      <c r="O97" s="47">
        <v>0</v>
      </c>
      <c r="P97" s="13">
        <v>0</v>
      </c>
      <c r="Q97" s="48">
        <f t="shared" ref="Q97:Q108" si="184">IF(O97=0,0,P97/O97*1000)</f>
        <v>0</v>
      </c>
      <c r="R97" s="47">
        <v>0</v>
      </c>
      <c r="S97" s="13">
        <v>0</v>
      </c>
      <c r="T97" s="48">
        <f t="shared" ref="T97:T108" si="185">IF(R97=0,0,S97/R97*1000)</f>
        <v>0</v>
      </c>
      <c r="U97" s="98">
        <v>338.91109999999998</v>
      </c>
      <c r="V97" s="99">
        <v>8143.0029999999997</v>
      </c>
      <c r="W97" s="48">
        <f t="shared" ref="W97:W108" si="186">IF(U97=0,0,V97/U97*1000)</f>
        <v>24026.958692117198</v>
      </c>
      <c r="X97" s="47">
        <v>0</v>
      </c>
      <c r="Y97" s="13">
        <v>0</v>
      </c>
      <c r="Z97" s="48">
        <f t="shared" ref="Z97:Z108" si="187">IF(X97=0,0,Y97/X97*1000)</f>
        <v>0</v>
      </c>
      <c r="AA97" s="47">
        <v>0</v>
      </c>
      <c r="AB97" s="13">
        <v>0</v>
      </c>
      <c r="AC97" s="48">
        <f t="shared" ref="AC97:AC108" si="188">IF(AA97=0,0,AB97/AA97*1000)</f>
        <v>0</v>
      </c>
      <c r="AD97" s="47">
        <v>0</v>
      </c>
      <c r="AE97" s="13">
        <v>0</v>
      </c>
      <c r="AF97" s="48">
        <f t="shared" ref="AF97:AF108" si="189">IF(AD97=0,0,AE97/AD97*1000)</f>
        <v>0</v>
      </c>
      <c r="AG97" s="47">
        <v>0</v>
      </c>
      <c r="AH97" s="13">
        <v>0</v>
      </c>
      <c r="AI97" s="48">
        <f t="shared" ref="AI97:AI108" si="190">IF(AG97=0,0,AH97/AG97*1000)</f>
        <v>0</v>
      </c>
      <c r="AJ97" s="47">
        <v>0</v>
      </c>
      <c r="AK97" s="13">
        <v>0</v>
      </c>
      <c r="AL97" s="48">
        <f t="shared" ref="AL97:AL108" si="191">IF(AJ97=0,0,AK97/AJ97*1000)</f>
        <v>0</v>
      </c>
      <c r="AM97" s="47">
        <v>0</v>
      </c>
      <c r="AN97" s="13">
        <v>0</v>
      </c>
      <c r="AO97" s="48">
        <f t="shared" ref="AO97:AO108" si="192">IF(AM97=0,0,AN97/AM97*1000)</f>
        <v>0</v>
      </c>
      <c r="AP97" s="12">
        <f>SUMIF($C$5:$AO$5,"Ton",C97:AO97)</f>
        <v>338.91109999999998</v>
      </c>
      <c r="AQ97" s="14">
        <f>SUMIF($C$5:$AO$5,"F*",C97:AO97)</f>
        <v>8143.0029999999997</v>
      </c>
    </row>
    <row r="98" spans="1:43" x14ac:dyDescent="0.3">
      <c r="A98" s="41">
        <v>2024</v>
      </c>
      <c r="B98" s="42" t="s">
        <v>6</v>
      </c>
      <c r="C98" s="47">
        <v>0</v>
      </c>
      <c r="D98" s="13">
        <v>0</v>
      </c>
      <c r="E98" s="48">
        <f t="shared" ref="E98:E99" si="193">IF(C98=0,0,D98/C98*1000)</f>
        <v>0</v>
      </c>
      <c r="F98" s="47">
        <v>0</v>
      </c>
      <c r="G98" s="13">
        <v>0</v>
      </c>
      <c r="H98" s="48">
        <f t="shared" si="181"/>
        <v>0</v>
      </c>
      <c r="I98" s="47">
        <v>0</v>
      </c>
      <c r="J98" s="13">
        <v>0</v>
      </c>
      <c r="K98" s="48">
        <f t="shared" si="182"/>
        <v>0</v>
      </c>
      <c r="L98" s="47">
        <v>0</v>
      </c>
      <c r="M98" s="13">
        <v>0</v>
      </c>
      <c r="N98" s="48">
        <f t="shared" si="183"/>
        <v>0</v>
      </c>
      <c r="O98" s="47">
        <v>0</v>
      </c>
      <c r="P98" s="13">
        <v>0</v>
      </c>
      <c r="Q98" s="48">
        <f t="shared" si="184"/>
        <v>0</v>
      </c>
      <c r="R98" s="47">
        <v>0</v>
      </c>
      <c r="S98" s="13">
        <v>0</v>
      </c>
      <c r="T98" s="48">
        <f t="shared" si="185"/>
        <v>0</v>
      </c>
      <c r="U98" s="85">
        <v>58.62</v>
      </c>
      <c r="V98" s="13">
        <v>1687.009</v>
      </c>
      <c r="W98" s="48">
        <f t="shared" si="186"/>
        <v>28778.727396792907</v>
      </c>
      <c r="X98" s="47">
        <v>0</v>
      </c>
      <c r="Y98" s="13">
        <v>0</v>
      </c>
      <c r="Z98" s="48">
        <f t="shared" si="187"/>
        <v>0</v>
      </c>
      <c r="AA98" s="47">
        <v>0</v>
      </c>
      <c r="AB98" s="13">
        <v>0</v>
      </c>
      <c r="AC98" s="48">
        <f t="shared" si="188"/>
        <v>0</v>
      </c>
      <c r="AD98" s="47">
        <v>0</v>
      </c>
      <c r="AE98" s="13">
        <v>0</v>
      </c>
      <c r="AF98" s="48">
        <f t="shared" si="189"/>
        <v>0</v>
      </c>
      <c r="AG98" s="47">
        <v>0</v>
      </c>
      <c r="AH98" s="13">
        <v>0</v>
      </c>
      <c r="AI98" s="48">
        <f t="shared" si="190"/>
        <v>0</v>
      </c>
      <c r="AJ98" s="47">
        <v>0</v>
      </c>
      <c r="AK98" s="13">
        <v>0</v>
      </c>
      <c r="AL98" s="48">
        <f t="shared" si="191"/>
        <v>0</v>
      </c>
      <c r="AM98" s="47">
        <v>0</v>
      </c>
      <c r="AN98" s="13">
        <v>0</v>
      </c>
      <c r="AO98" s="48">
        <f t="shared" si="192"/>
        <v>0</v>
      </c>
      <c r="AP98" s="12">
        <f t="shared" ref="AP98" si="194">SUMIF($C$5:$AO$5,"Ton",C98:AO98)</f>
        <v>58.62</v>
      </c>
      <c r="AQ98" s="14">
        <f t="shared" ref="AQ98:AQ109" si="195">SUMIF($C$5:$AO$5,"F*",C98:AO98)</f>
        <v>1687.009</v>
      </c>
    </row>
    <row r="99" spans="1:43" x14ac:dyDescent="0.3">
      <c r="A99" s="41">
        <v>2024</v>
      </c>
      <c r="B99" s="42" t="s">
        <v>7</v>
      </c>
      <c r="C99" s="47">
        <v>0</v>
      </c>
      <c r="D99" s="13">
        <v>0</v>
      </c>
      <c r="E99" s="48">
        <f t="shared" si="193"/>
        <v>0</v>
      </c>
      <c r="F99" s="47">
        <v>0</v>
      </c>
      <c r="G99" s="13">
        <v>0</v>
      </c>
      <c r="H99" s="48">
        <f t="shared" si="181"/>
        <v>0</v>
      </c>
      <c r="I99" s="47">
        <v>0</v>
      </c>
      <c r="J99" s="13">
        <v>0</v>
      </c>
      <c r="K99" s="48">
        <f t="shared" si="182"/>
        <v>0</v>
      </c>
      <c r="L99" s="47">
        <v>0</v>
      </c>
      <c r="M99" s="13">
        <v>0</v>
      </c>
      <c r="N99" s="48">
        <f t="shared" si="183"/>
        <v>0</v>
      </c>
      <c r="O99" s="47">
        <v>0</v>
      </c>
      <c r="P99" s="13">
        <v>0</v>
      </c>
      <c r="Q99" s="48">
        <f t="shared" si="184"/>
        <v>0</v>
      </c>
      <c r="R99" s="47">
        <v>0</v>
      </c>
      <c r="S99" s="13">
        <v>0</v>
      </c>
      <c r="T99" s="48">
        <f t="shared" si="185"/>
        <v>0</v>
      </c>
      <c r="U99" s="85">
        <v>158.88999999999999</v>
      </c>
      <c r="V99" s="13">
        <v>3737.471</v>
      </c>
      <c r="W99" s="48">
        <f t="shared" si="186"/>
        <v>23522.380263075087</v>
      </c>
      <c r="X99" s="47">
        <v>0</v>
      </c>
      <c r="Y99" s="13">
        <v>0</v>
      </c>
      <c r="Z99" s="48">
        <f t="shared" si="187"/>
        <v>0</v>
      </c>
      <c r="AA99" s="47">
        <v>0</v>
      </c>
      <c r="AB99" s="13">
        <v>0</v>
      </c>
      <c r="AC99" s="48">
        <f t="shared" si="188"/>
        <v>0</v>
      </c>
      <c r="AD99" s="47">
        <v>0</v>
      </c>
      <c r="AE99" s="13">
        <v>0</v>
      </c>
      <c r="AF99" s="48">
        <f t="shared" si="189"/>
        <v>0</v>
      </c>
      <c r="AG99" s="47">
        <v>0</v>
      </c>
      <c r="AH99" s="13">
        <v>0</v>
      </c>
      <c r="AI99" s="48">
        <f t="shared" si="190"/>
        <v>0</v>
      </c>
      <c r="AJ99" s="47">
        <v>0</v>
      </c>
      <c r="AK99" s="13">
        <v>0</v>
      </c>
      <c r="AL99" s="48">
        <f t="shared" si="191"/>
        <v>0</v>
      </c>
      <c r="AM99" s="47">
        <v>0</v>
      </c>
      <c r="AN99" s="13">
        <v>0</v>
      </c>
      <c r="AO99" s="48">
        <f t="shared" si="192"/>
        <v>0</v>
      </c>
      <c r="AP99" s="12">
        <f>SUMIF($C$5:$AO$5,"Ton",C99:AO99)</f>
        <v>158.88999999999999</v>
      </c>
      <c r="AQ99" s="14">
        <f t="shared" si="195"/>
        <v>3737.471</v>
      </c>
    </row>
    <row r="100" spans="1:43" x14ac:dyDescent="0.3">
      <c r="A100" s="41">
        <v>2024</v>
      </c>
      <c r="B100" s="42" t="s">
        <v>8</v>
      </c>
      <c r="C100" s="47">
        <v>0</v>
      </c>
      <c r="D100" s="13">
        <v>0</v>
      </c>
      <c r="E100" s="48">
        <f>IF(C100=0,0,D100/C100*1000)</f>
        <v>0</v>
      </c>
      <c r="F100" s="47">
        <v>0</v>
      </c>
      <c r="G100" s="13">
        <v>0</v>
      </c>
      <c r="H100" s="48">
        <f t="shared" si="181"/>
        <v>0</v>
      </c>
      <c r="I100" s="47">
        <v>0</v>
      </c>
      <c r="J100" s="13">
        <v>0</v>
      </c>
      <c r="K100" s="48">
        <f t="shared" si="182"/>
        <v>0</v>
      </c>
      <c r="L100" s="47">
        <v>0</v>
      </c>
      <c r="M100" s="13">
        <v>0</v>
      </c>
      <c r="N100" s="48">
        <f t="shared" si="183"/>
        <v>0</v>
      </c>
      <c r="O100" s="47">
        <v>0</v>
      </c>
      <c r="P100" s="13">
        <v>0</v>
      </c>
      <c r="Q100" s="48">
        <f t="shared" si="184"/>
        <v>0</v>
      </c>
      <c r="R100" s="47">
        <v>0</v>
      </c>
      <c r="S100" s="13">
        <v>0</v>
      </c>
      <c r="T100" s="48">
        <f t="shared" si="185"/>
        <v>0</v>
      </c>
      <c r="U100" s="85">
        <v>276.77999999999997</v>
      </c>
      <c r="V100" s="13">
        <v>6732.3280000000004</v>
      </c>
      <c r="W100" s="48">
        <f t="shared" si="186"/>
        <v>24323.751716164465</v>
      </c>
      <c r="X100" s="47">
        <v>0</v>
      </c>
      <c r="Y100" s="13">
        <v>0</v>
      </c>
      <c r="Z100" s="48">
        <f t="shared" si="187"/>
        <v>0</v>
      </c>
      <c r="AA100" s="85">
        <v>2.2069999999999999</v>
      </c>
      <c r="AB100" s="13">
        <v>2.2360000000000002</v>
      </c>
      <c r="AC100" s="48">
        <f t="shared" si="188"/>
        <v>1013.1400090620755</v>
      </c>
      <c r="AD100" s="47">
        <v>0</v>
      </c>
      <c r="AE100" s="13">
        <v>0</v>
      </c>
      <c r="AF100" s="48">
        <f t="shared" si="189"/>
        <v>0</v>
      </c>
      <c r="AG100" s="47">
        <v>0</v>
      </c>
      <c r="AH100" s="13">
        <v>0</v>
      </c>
      <c r="AI100" s="48">
        <f t="shared" si="190"/>
        <v>0</v>
      </c>
      <c r="AJ100" s="47">
        <v>0</v>
      </c>
      <c r="AK100" s="13">
        <v>0</v>
      </c>
      <c r="AL100" s="48">
        <f t="shared" si="191"/>
        <v>0</v>
      </c>
      <c r="AM100" s="47">
        <v>0</v>
      </c>
      <c r="AN100" s="13">
        <v>0</v>
      </c>
      <c r="AO100" s="48">
        <f t="shared" si="192"/>
        <v>0</v>
      </c>
      <c r="AP100" s="12">
        <f t="shared" ref="AP100:AP109" si="196">SUMIF($C$5:$AO$5,"Ton",C100:AO100)</f>
        <v>278.98699999999997</v>
      </c>
      <c r="AQ100" s="14">
        <f t="shared" si="195"/>
        <v>6734.5640000000003</v>
      </c>
    </row>
    <row r="101" spans="1:43" x14ac:dyDescent="0.3">
      <c r="A101" s="41">
        <v>2024</v>
      </c>
      <c r="B101" s="48" t="s">
        <v>9</v>
      </c>
      <c r="C101" s="47">
        <v>0</v>
      </c>
      <c r="D101" s="13">
        <v>0</v>
      </c>
      <c r="E101" s="48">
        <f t="shared" ref="E101:E108" si="197">IF(C101=0,0,D101/C101*1000)</f>
        <v>0</v>
      </c>
      <c r="F101" s="47">
        <v>0</v>
      </c>
      <c r="G101" s="13">
        <v>0</v>
      </c>
      <c r="H101" s="48">
        <f t="shared" si="181"/>
        <v>0</v>
      </c>
      <c r="I101" s="47">
        <v>0</v>
      </c>
      <c r="J101" s="13">
        <v>0</v>
      </c>
      <c r="K101" s="48">
        <f t="shared" si="182"/>
        <v>0</v>
      </c>
      <c r="L101" s="47">
        <v>0</v>
      </c>
      <c r="M101" s="13">
        <v>0</v>
      </c>
      <c r="N101" s="48">
        <f t="shared" si="183"/>
        <v>0</v>
      </c>
      <c r="O101" s="47">
        <v>0</v>
      </c>
      <c r="P101" s="13">
        <v>0</v>
      </c>
      <c r="Q101" s="48">
        <f t="shared" si="184"/>
        <v>0</v>
      </c>
      <c r="R101" s="47">
        <v>0</v>
      </c>
      <c r="S101" s="13">
        <v>0</v>
      </c>
      <c r="T101" s="48">
        <f t="shared" si="185"/>
        <v>0</v>
      </c>
      <c r="U101" s="47">
        <v>0</v>
      </c>
      <c r="V101" s="13">
        <v>0</v>
      </c>
      <c r="W101" s="48">
        <f t="shared" si="186"/>
        <v>0</v>
      </c>
      <c r="X101" s="47">
        <v>0</v>
      </c>
      <c r="Y101" s="13">
        <v>0</v>
      </c>
      <c r="Z101" s="48">
        <f t="shared" si="187"/>
        <v>0</v>
      </c>
      <c r="AA101" s="85">
        <v>4.43</v>
      </c>
      <c r="AB101" s="13">
        <v>5.117</v>
      </c>
      <c r="AC101" s="48">
        <f t="shared" si="188"/>
        <v>1155.0790067720091</v>
      </c>
      <c r="AD101" s="47">
        <v>0</v>
      </c>
      <c r="AE101" s="13">
        <v>0</v>
      </c>
      <c r="AF101" s="48">
        <f t="shared" si="189"/>
        <v>0</v>
      </c>
      <c r="AG101" s="47">
        <v>0</v>
      </c>
      <c r="AH101" s="13">
        <v>0</v>
      </c>
      <c r="AI101" s="48">
        <f t="shared" si="190"/>
        <v>0</v>
      </c>
      <c r="AJ101" s="47">
        <v>0</v>
      </c>
      <c r="AK101" s="13">
        <v>0</v>
      </c>
      <c r="AL101" s="48">
        <f t="shared" si="191"/>
        <v>0</v>
      </c>
      <c r="AM101" s="47">
        <v>0</v>
      </c>
      <c r="AN101" s="13">
        <v>0</v>
      </c>
      <c r="AO101" s="48">
        <f t="shared" si="192"/>
        <v>0</v>
      </c>
      <c r="AP101" s="12">
        <f t="shared" si="196"/>
        <v>4.43</v>
      </c>
      <c r="AQ101" s="14">
        <f t="shared" si="195"/>
        <v>5.117</v>
      </c>
    </row>
    <row r="102" spans="1:43" x14ac:dyDescent="0.3">
      <c r="A102" s="41">
        <v>2024</v>
      </c>
      <c r="B102" s="42" t="s">
        <v>10</v>
      </c>
      <c r="C102" s="47">
        <v>0</v>
      </c>
      <c r="D102" s="13">
        <v>0</v>
      </c>
      <c r="E102" s="48">
        <f t="shared" si="197"/>
        <v>0</v>
      </c>
      <c r="F102" s="47">
        <v>0</v>
      </c>
      <c r="G102" s="13">
        <v>0</v>
      </c>
      <c r="H102" s="48">
        <f t="shared" si="181"/>
        <v>0</v>
      </c>
      <c r="I102" s="47">
        <v>0</v>
      </c>
      <c r="J102" s="13">
        <v>0</v>
      </c>
      <c r="K102" s="48">
        <f t="shared" si="182"/>
        <v>0</v>
      </c>
      <c r="L102" s="47">
        <v>0</v>
      </c>
      <c r="M102" s="13">
        <v>0</v>
      </c>
      <c r="N102" s="48">
        <f t="shared" si="183"/>
        <v>0</v>
      </c>
      <c r="O102" s="47">
        <v>0</v>
      </c>
      <c r="P102" s="13">
        <v>0</v>
      </c>
      <c r="Q102" s="48">
        <f t="shared" si="184"/>
        <v>0</v>
      </c>
      <c r="R102" s="47">
        <v>0</v>
      </c>
      <c r="S102" s="13">
        <v>0</v>
      </c>
      <c r="T102" s="48">
        <f t="shared" si="185"/>
        <v>0</v>
      </c>
      <c r="U102" s="85">
        <v>198.25</v>
      </c>
      <c r="V102" s="13">
        <v>4851.0389999999998</v>
      </c>
      <c r="W102" s="48">
        <f t="shared" si="186"/>
        <v>24469.301387137453</v>
      </c>
      <c r="X102" s="47">
        <v>0</v>
      </c>
      <c r="Y102" s="13">
        <v>0</v>
      </c>
      <c r="Z102" s="48">
        <f t="shared" si="187"/>
        <v>0</v>
      </c>
      <c r="AA102" s="85">
        <v>7.6550000000000002</v>
      </c>
      <c r="AB102" s="13">
        <v>5.5119999999999996</v>
      </c>
      <c r="AC102" s="48">
        <f t="shared" si="188"/>
        <v>720.05225342913127</v>
      </c>
      <c r="AD102" s="47">
        <v>0</v>
      </c>
      <c r="AE102" s="13">
        <v>0</v>
      </c>
      <c r="AF102" s="48">
        <f t="shared" si="189"/>
        <v>0</v>
      </c>
      <c r="AG102" s="47">
        <v>0</v>
      </c>
      <c r="AH102" s="13">
        <v>0</v>
      </c>
      <c r="AI102" s="48">
        <f t="shared" si="190"/>
        <v>0</v>
      </c>
      <c r="AJ102" s="47">
        <v>0</v>
      </c>
      <c r="AK102" s="13">
        <v>0</v>
      </c>
      <c r="AL102" s="48">
        <f t="shared" si="191"/>
        <v>0</v>
      </c>
      <c r="AM102" s="47">
        <v>0</v>
      </c>
      <c r="AN102" s="13">
        <v>0</v>
      </c>
      <c r="AO102" s="48">
        <f t="shared" si="192"/>
        <v>0</v>
      </c>
      <c r="AP102" s="12">
        <f t="shared" si="196"/>
        <v>205.905</v>
      </c>
      <c r="AQ102" s="14">
        <f t="shared" si="195"/>
        <v>4856.5509999999995</v>
      </c>
    </row>
    <row r="103" spans="1:43" x14ac:dyDescent="0.3">
      <c r="A103" s="41">
        <v>2024</v>
      </c>
      <c r="B103" s="42" t="s">
        <v>11</v>
      </c>
      <c r="C103" s="47">
        <v>0</v>
      </c>
      <c r="D103" s="13">
        <v>0</v>
      </c>
      <c r="E103" s="48">
        <f t="shared" si="197"/>
        <v>0</v>
      </c>
      <c r="F103" s="47">
        <v>0</v>
      </c>
      <c r="G103" s="13">
        <v>0</v>
      </c>
      <c r="H103" s="48">
        <f t="shared" si="181"/>
        <v>0</v>
      </c>
      <c r="I103" s="47">
        <v>0</v>
      </c>
      <c r="J103" s="13">
        <v>0</v>
      </c>
      <c r="K103" s="48">
        <f t="shared" si="182"/>
        <v>0</v>
      </c>
      <c r="L103" s="47">
        <v>0</v>
      </c>
      <c r="M103" s="13">
        <v>0</v>
      </c>
      <c r="N103" s="48">
        <f t="shared" si="183"/>
        <v>0</v>
      </c>
      <c r="O103" s="47">
        <v>0</v>
      </c>
      <c r="P103" s="13">
        <v>0</v>
      </c>
      <c r="Q103" s="48">
        <f t="shared" si="184"/>
        <v>0</v>
      </c>
      <c r="R103" s="47">
        <v>0</v>
      </c>
      <c r="S103" s="13">
        <v>0</v>
      </c>
      <c r="T103" s="48">
        <f t="shared" si="185"/>
        <v>0</v>
      </c>
      <c r="U103" s="85">
        <v>296.61</v>
      </c>
      <c r="V103" s="100">
        <v>7536.2849999999999</v>
      </c>
      <c r="W103" s="48">
        <f t="shared" si="186"/>
        <v>25408.061090320622</v>
      </c>
      <c r="X103" s="47">
        <v>0</v>
      </c>
      <c r="Y103" s="13">
        <v>0</v>
      </c>
      <c r="Z103" s="48">
        <f t="shared" si="187"/>
        <v>0</v>
      </c>
      <c r="AA103" s="85">
        <v>1.165</v>
      </c>
      <c r="AB103" s="100">
        <v>1.1279999999999999</v>
      </c>
      <c r="AC103" s="48">
        <f t="shared" si="188"/>
        <v>968.24034334763928</v>
      </c>
      <c r="AD103" s="47">
        <v>0</v>
      </c>
      <c r="AE103" s="13">
        <v>0</v>
      </c>
      <c r="AF103" s="48">
        <f t="shared" si="189"/>
        <v>0</v>
      </c>
      <c r="AG103" s="47">
        <v>0</v>
      </c>
      <c r="AH103" s="13">
        <v>0</v>
      </c>
      <c r="AI103" s="48">
        <f t="shared" si="190"/>
        <v>0</v>
      </c>
      <c r="AJ103" s="47">
        <v>0</v>
      </c>
      <c r="AK103" s="13">
        <v>0</v>
      </c>
      <c r="AL103" s="48">
        <f t="shared" si="191"/>
        <v>0</v>
      </c>
      <c r="AM103" s="47">
        <v>0</v>
      </c>
      <c r="AN103" s="13">
        <v>0</v>
      </c>
      <c r="AO103" s="48">
        <f t="shared" si="192"/>
        <v>0</v>
      </c>
      <c r="AP103" s="12">
        <f t="shared" si="196"/>
        <v>297.77500000000003</v>
      </c>
      <c r="AQ103" s="14">
        <f t="shared" si="195"/>
        <v>7537.4129999999996</v>
      </c>
    </row>
    <row r="104" spans="1:43" x14ac:dyDescent="0.3">
      <c r="A104" s="41">
        <v>2024</v>
      </c>
      <c r="B104" s="42" t="s">
        <v>12</v>
      </c>
      <c r="C104" s="47">
        <v>0</v>
      </c>
      <c r="D104" s="13">
        <v>0</v>
      </c>
      <c r="E104" s="48">
        <f t="shared" si="197"/>
        <v>0</v>
      </c>
      <c r="F104" s="47">
        <v>0</v>
      </c>
      <c r="G104" s="13">
        <v>0</v>
      </c>
      <c r="H104" s="48">
        <f t="shared" si="181"/>
        <v>0</v>
      </c>
      <c r="I104" s="47">
        <v>0</v>
      </c>
      <c r="J104" s="13">
        <v>0</v>
      </c>
      <c r="K104" s="48">
        <f t="shared" si="182"/>
        <v>0</v>
      </c>
      <c r="L104" s="47">
        <v>0</v>
      </c>
      <c r="M104" s="13">
        <v>0</v>
      </c>
      <c r="N104" s="48">
        <f t="shared" si="183"/>
        <v>0</v>
      </c>
      <c r="O104" s="47">
        <v>0</v>
      </c>
      <c r="P104" s="13">
        <v>0</v>
      </c>
      <c r="Q104" s="48">
        <f t="shared" si="184"/>
        <v>0</v>
      </c>
      <c r="R104" s="47">
        <v>0</v>
      </c>
      <c r="S104" s="13">
        <v>0</v>
      </c>
      <c r="T104" s="48">
        <f t="shared" si="185"/>
        <v>0</v>
      </c>
      <c r="U104" s="85">
        <v>169.47010999999998</v>
      </c>
      <c r="V104" s="13">
        <v>5216.2449999999999</v>
      </c>
      <c r="W104" s="48">
        <f t="shared" si="186"/>
        <v>30779.734550240162</v>
      </c>
      <c r="X104" s="47">
        <v>0</v>
      </c>
      <c r="Y104" s="13">
        <v>0</v>
      </c>
      <c r="Z104" s="48">
        <f t="shared" si="187"/>
        <v>0</v>
      </c>
      <c r="AA104" s="47">
        <v>0</v>
      </c>
      <c r="AB104" s="13">
        <v>0</v>
      </c>
      <c r="AC104" s="48">
        <f t="shared" si="188"/>
        <v>0</v>
      </c>
      <c r="AD104" s="47">
        <v>0</v>
      </c>
      <c r="AE104" s="13">
        <v>0</v>
      </c>
      <c r="AF104" s="48">
        <f t="shared" si="189"/>
        <v>0</v>
      </c>
      <c r="AG104" s="47">
        <v>0</v>
      </c>
      <c r="AH104" s="13">
        <v>0</v>
      </c>
      <c r="AI104" s="48">
        <f t="shared" si="190"/>
        <v>0</v>
      </c>
      <c r="AJ104" s="47">
        <v>0</v>
      </c>
      <c r="AK104" s="13">
        <v>0</v>
      </c>
      <c r="AL104" s="48">
        <f t="shared" si="191"/>
        <v>0</v>
      </c>
      <c r="AM104" s="47">
        <v>0</v>
      </c>
      <c r="AN104" s="13">
        <v>0</v>
      </c>
      <c r="AO104" s="48">
        <f t="shared" si="192"/>
        <v>0</v>
      </c>
      <c r="AP104" s="12">
        <f t="shared" si="196"/>
        <v>169.47010999999998</v>
      </c>
      <c r="AQ104" s="14">
        <f t="shared" si="195"/>
        <v>5216.2449999999999</v>
      </c>
    </row>
    <row r="105" spans="1:43" x14ac:dyDescent="0.3">
      <c r="A105" s="41">
        <v>2024</v>
      </c>
      <c r="B105" s="42" t="s">
        <v>13</v>
      </c>
      <c r="C105" s="47">
        <v>0</v>
      </c>
      <c r="D105" s="13">
        <v>0</v>
      </c>
      <c r="E105" s="48">
        <f t="shared" si="197"/>
        <v>0</v>
      </c>
      <c r="F105" s="47">
        <v>0</v>
      </c>
      <c r="G105" s="13">
        <v>0</v>
      </c>
      <c r="H105" s="48">
        <f t="shared" si="181"/>
        <v>0</v>
      </c>
      <c r="I105" s="47">
        <v>0</v>
      </c>
      <c r="J105" s="13">
        <v>0</v>
      </c>
      <c r="K105" s="48">
        <f t="shared" si="182"/>
        <v>0</v>
      </c>
      <c r="L105" s="47">
        <v>0</v>
      </c>
      <c r="M105" s="13">
        <v>0</v>
      </c>
      <c r="N105" s="48">
        <f t="shared" si="183"/>
        <v>0</v>
      </c>
      <c r="O105" s="47">
        <v>0</v>
      </c>
      <c r="P105" s="13">
        <v>0</v>
      </c>
      <c r="Q105" s="48">
        <f t="shared" si="184"/>
        <v>0</v>
      </c>
      <c r="R105" s="47">
        <v>0</v>
      </c>
      <c r="S105" s="13">
        <v>0</v>
      </c>
      <c r="T105" s="48">
        <f t="shared" si="185"/>
        <v>0</v>
      </c>
      <c r="U105" s="85">
        <v>38.6</v>
      </c>
      <c r="V105" s="13">
        <v>1528.915</v>
      </c>
      <c r="W105" s="48">
        <f t="shared" si="186"/>
        <v>39609.196891191707</v>
      </c>
      <c r="X105" s="47">
        <v>0</v>
      </c>
      <c r="Y105" s="13">
        <v>0</v>
      </c>
      <c r="Z105" s="48">
        <f t="shared" si="187"/>
        <v>0</v>
      </c>
      <c r="AA105" s="47">
        <v>0</v>
      </c>
      <c r="AB105" s="13">
        <v>0</v>
      </c>
      <c r="AC105" s="48">
        <f t="shared" si="188"/>
        <v>0</v>
      </c>
      <c r="AD105" s="47">
        <v>0</v>
      </c>
      <c r="AE105" s="13">
        <v>0</v>
      </c>
      <c r="AF105" s="48">
        <f t="shared" si="189"/>
        <v>0</v>
      </c>
      <c r="AG105" s="47">
        <v>0</v>
      </c>
      <c r="AH105" s="13">
        <v>0</v>
      </c>
      <c r="AI105" s="48">
        <f t="shared" si="190"/>
        <v>0</v>
      </c>
      <c r="AJ105" s="47">
        <v>0</v>
      </c>
      <c r="AK105" s="13">
        <v>0</v>
      </c>
      <c r="AL105" s="48">
        <f t="shared" si="191"/>
        <v>0</v>
      </c>
      <c r="AM105" s="47">
        <v>0</v>
      </c>
      <c r="AN105" s="13">
        <v>0</v>
      </c>
      <c r="AO105" s="48">
        <f t="shared" si="192"/>
        <v>0</v>
      </c>
      <c r="AP105" s="12">
        <f t="shared" si="196"/>
        <v>38.6</v>
      </c>
      <c r="AQ105" s="14">
        <f t="shared" si="195"/>
        <v>1528.915</v>
      </c>
    </row>
    <row r="106" spans="1:43" x14ac:dyDescent="0.3">
      <c r="A106" s="41">
        <v>2024</v>
      </c>
      <c r="B106" s="42" t="s">
        <v>14</v>
      </c>
      <c r="C106" s="47">
        <v>0</v>
      </c>
      <c r="D106" s="13">
        <v>0</v>
      </c>
      <c r="E106" s="48">
        <f t="shared" si="197"/>
        <v>0</v>
      </c>
      <c r="F106" s="47">
        <v>0</v>
      </c>
      <c r="G106" s="13">
        <v>0</v>
      </c>
      <c r="H106" s="48">
        <f t="shared" si="181"/>
        <v>0</v>
      </c>
      <c r="I106" s="47">
        <v>0</v>
      </c>
      <c r="J106" s="13">
        <v>0</v>
      </c>
      <c r="K106" s="48">
        <f t="shared" si="182"/>
        <v>0</v>
      </c>
      <c r="L106" s="47">
        <v>0</v>
      </c>
      <c r="M106" s="13">
        <v>0</v>
      </c>
      <c r="N106" s="48">
        <f t="shared" si="183"/>
        <v>0</v>
      </c>
      <c r="O106" s="47">
        <v>0</v>
      </c>
      <c r="P106" s="13">
        <v>0</v>
      </c>
      <c r="Q106" s="48">
        <f t="shared" si="184"/>
        <v>0</v>
      </c>
      <c r="R106" s="47">
        <v>0</v>
      </c>
      <c r="S106" s="13">
        <v>0</v>
      </c>
      <c r="T106" s="48">
        <f t="shared" si="185"/>
        <v>0</v>
      </c>
      <c r="U106" s="85">
        <v>216.3</v>
      </c>
      <c r="V106" s="13">
        <v>5620.7520000000004</v>
      </c>
      <c r="W106" s="48">
        <f t="shared" si="186"/>
        <v>25985.908460471568</v>
      </c>
      <c r="X106" s="47">
        <v>0</v>
      </c>
      <c r="Y106" s="13">
        <v>0</v>
      </c>
      <c r="Z106" s="48">
        <f t="shared" si="187"/>
        <v>0</v>
      </c>
      <c r="AA106" s="47">
        <v>0</v>
      </c>
      <c r="AB106" s="13">
        <v>0</v>
      </c>
      <c r="AC106" s="48">
        <f t="shared" si="188"/>
        <v>0</v>
      </c>
      <c r="AD106" s="47">
        <v>0</v>
      </c>
      <c r="AE106" s="13">
        <v>0</v>
      </c>
      <c r="AF106" s="48">
        <f t="shared" si="189"/>
        <v>0</v>
      </c>
      <c r="AG106" s="47">
        <v>0</v>
      </c>
      <c r="AH106" s="13">
        <v>0</v>
      </c>
      <c r="AI106" s="48">
        <f t="shared" si="190"/>
        <v>0</v>
      </c>
      <c r="AJ106" s="47">
        <v>0</v>
      </c>
      <c r="AK106" s="13">
        <v>0</v>
      </c>
      <c r="AL106" s="48">
        <f t="shared" si="191"/>
        <v>0</v>
      </c>
      <c r="AM106" s="47">
        <v>0</v>
      </c>
      <c r="AN106" s="13">
        <v>0</v>
      </c>
      <c r="AO106" s="48">
        <f t="shared" si="192"/>
        <v>0</v>
      </c>
      <c r="AP106" s="12">
        <f t="shared" si="196"/>
        <v>216.3</v>
      </c>
      <c r="AQ106" s="14">
        <f t="shared" si="195"/>
        <v>5620.7520000000004</v>
      </c>
    </row>
    <row r="107" spans="1:43" x14ac:dyDescent="0.3">
      <c r="A107" s="41">
        <v>2024</v>
      </c>
      <c r="B107" s="48" t="s">
        <v>15</v>
      </c>
      <c r="C107" s="47">
        <v>0</v>
      </c>
      <c r="D107" s="13">
        <v>0</v>
      </c>
      <c r="E107" s="48">
        <f t="shared" si="197"/>
        <v>0</v>
      </c>
      <c r="F107" s="47">
        <v>0</v>
      </c>
      <c r="G107" s="13">
        <v>0</v>
      </c>
      <c r="H107" s="48">
        <f t="shared" si="181"/>
        <v>0</v>
      </c>
      <c r="I107" s="47">
        <v>0</v>
      </c>
      <c r="J107" s="13">
        <v>0</v>
      </c>
      <c r="K107" s="48">
        <f t="shared" si="182"/>
        <v>0</v>
      </c>
      <c r="L107" s="47">
        <v>0</v>
      </c>
      <c r="M107" s="13">
        <v>0</v>
      </c>
      <c r="N107" s="48">
        <f t="shared" si="183"/>
        <v>0</v>
      </c>
      <c r="O107" s="47">
        <v>0</v>
      </c>
      <c r="P107" s="13">
        <v>0</v>
      </c>
      <c r="Q107" s="48">
        <f t="shared" si="184"/>
        <v>0</v>
      </c>
      <c r="R107" s="47">
        <v>0</v>
      </c>
      <c r="S107" s="13">
        <v>0</v>
      </c>
      <c r="T107" s="48">
        <f t="shared" si="185"/>
        <v>0</v>
      </c>
      <c r="U107" s="85">
        <v>180.89</v>
      </c>
      <c r="V107" s="13">
        <v>5033.4219999999996</v>
      </c>
      <c r="W107" s="48">
        <f t="shared" si="186"/>
        <v>27825.872076952845</v>
      </c>
      <c r="X107" s="47">
        <v>0</v>
      </c>
      <c r="Y107" s="13">
        <v>0</v>
      </c>
      <c r="Z107" s="48">
        <f t="shared" si="187"/>
        <v>0</v>
      </c>
      <c r="AA107" s="47">
        <v>0</v>
      </c>
      <c r="AB107" s="13">
        <v>0</v>
      </c>
      <c r="AC107" s="48">
        <f t="shared" si="188"/>
        <v>0</v>
      </c>
      <c r="AD107" s="47">
        <v>0</v>
      </c>
      <c r="AE107" s="13">
        <v>0</v>
      </c>
      <c r="AF107" s="48">
        <f t="shared" si="189"/>
        <v>0</v>
      </c>
      <c r="AG107" s="47">
        <v>0</v>
      </c>
      <c r="AH107" s="13">
        <v>0</v>
      </c>
      <c r="AI107" s="48">
        <f t="shared" si="190"/>
        <v>0</v>
      </c>
      <c r="AJ107" s="47">
        <v>0</v>
      </c>
      <c r="AK107" s="13">
        <v>0</v>
      </c>
      <c r="AL107" s="48">
        <f t="shared" si="191"/>
        <v>0</v>
      </c>
      <c r="AM107" s="47">
        <v>0</v>
      </c>
      <c r="AN107" s="13">
        <v>0</v>
      </c>
      <c r="AO107" s="48">
        <f t="shared" si="192"/>
        <v>0</v>
      </c>
      <c r="AP107" s="12">
        <f t="shared" si="196"/>
        <v>180.89</v>
      </c>
      <c r="AQ107" s="14">
        <f t="shared" si="195"/>
        <v>5033.4219999999996</v>
      </c>
    </row>
    <row r="108" spans="1:43" x14ac:dyDescent="0.3">
      <c r="A108" s="41">
        <v>2024</v>
      </c>
      <c r="B108" s="42" t="s">
        <v>16</v>
      </c>
      <c r="C108" s="47">
        <v>0</v>
      </c>
      <c r="D108" s="13">
        <v>0</v>
      </c>
      <c r="E108" s="48">
        <f t="shared" si="197"/>
        <v>0</v>
      </c>
      <c r="F108" s="47">
        <v>0</v>
      </c>
      <c r="G108" s="13">
        <v>0</v>
      </c>
      <c r="H108" s="48">
        <f t="shared" si="181"/>
        <v>0</v>
      </c>
      <c r="I108" s="47">
        <v>0</v>
      </c>
      <c r="J108" s="13">
        <v>0</v>
      </c>
      <c r="K108" s="48">
        <f t="shared" si="182"/>
        <v>0</v>
      </c>
      <c r="L108" s="47">
        <v>0</v>
      </c>
      <c r="M108" s="13">
        <v>0</v>
      </c>
      <c r="N108" s="48">
        <f t="shared" si="183"/>
        <v>0</v>
      </c>
      <c r="O108" s="47">
        <v>0</v>
      </c>
      <c r="P108" s="13">
        <v>0</v>
      </c>
      <c r="Q108" s="48">
        <f t="shared" si="184"/>
        <v>0</v>
      </c>
      <c r="R108" s="47">
        <v>0</v>
      </c>
      <c r="S108" s="13">
        <v>0</v>
      </c>
      <c r="T108" s="48">
        <f t="shared" si="185"/>
        <v>0</v>
      </c>
      <c r="U108" s="85">
        <v>18.8</v>
      </c>
      <c r="V108" s="13">
        <v>829.88900000000001</v>
      </c>
      <c r="W108" s="48">
        <f t="shared" si="186"/>
        <v>44143.031914893618</v>
      </c>
      <c r="X108" s="47">
        <v>0</v>
      </c>
      <c r="Y108" s="13">
        <v>0</v>
      </c>
      <c r="Z108" s="48">
        <f t="shared" si="187"/>
        <v>0</v>
      </c>
      <c r="AA108" s="85">
        <v>2E-3</v>
      </c>
      <c r="AB108" s="13">
        <v>0.219</v>
      </c>
      <c r="AC108" s="48">
        <f t="shared" si="188"/>
        <v>109500</v>
      </c>
      <c r="AD108" s="47">
        <v>0</v>
      </c>
      <c r="AE108" s="13">
        <v>0</v>
      </c>
      <c r="AF108" s="48">
        <f t="shared" si="189"/>
        <v>0</v>
      </c>
      <c r="AG108" s="47">
        <v>0</v>
      </c>
      <c r="AH108" s="13">
        <v>0</v>
      </c>
      <c r="AI108" s="48">
        <f t="shared" si="190"/>
        <v>0</v>
      </c>
      <c r="AJ108" s="47">
        <v>0</v>
      </c>
      <c r="AK108" s="13">
        <v>0</v>
      </c>
      <c r="AL108" s="48">
        <f t="shared" si="191"/>
        <v>0</v>
      </c>
      <c r="AM108" s="47">
        <v>0</v>
      </c>
      <c r="AN108" s="13">
        <v>0</v>
      </c>
      <c r="AO108" s="48">
        <f t="shared" si="192"/>
        <v>0</v>
      </c>
      <c r="AP108" s="12">
        <f t="shared" si="196"/>
        <v>18.802</v>
      </c>
      <c r="AQ108" s="14">
        <f t="shared" si="195"/>
        <v>830.10800000000006</v>
      </c>
    </row>
    <row r="109" spans="1:43" ht="15" thickBot="1" x14ac:dyDescent="0.35">
      <c r="A109" s="43"/>
      <c r="B109" s="57" t="s">
        <v>17</v>
      </c>
      <c r="C109" s="49">
        <f t="shared" ref="C109:D109" si="198">SUM(C97:C108)</f>
        <v>0</v>
      </c>
      <c r="D109" s="30">
        <f t="shared" si="198"/>
        <v>0</v>
      </c>
      <c r="E109" s="50"/>
      <c r="F109" s="49">
        <f t="shared" ref="F109:G109" si="199">SUM(F97:F108)</f>
        <v>0</v>
      </c>
      <c r="G109" s="30">
        <f t="shared" si="199"/>
        <v>0</v>
      </c>
      <c r="H109" s="50"/>
      <c r="I109" s="49">
        <f t="shared" ref="I109:J109" si="200">SUM(I97:I108)</f>
        <v>0</v>
      </c>
      <c r="J109" s="30">
        <f t="shared" si="200"/>
        <v>0</v>
      </c>
      <c r="K109" s="50"/>
      <c r="L109" s="49">
        <f t="shared" ref="L109:M109" si="201">SUM(L97:L108)</f>
        <v>0</v>
      </c>
      <c r="M109" s="30">
        <f t="shared" si="201"/>
        <v>0</v>
      </c>
      <c r="N109" s="50"/>
      <c r="O109" s="49">
        <f t="shared" ref="O109:P109" si="202">SUM(O97:O108)</f>
        <v>0</v>
      </c>
      <c r="P109" s="30">
        <f t="shared" si="202"/>
        <v>0</v>
      </c>
      <c r="Q109" s="50"/>
      <c r="R109" s="49">
        <f t="shared" ref="R109:S109" si="203">SUM(R97:R108)</f>
        <v>0</v>
      </c>
      <c r="S109" s="30">
        <f t="shared" si="203"/>
        <v>0</v>
      </c>
      <c r="T109" s="50"/>
      <c r="U109" s="49">
        <f t="shared" ref="U109:V109" si="204">SUM(U97:U108)</f>
        <v>1952.1212099999996</v>
      </c>
      <c r="V109" s="30">
        <f t="shared" si="204"/>
        <v>50916.358</v>
      </c>
      <c r="W109" s="50"/>
      <c r="X109" s="49">
        <f t="shared" ref="X109:Y109" si="205">SUM(X97:X108)</f>
        <v>0</v>
      </c>
      <c r="Y109" s="30">
        <f t="shared" si="205"/>
        <v>0</v>
      </c>
      <c r="Z109" s="50"/>
      <c r="AA109" s="49">
        <f t="shared" ref="AA109:AB109" si="206">SUM(AA97:AA108)</f>
        <v>15.459000000000001</v>
      </c>
      <c r="AB109" s="30">
        <f t="shared" si="206"/>
        <v>14.211999999999998</v>
      </c>
      <c r="AC109" s="50"/>
      <c r="AD109" s="49">
        <f t="shared" ref="AD109:AE109" si="207">SUM(AD97:AD108)</f>
        <v>0</v>
      </c>
      <c r="AE109" s="30">
        <f t="shared" si="207"/>
        <v>0</v>
      </c>
      <c r="AF109" s="50"/>
      <c r="AG109" s="49">
        <f t="shared" ref="AG109:AH109" si="208">SUM(AG97:AG108)</f>
        <v>0</v>
      </c>
      <c r="AH109" s="30">
        <f t="shared" si="208"/>
        <v>0</v>
      </c>
      <c r="AI109" s="50"/>
      <c r="AJ109" s="49">
        <f t="shared" ref="AJ109:AK109" si="209">SUM(AJ97:AJ108)</f>
        <v>0</v>
      </c>
      <c r="AK109" s="30">
        <f t="shared" si="209"/>
        <v>0</v>
      </c>
      <c r="AL109" s="50"/>
      <c r="AM109" s="49">
        <f t="shared" ref="AM109:AN109" si="210">SUM(AM97:AM108)</f>
        <v>0</v>
      </c>
      <c r="AN109" s="30">
        <f t="shared" si="210"/>
        <v>0</v>
      </c>
      <c r="AO109" s="50"/>
      <c r="AP109" s="31">
        <f t="shared" si="196"/>
        <v>1967.5802099999996</v>
      </c>
      <c r="AQ109" s="32">
        <f t="shared" si="195"/>
        <v>50930.57</v>
      </c>
    </row>
    <row r="110" spans="1:43" x14ac:dyDescent="0.3">
      <c r="A110" s="41">
        <v>2025</v>
      </c>
      <c r="B110" s="42" t="s">
        <v>5</v>
      </c>
      <c r="C110" s="47">
        <v>0</v>
      </c>
      <c r="D110" s="13">
        <v>0</v>
      </c>
      <c r="E110" s="48">
        <f>IF(C110=0,0,D110/C110*1000)</f>
        <v>0</v>
      </c>
      <c r="F110" s="47">
        <v>0</v>
      </c>
      <c r="G110" s="13">
        <v>0</v>
      </c>
      <c r="H110" s="48">
        <f t="shared" ref="H110:H121" si="211">IF(F110=0,0,G110/F110*1000)</f>
        <v>0</v>
      </c>
      <c r="I110" s="47">
        <v>0</v>
      </c>
      <c r="J110" s="13">
        <v>0</v>
      </c>
      <c r="K110" s="48">
        <f t="shared" ref="K110:K121" si="212">IF(I110=0,0,J110/I110*1000)</f>
        <v>0</v>
      </c>
      <c r="L110" s="47">
        <v>0</v>
      </c>
      <c r="M110" s="13">
        <v>0</v>
      </c>
      <c r="N110" s="48">
        <f t="shared" ref="N110:N121" si="213">IF(L110=0,0,M110/L110*1000)</f>
        <v>0</v>
      </c>
      <c r="O110" s="47">
        <v>0</v>
      </c>
      <c r="P110" s="13">
        <v>0</v>
      </c>
      <c r="Q110" s="48">
        <f t="shared" ref="Q110:Q121" si="214">IF(O110=0,0,P110/O110*1000)</f>
        <v>0</v>
      </c>
      <c r="R110" s="47">
        <v>0</v>
      </c>
      <c r="S110" s="13">
        <v>0</v>
      </c>
      <c r="T110" s="48">
        <f t="shared" ref="T110:T121" si="215">IF(R110=0,0,S110/R110*1000)</f>
        <v>0</v>
      </c>
      <c r="U110" s="85">
        <v>39.75</v>
      </c>
      <c r="V110" s="13">
        <v>979.90599999999995</v>
      </c>
      <c r="W110" s="48">
        <f t="shared" ref="W110:W121" si="216">IF(U110=0,0,V110/U110*1000)</f>
        <v>24651.723270440249</v>
      </c>
      <c r="X110" s="47">
        <v>0</v>
      </c>
      <c r="Y110" s="13">
        <v>0</v>
      </c>
      <c r="Z110" s="48">
        <f t="shared" ref="Z110:Z121" si="217">IF(X110=0,0,Y110/X110*1000)</f>
        <v>0</v>
      </c>
      <c r="AA110" s="47">
        <v>0</v>
      </c>
      <c r="AB110" s="13">
        <v>0</v>
      </c>
      <c r="AC110" s="48">
        <f t="shared" ref="AC110:AC121" si="218">IF(AA110=0,0,AB110/AA110*1000)</f>
        <v>0</v>
      </c>
      <c r="AD110" s="47">
        <v>0</v>
      </c>
      <c r="AE110" s="13">
        <v>0</v>
      </c>
      <c r="AF110" s="48">
        <f t="shared" ref="AF110:AF121" si="219">IF(AD110=0,0,AE110/AD110*1000)</f>
        <v>0</v>
      </c>
      <c r="AG110" s="47">
        <v>0</v>
      </c>
      <c r="AH110" s="13">
        <v>0</v>
      </c>
      <c r="AI110" s="48">
        <f t="shared" ref="AI110:AI121" si="220">IF(AG110=0,0,AH110/AG110*1000)</f>
        <v>0</v>
      </c>
      <c r="AJ110" s="47">
        <v>0</v>
      </c>
      <c r="AK110" s="13">
        <v>0</v>
      </c>
      <c r="AL110" s="48">
        <f t="shared" ref="AL110:AL121" si="221">IF(AJ110=0,0,AK110/AJ110*1000)</f>
        <v>0</v>
      </c>
      <c r="AM110" s="47">
        <v>0</v>
      </c>
      <c r="AN110" s="13">
        <v>0</v>
      </c>
      <c r="AO110" s="48">
        <f t="shared" ref="AO110:AO121" si="222">IF(AM110=0,0,AN110/AM110*1000)</f>
        <v>0</v>
      </c>
      <c r="AP110" s="12">
        <f>SUMIF($C$5:$AO$5,"Ton",C110:AO110)</f>
        <v>39.75</v>
      </c>
      <c r="AQ110" s="14">
        <f>SUMIF($C$5:$AO$5,"F*",C110:AO110)</f>
        <v>979.90599999999995</v>
      </c>
    </row>
    <row r="111" spans="1:43" x14ac:dyDescent="0.3">
      <c r="A111" s="41">
        <v>2025</v>
      </c>
      <c r="B111" s="42" t="s">
        <v>6</v>
      </c>
      <c r="C111" s="47">
        <v>0</v>
      </c>
      <c r="D111" s="13">
        <v>0</v>
      </c>
      <c r="E111" s="48">
        <f t="shared" ref="E111:E112" si="223">IF(C111=0,0,D111/C111*1000)</f>
        <v>0</v>
      </c>
      <c r="F111" s="47">
        <v>0</v>
      </c>
      <c r="G111" s="13">
        <v>0</v>
      </c>
      <c r="H111" s="48">
        <f t="shared" si="211"/>
        <v>0</v>
      </c>
      <c r="I111" s="47">
        <v>0</v>
      </c>
      <c r="J111" s="13">
        <v>0</v>
      </c>
      <c r="K111" s="48">
        <f t="shared" si="212"/>
        <v>0</v>
      </c>
      <c r="L111" s="47">
        <v>0</v>
      </c>
      <c r="M111" s="13">
        <v>0</v>
      </c>
      <c r="N111" s="48">
        <f t="shared" si="213"/>
        <v>0</v>
      </c>
      <c r="O111" s="47">
        <v>0</v>
      </c>
      <c r="P111" s="13">
        <v>0</v>
      </c>
      <c r="Q111" s="48">
        <f t="shared" si="214"/>
        <v>0</v>
      </c>
      <c r="R111" s="47">
        <v>0</v>
      </c>
      <c r="S111" s="13">
        <v>0</v>
      </c>
      <c r="T111" s="48">
        <f t="shared" si="215"/>
        <v>0</v>
      </c>
      <c r="U111" s="85">
        <v>59.75</v>
      </c>
      <c r="V111" s="13">
        <v>1846.2449999999999</v>
      </c>
      <c r="W111" s="48">
        <f t="shared" si="216"/>
        <v>30899.49790794979</v>
      </c>
      <c r="X111" s="47">
        <v>0</v>
      </c>
      <c r="Y111" s="13">
        <v>0</v>
      </c>
      <c r="Z111" s="48">
        <f t="shared" si="217"/>
        <v>0</v>
      </c>
      <c r="AA111" s="47">
        <v>0</v>
      </c>
      <c r="AB111" s="13">
        <v>0</v>
      </c>
      <c r="AC111" s="48">
        <f t="shared" si="218"/>
        <v>0</v>
      </c>
      <c r="AD111" s="47">
        <v>0</v>
      </c>
      <c r="AE111" s="13">
        <v>0</v>
      </c>
      <c r="AF111" s="48">
        <f t="shared" si="219"/>
        <v>0</v>
      </c>
      <c r="AG111" s="47">
        <v>0</v>
      </c>
      <c r="AH111" s="13">
        <v>0</v>
      </c>
      <c r="AI111" s="48">
        <f t="shared" si="220"/>
        <v>0</v>
      </c>
      <c r="AJ111" s="47">
        <v>0</v>
      </c>
      <c r="AK111" s="13">
        <v>0</v>
      </c>
      <c r="AL111" s="48">
        <f t="shared" si="221"/>
        <v>0</v>
      </c>
      <c r="AM111" s="47">
        <v>0</v>
      </c>
      <c r="AN111" s="13">
        <v>0</v>
      </c>
      <c r="AO111" s="48">
        <f t="shared" si="222"/>
        <v>0</v>
      </c>
      <c r="AP111" s="12">
        <f t="shared" ref="AP111" si="224">SUMIF($C$5:$AO$5,"Ton",C111:AO111)</f>
        <v>59.75</v>
      </c>
      <c r="AQ111" s="14">
        <f t="shared" ref="AQ111:AQ122" si="225">SUMIF($C$5:$AO$5,"F*",C111:AO111)</f>
        <v>1846.2449999999999</v>
      </c>
    </row>
    <row r="112" spans="1:43" x14ac:dyDescent="0.3">
      <c r="A112" s="41">
        <v>2025</v>
      </c>
      <c r="B112" s="42" t="s">
        <v>7</v>
      </c>
      <c r="C112" s="47">
        <v>0</v>
      </c>
      <c r="D112" s="13">
        <v>0</v>
      </c>
      <c r="E112" s="48">
        <f t="shared" si="223"/>
        <v>0</v>
      </c>
      <c r="F112" s="47">
        <v>0</v>
      </c>
      <c r="G112" s="13">
        <v>0</v>
      </c>
      <c r="H112" s="48">
        <f t="shared" si="211"/>
        <v>0</v>
      </c>
      <c r="I112" s="47">
        <v>0</v>
      </c>
      <c r="J112" s="13">
        <v>0</v>
      </c>
      <c r="K112" s="48">
        <f t="shared" si="212"/>
        <v>0</v>
      </c>
      <c r="L112" s="47">
        <v>0</v>
      </c>
      <c r="M112" s="13">
        <v>0</v>
      </c>
      <c r="N112" s="48">
        <f t="shared" si="213"/>
        <v>0</v>
      </c>
      <c r="O112" s="47">
        <v>0</v>
      </c>
      <c r="P112" s="13">
        <v>0</v>
      </c>
      <c r="Q112" s="48">
        <f t="shared" si="214"/>
        <v>0</v>
      </c>
      <c r="R112" s="47">
        <v>0</v>
      </c>
      <c r="S112" s="13">
        <v>0</v>
      </c>
      <c r="T112" s="48">
        <f t="shared" si="215"/>
        <v>0</v>
      </c>
      <c r="U112" s="85">
        <v>38.680999999999997</v>
      </c>
      <c r="V112" s="13">
        <v>1321.0029999999999</v>
      </c>
      <c r="W112" s="48">
        <f t="shared" si="216"/>
        <v>34151.211188955822</v>
      </c>
      <c r="X112" s="47">
        <v>0</v>
      </c>
      <c r="Y112" s="13">
        <v>0</v>
      </c>
      <c r="Z112" s="48">
        <f t="shared" si="217"/>
        <v>0</v>
      </c>
      <c r="AA112" s="47">
        <v>0</v>
      </c>
      <c r="AB112" s="13">
        <v>0</v>
      </c>
      <c r="AC112" s="48">
        <f t="shared" si="218"/>
        <v>0</v>
      </c>
      <c r="AD112" s="47">
        <v>0</v>
      </c>
      <c r="AE112" s="13">
        <v>0</v>
      </c>
      <c r="AF112" s="48">
        <f t="shared" si="219"/>
        <v>0</v>
      </c>
      <c r="AG112" s="47">
        <v>0</v>
      </c>
      <c r="AH112" s="13">
        <v>0</v>
      </c>
      <c r="AI112" s="48">
        <f t="shared" si="220"/>
        <v>0</v>
      </c>
      <c r="AJ112" s="47">
        <v>0</v>
      </c>
      <c r="AK112" s="13">
        <v>0</v>
      </c>
      <c r="AL112" s="48">
        <f t="shared" si="221"/>
        <v>0</v>
      </c>
      <c r="AM112" s="47">
        <v>0</v>
      </c>
      <c r="AN112" s="13">
        <v>0</v>
      </c>
      <c r="AO112" s="48">
        <f t="shared" si="222"/>
        <v>0</v>
      </c>
      <c r="AP112" s="12">
        <f>SUMIF($C$5:$AO$5,"Ton",C112:AO112)</f>
        <v>38.680999999999997</v>
      </c>
      <c r="AQ112" s="14">
        <f t="shared" si="225"/>
        <v>1321.0029999999999</v>
      </c>
    </row>
    <row r="113" spans="1:43" x14ac:dyDescent="0.3">
      <c r="A113" s="41">
        <v>2025</v>
      </c>
      <c r="B113" s="42" t="s">
        <v>8</v>
      </c>
      <c r="C113" s="47">
        <v>0</v>
      </c>
      <c r="D113" s="13">
        <v>0</v>
      </c>
      <c r="E113" s="48">
        <f>IF(C113=0,0,D113/C113*1000)</f>
        <v>0</v>
      </c>
      <c r="F113" s="47">
        <v>0</v>
      </c>
      <c r="G113" s="13">
        <v>0</v>
      </c>
      <c r="H113" s="48">
        <f t="shared" si="211"/>
        <v>0</v>
      </c>
      <c r="I113" s="47">
        <v>0</v>
      </c>
      <c r="J113" s="13">
        <v>0</v>
      </c>
      <c r="K113" s="48">
        <f t="shared" si="212"/>
        <v>0</v>
      </c>
      <c r="L113" s="47">
        <v>0</v>
      </c>
      <c r="M113" s="13">
        <v>0</v>
      </c>
      <c r="N113" s="48">
        <f t="shared" si="213"/>
        <v>0</v>
      </c>
      <c r="O113" s="47">
        <v>0</v>
      </c>
      <c r="P113" s="13">
        <v>0</v>
      </c>
      <c r="Q113" s="48">
        <f t="shared" si="214"/>
        <v>0</v>
      </c>
      <c r="R113" s="47">
        <v>0</v>
      </c>
      <c r="S113" s="13">
        <v>0</v>
      </c>
      <c r="T113" s="48">
        <f t="shared" si="215"/>
        <v>0</v>
      </c>
      <c r="U113" s="85">
        <v>138.66</v>
      </c>
      <c r="V113" s="13">
        <v>3502.3519999999999</v>
      </c>
      <c r="W113" s="48">
        <f t="shared" si="216"/>
        <v>25258.560507716717</v>
      </c>
      <c r="X113" s="47">
        <v>0</v>
      </c>
      <c r="Y113" s="13">
        <v>0</v>
      </c>
      <c r="Z113" s="48">
        <f t="shared" si="217"/>
        <v>0</v>
      </c>
      <c r="AA113" s="85">
        <v>2.25</v>
      </c>
      <c r="AB113" s="13">
        <v>1.879</v>
      </c>
      <c r="AC113" s="48">
        <f t="shared" si="218"/>
        <v>835.11111111111109</v>
      </c>
      <c r="AD113" s="47">
        <v>0</v>
      </c>
      <c r="AE113" s="13">
        <v>0</v>
      </c>
      <c r="AF113" s="48">
        <f t="shared" si="219"/>
        <v>0</v>
      </c>
      <c r="AG113" s="47">
        <v>0</v>
      </c>
      <c r="AH113" s="13">
        <v>0</v>
      </c>
      <c r="AI113" s="48">
        <f t="shared" si="220"/>
        <v>0</v>
      </c>
      <c r="AJ113" s="47">
        <v>0</v>
      </c>
      <c r="AK113" s="13">
        <v>0</v>
      </c>
      <c r="AL113" s="48">
        <f t="shared" si="221"/>
        <v>0</v>
      </c>
      <c r="AM113" s="47">
        <v>0</v>
      </c>
      <c r="AN113" s="13">
        <v>0</v>
      </c>
      <c r="AO113" s="48">
        <f t="shared" si="222"/>
        <v>0</v>
      </c>
      <c r="AP113" s="12">
        <f t="shared" ref="AP113:AP122" si="226">SUMIF($C$5:$AO$5,"Ton",C113:AO113)</f>
        <v>140.91</v>
      </c>
      <c r="AQ113" s="14">
        <f t="shared" si="225"/>
        <v>3504.2309999999998</v>
      </c>
    </row>
    <row r="114" spans="1:43" x14ac:dyDescent="0.3">
      <c r="A114" s="41">
        <v>2025</v>
      </c>
      <c r="B114" s="48" t="s">
        <v>9</v>
      </c>
      <c r="C114" s="47">
        <v>0</v>
      </c>
      <c r="D114" s="13">
        <v>0</v>
      </c>
      <c r="E114" s="48">
        <f t="shared" ref="E114:E121" si="227">IF(C114=0,0,D114/C114*1000)</f>
        <v>0</v>
      </c>
      <c r="F114" s="47">
        <v>0</v>
      </c>
      <c r="G114" s="13">
        <v>0</v>
      </c>
      <c r="H114" s="48">
        <f t="shared" si="211"/>
        <v>0</v>
      </c>
      <c r="I114" s="47">
        <v>0</v>
      </c>
      <c r="J114" s="13">
        <v>0</v>
      </c>
      <c r="K114" s="48">
        <f t="shared" si="212"/>
        <v>0</v>
      </c>
      <c r="L114" s="47">
        <v>0</v>
      </c>
      <c r="M114" s="13">
        <v>0</v>
      </c>
      <c r="N114" s="48">
        <f t="shared" si="213"/>
        <v>0</v>
      </c>
      <c r="O114" s="47">
        <v>0</v>
      </c>
      <c r="P114" s="13">
        <v>0</v>
      </c>
      <c r="Q114" s="48">
        <f t="shared" si="214"/>
        <v>0</v>
      </c>
      <c r="R114" s="47">
        <v>0</v>
      </c>
      <c r="S114" s="13">
        <v>0</v>
      </c>
      <c r="T114" s="48">
        <f t="shared" si="215"/>
        <v>0</v>
      </c>
      <c r="U114" s="47">
        <v>0</v>
      </c>
      <c r="V114" s="13">
        <v>0</v>
      </c>
      <c r="W114" s="48">
        <f t="shared" si="216"/>
        <v>0</v>
      </c>
      <c r="X114" s="47">
        <v>0</v>
      </c>
      <c r="Y114" s="13">
        <v>0</v>
      </c>
      <c r="Z114" s="48">
        <f t="shared" si="217"/>
        <v>0</v>
      </c>
      <c r="AA114" s="47">
        <v>0</v>
      </c>
      <c r="AB114" s="13">
        <v>0</v>
      </c>
      <c r="AC114" s="48">
        <f t="shared" si="218"/>
        <v>0</v>
      </c>
      <c r="AD114" s="47">
        <v>0</v>
      </c>
      <c r="AE114" s="13">
        <v>0</v>
      </c>
      <c r="AF114" s="48">
        <f t="shared" si="219"/>
        <v>0</v>
      </c>
      <c r="AG114" s="47">
        <v>0</v>
      </c>
      <c r="AH114" s="13">
        <v>0</v>
      </c>
      <c r="AI114" s="48">
        <f t="shared" si="220"/>
        <v>0</v>
      </c>
      <c r="AJ114" s="47">
        <v>0</v>
      </c>
      <c r="AK114" s="13">
        <v>0</v>
      </c>
      <c r="AL114" s="48">
        <f t="shared" si="221"/>
        <v>0</v>
      </c>
      <c r="AM114" s="47">
        <v>0</v>
      </c>
      <c r="AN114" s="13">
        <v>0</v>
      </c>
      <c r="AO114" s="48">
        <f t="shared" si="222"/>
        <v>0</v>
      </c>
      <c r="AP114" s="12">
        <f t="shared" si="226"/>
        <v>0</v>
      </c>
      <c r="AQ114" s="14">
        <f t="shared" si="225"/>
        <v>0</v>
      </c>
    </row>
    <row r="115" spans="1:43" x14ac:dyDescent="0.3">
      <c r="A115" s="41">
        <v>2025</v>
      </c>
      <c r="B115" s="42" t="s">
        <v>10</v>
      </c>
      <c r="C115" s="47">
        <v>0</v>
      </c>
      <c r="D115" s="13">
        <v>0</v>
      </c>
      <c r="E115" s="48">
        <f t="shared" si="227"/>
        <v>0</v>
      </c>
      <c r="F115" s="47">
        <v>0</v>
      </c>
      <c r="G115" s="13">
        <v>0</v>
      </c>
      <c r="H115" s="48">
        <f t="shared" si="211"/>
        <v>0</v>
      </c>
      <c r="I115" s="47">
        <v>0</v>
      </c>
      <c r="J115" s="13">
        <v>0</v>
      </c>
      <c r="K115" s="48">
        <f t="shared" si="212"/>
        <v>0</v>
      </c>
      <c r="L115" s="47">
        <v>0</v>
      </c>
      <c r="M115" s="13">
        <v>0</v>
      </c>
      <c r="N115" s="48">
        <f t="shared" si="213"/>
        <v>0</v>
      </c>
      <c r="O115" s="47">
        <v>0</v>
      </c>
      <c r="P115" s="13">
        <v>0</v>
      </c>
      <c r="Q115" s="48">
        <f t="shared" si="214"/>
        <v>0</v>
      </c>
      <c r="R115" s="47">
        <v>0</v>
      </c>
      <c r="S115" s="13">
        <v>0</v>
      </c>
      <c r="T115" s="48">
        <f t="shared" si="215"/>
        <v>0</v>
      </c>
      <c r="U115" s="47">
        <v>0</v>
      </c>
      <c r="V115" s="13">
        <v>0</v>
      </c>
      <c r="W115" s="48">
        <f t="shared" si="216"/>
        <v>0</v>
      </c>
      <c r="X115" s="47">
        <v>0</v>
      </c>
      <c r="Y115" s="13">
        <v>0</v>
      </c>
      <c r="Z115" s="48">
        <f t="shared" si="217"/>
        <v>0</v>
      </c>
      <c r="AA115" s="47">
        <v>0</v>
      </c>
      <c r="AB115" s="13">
        <v>0</v>
      </c>
      <c r="AC115" s="48">
        <f t="shared" si="218"/>
        <v>0</v>
      </c>
      <c r="AD115" s="47">
        <v>0</v>
      </c>
      <c r="AE115" s="13">
        <v>0</v>
      </c>
      <c r="AF115" s="48">
        <f t="shared" si="219"/>
        <v>0</v>
      </c>
      <c r="AG115" s="47">
        <v>0</v>
      </c>
      <c r="AH115" s="13">
        <v>0</v>
      </c>
      <c r="AI115" s="48">
        <f t="shared" si="220"/>
        <v>0</v>
      </c>
      <c r="AJ115" s="47">
        <v>0</v>
      </c>
      <c r="AK115" s="13">
        <v>0</v>
      </c>
      <c r="AL115" s="48">
        <f t="shared" si="221"/>
        <v>0</v>
      </c>
      <c r="AM115" s="47">
        <v>0</v>
      </c>
      <c r="AN115" s="13">
        <v>0</v>
      </c>
      <c r="AO115" s="48">
        <f t="shared" si="222"/>
        <v>0</v>
      </c>
      <c r="AP115" s="12">
        <f t="shared" si="226"/>
        <v>0</v>
      </c>
      <c r="AQ115" s="14">
        <f t="shared" si="225"/>
        <v>0</v>
      </c>
    </row>
    <row r="116" spans="1:43" x14ac:dyDescent="0.3">
      <c r="A116" s="41">
        <v>2025</v>
      </c>
      <c r="B116" s="42" t="s">
        <v>11</v>
      </c>
      <c r="C116" s="47">
        <v>0</v>
      </c>
      <c r="D116" s="13">
        <v>0</v>
      </c>
      <c r="E116" s="48">
        <f t="shared" si="227"/>
        <v>0</v>
      </c>
      <c r="F116" s="47">
        <v>0</v>
      </c>
      <c r="G116" s="13">
        <v>0</v>
      </c>
      <c r="H116" s="48">
        <f t="shared" si="211"/>
        <v>0</v>
      </c>
      <c r="I116" s="47">
        <v>0</v>
      </c>
      <c r="J116" s="13">
        <v>0</v>
      </c>
      <c r="K116" s="48">
        <f t="shared" si="212"/>
        <v>0</v>
      </c>
      <c r="L116" s="47">
        <v>0</v>
      </c>
      <c r="M116" s="13">
        <v>0</v>
      </c>
      <c r="N116" s="48">
        <f t="shared" si="213"/>
        <v>0</v>
      </c>
      <c r="O116" s="47">
        <v>0</v>
      </c>
      <c r="P116" s="13">
        <v>0</v>
      </c>
      <c r="Q116" s="48">
        <f t="shared" si="214"/>
        <v>0</v>
      </c>
      <c r="R116" s="47">
        <v>0</v>
      </c>
      <c r="S116" s="13">
        <v>0</v>
      </c>
      <c r="T116" s="48">
        <f t="shared" si="215"/>
        <v>0</v>
      </c>
      <c r="U116" s="47">
        <v>0</v>
      </c>
      <c r="V116" s="13">
        <v>0</v>
      </c>
      <c r="W116" s="48">
        <f t="shared" si="216"/>
        <v>0</v>
      </c>
      <c r="X116" s="47">
        <v>0</v>
      </c>
      <c r="Y116" s="13">
        <v>0</v>
      </c>
      <c r="Z116" s="48">
        <f t="shared" si="217"/>
        <v>0</v>
      </c>
      <c r="AA116" s="47">
        <v>0</v>
      </c>
      <c r="AB116" s="13">
        <v>0</v>
      </c>
      <c r="AC116" s="48">
        <f t="shared" si="218"/>
        <v>0</v>
      </c>
      <c r="AD116" s="47">
        <v>0</v>
      </c>
      <c r="AE116" s="13">
        <v>0</v>
      </c>
      <c r="AF116" s="48">
        <f t="shared" si="219"/>
        <v>0</v>
      </c>
      <c r="AG116" s="47">
        <v>0</v>
      </c>
      <c r="AH116" s="13">
        <v>0</v>
      </c>
      <c r="AI116" s="48">
        <f t="shared" si="220"/>
        <v>0</v>
      </c>
      <c r="AJ116" s="47">
        <v>0</v>
      </c>
      <c r="AK116" s="13">
        <v>0</v>
      </c>
      <c r="AL116" s="48">
        <f t="shared" si="221"/>
        <v>0</v>
      </c>
      <c r="AM116" s="47">
        <v>0</v>
      </c>
      <c r="AN116" s="13">
        <v>0</v>
      </c>
      <c r="AO116" s="48">
        <f t="shared" si="222"/>
        <v>0</v>
      </c>
      <c r="AP116" s="12">
        <f t="shared" si="226"/>
        <v>0</v>
      </c>
      <c r="AQ116" s="14">
        <f t="shared" si="225"/>
        <v>0</v>
      </c>
    </row>
    <row r="117" spans="1:43" x14ac:dyDescent="0.3">
      <c r="A117" s="41">
        <v>2025</v>
      </c>
      <c r="B117" s="42" t="s">
        <v>12</v>
      </c>
      <c r="C117" s="47">
        <v>0</v>
      </c>
      <c r="D117" s="13">
        <v>0</v>
      </c>
      <c r="E117" s="48">
        <f t="shared" si="227"/>
        <v>0</v>
      </c>
      <c r="F117" s="47">
        <v>0</v>
      </c>
      <c r="G117" s="13">
        <v>0</v>
      </c>
      <c r="H117" s="48">
        <f t="shared" si="211"/>
        <v>0</v>
      </c>
      <c r="I117" s="47">
        <v>0</v>
      </c>
      <c r="J117" s="13">
        <v>0</v>
      </c>
      <c r="K117" s="48">
        <f t="shared" si="212"/>
        <v>0</v>
      </c>
      <c r="L117" s="47">
        <v>0</v>
      </c>
      <c r="M117" s="13">
        <v>0</v>
      </c>
      <c r="N117" s="48">
        <f t="shared" si="213"/>
        <v>0</v>
      </c>
      <c r="O117" s="47">
        <v>0</v>
      </c>
      <c r="P117" s="13">
        <v>0</v>
      </c>
      <c r="Q117" s="48">
        <f t="shared" si="214"/>
        <v>0</v>
      </c>
      <c r="R117" s="47">
        <v>0</v>
      </c>
      <c r="S117" s="13">
        <v>0</v>
      </c>
      <c r="T117" s="48">
        <f t="shared" si="215"/>
        <v>0</v>
      </c>
      <c r="U117" s="47">
        <v>0</v>
      </c>
      <c r="V117" s="13">
        <v>0</v>
      </c>
      <c r="W117" s="48">
        <f t="shared" si="216"/>
        <v>0</v>
      </c>
      <c r="X117" s="47">
        <v>0</v>
      </c>
      <c r="Y117" s="13">
        <v>0</v>
      </c>
      <c r="Z117" s="48">
        <f t="shared" si="217"/>
        <v>0</v>
      </c>
      <c r="AA117" s="47">
        <v>0</v>
      </c>
      <c r="AB117" s="13">
        <v>0</v>
      </c>
      <c r="AC117" s="48">
        <f t="shared" si="218"/>
        <v>0</v>
      </c>
      <c r="AD117" s="47">
        <v>0</v>
      </c>
      <c r="AE117" s="13">
        <v>0</v>
      </c>
      <c r="AF117" s="48">
        <f t="shared" si="219"/>
        <v>0</v>
      </c>
      <c r="AG117" s="47">
        <v>0</v>
      </c>
      <c r="AH117" s="13">
        <v>0</v>
      </c>
      <c r="AI117" s="48">
        <f t="shared" si="220"/>
        <v>0</v>
      </c>
      <c r="AJ117" s="47">
        <v>0</v>
      </c>
      <c r="AK117" s="13">
        <v>0</v>
      </c>
      <c r="AL117" s="48">
        <f t="shared" si="221"/>
        <v>0</v>
      </c>
      <c r="AM117" s="47">
        <v>0</v>
      </c>
      <c r="AN117" s="13">
        <v>0</v>
      </c>
      <c r="AO117" s="48">
        <f t="shared" si="222"/>
        <v>0</v>
      </c>
      <c r="AP117" s="12">
        <f t="shared" si="226"/>
        <v>0</v>
      </c>
      <c r="AQ117" s="14">
        <f t="shared" si="225"/>
        <v>0</v>
      </c>
    </row>
    <row r="118" spans="1:43" x14ac:dyDescent="0.3">
      <c r="A118" s="41">
        <v>2025</v>
      </c>
      <c r="B118" s="42" t="s">
        <v>13</v>
      </c>
      <c r="C118" s="47">
        <v>0</v>
      </c>
      <c r="D118" s="13">
        <v>0</v>
      </c>
      <c r="E118" s="48">
        <f t="shared" si="227"/>
        <v>0</v>
      </c>
      <c r="F118" s="47">
        <v>0</v>
      </c>
      <c r="G118" s="13">
        <v>0</v>
      </c>
      <c r="H118" s="48">
        <f t="shared" si="211"/>
        <v>0</v>
      </c>
      <c r="I118" s="47">
        <v>0</v>
      </c>
      <c r="J118" s="13">
        <v>0</v>
      </c>
      <c r="K118" s="48">
        <f t="shared" si="212"/>
        <v>0</v>
      </c>
      <c r="L118" s="47">
        <v>0</v>
      </c>
      <c r="M118" s="13">
        <v>0</v>
      </c>
      <c r="N118" s="48">
        <f t="shared" si="213"/>
        <v>0</v>
      </c>
      <c r="O118" s="47">
        <v>0</v>
      </c>
      <c r="P118" s="13">
        <v>0</v>
      </c>
      <c r="Q118" s="48">
        <f t="shared" si="214"/>
        <v>0</v>
      </c>
      <c r="R118" s="47">
        <v>0</v>
      </c>
      <c r="S118" s="13">
        <v>0</v>
      </c>
      <c r="T118" s="48">
        <f t="shared" si="215"/>
        <v>0</v>
      </c>
      <c r="U118" s="47">
        <v>0</v>
      </c>
      <c r="V118" s="13">
        <v>0</v>
      </c>
      <c r="W118" s="48">
        <f t="shared" si="216"/>
        <v>0</v>
      </c>
      <c r="X118" s="47">
        <v>0</v>
      </c>
      <c r="Y118" s="13">
        <v>0</v>
      </c>
      <c r="Z118" s="48">
        <f t="shared" si="217"/>
        <v>0</v>
      </c>
      <c r="AA118" s="47">
        <v>0</v>
      </c>
      <c r="AB118" s="13">
        <v>0</v>
      </c>
      <c r="AC118" s="48">
        <f t="shared" si="218"/>
        <v>0</v>
      </c>
      <c r="AD118" s="47">
        <v>0</v>
      </c>
      <c r="AE118" s="13">
        <v>0</v>
      </c>
      <c r="AF118" s="48">
        <f t="shared" si="219"/>
        <v>0</v>
      </c>
      <c r="AG118" s="47">
        <v>0</v>
      </c>
      <c r="AH118" s="13">
        <v>0</v>
      </c>
      <c r="AI118" s="48">
        <f t="shared" si="220"/>
        <v>0</v>
      </c>
      <c r="AJ118" s="47">
        <v>0</v>
      </c>
      <c r="AK118" s="13">
        <v>0</v>
      </c>
      <c r="AL118" s="48">
        <f t="shared" si="221"/>
        <v>0</v>
      </c>
      <c r="AM118" s="47">
        <v>0</v>
      </c>
      <c r="AN118" s="13">
        <v>0</v>
      </c>
      <c r="AO118" s="48">
        <f t="shared" si="222"/>
        <v>0</v>
      </c>
      <c r="AP118" s="12">
        <f t="shared" si="226"/>
        <v>0</v>
      </c>
      <c r="AQ118" s="14">
        <f t="shared" si="225"/>
        <v>0</v>
      </c>
    </row>
    <row r="119" spans="1:43" x14ac:dyDescent="0.3">
      <c r="A119" s="41">
        <v>2025</v>
      </c>
      <c r="B119" s="42" t="s">
        <v>14</v>
      </c>
      <c r="C119" s="47">
        <v>0</v>
      </c>
      <c r="D119" s="13">
        <v>0</v>
      </c>
      <c r="E119" s="48">
        <f t="shared" si="227"/>
        <v>0</v>
      </c>
      <c r="F119" s="47">
        <v>0</v>
      </c>
      <c r="G119" s="13">
        <v>0</v>
      </c>
      <c r="H119" s="48">
        <f t="shared" si="211"/>
        <v>0</v>
      </c>
      <c r="I119" s="47">
        <v>0</v>
      </c>
      <c r="J119" s="13">
        <v>0</v>
      </c>
      <c r="K119" s="48">
        <f t="shared" si="212"/>
        <v>0</v>
      </c>
      <c r="L119" s="47">
        <v>0</v>
      </c>
      <c r="M119" s="13">
        <v>0</v>
      </c>
      <c r="N119" s="48">
        <f t="shared" si="213"/>
        <v>0</v>
      </c>
      <c r="O119" s="47">
        <v>0</v>
      </c>
      <c r="P119" s="13">
        <v>0</v>
      </c>
      <c r="Q119" s="48">
        <f t="shared" si="214"/>
        <v>0</v>
      </c>
      <c r="R119" s="47">
        <v>0</v>
      </c>
      <c r="S119" s="13">
        <v>0</v>
      </c>
      <c r="T119" s="48">
        <f t="shared" si="215"/>
        <v>0</v>
      </c>
      <c r="U119" s="47">
        <v>0</v>
      </c>
      <c r="V119" s="13">
        <v>0</v>
      </c>
      <c r="W119" s="48">
        <f t="shared" si="216"/>
        <v>0</v>
      </c>
      <c r="X119" s="47">
        <v>0</v>
      </c>
      <c r="Y119" s="13">
        <v>0</v>
      </c>
      <c r="Z119" s="48">
        <f t="shared" si="217"/>
        <v>0</v>
      </c>
      <c r="AA119" s="47">
        <v>0</v>
      </c>
      <c r="AB119" s="13">
        <v>0</v>
      </c>
      <c r="AC119" s="48">
        <f t="shared" si="218"/>
        <v>0</v>
      </c>
      <c r="AD119" s="47">
        <v>0</v>
      </c>
      <c r="AE119" s="13">
        <v>0</v>
      </c>
      <c r="AF119" s="48">
        <f t="shared" si="219"/>
        <v>0</v>
      </c>
      <c r="AG119" s="47">
        <v>0</v>
      </c>
      <c r="AH119" s="13">
        <v>0</v>
      </c>
      <c r="AI119" s="48">
        <f t="shared" si="220"/>
        <v>0</v>
      </c>
      <c r="AJ119" s="47">
        <v>0</v>
      </c>
      <c r="AK119" s="13">
        <v>0</v>
      </c>
      <c r="AL119" s="48">
        <f t="shared" si="221"/>
        <v>0</v>
      </c>
      <c r="AM119" s="47">
        <v>0</v>
      </c>
      <c r="AN119" s="13">
        <v>0</v>
      </c>
      <c r="AO119" s="48">
        <f t="shared" si="222"/>
        <v>0</v>
      </c>
      <c r="AP119" s="12">
        <f t="shared" si="226"/>
        <v>0</v>
      </c>
      <c r="AQ119" s="14">
        <f t="shared" si="225"/>
        <v>0</v>
      </c>
    </row>
    <row r="120" spans="1:43" x14ac:dyDescent="0.3">
      <c r="A120" s="41">
        <v>2025</v>
      </c>
      <c r="B120" s="48" t="s">
        <v>15</v>
      </c>
      <c r="C120" s="47">
        <v>0</v>
      </c>
      <c r="D120" s="13">
        <v>0</v>
      </c>
      <c r="E120" s="48">
        <f t="shared" si="227"/>
        <v>0</v>
      </c>
      <c r="F120" s="47">
        <v>0</v>
      </c>
      <c r="G120" s="13">
        <v>0</v>
      </c>
      <c r="H120" s="48">
        <f t="shared" si="211"/>
        <v>0</v>
      </c>
      <c r="I120" s="47">
        <v>0</v>
      </c>
      <c r="J120" s="13">
        <v>0</v>
      </c>
      <c r="K120" s="48">
        <f t="shared" si="212"/>
        <v>0</v>
      </c>
      <c r="L120" s="47">
        <v>0</v>
      </c>
      <c r="M120" s="13">
        <v>0</v>
      </c>
      <c r="N120" s="48">
        <f t="shared" si="213"/>
        <v>0</v>
      </c>
      <c r="O120" s="47">
        <v>0</v>
      </c>
      <c r="P120" s="13">
        <v>0</v>
      </c>
      <c r="Q120" s="48">
        <f t="shared" si="214"/>
        <v>0</v>
      </c>
      <c r="R120" s="47">
        <v>0</v>
      </c>
      <c r="S120" s="13">
        <v>0</v>
      </c>
      <c r="T120" s="48">
        <f t="shared" si="215"/>
        <v>0</v>
      </c>
      <c r="U120" s="47">
        <v>0</v>
      </c>
      <c r="V120" s="13">
        <v>0</v>
      </c>
      <c r="W120" s="48">
        <f t="shared" si="216"/>
        <v>0</v>
      </c>
      <c r="X120" s="47">
        <v>0</v>
      </c>
      <c r="Y120" s="13">
        <v>0</v>
      </c>
      <c r="Z120" s="48">
        <f t="shared" si="217"/>
        <v>0</v>
      </c>
      <c r="AA120" s="47">
        <v>0</v>
      </c>
      <c r="AB120" s="13">
        <v>0</v>
      </c>
      <c r="AC120" s="48">
        <f t="shared" si="218"/>
        <v>0</v>
      </c>
      <c r="AD120" s="47">
        <v>0</v>
      </c>
      <c r="AE120" s="13">
        <v>0</v>
      </c>
      <c r="AF120" s="48">
        <f t="shared" si="219"/>
        <v>0</v>
      </c>
      <c r="AG120" s="47">
        <v>0</v>
      </c>
      <c r="AH120" s="13">
        <v>0</v>
      </c>
      <c r="AI120" s="48">
        <f t="shared" si="220"/>
        <v>0</v>
      </c>
      <c r="AJ120" s="47">
        <v>0</v>
      </c>
      <c r="AK120" s="13">
        <v>0</v>
      </c>
      <c r="AL120" s="48">
        <f t="shared" si="221"/>
        <v>0</v>
      </c>
      <c r="AM120" s="47">
        <v>0</v>
      </c>
      <c r="AN120" s="13">
        <v>0</v>
      </c>
      <c r="AO120" s="48">
        <f t="shared" si="222"/>
        <v>0</v>
      </c>
      <c r="AP120" s="12">
        <f t="shared" si="226"/>
        <v>0</v>
      </c>
      <c r="AQ120" s="14">
        <f t="shared" si="225"/>
        <v>0</v>
      </c>
    </row>
    <row r="121" spans="1:43" x14ac:dyDescent="0.3">
      <c r="A121" s="41">
        <v>2025</v>
      </c>
      <c r="B121" s="42" t="s">
        <v>16</v>
      </c>
      <c r="C121" s="47">
        <v>0</v>
      </c>
      <c r="D121" s="13">
        <v>0</v>
      </c>
      <c r="E121" s="48">
        <f t="shared" si="227"/>
        <v>0</v>
      </c>
      <c r="F121" s="47">
        <v>0</v>
      </c>
      <c r="G121" s="13">
        <v>0</v>
      </c>
      <c r="H121" s="48">
        <f t="shared" si="211"/>
        <v>0</v>
      </c>
      <c r="I121" s="47">
        <v>0</v>
      </c>
      <c r="J121" s="13">
        <v>0</v>
      </c>
      <c r="K121" s="48">
        <f t="shared" si="212"/>
        <v>0</v>
      </c>
      <c r="L121" s="47">
        <v>0</v>
      </c>
      <c r="M121" s="13">
        <v>0</v>
      </c>
      <c r="N121" s="48">
        <f t="shared" si="213"/>
        <v>0</v>
      </c>
      <c r="O121" s="47">
        <v>0</v>
      </c>
      <c r="P121" s="13">
        <v>0</v>
      </c>
      <c r="Q121" s="48">
        <f t="shared" si="214"/>
        <v>0</v>
      </c>
      <c r="R121" s="47">
        <v>0</v>
      </c>
      <c r="S121" s="13">
        <v>0</v>
      </c>
      <c r="T121" s="48">
        <f t="shared" si="215"/>
        <v>0</v>
      </c>
      <c r="U121" s="47">
        <v>0</v>
      </c>
      <c r="V121" s="13">
        <v>0</v>
      </c>
      <c r="W121" s="48">
        <f t="shared" si="216"/>
        <v>0</v>
      </c>
      <c r="X121" s="47">
        <v>0</v>
      </c>
      <c r="Y121" s="13">
        <v>0</v>
      </c>
      <c r="Z121" s="48">
        <f t="shared" si="217"/>
        <v>0</v>
      </c>
      <c r="AA121" s="47">
        <v>0</v>
      </c>
      <c r="AB121" s="13">
        <v>0</v>
      </c>
      <c r="AC121" s="48">
        <f t="shared" si="218"/>
        <v>0</v>
      </c>
      <c r="AD121" s="47">
        <v>0</v>
      </c>
      <c r="AE121" s="13">
        <v>0</v>
      </c>
      <c r="AF121" s="48">
        <f t="shared" si="219"/>
        <v>0</v>
      </c>
      <c r="AG121" s="47">
        <v>0</v>
      </c>
      <c r="AH121" s="13">
        <v>0</v>
      </c>
      <c r="AI121" s="48">
        <f t="shared" si="220"/>
        <v>0</v>
      </c>
      <c r="AJ121" s="47">
        <v>0</v>
      </c>
      <c r="AK121" s="13">
        <v>0</v>
      </c>
      <c r="AL121" s="48">
        <f t="shared" si="221"/>
        <v>0</v>
      </c>
      <c r="AM121" s="47">
        <v>0</v>
      </c>
      <c r="AN121" s="13">
        <v>0</v>
      </c>
      <c r="AO121" s="48">
        <f t="shared" si="222"/>
        <v>0</v>
      </c>
      <c r="AP121" s="12">
        <f t="shared" si="226"/>
        <v>0</v>
      </c>
      <c r="AQ121" s="14">
        <f t="shared" si="225"/>
        <v>0</v>
      </c>
    </row>
    <row r="122" spans="1:43" ht="15" thickBot="1" x14ac:dyDescent="0.35">
      <c r="A122" s="43"/>
      <c r="B122" s="57" t="s">
        <v>17</v>
      </c>
      <c r="C122" s="49">
        <f t="shared" ref="C122:D122" si="228">SUM(C110:C121)</f>
        <v>0</v>
      </c>
      <c r="D122" s="30">
        <f t="shared" si="228"/>
        <v>0</v>
      </c>
      <c r="E122" s="50"/>
      <c r="F122" s="49">
        <f t="shared" ref="F122:G122" si="229">SUM(F110:F121)</f>
        <v>0</v>
      </c>
      <c r="G122" s="30">
        <f t="shared" si="229"/>
        <v>0</v>
      </c>
      <c r="H122" s="50"/>
      <c r="I122" s="49">
        <f t="shared" ref="I122:J122" si="230">SUM(I110:I121)</f>
        <v>0</v>
      </c>
      <c r="J122" s="30">
        <f t="shared" si="230"/>
        <v>0</v>
      </c>
      <c r="K122" s="50"/>
      <c r="L122" s="49">
        <f t="shared" ref="L122:M122" si="231">SUM(L110:L121)</f>
        <v>0</v>
      </c>
      <c r="M122" s="30">
        <f t="shared" si="231"/>
        <v>0</v>
      </c>
      <c r="N122" s="50"/>
      <c r="O122" s="49">
        <f t="shared" ref="O122:P122" si="232">SUM(O110:O121)</f>
        <v>0</v>
      </c>
      <c r="P122" s="30">
        <f t="shared" si="232"/>
        <v>0</v>
      </c>
      <c r="Q122" s="50"/>
      <c r="R122" s="49">
        <f t="shared" ref="R122:S122" si="233">SUM(R110:R121)</f>
        <v>0</v>
      </c>
      <c r="S122" s="30">
        <f t="shared" si="233"/>
        <v>0</v>
      </c>
      <c r="T122" s="50"/>
      <c r="U122" s="49">
        <f t="shared" ref="U122:V122" si="234">SUM(U110:U121)</f>
        <v>276.84100000000001</v>
      </c>
      <c r="V122" s="30">
        <f t="shared" si="234"/>
        <v>7649.5059999999994</v>
      </c>
      <c r="W122" s="50"/>
      <c r="X122" s="49">
        <f t="shared" ref="X122:Y122" si="235">SUM(X110:X121)</f>
        <v>0</v>
      </c>
      <c r="Y122" s="30">
        <f t="shared" si="235"/>
        <v>0</v>
      </c>
      <c r="Z122" s="50"/>
      <c r="AA122" s="49">
        <f t="shared" ref="AA122:AB122" si="236">SUM(AA110:AA121)</f>
        <v>2.25</v>
      </c>
      <c r="AB122" s="30">
        <f t="shared" si="236"/>
        <v>1.879</v>
      </c>
      <c r="AC122" s="50"/>
      <c r="AD122" s="49">
        <f t="shared" ref="AD122:AE122" si="237">SUM(AD110:AD121)</f>
        <v>0</v>
      </c>
      <c r="AE122" s="30">
        <f t="shared" si="237"/>
        <v>0</v>
      </c>
      <c r="AF122" s="50"/>
      <c r="AG122" s="49">
        <f t="shared" ref="AG122:AH122" si="238">SUM(AG110:AG121)</f>
        <v>0</v>
      </c>
      <c r="AH122" s="30">
        <f t="shared" si="238"/>
        <v>0</v>
      </c>
      <c r="AI122" s="50"/>
      <c r="AJ122" s="49">
        <f t="shared" ref="AJ122:AK122" si="239">SUM(AJ110:AJ121)</f>
        <v>0</v>
      </c>
      <c r="AK122" s="30">
        <f t="shared" si="239"/>
        <v>0</v>
      </c>
      <c r="AL122" s="50"/>
      <c r="AM122" s="49">
        <f t="shared" ref="AM122:AN122" si="240">SUM(AM110:AM121)</f>
        <v>0</v>
      </c>
      <c r="AN122" s="30">
        <f t="shared" si="240"/>
        <v>0</v>
      </c>
      <c r="AO122" s="50"/>
      <c r="AP122" s="31">
        <f t="shared" si="226"/>
        <v>279.09100000000001</v>
      </c>
      <c r="AQ122" s="32">
        <f t="shared" si="225"/>
        <v>7651.3849999999993</v>
      </c>
    </row>
  </sheetData>
  <mergeCells count="16">
    <mergeCell ref="AM4:AO4"/>
    <mergeCell ref="A4:B4"/>
    <mergeCell ref="C4:E4"/>
    <mergeCell ref="U4:W4"/>
    <mergeCell ref="C2:K2"/>
    <mergeCell ref="AA4:AC4"/>
    <mergeCell ref="C3:K3"/>
    <mergeCell ref="F4:H4"/>
    <mergeCell ref="X4:Z4"/>
    <mergeCell ref="I4:K4"/>
    <mergeCell ref="R4:T4"/>
    <mergeCell ref="O4:Q4"/>
    <mergeCell ref="AJ4:AL4"/>
    <mergeCell ref="L4:N4"/>
    <mergeCell ref="AG4:AI4"/>
    <mergeCell ref="AD4:AF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E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RowHeight="14.4" x14ac:dyDescent="0.3"/>
  <cols>
    <col min="2" max="2" width="11" bestFit="1" customWidth="1"/>
    <col min="3" max="3" width="9.109375" style="11" customWidth="1"/>
    <col min="4" max="4" width="10.33203125" style="10" bestFit="1" customWidth="1"/>
    <col min="5" max="5" width="11.33203125" style="10" bestFit="1" customWidth="1"/>
    <col min="6" max="6" width="9.109375" style="11" customWidth="1"/>
    <col min="7" max="7" width="10.33203125" style="10" bestFit="1" customWidth="1"/>
    <col min="8" max="8" width="9.44140625" style="10" bestFit="1" customWidth="1"/>
    <col min="9" max="9" width="9.109375" style="11" customWidth="1"/>
    <col min="10" max="10" width="10.33203125" style="10" bestFit="1" customWidth="1"/>
    <col min="11" max="11" width="9.44140625" style="10" bestFit="1" customWidth="1"/>
    <col min="12" max="12" width="9.109375" style="11" customWidth="1"/>
    <col min="13" max="13" width="10.33203125" style="10" bestFit="1" customWidth="1"/>
    <col min="14" max="14" width="10" style="10" bestFit="1" customWidth="1"/>
    <col min="15" max="15" width="9.109375" style="11" customWidth="1"/>
    <col min="16" max="16" width="10.33203125" style="10" bestFit="1" customWidth="1"/>
    <col min="17" max="17" width="9.44140625" style="10" bestFit="1" customWidth="1"/>
    <col min="18" max="18" width="9.109375" style="1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9.88671875" style="10" bestFit="1" customWidth="1"/>
    <col min="24" max="24" width="9.109375" style="11" customWidth="1"/>
    <col min="25" max="25" width="10.33203125" style="10" bestFit="1" customWidth="1"/>
    <col min="26" max="26" width="9.44140625" style="10" bestFit="1" customWidth="1"/>
    <col min="27" max="27" width="9.109375" style="11" customWidth="1"/>
    <col min="28" max="28" width="10.33203125" style="10" bestFit="1" customWidth="1"/>
    <col min="29" max="29" width="9.44140625" style="10" bestFit="1" customWidth="1"/>
    <col min="30" max="30" width="9.109375" style="11" customWidth="1"/>
    <col min="31" max="31" width="10.33203125" style="10" bestFit="1" customWidth="1"/>
    <col min="32" max="32" width="11.6640625" style="10" customWidth="1"/>
    <col min="33" max="33" width="9.109375" style="11" customWidth="1"/>
    <col min="34" max="34" width="10.33203125" style="10" bestFit="1" customWidth="1"/>
    <col min="35" max="35" width="11.6640625" style="10" customWidth="1"/>
    <col min="36" max="36" width="10.88671875" style="11" bestFit="1" customWidth="1"/>
    <col min="37" max="37" width="10.33203125" style="10" bestFit="1" customWidth="1"/>
    <col min="38" max="38" width="10" style="10" bestFit="1" customWidth="1"/>
    <col min="39" max="39" width="10.88671875" style="11" bestFit="1" customWidth="1"/>
    <col min="40" max="40" width="10.33203125" style="10" bestFit="1" customWidth="1"/>
    <col min="41" max="41" width="9.44140625" style="10" bestFit="1" customWidth="1"/>
    <col min="42" max="42" width="10.88671875" style="11" bestFit="1" customWidth="1"/>
    <col min="43" max="43" width="10.33203125" style="10" bestFit="1" customWidth="1"/>
    <col min="44" max="44" width="9.44140625" style="10" bestFit="1" customWidth="1"/>
    <col min="45" max="45" width="10.88671875" style="11" bestFit="1" customWidth="1"/>
    <col min="46" max="46" width="10.33203125" style="10" bestFit="1" customWidth="1"/>
    <col min="47" max="47" width="9.44140625" style="10" bestFit="1" customWidth="1"/>
    <col min="48" max="48" width="10.88671875" style="11" bestFit="1" customWidth="1"/>
    <col min="49" max="49" width="10.33203125" style="10" bestFit="1" customWidth="1"/>
    <col min="50" max="50" width="9.44140625" style="10" bestFit="1" customWidth="1"/>
    <col min="51" max="51" width="9.88671875" style="11" bestFit="1" customWidth="1"/>
    <col min="52" max="52" width="10.33203125" style="10" bestFit="1" customWidth="1"/>
    <col min="53" max="53" width="10.88671875" style="10" customWidth="1"/>
    <col min="54" max="54" width="12.109375" style="11" bestFit="1" customWidth="1"/>
    <col min="55" max="55" width="12.109375" style="10" bestFit="1" customWidth="1"/>
    <col min="56" max="56" width="9.109375" style="10"/>
    <col min="57" max="57" width="1.6640625" style="10" customWidth="1"/>
    <col min="58" max="60" width="9.109375" style="10"/>
    <col min="61" max="61" width="1.6640625" style="10" customWidth="1"/>
    <col min="62" max="64" width="9.109375" style="10"/>
    <col min="65" max="65" width="1.6640625" style="10" customWidth="1"/>
    <col min="66" max="67" width="9.109375" style="10"/>
    <col min="69" max="69" width="1.6640625" customWidth="1"/>
    <col min="73" max="73" width="1.6640625" customWidth="1"/>
    <col min="77" max="77" width="1.6640625" customWidth="1"/>
    <col min="81" max="81" width="1.6640625" customWidth="1"/>
    <col min="85" max="85" width="1.6640625" customWidth="1"/>
    <col min="89" max="89" width="1.6640625" customWidth="1"/>
    <col min="90" max="90" width="12.109375" customWidth="1"/>
    <col min="93" max="93" width="1.6640625" customWidth="1"/>
    <col min="97" max="97" width="1.6640625" customWidth="1"/>
    <col min="101" max="101" width="1.6640625" customWidth="1"/>
    <col min="105" max="105" width="1.6640625" customWidth="1"/>
  </cols>
  <sheetData>
    <row r="1" spans="1:187" s="15" customForma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187" s="18" customFormat="1" ht="21" customHeight="1" x14ac:dyDescent="0.4">
      <c r="B2" s="19" t="s">
        <v>19</v>
      </c>
      <c r="C2" s="106" t="s">
        <v>24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3"/>
      <c r="AK2" s="54"/>
      <c r="AL2" s="54"/>
      <c r="AM2" s="53"/>
      <c r="AN2" s="54"/>
      <c r="AO2" s="54"/>
      <c r="AP2" s="53"/>
      <c r="AQ2" s="54"/>
      <c r="AR2" s="54"/>
      <c r="AS2" s="53"/>
      <c r="AT2" s="54"/>
      <c r="AU2" s="54"/>
      <c r="AV2" s="53"/>
      <c r="AW2" s="54"/>
      <c r="AX2" s="54"/>
      <c r="AY2" s="53"/>
      <c r="AZ2" s="54"/>
      <c r="BA2" s="54"/>
      <c r="BB2" s="21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187" s="18" customFormat="1" ht="21" customHeight="1" thickBot="1" x14ac:dyDescent="0.45">
      <c r="C3" s="116" t="s">
        <v>32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56"/>
      <c r="P3" s="56"/>
      <c r="Q3" s="56"/>
      <c r="R3" s="56"/>
      <c r="S3" s="56"/>
      <c r="T3" s="56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</row>
    <row r="4" spans="1:187" s="97" customFormat="1" ht="45" customHeight="1" x14ac:dyDescent="0.3">
      <c r="A4" s="117" t="s">
        <v>0</v>
      </c>
      <c r="B4" s="117"/>
      <c r="C4" s="111" t="s">
        <v>23</v>
      </c>
      <c r="D4" s="112"/>
      <c r="E4" s="113"/>
      <c r="F4" s="111" t="s">
        <v>36</v>
      </c>
      <c r="G4" s="112"/>
      <c r="H4" s="113"/>
      <c r="I4" s="111" t="s">
        <v>45</v>
      </c>
      <c r="J4" s="112"/>
      <c r="K4" s="113"/>
      <c r="L4" s="111" t="s">
        <v>46</v>
      </c>
      <c r="M4" s="112"/>
      <c r="N4" s="113"/>
      <c r="O4" s="111" t="s">
        <v>38</v>
      </c>
      <c r="P4" s="112"/>
      <c r="Q4" s="113"/>
      <c r="R4" s="111" t="s">
        <v>27</v>
      </c>
      <c r="S4" s="112"/>
      <c r="T4" s="113"/>
      <c r="U4" s="111" t="s">
        <v>33</v>
      </c>
      <c r="V4" s="112"/>
      <c r="W4" s="113"/>
      <c r="X4" s="111" t="s">
        <v>28</v>
      </c>
      <c r="Y4" s="112"/>
      <c r="Z4" s="113"/>
      <c r="AA4" s="114" t="s">
        <v>41</v>
      </c>
      <c r="AB4" s="112"/>
      <c r="AC4" s="115"/>
      <c r="AD4" s="111" t="s">
        <v>49</v>
      </c>
      <c r="AE4" s="112"/>
      <c r="AF4" s="113"/>
      <c r="AG4" s="111" t="s">
        <v>29</v>
      </c>
      <c r="AH4" s="112"/>
      <c r="AI4" s="113"/>
      <c r="AJ4" s="114" t="s">
        <v>26</v>
      </c>
      <c r="AK4" s="112"/>
      <c r="AL4" s="115"/>
      <c r="AM4" s="114" t="s">
        <v>35</v>
      </c>
      <c r="AN4" s="112"/>
      <c r="AO4" s="115"/>
      <c r="AP4" s="111" t="s">
        <v>44</v>
      </c>
      <c r="AQ4" s="112"/>
      <c r="AR4" s="113"/>
      <c r="AS4" s="111" t="s">
        <v>43</v>
      </c>
      <c r="AT4" s="112"/>
      <c r="AU4" s="113"/>
      <c r="AV4" s="114" t="s">
        <v>30</v>
      </c>
      <c r="AW4" s="112"/>
      <c r="AX4" s="115"/>
      <c r="AY4" s="111" t="s">
        <v>31</v>
      </c>
      <c r="AZ4" s="112"/>
      <c r="BA4" s="113"/>
      <c r="BB4" s="93" t="s">
        <v>20</v>
      </c>
      <c r="BC4" s="92" t="s">
        <v>20</v>
      </c>
      <c r="BD4" s="94"/>
      <c r="BE4" s="95"/>
      <c r="BF4" s="94"/>
      <c r="BG4" s="94"/>
      <c r="BH4" s="94"/>
      <c r="BI4" s="95"/>
      <c r="BJ4" s="94"/>
      <c r="BK4" s="94"/>
      <c r="BL4" s="94"/>
      <c r="BM4" s="95"/>
      <c r="BN4" s="94"/>
      <c r="BO4" s="94"/>
      <c r="BP4" s="96"/>
      <c r="BR4" s="96"/>
      <c r="BS4" s="96"/>
      <c r="BT4" s="96"/>
      <c r="BV4" s="96"/>
      <c r="BW4" s="96"/>
      <c r="BX4" s="96"/>
      <c r="BZ4" s="96"/>
      <c r="CA4" s="96"/>
      <c r="CB4" s="96"/>
      <c r="CD4" s="96"/>
      <c r="CE4" s="96"/>
      <c r="CF4" s="96"/>
      <c r="CH4" s="96"/>
      <c r="CI4" s="96"/>
      <c r="CJ4" s="96"/>
      <c r="CL4" s="96"/>
      <c r="CM4" s="96"/>
      <c r="CN4" s="96"/>
      <c r="CP4" s="96"/>
      <c r="CQ4" s="96"/>
      <c r="CR4" s="96"/>
      <c r="CT4" s="96"/>
      <c r="CU4" s="96"/>
      <c r="CV4" s="96"/>
      <c r="CX4" s="96"/>
      <c r="CY4" s="96"/>
      <c r="CZ4" s="96"/>
      <c r="DB4" s="96"/>
      <c r="DC4" s="96"/>
      <c r="DD4" s="96"/>
    </row>
    <row r="5" spans="1:187" ht="45" customHeight="1" thickBot="1" x14ac:dyDescent="0.35">
      <c r="A5" s="26" t="s">
        <v>1</v>
      </c>
      <c r="B5" s="62" t="s">
        <v>40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68" t="s">
        <v>2</v>
      </c>
      <c r="AB5" s="27" t="s">
        <v>3</v>
      </c>
      <c r="AC5" s="76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68" t="s">
        <v>2</v>
      </c>
      <c r="AK5" s="27" t="s">
        <v>3</v>
      </c>
      <c r="AL5" s="76" t="s">
        <v>4</v>
      </c>
      <c r="AM5" s="68" t="s">
        <v>2</v>
      </c>
      <c r="AN5" s="27" t="s">
        <v>3</v>
      </c>
      <c r="AO5" s="76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68" t="s">
        <v>2</v>
      </c>
      <c r="AW5" s="27" t="s">
        <v>3</v>
      </c>
      <c r="AX5" s="76" t="s">
        <v>4</v>
      </c>
      <c r="AY5" s="28" t="s">
        <v>2</v>
      </c>
      <c r="AZ5" s="27" t="s">
        <v>3</v>
      </c>
      <c r="BA5" s="29" t="s">
        <v>4</v>
      </c>
      <c r="BB5" s="28" t="s">
        <v>21</v>
      </c>
      <c r="BC5" s="29" t="s">
        <v>22</v>
      </c>
      <c r="BD5" s="6"/>
      <c r="BE5" s="9"/>
      <c r="BF5" s="6"/>
      <c r="BG5" s="6"/>
      <c r="BH5" s="6"/>
      <c r="BI5" s="9"/>
      <c r="BJ5" s="6"/>
      <c r="BK5" s="6"/>
      <c r="BL5" s="6"/>
      <c r="BM5" s="9"/>
      <c r="BN5" s="6"/>
      <c r="BO5" s="6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</row>
    <row r="6" spans="1:187" x14ac:dyDescent="0.3">
      <c r="A6" s="22">
        <v>2017</v>
      </c>
      <c r="B6" s="63" t="s">
        <v>5</v>
      </c>
      <c r="C6" s="45">
        <v>0</v>
      </c>
      <c r="D6" s="23">
        <v>0</v>
      </c>
      <c r="E6" s="46">
        <v>0</v>
      </c>
      <c r="F6" s="45">
        <v>0</v>
      </c>
      <c r="G6" s="23">
        <v>0</v>
      </c>
      <c r="H6" s="46">
        <f t="shared" ref="H6:H17" si="0">IF(F6=0,0,G6/F6*1000)</f>
        <v>0</v>
      </c>
      <c r="I6" s="45">
        <v>0</v>
      </c>
      <c r="J6" s="23">
        <v>0</v>
      </c>
      <c r="K6" s="46">
        <v>0</v>
      </c>
      <c r="L6" s="45">
        <v>0</v>
      </c>
      <c r="M6" s="23">
        <v>0</v>
      </c>
      <c r="N6" s="46">
        <v>0</v>
      </c>
      <c r="O6" s="45">
        <v>0</v>
      </c>
      <c r="P6" s="23">
        <v>0</v>
      </c>
      <c r="Q6" s="46">
        <f t="shared" ref="Q6:Q17" si="1">IF(O6=0,0,P6/O6*1000)</f>
        <v>0</v>
      </c>
      <c r="R6" s="45">
        <v>0</v>
      </c>
      <c r="S6" s="23">
        <v>0</v>
      </c>
      <c r="T6" s="46">
        <v>0</v>
      </c>
      <c r="U6" s="45">
        <v>0</v>
      </c>
      <c r="V6" s="23">
        <v>0</v>
      </c>
      <c r="W6" s="46">
        <v>0</v>
      </c>
      <c r="X6" s="45">
        <v>0</v>
      </c>
      <c r="Y6" s="23">
        <v>0</v>
      </c>
      <c r="Z6" s="46">
        <v>0</v>
      </c>
      <c r="AA6" s="69">
        <v>0</v>
      </c>
      <c r="AB6" s="23">
        <v>0</v>
      </c>
      <c r="AC6" s="77">
        <v>0</v>
      </c>
      <c r="AD6" s="45">
        <v>0</v>
      </c>
      <c r="AE6" s="23">
        <v>0</v>
      </c>
      <c r="AF6" s="46">
        <f t="shared" ref="AF6:AF17" si="2">IF(AD6=0,0,AE6/AD6*1000)</f>
        <v>0</v>
      </c>
      <c r="AG6" s="45">
        <v>0.46600000000000003</v>
      </c>
      <c r="AH6" s="23">
        <v>16.29</v>
      </c>
      <c r="AI6" s="46">
        <f t="shared" ref="AI6" si="3">AH6/AG6*1000</f>
        <v>34957.081545064379</v>
      </c>
      <c r="AJ6" s="69"/>
      <c r="AK6" s="23"/>
      <c r="AL6" s="77"/>
      <c r="AM6" s="69">
        <v>0</v>
      </c>
      <c r="AN6" s="23">
        <v>0</v>
      </c>
      <c r="AO6" s="77">
        <v>0</v>
      </c>
      <c r="AP6" s="45">
        <v>0</v>
      </c>
      <c r="AQ6" s="23">
        <v>0</v>
      </c>
      <c r="AR6" s="46">
        <v>0</v>
      </c>
      <c r="AS6" s="45">
        <v>0</v>
      </c>
      <c r="AT6" s="23">
        <v>0</v>
      </c>
      <c r="AU6" s="46">
        <f t="shared" ref="AU6:AU17" si="4">IF(AS6=0,0,AT6/AS6*1000)</f>
        <v>0</v>
      </c>
      <c r="AV6" s="69">
        <v>408</v>
      </c>
      <c r="AW6" s="23">
        <v>5589.46</v>
      </c>
      <c r="AX6" s="77">
        <f t="shared" ref="AX6:AX8" si="5">AW6/AV6*1000</f>
        <v>13699.656862745098</v>
      </c>
      <c r="AY6" s="45">
        <v>65.64</v>
      </c>
      <c r="AZ6" s="23">
        <v>966.74</v>
      </c>
      <c r="BA6" s="46">
        <f t="shared" ref="BA6" si="6">AZ6/AY6*1000</f>
        <v>14727.909811090798</v>
      </c>
      <c r="BB6" s="24">
        <f t="shared" ref="BB6:BB18" si="7">C6+R6+X6+AG6+L6+AV6+AY6+U6+AM6</f>
        <v>474.10599999999999</v>
      </c>
      <c r="BC6" s="25">
        <f t="shared" ref="BC6:BC18" si="8">D6+S6+Y6+AH6+M6+AW6+AZ6+V6+AN6</f>
        <v>6572.49</v>
      </c>
    </row>
    <row r="7" spans="1:187" x14ac:dyDescent="0.3">
      <c r="A7" s="3">
        <v>2017</v>
      </c>
      <c r="B7" s="64" t="s">
        <v>6</v>
      </c>
      <c r="C7" s="47">
        <v>0</v>
      </c>
      <c r="D7" s="13">
        <v>0</v>
      </c>
      <c r="E7" s="48">
        <v>0</v>
      </c>
      <c r="F7" s="47">
        <v>0</v>
      </c>
      <c r="G7" s="13">
        <v>0</v>
      </c>
      <c r="H7" s="48">
        <f t="shared" si="0"/>
        <v>0</v>
      </c>
      <c r="I7" s="47">
        <v>0</v>
      </c>
      <c r="J7" s="13">
        <v>0</v>
      </c>
      <c r="K7" s="48">
        <v>0</v>
      </c>
      <c r="L7" s="47">
        <v>10.170999999999999</v>
      </c>
      <c r="M7" s="13">
        <v>20.350000000000001</v>
      </c>
      <c r="N7" s="48">
        <f t="shared" ref="N7:N13" si="9">M7/L7*1000</f>
        <v>2000.7865499950842</v>
      </c>
      <c r="O7" s="47">
        <v>0</v>
      </c>
      <c r="P7" s="13">
        <v>0</v>
      </c>
      <c r="Q7" s="48">
        <f t="shared" si="1"/>
        <v>0</v>
      </c>
      <c r="R7" s="47">
        <v>19.943999999999999</v>
      </c>
      <c r="S7" s="13">
        <v>334.04</v>
      </c>
      <c r="T7" s="48">
        <f t="shared" ref="T7" si="10">S7/R7*1000</f>
        <v>16748.896911351785</v>
      </c>
      <c r="U7" s="47">
        <v>0</v>
      </c>
      <c r="V7" s="13">
        <v>0</v>
      </c>
      <c r="W7" s="48">
        <v>0</v>
      </c>
      <c r="X7" s="47">
        <v>0</v>
      </c>
      <c r="Y7" s="13">
        <v>0</v>
      </c>
      <c r="Z7" s="48">
        <v>0</v>
      </c>
      <c r="AA7" s="70">
        <v>0</v>
      </c>
      <c r="AB7" s="13">
        <v>0</v>
      </c>
      <c r="AC7" s="66">
        <v>0</v>
      </c>
      <c r="AD7" s="47">
        <v>0</v>
      </c>
      <c r="AE7" s="13">
        <v>0</v>
      </c>
      <c r="AF7" s="48">
        <f t="shared" si="2"/>
        <v>0</v>
      </c>
      <c r="AG7" s="47">
        <v>0</v>
      </c>
      <c r="AH7" s="13">
        <v>0</v>
      </c>
      <c r="AI7" s="48">
        <v>0</v>
      </c>
      <c r="AJ7" s="70"/>
      <c r="AK7" s="13"/>
      <c r="AL7" s="66"/>
      <c r="AM7" s="70">
        <v>0</v>
      </c>
      <c r="AN7" s="13">
        <v>0</v>
      </c>
      <c r="AO7" s="66">
        <v>0</v>
      </c>
      <c r="AP7" s="47">
        <v>0</v>
      </c>
      <c r="AQ7" s="13">
        <v>0</v>
      </c>
      <c r="AR7" s="48">
        <v>0</v>
      </c>
      <c r="AS7" s="47">
        <v>0</v>
      </c>
      <c r="AT7" s="13">
        <v>0</v>
      </c>
      <c r="AU7" s="48">
        <f t="shared" si="4"/>
        <v>0</v>
      </c>
      <c r="AV7" s="70">
        <v>165.2</v>
      </c>
      <c r="AW7" s="13">
        <v>2221.48</v>
      </c>
      <c r="AX7" s="66">
        <f t="shared" si="5"/>
        <v>13447.21549636804</v>
      </c>
      <c r="AY7" s="47">
        <v>0</v>
      </c>
      <c r="AZ7" s="13">
        <v>0</v>
      </c>
      <c r="BA7" s="48">
        <v>0</v>
      </c>
      <c r="BB7" s="12">
        <f t="shared" si="7"/>
        <v>195.315</v>
      </c>
      <c r="BC7" s="14">
        <f t="shared" si="8"/>
        <v>2575.87</v>
      </c>
    </row>
    <row r="8" spans="1:187" x14ac:dyDescent="0.3">
      <c r="A8" s="3">
        <v>2017</v>
      </c>
      <c r="B8" s="64" t="s">
        <v>7</v>
      </c>
      <c r="C8" s="47">
        <v>0</v>
      </c>
      <c r="D8" s="13">
        <v>0</v>
      </c>
      <c r="E8" s="48">
        <v>0</v>
      </c>
      <c r="F8" s="47">
        <v>0</v>
      </c>
      <c r="G8" s="13">
        <v>0</v>
      </c>
      <c r="H8" s="48">
        <f t="shared" si="0"/>
        <v>0</v>
      </c>
      <c r="I8" s="47">
        <v>0</v>
      </c>
      <c r="J8" s="13">
        <v>0</v>
      </c>
      <c r="K8" s="48">
        <v>0</v>
      </c>
      <c r="L8" s="47">
        <v>1.5660000000000001</v>
      </c>
      <c r="M8" s="13">
        <v>26.48</v>
      </c>
      <c r="N8" s="48">
        <f t="shared" si="9"/>
        <v>16909.323116219668</v>
      </c>
      <c r="O8" s="47">
        <v>0</v>
      </c>
      <c r="P8" s="13">
        <v>0</v>
      </c>
      <c r="Q8" s="48">
        <f t="shared" si="1"/>
        <v>0</v>
      </c>
      <c r="R8" s="47">
        <v>0</v>
      </c>
      <c r="S8" s="13">
        <v>0</v>
      </c>
      <c r="T8" s="48">
        <v>0</v>
      </c>
      <c r="U8" s="47">
        <v>0</v>
      </c>
      <c r="V8" s="13">
        <v>0</v>
      </c>
      <c r="W8" s="48">
        <v>0</v>
      </c>
      <c r="X8" s="47">
        <v>0.89800000000000002</v>
      </c>
      <c r="Y8" s="13">
        <v>4.2</v>
      </c>
      <c r="Z8" s="48">
        <f t="shared" ref="Z8" si="11">Y8/X8*1000</f>
        <v>4677.0601336302898</v>
      </c>
      <c r="AA8" s="70">
        <v>0</v>
      </c>
      <c r="AB8" s="13">
        <v>0</v>
      </c>
      <c r="AC8" s="66">
        <v>0</v>
      </c>
      <c r="AD8" s="47">
        <v>0</v>
      </c>
      <c r="AE8" s="13">
        <v>0</v>
      </c>
      <c r="AF8" s="48">
        <f t="shared" si="2"/>
        <v>0</v>
      </c>
      <c r="AG8" s="47">
        <v>0</v>
      </c>
      <c r="AH8" s="13">
        <v>0</v>
      </c>
      <c r="AI8" s="48">
        <v>0</v>
      </c>
      <c r="AJ8" s="70"/>
      <c r="AK8" s="13"/>
      <c r="AL8" s="66"/>
      <c r="AM8" s="70">
        <v>0</v>
      </c>
      <c r="AN8" s="13">
        <v>0</v>
      </c>
      <c r="AO8" s="66">
        <v>0</v>
      </c>
      <c r="AP8" s="47">
        <v>0</v>
      </c>
      <c r="AQ8" s="13">
        <v>0</v>
      </c>
      <c r="AR8" s="48">
        <v>0</v>
      </c>
      <c r="AS8" s="47">
        <v>0</v>
      </c>
      <c r="AT8" s="13">
        <v>0</v>
      </c>
      <c r="AU8" s="48">
        <f t="shared" si="4"/>
        <v>0</v>
      </c>
      <c r="AV8" s="70">
        <v>34</v>
      </c>
      <c r="AW8" s="13">
        <v>475.2</v>
      </c>
      <c r="AX8" s="66">
        <f t="shared" si="5"/>
        <v>13976.470588235294</v>
      </c>
      <c r="AY8" s="47">
        <v>24</v>
      </c>
      <c r="AZ8" s="13">
        <v>406.36</v>
      </c>
      <c r="BA8" s="48">
        <f t="shared" ref="BA8" si="12">AZ8/AY8*1000</f>
        <v>16931.666666666668</v>
      </c>
      <c r="BB8" s="12">
        <f t="shared" si="7"/>
        <v>60.463999999999999</v>
      </c>
      <c r="BC8" s="14">
        <f t="shared" si="8"/>
        <v>912.24</v>
      </c>
    </row>
    <row r="9" spans="1:187" x14ac:dyDescent="0.3">
      <c r="A9" s="3">
        <v>2017</v>
      </c>
      <c r="B9" s="64" t="s">
        <v>8</v>
      </c>
      <c r="C9" s="47">
        <v>0</v>
      </c>
      <c r="D9" s="13">
        <v>0</v>
      </c>
      <c r="E9" s="48">
        <v>0</v>
      </c>
      <c r="F9" s="47">
        <v>0</v>
      </c>
      <c r="G9" s="13">
        <v>0</v>
      </c>
      <c r="H9" s="48">
        <f t="shared" si="0"/>
        <v>0</v>
      </c>
      <c r="I9" s="47">
        <v>0</v>
      </c>
      <c r="J9" s="13">
        <v>0</v>
      </c>
      <c r="K9" s="48">
        <v>0</v>
      </c>
      <c r="L9" s="47">
        <v>0.26200000000000001</v>
      </c>
      <c r="M9" s="13">
        <v>6.91</v>
      </c>
      <c r="N9" s="48">
        <f t="shared" si="9"/>
        <v>26374.045801526714</v>
      </c>
      <c r="O9" s="47">
        <v>0</v>
      </c>
      <c r="P9" s="13">
        <v>0</v>
      </c>
      <c r="Q9" s="48">
        <f t="shared" si="1"/>
        <v>0</v>
      </c>
      <c r="R9" s="47">
        <v>0</v>
      </c>
      <c r="S9" s="13">
        <v>0</v>
      </c>
      <c r="T9" s="48">
        <v>0</v>
      </c>
      <c r="U9" s="47">
        <v>0</v>
      </c>
      <c r="V9" s="13">
        <v>0</v>
      </c>
      <c r="W9" s="48">
        <v>0</v>
      </c>
      <c r="X9" s="47">
        <v>0</v>
      </c>
      <c r="Y9" s="13">
        <v>0</v>
      </c>
      <c r="Z9" s="48">
        <v>0</v>
      </c>
      <c r="AA9" s="70">
        <v>0</v>
      </c>
      <c r="AB9" s="13">
        <v>0</v>
      </c>
      <c r="AC9" s="66">
        <v>0</v>
      </c>
      <c r="AD9" s="47">
        <v>0</v>
      </c>
      <c r="AE9" s="13">
        <v>0</v>
      </c>
      <c r="AF9" s="48">
        <f t="shared" si="2"/>
        <v>0</v>
      </c>
      <c r="AG9" s="47">
        <v>0</v>
      </c>
      <c r="AH9" s="13">
        <v>0</v>
      </c>
      <c r="AI9" s="48">
        <v>0</v>
      </c>
      <c r="AJ9" s="70"/>
      <c r="AK9" s="13"/>
      <c r="AL9" s="66"/>
      <c r="AM9" s="70">
        <v>0</v>
      </c>
      <c r="AN9" s="13">
        <v>0</v>
      </c>
      <c r="AO9" s="66">
        <v>0</v>
      </c>
      <c r="AP9" s="47">
        <v>0</v>
      </c>
      <c r="AQ9" s="13">
        <v>0</v>
      </c>
      <c r="AR9" s="48">
        <v>0</v>
      </c>
      <c r="AS9" s="47">
        <v>0</v>
      </c>
      <c r="AT9" s="13">
        <v>0</v>
      </c>
      <c r="AU9" s="48">
        <f t="shared" si="4"/>
        <v>0</v>
      </c>
      <c r="AV9" s="70">
        <v>0</v>
      </c>
      <c r="AW9" s="13">
        <v>0</v>
      </c>
      <c r="AX9" s="66">
        <v>0</v>
      </c>
      <c r="AY9" s="47">
        <v>0</v>
      </c>
      <c r="AZ9" s="13">
        <v>0</v>
      </c>
      <c r="BA9" s="48">
        <v>0</v>
      </c>
      <c r="BB9" s="12">
        <f t="shared" si="7"/>
        <v>0.26200000000000001</v>
      </c>
      <c r="BC9" s="14">
        <f t="shared" si="8"/>
        <v>6.91</v>
      </c>
    </row>
    <row r="10" spans="1:187" x14ac:dyDescent="0.3">
      <c r="A10" s="3">
        <v>2017</v>
      </c>
      <c r="B10" s="64" t="s">
        <v>9</v>
      </c>
      <c r="C10" s="47">
        <v>0</v>
      </c>
      <c r="D10" s="13">
        <v>0</v>
      </c>
      <c r="E10" s="48">
        <v>0</v>
      </c>
      <c r="F10" s="47">
        <v>0</v>
      </c>
      <c r="G10" s="13">
        <v>0</v>
      </c>
      <c r="H10" s="48">
        <f t="shared" si="0"/>
        <v>0</v>
      </c>
      <c r="I10" s="47">
        <v>0</v>
      </c>
      <c r="J10" s="13">
        <v>0</v>
      </c>
      <c r="K10" s="48">
        <v>0</v>
      </c>
      <c r="L10" s="47">
        <v>5.0739999999999998</v>
      </c>
      <c r="M10" s="13">
        <v>70.17</v>
      </c>
      <c r="N10" s="48">
        <f t="shared" si="9"/>
        <v>13829.325975561687</v>
      </c>
      <c r="O10" s="47">
        <v>0</v>
      </c>
      <c r="P10" s="13">
        <v>0</v>
      </c>
      <c r="Q10" s="48">
        <f t="shared" si="1"/>
        <v>0</v>
      </c>
      <c r="R10" s="47">
        <v>0</v>
      </c>
      <c r="S10" s="13">
        <v>0</v>
      </c>
      <c r="T10" s="48">
        <v>0</v>
      </c>
      <c r="U10" s="47">
        <v>0</v>
      </c>
      <c r="V10" s="13">
        <v>0</v>
      </c>
      <c r="W10" s="48">
        <v>0</v>
      </c>
      <c r="X10" s="47">
        <v>0</v>
      </c>
      <c r="Y10" s="13">
        <v>0</v>
      </c>
      <c r="Z10" s="48">
        <v>0</v>
      </c>
      <c r="AA10" s="70">
        <v>0</v>
      </c>
      <c r="AB10" s="13">
        <v>0</v>
      </c>
      <c r="AC10" s="66">
        <v>0</v>
      </c>
      <c r="AD10" s="47">
        <v>0</v>
      </c>
      <c r="AE10" s="13">
        <v>0</v>
      </c>
      <c r="AF10" s="48">
        <f t="shared" si="2"/>
        <v>0</v>
      </c>
      <c r="AG10" s="47">
        <v>32.843000000000004</v>
      </c>
      <c r="AH10" s="13">
        <v>490.44</v>
      </c>
      <c r="AI10" s="48">
        <f t="shared" ref="AI10:AI16" si="13">AH10/AG10*1000</f>
        <v>14932.862405992144</v>
      </c>
      <c r="AJ10" s="70"/>
      <c r="AK10" s="13"/>
      <c r="AL10" s="66"/>
      <c r="AM10" s="70">
        <v>0</v>
      </c>
      <c r="AN10" s="13">
        <v>0</v>
      </c>
      <c r="AO10" s="66">
        <v>0</v>
      </c>
      <c r="AP10" s="47">
        <v>0</v>
      </c>
      <c r="AQ10" s="13">
        <v>0</v>
      </c>
      <c r="AR10" s="48">
        <v>0</v>
      </c>
      <c r="AS10" s="47">
        <v>0</v>
      </c>
      <c r="AT10" s="13">
        <v>0</v>
      </c>
      <c r="AU10" s="48">
        <f t="shared" si="4"/>
        <v>0</v>
      </c>
      <c r="AV10" s="70">
        <v>170.976</v>
      </c>
      <c r="AW10" s="13">
        <v>2160</v>
      </c>
      <c r="AX10" s="66">
        <f t="shared" ref="AX10:AX13" si="14">AW10/AV10*1000</f>
        <v>12633.352049410443</v>
      </c>
      <c r="AY10" s="47">
        <v>34.56</v>
      </c>
      <c r="AZ10" s="13">
        <v>432</v>
      </c>
      <c r="BA10" s="48">
        <f t="shared" ref="BA10:BA13" si="15">AZ10/AY10*1000</f>
        <v>12500</v>
      </c>
      <c r="BB10" s="12">
        <f t="shared" si="7"/>
        <v>243.453</v>
      </c>
      <c r="BC10" s="14">
        <f t="shared" si="8"/>
        <v>3152.61</v>
      </c>
    </row>
    <row r="11" spans="1:187" x14ac:dyDescent="0.3">
      <c r="A11" s="3">
        <v>2017</v>
      </c>
      <c r="B11" s="64" t="s">
        <v>10</v>
      </c>
      <c r="C11" s="47">
        <v>0.22900000000000001</v>
      </c>
      <c r="D11" s="13">
        <v>5.31</v>
      </c>
      <c r="E11" s="48">
        <f t="shared" ref="E11:E17" si="16">D11/C11*1000</f>
        <v>23187.772925764191</v>
      </c>
      <c r="F11" s="47">
        <v>0</v>
      </c>
      <c r="G11" s="13">
        <v>0</v>
      </c>
      <c r="H11" s="48">
        <f t="shared" si="0"/>
        <v>0</v>
      </c>
      <c r="I11" s="47">
        <v>0</v>
      </c>
      <c r="J11" s="13">
        <v>0</v>
      </c>
      <c r="K11" s="48">
        <v>0</v>
      </c>
      <c r="L11" s="47">
        <v>1.2809999999999999</v>
      </c>
      <c r="M11" s="13">
        <v>45.83</v>
      </c>
      <c r="N11" s="48">
        <f t="shared" si="9"/>
        <v>35776.736924277902</v>
      </c>
      <c r="O11" s="47">
        <v>0</v>
      </c>
      <c r="P11" s="13">
        <v>0</v>
      </c>
      <c r="Q11" s="48">
        <f t="shared" si="1"/>
        <v>0</v>
      </c>
      <c r="R11" s="47">
        <v>0</v>
      </c>
      <c r="S11" s="13">
        <v>0</v>
      </c>
      <c r="T11" s="48">
        <v>0</v>
      </c>
      <c r="U11" s="47">
        <v>0</v>
      </c>
      <c r="V11" s="13">
        <v>0</v>
      </c>
      <c r="W11" s="48">
        <v>0</v>
      </c>
      <c r="X11" s="47">
        <v>0</v>
      </c>
      <c r="Y11" s="13">
        <v>0</v>
      </c>
      <c r="Z11" s="48">
        <v>0</v>
      </c>
      <c r="AA11" s="70">
        <v>0</v>
      </c>
      <c r="AB11" s="13">
        <v>0</v>
      </c>
      <c r="AC11" s="66">
        <v>0</v>
      </c>
      <c r="AD11" s="47">
        <v>0</v>
      </c>
      <c r="AE11" s="13">
        <v>0</v>
      </c>
      <c r="AF11" s="48">
        <f t="shared" si="2"/>
        <v>0</v>
      </c>
      <c r="AG11" s="47">
        <v>0</v>
      </c>
      <c r="AH11" s="13">
        <v>0</v>
      </c>
      <c r="AI11" s="48">
        <v>0</v>
      </c>
      <c r="AJ11" s="70"/>
      <c r="AK11" s="13"/>
      <c r="AL11" s="66"/>
      <c r="AM11" s="70">
        <v>0</v>
      </c>
      <c r="AN11" s="13">
        <v>0</v>
      </c>
      <c r="AO11" s="66">
        <v>0</v>
      </c>
      <c r="AP11" s="47">
        <v>0</v>
      </c>
      <c r="AQ11" s="13">
        <v>0</v>
      </c>
      <c r="AR11" s="48">
        <v>0</v>
      </c>
      <c r="AS11" s="47">
        <v>0</v>
      </c>
      <c r="AT11" s="13">
        <v>0</v>
      </c>
      <c r="AU11" s="48">
        <f t="shared" si="4"/>
        <v>0</v>
      </c>
      <c r="AV11" s="70">
        <v>159.69800000000001</v>
      </c>
      <c r="AW11" s="13">
        <v>2138.4</v>
      </c>
      <c r="AX11" s="66">
        <f t="shared" si="14"/>
        <v>13390.274142443863</v>
      </c>
      <c r="AY11" s="47">
        <v>33.5</v>
      </c>
      <c r="AZ11" s="13">
        <v>564.66999999999996</v>
      </c>
      <c r="BA11" s="48">
        <f t="shared" si="15"/>
        <v>16855.820895522389</v>
      </c>
      <c r="BB11" s="12">
        <f t="shared" si="7"/>
        <v>194.708</v>
      </c>
      <c r="BC11" s="14">
        <f t="shared" si="8"/>
        <v>2754.21</v>
      </c>
    </row>
    <row r="12" spans="1:187" x14ac:dyDescent="0.3">
      <c r="A12" s="3">
        <v>2017</v>
      </c>
      <c r="B12" s="64" t="s">
        <v>11</v>
      </c>
      <c r="C12" s="47">
        <v>34.32</v>
      </c>
      <c r="D12" s="13">
        <v>445.82</v>
      </c>
      <c r="E12" s="48">
        <f t="shared" si="16"/>
        <v>12990.09324009324</v>
      </c>
      <c r="F12" s="47">
        <v>0</v>
      </c>
      <c r="G12" s="13">
        <v>0</v>
      </c>
      <c r="H12" s="48">
        <f t="shared" si="0"/>
        <v>0</v>
      </c>
      <c r="I12" s="47">
        <v>0</v>
      </c>
      <c r="J12" s="13">
        <v>0</v>
      </c>
      <c r="K12" s="48">
        <v>0</v>
      </c>
      <c r="L12" s="47">
        <v>0.188</v>
      </c>
      <c r="M12" s="13">
        <v>4.8</v>
      </c>
      <c r="N12" s="48">
        <f t="shared" si="9"/>
        <v>25531.91489361702</v>
      </c>
      <c r="O12" s="47">
        <v>0</v>
      </c>
      <c r="P12" s="13">
        <v>0</v>
      </c>
      <c r="Q12" s="48">
        <f t="shared" si="1"/>
        <v>0</v>
      </c>
      <c r="R12" s="47">
        <v>0</v>
      </c>
      <c r="S12" s="13">
        <v>0</v>
      </c>
      <c r="T12" s="48">
        <v>0</v>
      </c>
      <c r="U12" s="47">
        <v>0</v>
      </c>
      <c r="V12" s="13">
        <v>0</v>
      </c>
      <c r="W12" s="48">
        <v>0</v>
      </c>
      <c r="X12" s="47">
        <v>0</v>
      </c>
      <c r="Y12" s="13">
        <v>0</v>
      </c>
      <c r="Z12" s="48">
        <v>0</v>
      </c>
      <c r="AA12" s="70">
        <v>0</v>
      </c>
      <c r="AB12" s="13">
        <v>0</v>
      </c>
      <c r="AC12" s="66">
        <v>0</v>
      </c>
      <c r="AD12" s="47">
        <v>0</v>
      </c>
      <c r="AE12" s="13">
        <v>0</v>
      </c>
      <c r="AF12" s="48">
        <f t="shared" si="2"/>
        <v>0</v>
      </c>
      <c r="AG12" s="47">
        <v>1.395</v>
      </c>
      <c r="AH12" s="13">
        <v>12.24</v>
      </c>
      <c r="AI12" s="48">
        <f t="shared" si="13"/>
        <v>8774.1935483870966</v>
      </c>
      <c r="AJ12" s="70"/>
      <c r="AK12" s="13"/>
      <c r="AL12" s="66"/>
      <c r="AM12" s="70">
        <v>0</v>
      </c>
      <c r="AN12" s="13">
        <v>0</v>
      </c>
      <c r="AO12" s="66">
        <v>0</v>
      </c>
      <c r="AP12" s="47">
        <v>0</v>
      </c>
      <c r="AQ12" s="13">
        <v>0</v>
      </c>
      <c r="AR12" s="48">
        <v>0</v>
      </c>
      <c r="AS12" s="47">
        <v>0</v>
      </c>
      <c r="AT12" s="13">
        <v>0</v>
      </c>
      <c r="AU12" s="48">
        <f t="shared" si="4"/>
        <v>0</v>
      </c>
      <c r="AV12" s="70">
        <v>252.56</v>
      </c>
      <c r="AW12" s="13">
        <v>3384.23</v>
      </c>
      <c r="AX12" s="66">
        <f t="shared" si="14"/>
        <v>13399.707000316756</v>
      </c>
      <c r="AY12" s="47">
        <v>0</v>
      </c>
      <c r="AZ12" s="13">
        <v>0</v>
      </c>
      <c r="BA12" s="48">
        <v>0</v>
      </c>
      <c r="BB12" s="12">
        <f t="shared" si="7"/>
        <v>288.46300000000002</v>
      </c>
      <c r="BC12" s="14">
        <f t="shared" si="8"/>
        <v>3847.09</v>
      </c>
    </row>
    <row r="13" spans="1:187" x14ac:dyDescent="0.3">
      <c r="A13" s="3">
        <v>2017</v>
      </c>
      <c r="B13" s="64" t="s">
        <v>12</v>
      </c>
      <c r="C13" s="47">
        <v>0</v>
      </c>
      <c r="D13" s="13">
        <v>0</v>
      </c>
      <c r="E13" s="48">
        <v>0</v>
      </c>
      <c r="F13" s="47">
        <v>0</v>
      </c>
      <c r="G13" s="13">
        <v>0</v>
      </c>
      <c r="H13" s="48">
        <f t="shared" si="0"/>
        <v>0</v>
      </c>
      <c r="I13" s="47">
        <v>0</v>
      </c>
      <c r="J13" s="13">
        <v>0</v>
      </c>
      <c r="K13" s="48">
        <v>0</v>
      </c>
      <c r="L13" s="47">
        <v>0.18099999999999999</v>
      </c>
      <c r="M13" s="13">
        <v>5.27</v>
      </c>
      <c r="N13" s="48">
        <f t="shared" si="9"/>
        <v>29116.022099447513</v>
      </c>
      <c r="O13" s="47">
        <v>0</v>
      </c>
      <c r="P13" s="13">
        <v>0</v>
      </c>
      <c r="Q13" s="48">
        <f t="shared" si="1"/>
        <v>0</v>
      </c>
      <c r="R13" s="47">
        <v>0</v>
      </c>
      <c r="S13" s="13">
        <v>0</v>
      </c>
      <c r="T13" s="48">
        <v>0</v>
      </c>
      <c r="U13" s="47">
        <v>1</v>
      </c>
      <c r="V13" s="13">
        <v>54.56</v>
      </c>
      <c r="W13" s="48">
        <f t="shared" ref="W13" si="17">V13/U13*1000</f>
        <v>54560</v>
      </c>
      <c r="X13" s="47">
        <v>0</v>
      </c>
      <c r="Y13" s="13">
        <v>0</v>
      </c>
      <c r="Z13" s="48">
        <v>0</v>
      </c>
      <c r="AA13" s="70">
        <v>0</v>
      </c>
      <c r="AB13" s="13">
        <v>0</v>
      </c>
      <c r="AC13" s="66">
        <v>0</v>
      </c>
      <c r="AD13" s="47">
        <v>0</v>
      </c>
      <c r="AE13" s="13">
        <v>0</v>
      </c>
      <c r="AF13" s="48">
        <f t="shared" si="2"/>
        <v>0</v>
      </c>
      <c r="AG13" s="47">
        <v>3.1E-2</v>
      </c>
      <c r="AH13" s="13">
        <v>0.31</v>
      </c>
      <c r="AI13" s="48">
        <f t="shared" si="13"/>
        <v>10000</v>
      </c>
      <c r="AJ13" s="70"/>
      <c r="AK13" s="13"/>
      <c r="AL13" s="66"/>
      <c r="AM13" s="70">
        <v>0</v>
      </c>
      <c r="AN13" s="13">
        <v>0</v>
      </c>
      <c r="AO13" s="66">
        <v>0</v>
      </c>
      <c r="AP13" s="47">
        <v>0</v>
      </c>
      <c r="AQ13" s="13">
        <v>0</v>
      </c>
      <c r="AR13" s="48">
        <v>0</v>
      </c>
      <c r="AS13" s="47">
        <v>0</v>
      </c>
      <c r="AT13" s="13">
        <v>0</v>
      </c>
      <c r="AU13" s="48">
        <f t="shared" si="4"/>
        <v>0</v>
      </c>
      <c r="AV13" s="70">
        <v>324.43400000000003</v>
      </c>
      <c r="AW13" s="13">
        <v>4121.9799999999996</v>
      </c>
      <c r="AX13" s="66">
        <f t="shared" si="14"/>
        <v>12705.141877854971</v>
      </c>
      <c r="AY13" s="47">
        <v>49</v>
      </c>
      <c r="AZ13" s="13">
        <v>823.79</v>
      </c>
      <c r="BA13" s="48">
        <f t="shared" si="15"/>
        <v>16812.040816326531</v>
      </c>
      <c r="BB13" s="12">
        <f t="shared" si="7"/>
        <v>374.64600000000002</v>
      </c>
      <c r="BC13" s="14">
        <f t="shared" si="8"/>
        <v>5005.91</v>
      </c>
    </row>
    <row r="14" spans="1:187" x14ac:dyDescent="0.3">
      <c r="A14" s="3">
        <v>2017</v>
      </c>
      <c r="B14" s="64" t="s">
        <v>13</v>
      </c>
      <c r="C14" s="47">
        <v>0</v>
      </c>
      <c r="D14" s="13">
        <v>0</v>
      </c>
      <c r="E14" s="48">
        <v>0</v>
      </c>
      <c r="F14" s="47">
        <v>0</v>
      </c>
      <c r="G14" s="13">
        <v>0</v>
      </c>
      <c r="H14" s="48">
        <f t="shared" si="0"/>
        <v>0</v>
      </c>
      <c r="I14" s="47">
        <v>0</v>
      </c>
      <c r="J14" s="13">
        <v>0</v>
      </c>
      <c r="K14" s="48">
        <v>0</v>
      </c>
      <c r="L14" s="47">
        <v>7.835</v>
      </c>
      <c r="M14" s="13">
        <v>101.48</v>
      </c>
      <c r="N14" s="48">
        <f t="shared" ref="N14:N17" si="18">M14/L14*1000</f>
        <v>12952.137843012126</v>
      </c>
      <c r="O14" s="47">
        <v>0</v>
      </c>
      <c r="P14" s="13">
        <v>0</v>
      </c>
      <c r="Q14" s="48">
        <f t="shared" si="1"/>
        <v>0</v>
      </c>
      <c r="R14" s="47">
        <v>0</v>
      </c>
      <c r="S14" s="13">
        <v>0</v>
      </c>
      <c r="T14" s="48">
        <v>0</v>
      </c>
      <c r="U14" s="47">
        <v>0</v>
      </c>
      <c r="V14" s="13">
        <v>0</v>
      </c>
      <c r="W14" s="48">
        <v>0</v>
      </c>
      <c r="X14" s="47">
        <v>0</v>
      </c>
      <c r="Y14" s="13">
        <v>0</v>
      </c>
      <c r="Z14" s="48">
        <v>0</v>
      </c>
      <c r="AA14" s="70">
        <v>0</v>
      </c>
      <c r="AB14" s="13">
        <v>0</v>
      </c>
      <c r="AC14" s="66">
        <v>0</v>
      </c>
      <c r="AD14" s="47">
        <v>0</v>
      </c>
      <c r="AE14" s="13">
        <v>0</v>
      </c>
      <c r="AF14" s="48">
        <f t="shared" si="2"/>
        <v>0</v>
      </c>
      <c r="AG14" s="47">
        <v>7.0000000000000001E-3</v>
      </c>
      <c r="AH14" s="13">
        <v>0.05</v>
      </c>
      <c r="AI14" s="48">
        <f t="shared" si="13"/>
        <v>7142.8571428571431</v>
      </c>
      <c r="AJ14" s="70"/>
      <c r="AK14" s="13"/>
      <c r="AL14" s="66"/>
      <c r="AM14" s="70">
        <v>2.1999999999999999E-2</v>
      </c>
      <c r="AN14" s="13">
        <v>2.1</v>
      </c>
      <c r="AO14" s="66">
        <f t="shared" ref="AO14" si="19">AN14/AM14*1000</f>
        <v>95454.54545454547</v>
      </c>
      <c r="AP14" s="47">
        <v>0</v>
      </c>
      <c r="AQ14" s="13">
        <v>0</v>
      </c>
      <c r="AR14" s="48">
        <v>0</v>
      </c>
      <c r="AS14" s="47">
        <v>0</v>
      </c>
      <c r="AT14" s="13">
        <v>0</v>
      </c>
      <c r="AU14" s="48">
        <f t="shared" si="4"/>
        <v>0</v>
      </c>
      <c r="AV14" s="70">
        <v>171.03800000000001</v>
      </c>
      <c r="AW14" s="13">
        <v>1932.03</v>
      </c>
      <c r="AX14" s="66">
        <f t="shared" ref="AX14:AX16" si="20">AW14/AV14*1000</f>
        <v>11295.910850220418</v>
      </c>
      <c r="AY14" s="47">
        <v>0</v>
      </c>
      <c r="AZ14" s="13">
        <v>0</v>
      </c>
      <c r="BA14" s="48">
        <v>0</v>
      </c>
      <c r="BB14" s="12">
        <f t="shared" si="7"/>
        <v>178.90200000000002</v>
      </c>
      <c r="BC14" s="14">
        <f t="shared" si="8"/>
        <v>2035.6599999999999</v>
      </c>
    </row>
    <row r="15" spans="1:187" x14ac:dyDescent="0.3">
      <c r="A15" s="3">
        <v>2017</v>
      </c>
      <c r="B15" s="64" t="s">
        <v>14</v>
      </c>
      <c r="C15" s="47">
        <v>0.2</v>
      </c>
      <c r="D15" s="13">
        <v>3.58</v>
      </c>
      <c r="E15" s="48">
        <f t="shared" si="16"/>
        <v>17900</v>
      </c>
      <c r="F15" s="47">
        <v>0</v>
      </c>
      <c r="G15" s="13">
        <v>0</v>
      </c>
      <c r="H15" s="48">
        <f t="shared" si="0"/>
        <v>0</v>
      </c>
      <c r="I15" s="47">
        <v>0</v>
      </c>
      <c r="J15" s="13">
        <v>0</v>
      </c>
      <c r="K15" s="48">
        <v>0</v>
      </c>
      <c r="L15" s="47">
        <v>0.42799999999999999</v>
      </c>
      <c r="M15" s="13">
        <v>9.14</v>
      </c>
      <c r="N15" s="48">
        <f t="shared" si="18"/>
        <v>21355.140186915891</v>
      </c>
      <c r="O15" s="47">
        <v>0</v>
      </c>
      <c r="P15" s="13">
        <v>0</v>
      </c>
      <c r="Q15" s="48">
        <f t="shared" si="1"/>
        <v>0</v>
      </c>
      <c r="R15" s="47">
        <v>0</v>
      </c>
      <c r="S15" s="13">
        <v>0</v>
      </c>
      <c r="T15" s="48">
        <v>0</v>
      </c>
      <c r="U15" s="47">
        <v>0</v>
      </c>
      <c r="V15" s="13">
        <v>0</v>
      </c>
      <c r="W15" s="48">
        <v>0</v>
      </c>
      <c r="X15" s="47">
        <v>0</v>
      </c>
      <c r="Y15" s="13">
        <v>0</v>
      </c>
      <c r="Z15" s="48">
        <v>0</v>
      </c>
      <c r="AA15" s="70">
        <v>0</v>
      </c>
      <c r="AB15" s="13">
        <v>0</v>
      </c>
      <c r="AC15" s="66">
        <v>0</v>
      </c>
      <c r="AD15" s="47">
        <v>0</v>
      </c>
      <c r="AE15" s="13">
        <v>0</v>
      </c>
      <c r="AF15" s="48">
        <f t="shared" si="2"/>
        <v>0</v>
      </c>
      <c r="AG15" s="47">
        <v>0</v>
      </c>
      <c r="AH15" s="13">
        <v>0</v>
      </c>
      <c r="AI15" s="48">
        <v>0</v>
      </c>
      <c r="AJ15" s="70"/>
      <c r="AK15" s="13"/>
      <c r="AL15" s="66"/>
      <c r="AM15" s="70">
        <v>0</v>
      </c>
      <c r="AN15" s="13">
        <v>0</v>
      </c>
      <c r="AO15" s="66">
        <v>0</v>
      </c>
      <c r="AP15" s="47">
        <v>0</v>
      </c>
      <c r="AQ15" s="13">
        <v>0</v>
      </c>
      <c r="AR15" s="48">
        <v>0</v>
      </c>
      <c r="AS15" s="47">
        <v>0</v>
      </c>
      <c r="AT15" s="13">
        <v>0</v>
      </c>
      <c r="AU15" s="48">
        <f t="shared" si="4"/>
        <v>0</v>
      </c>
      <c r="AV15" s="70">
        <v>96.32</v>
      </c>
      <c r="AW15" s="13">
        <v>1278</v>
      </c>
      <c r="AX15" s="66">
        <f t="shared" si="20"/>
        <v>13268.27242524917</v>
      </c>
      <c r="AY15" s="47">
        <v>8</v>
      </c>
      <c r="AZ15" s="13">
        <v>146</v>
      </c>
      <c r="BA15" s="48">
        <f t="shared" ref="BA15" si="21">AZ15/AY15*1000</f>
        <v>18250</v>
      </c>
      <c r="BB15" s="12">
        <f t="shared" si="7"/>
        <v>104.94799999999999</v>
      </c>
      <c r="BC15" s="14">
        <f t="shared" si="8"/>
        <v>1436.72</v>
      </c>
    </row>
    <row r="16" spans="1:187" x14ac:dyDescent="0.3">
      <c r="A16" s="3">
        <v>2017</v>
      </c>
      <c r="B16" s="64" t="s">
        <v>15</v>
      </c>
      <c r="C16" s="47">
        <v>0</v>
      </c>
      <c r="D16" s="13">
        <v>0</v>
      </c>
      <c r="E16" s="48">
        <v>0</v>
      </c>
      <c r="F16" s="47">
        <v>0</v>
      </c>
      <c r="G16" s="13">
        <v>0</v>
      </c>
      <c r="H16" s="48">
        <f t="shared" si="0"/>
        <v>0</v>
      </c>
      <c r="I16" s="47">
        <v>0</v>
      </c>
      <c r="J16" s="13">
        <v>0</v>
      </c>
      <c r="K16" s="48">
        <v>0</v>
      </c>
      <c r="L16" s="47">
        <v>0.16300000000000001</v>
      </c>
      <c r="M16" s="13">
        <v>4.3899999999999997</v>
      </c>
      <c r="N16" s="48">
        <f t="shared" si="18"/>
        <v>26932.515337423312</v>
      </c>
      <c r="O16" s="47">
        <v>0</v>
      </c>
      <c r="P16" s="13">
        <v>0</v>
      </c>
      <c r="Q16" s="48">
        <f t="shared" si="1"/>
        <v>0</v>
      </c>
      <c r="R16" s="47">
        <v>0</v>
      </c>
      <c r="S16" s="13">
        <v>0</v>
      </c>
      <c r="T16" s="48">
        <v>0</v>
      </c>
      <c r="U16" s="47">
        <v>0</v>
      </c>
      <c r="V16" s="13">
        <v>0</v>
      </c>
      <c r="W16" s="48">
        <v>0</v>
      </c>
      <c r="X16" s="47">
        <v>0</v>
      </c>
      <c r="Y16" s="13">
        <v>0</v>
      </c>
      <c r="Z16" s="48">
        <v>0</v>
      </c>
      <c r="AA16" s="70">
        <v>0</v>
      </c>
      <c r="AB16" s="13">
        <v>0</v>
      </c>
      <c r="AC16" s="66">
        <v>0</v>
      </c>
      <c r="AD16" s="47">
        <v>0</v>
      </c>
      <c r="AE16" s="13">
        <v>0</v>
      </c>
      <c r="AF16" s="48">
        <f t="shared" si="2"/>
        <v>0</v>
      </c>
      <c r="AG16" s="47">
        <v>4.8000000000000001E-2</v>
      </c>
      <c r="AH16" s="13">
        <v>0.54</v>
      </c>
      <c r="AI16" s="48">
        <f t="shared" si="13"/>
        <v>11250</v>
      </c>
      <c r="AJ16" s="70"/>
      <c r="AK16" s="13"/>
      <c r="AL16" s="66"/>
      <c r="AM16" s="70">
        <v>0</v>
      </c>
      <c r="AN16" s="13">
        <v>0</v>
      </c>
      <c r="AO16" s="66">
        <v>0</v>
      </c>
      <c r="AP16" s="47">
        <v>0</v>
      </c>
      <c r="AQ16" s="13">
        <v>0</v>
      </c>
      <c r="AR16" s="48">
        <v>0</v>
      </c>
      <c r="AS16" s="47">
        <v>0</v>
      </c>
      <c r="AT16" s="13">
        <v>0</v>
      </c>
      <c r="AU16" s="48">
        <f t="shared" si="4"/>
        <v>0</v>
      </c>
      <c r="AV16" s="70">
        <v>83.52</v>
      </c>
      <c r="AW16" s="13">
        <v>732.53</v>
      </c>
      <c r="AX16" s="66">
        <f t="shared" si="20"/>
        <v>8770.7136015325668</v>
      </c>
      <c r="AY16" s="47">
        <v>0</v>
      </c>
      <c r="AZ16" s="13">
        <v>0</v>
      </c>
      <c r="BA16" s="48">
        <v>0</v>
      </c>
      <c r="BB16" s="12">
        <f t="shared" si="7"/>
        <v>83.730999999999995</v>
      </c>
      <c r="BC16" s="14">
        <f t="shared" si="8"/>
        <v>737.45999999999992</v>
      </c>
    </row>
    <row r="17" spans="1:55" x14ac:dyDescent="0.3">
      <c r="A17" s="3">
        <v>2017</v>
      </c>
      <c r="B17" s="64" t="s">
        <v>16</v>
      </c>
      <c r="C17" s="47">
        <v>13.54</v>
      </c>
      <c r="D17" s="13">
        <v>188.36</v>
      </c>
      <c r="E17" s="48">
        <f t="shared" si="16"/>
        <v>13911.373707533237</v>
      </c>
      <c r="F17" s="47">
        <v>0</v>
      </c>
      <c r="G17" s="13">
        <v>0</v>
      </c>
      <c r="H17" s="48">
        <f t="shared" si="0"/>
        <v>0</v>
      </c>
      <c r="I17" s="47">
        <v>0</v>
      </c>
      <c r="J17" s="13">
        <v>0</v>
      </c>
      <c r="K17" s="48">
        <v>0</v>
      </c>
      <c r="L17" s="47">
        <v>0.79200000000000004</v>
      </c>
      <c r="M17" s="13">
        <v>15.56</v>
      </c>
      <c r="N17" s="48">
        <f t="shared" si="18"/>
        <v>19646.464646464647</v>
      </c>
      <c r="O17" s="47">
        <v>0</v>
      </c>
      <c r="P17" s="13">
        <v>0</v>
      </c>
      <c r="Q17" s="48">
        <f t="shared" si="1"/>
        <v>0</v>
      </c>
      <c r="R17" s="47">
        <v>0</v>
      </c>
      <c r="S17" s="13">
        <v>0</v>
      </c>
      <c r="T17" s="48">
        <v>0</v>
      </c>
      <c r="U17" s="47">
        <v>0</v>
      </c>
      <c r="V17" s="13">
        <v>0</v>
      </c>
      <c r="W17" s="48">
        <v>0</v>
      </c>
      <c r="X17" s="47">
        <v>0</v>
      </c>
      <c r="Y17" s="13">
        <v>0</v>
      </c>
      <c r="Z17" s="48">
        <v>0</v>
      </c>
      <c r="AA17" s="70">
        <v>0</v>
      </c>
      <c r="AB17" s="13">
        <v>0</v>
      </c>
      <c r="AC17" s="66">
        <v>0</v>
      </c>
      <c r="AD17" s="47">
        <v>0</v>
      </c>
      <c r="AE17" s="13">
        <v>0</v>
      </c>
      <c r="AF17" s="48">
        <f t="shared" si="2"/>
        <v>0</v>
      </c>
      <c r="AG17" s="47">
        <v>0</v>
      </c>
      <c r="AH17" s="13">
        <v>0</v>
      </c>
      <c r="AI17" s="48">
        <v>0</v>
      </c>
      <c r="AJ17" s="70"/>
      <c r="AK17" s="13"/>
      <c r="AL17" s="66"/>
      <c r="AM17" s="70">
        <v>0</v>
      </c>
      <c r="AN17" s="13">
        <v>0</v>
      </c>
      <c r="AO17" s="66">
        <v>0</v>
      </c>
      <c r="AP17" s="47">
        <v>0</v>
      </c>
      <c r="AQ17" s="13">
        <v>0</v>
      </c>
      <c r="AR17" s="48">
        <v>0</v>
      </c>
      <c r="AS17" s="47">
        <v>0</v>
      </c>
      <c r="AT17" s="13">
        <v>0</v>
      </c>
      <c r="AU17" s="48">
        <f t="shared" si="4"/>
        <v>0</v>
      </c>
      <c r="AV17" s="70">
        <v>0</v>
      </c>
      <c r="AW17" s="13">
        <v>0</v>
      </c>
      <c r="AX17" s="66">
        <v>0</v>
      </c>
      <c r="AY17" s="47">
        <v>0</v>
      </c>
      <c r="AZ17" s="13">
        <v>0</v>
      </c>
      <c r="BA17" s="48">
        <v>0</v>
      </c>
      <c r="BB17" s="12">
        <f t="shared" si="7"/>
        <v>14.331999999999999</v>
      </c>
      <c r="BC17" s="14">
        <f t="shared" si="8"/>
        <v>203.92000000000002</v>
      </c>
    </row>
    <row r="18" spans="1:55" ht="15" thickBot="1" x14ac:dyDescent="0.35">
      <c r="A18" s="33"/>
      <c r="B18" s="65" t="s">
        <v>17</v>
      </c>
      <c r="C18" s="73">
        <f t="shared" ref="C18:D18" si="22">SUM(C6:C17)</f>
        <v>48.289000000000001</v>
      </c>
      <c r="D18" s="34">
        <f t="shared" si="22"/>
        <v>643.06999999999994</v>
      </c>
      <c r="E18" s="74"/>
      <c r="F18" s="73">
        <f t="shared" ref="F18:G18" si="23">SUM(F6:F17)</f>
        <v>0</v>
      </c>
      <c r="G18" s="34">
        <f t="shared" si="23"/>
        <v>0</v>
      </c>
      <c r="H18" s="74"/>
      <c r="I18" s="73">
        <f t="shared" ref="I18:J18" si="24">SUM(I6:I17)</f>
        <v>0</v>
      </c>
      <c r="J18" s="34">
        <f t="shared" si="24"/>
        <v>0</v>
      </c>
      <c r="K18" s="74"/>
      <c r="L18" s="73">
        <f t="shared" ref="L18:M18" si="25">SUM(L6:L17)</f>
        <v>27.941000000000003</v>
      </c>
      <c r="M18" s="34">
        <f t="shared" si="25"/>
        <v>310.38</v>
      </c>
      <c r="N18" s="74"/>
      <c r="O18" s="73">
        <f t="shared" ref="O18:P18" si="26">SUM(O6:O17)</f>
        <v>0</v>
      </c>
      <c r="P18" s="34">
        <f t="shared" si="26"/>
        <v>0</v>
      </c>
      <c r="Q18" s="74"/>
      <c r="R18" s="73">
        <f t="shared" ref="R18:S18" si="27">SUM(R6:R17)</f>
        <v>19.943999999999999</v>
      </c>
      <c r="S18" s="34">
        <f t="shared" si="27"/>
        <v>334.04</v>
      </c>
      <c r="T18" s="74"/>
      <c r="U18" s="73">
        <f t="shared" ref="U18:V18" si="28">SUM(U6:U17)</f>
        <v>1</v>
      </c>
      <c r="V18" s="34">
        <f t="shared" si="28"/>
        <v>54.56</v>
      </c>
      <c r="W18" s="74"/>
      <c r="X18" s="73">
        <f t="shared" ref="X18:Y18" si="29">SUM(X6:X17)</f>
        <v>0.89800000000000002</v>
      </c>
      <c r="Y18" s="34">
        <f t="shared" si="29"/>
        <v>4.2</v>
      </c>
      <c r="Z18" s="74"/>
      <c r="AA18" s="71">
        <f t="shared" ref="AA18:AB18" si="30">SUM(AA6:AA17)</f>
        <v>0</v>
      </c>
      <c r="AB18" s="34">
        <f t="shared" si="30"/>
        <v>0</v>
      </c>
      <c r="AC18" s="78"/>
      <c r="AD18" s="73">
        <f t="shared" ref="AD18:AE18" si="31">SUM(AD6:AD17)</f>
        <v>0</v>
      </c>
      <c r="AE18" s="34">
        <f t="shared" si="31"/>
        <v>0</v>
      </c>
      <c r="AF18" s="74"/>
      <c r="AG18" s="73">
        <f t="shared" ref="AG18:AH18" si="32">SUM(AG6:AG17)</f>
        <v>34.790000000000006</v>
      </c>
      <c r="AH18" s="34">
        <f t="shared" si="32"/>
        <v>519.86999999999989</v>
      </c>
      <c r="AI18" s="74"/>
      <c r="AJ18" s="71"/>
      <c r="AK18" s="34"/>
      <c r="AL18" s="78"/>
      <c r="AM18" s="71">
        <f t="shared" ref="AM18:AN18" si="33">SUM(AM6:AM17)</f>
        <v>2.1999999999999999E-2</v>
      </c>
      <c r="AN18" s="34">
        <f t="shared" si="33"/>
        <v>2.1</v>
      </c>
      <c r="AO18" s="78"/>
      <c r="AP18" s="73">
        <f t="shared" ref="AP18:AQ18" si="34">SUM(AP6:AP17)</f>
        <v>0</v>
      </c>
      <c r="AQ18" s="34">
        <f t="shared" si="34"/>
        <v>0</v>
      </c>
      <c r="AR18" s="74"/>
      <c r="AS18" s="73">
        <f t="shared" ref="AS18:AT18" si="35">SUM(AS6:AS17)</f>
        <v>0</v>
      </c>
      <c r="AT18" s="34">
        <f t="shared" si="35"/>
        <v>0</v>
      </c>
      <c r="AU18" s="74"/>
      <c r="AV18" s="71">
        <f t="shared" ref="AV18:AW18" si="36">SUM(AV6:AV17)</f>
        <v>1865.7459999999999</v>
      </c>
      <c r="AW18" s="34">
        <f t="shared" si="36"/>
        <v>24033.309999999998</v>
      </c>
      <c r="AX18" s="78"/>
      <c r="AY18" s="73">
        <f t="shared" ref="AY18:AZ18" si="37">SUM(AY6:AY17)</f>
        <v>214.7</v>
      </c>
      <c r="AZ18" s="34">
        <f t="shared" si="37"/>
        <v>3339.56</v>
      </c>
      <c r="BA18" s="74"/>
      <c r="BB18" s="35">
        <f t="shared" si="7"/>
        <v>2213.33</v>
      </c>
      <c r="BC18" s="36">
        <f t="shared" si="8"/>
        <v>29241.09</v>
      </c>
    </row>
    <row r="19" spans="1:55" x14ac:dyDescent="0.3">
      <c r="A19" s="22">
        <v>2018</v>
      </c>
      <c r="B19" s="63" t="s">
        <v>5</v>
      </c>
      <c r="C19" s="45">
        <v>0.25</v>
      </c>
      <c r="D19" s="23">
        <v>18.600000000000001</v>
      </c>
      <c r="E19" s="46">
        <f t="shared" ref="E19" si="38">D19/C19*1000</f>
        <v>74400</v>
      </c>
      <c r="F19" s="45">
        <v>0</v>
      </c>
      <c r="G19" s="23">
        <v>0</v>
      </c>
      <c r="H19" s="46">
        <f t="shared" ref="H19:H30" si="39">IF(F19=0,0,G19/F19*1000)</f>
        <v>0</v>
      </c>
      <c r="I19" s="45">
        <v>0</v>
      </c>
      <c r="J19" s="23">
        <v>0</v>
      </c>
      <c r="K19" s="46">
        <v>0</v>
      </c>
      <c r="L19" s="45">
        <v>0.93600000000000005</v>
      </c>
      <c r="M19" s="23">
        <v>20.55</v>
      </c>
      <c r="N19" s="46">
        <f t="shared" ref="N19:N30" si="40">M19/L19*1000</f>
        <v>21955.128205128203</v>
      </c>
      <c r="O19" s="45">
        <v>0</v>
      </c>
      <c r="P19" s="23">
        <v>0</v>
      </c>
      <c r="Q19" s="46">
        <f t="shared" ref="Q19:Q30" si="41">IF(O19=0,0,P19/O19*1000)</f>
        <v>0</v>
      </c>
      <c r="R19" s="45">
        <v>0</v>
      </c>
      <c r="S19" s="23">
        <v>0</v>
      </c>
      <c r="T19" s="46">
        <v>0</v>
      </c>
      <c r="U19" s="45">
        <v>0</v>
      </c>
      <c r="V19" s="23">
        <v>0</v>
      </c>
      <c r="W19" s="46">
        <v>0</v>
      </c>
      <c r="X19" s="45">
        <v>0</v>
      </c>
      <c r="Y19" s="23">
        <v>0</v>
      </c>
      <c r="Z19" s="46">
        <v>0</v>
      </c>
      <c r="AA19" s="69">
        <v>0</v>
      </c>
      <c r="AB19" s="23">
        <v>0</v>
      </c>
      <c r="AC19" s="77">
        <v>0</v>
      </c>
      <c r="AD19" s="45">
        <v>0</v>
      </c>
      <c r="AE19" s="23">
        <v>0</v>
      </c>
      <c r="AF19" s="46">
        <f t="shared" ref="AF19:AF30" si="42">IF(AD19=0,0,AE19/AD19*1000)</f>
        <v>0</v>
      </c>
      <c r="AG19" s="45">
        <v>0</v>
      </c>
      <c r="AH19" s="23">
        <v>0</v>
      </c>
      <c r="AI19" s="46">
        <v>0</v>
      </c>
      <c r="AJ19" s="69"/>
      <c r="AK19" s="23"/>
      <c r="AL19" s="77"/>
      <c r="AM19" s="69">
        <v>0</v>
      </c>
      <c r="AN19" s="23">
        <v>0</v>
      </c>
      <c r="AO19" s="77">
        <v>0</v>
      </c>
      <c r="AP19" s="45">
        <v>0</v>
      </c>
      <c r="AQ19" s="23">
        <v>0</v>
      </c>
      <c r="AR19" s="46">
        <v>0</v>
      </c>
      <c r="AS19" s="45">
        <v>0</v>
      </c>
      <c r="AT19" s="23">
        <v>0</v>
      </c>
      <c r="AU19" s="46">
        <f t="shared" ref="AU19:AU30" si="43">IF(AS19=0,0,AT19/AS19*1000)</f>
        <v>0</v>
      </c>
      <c r="AV19" s="69">
        <v>75</v>
      </c>
      <c r="AW19" s="23">
        <v>1620</v>
      </c>
      <c r="AX19" s="77">
        <f>AW19/AV19*1000</f>
        <v>21600</v>
      </c>
      <c r="AY19" s="45">
        <v>33</v>
      </c>
      <c r="AZ19" s="23">
        <v>576.67999999999995</v>
      </c>
      <c r="BA19" s="46">
        <f t="shared" ref="BA19:BA30" si="44">AZ19/AY19*1000</f>
        <v>17475.151515151512</v>
      </c>
      <c r="BB19" s="24">
        <f t="shared" ref="BB19:BB31" si="45">C19+R19+X19+AG19+L19+AV19+AY19+U19+AM19+AA19</f>
        <v>109.18600000000001</v>
      </c>
      <c r="BC19" s="25">
        <f t="shared" ref="BC19:BC31" si="46">D19+S19+Y19+AH19+M19+AW19+AZ19+V19+AN19+AB19</f>
        <v>2235.83</v>
      </c>
    </row>
    <row r="20" spans="1:55" x14ac:dyDescent="0.3">
      <c r="A20" s="3">
        <v>2018</v>
      </c>
      <c r="B20" s="64" t="s">
        <v>6</v>
      </c>
      <c r="C20" s="47">
        <v>0</v>
      </c>
      <c r="D20" s="13">
        <v>0</v>
      </c>
      <c r="E20" s="48">
        <v>0</v>
      </c>
      <c r="F20" s="47">
        <v>0</v>
      </c>
      <c r="G20" s="13">
        <v>0</v>
      </c>
      <c r="H20" s="48">
        <f t="shared" si="39"/>
        <v>0</v>
      </c>
      <c r="I20" s="47">
        <v>0</v>
      </c>
      <c r="J20" s="13">
        <v>0</v>
      </c>
      <c r="K20" s="48">
        <v>0</v>
      </c>
      <c r="L20" s="47">
        <v>0.315</v>
      </c>
      <c r="M20" s="13">
        <v>7.02</v>
      </c>
      <c r="N20" s="48">
        <f t="shared" si="40"/>
        <v>22285.714285714286</v>
      </c>
      <c r="O20" s="47">
        <v>0</v>
      </c>
      <c r="P20" s="13">
        <v>0</v>
      </c>
      <c r="Q20" s="48">
        <f t="shared" si="41"/>
        <v>0</v>
      </c>
      <c r="R20" s="47">
        <v>0</v>
      </c>
      <c r="S20" s="13">
        <v>0</v>
      </c>
      <c r="T20" s="48">
        <v>0</v>
      </c>
      <c r="U20" s="47">
        <v>0</v>
      </c>
      <c r="V20" s="13">
        <v>0</v>
      </c>
      <c r="W20" s="48">
        <v>0</v>
      </c>
      <c r="X20" s="47">
        <v>0</v>
      </c>
      <c r="Y20" s="13">
        <v>0</v>
      </c>
      <c r="Z20" s="48">
        <v>0</v>
      </c>
      <c r="AA20" s="70">
        <v>0</v>
      </c>
      <c r="AB20" s="13">
        <v>0</v>
      </c>
      <c r="AC20" s="66">
        <v>0</v>
      </c>
      <c r="AD20" s="47">
        <v>0</v>
      </c>
      <c r="AE20" s="13">
        <v>0</v>
      </c>
      <c r="AF20" s="48">
        <f t="shared" si="42"/>
        <v>0</v>
      </c>
      <c r="AG20" s="47">
        <v>1.49</v>
      </c>
      <c r="AH20" s="13">
        <v>37.5</v>
      </c>
      <c r="AI20" s="48">
        <f t="shared" ref="AI20:AI24" si="47">AH20/AG20*1000</f>
        <v>25167.785234899329</v>
      </c>
      <c r="AJ20" s="70"/>
      <c r="AK20" s="13"/>
      <c r="AL20" s="66"/>
      <c r="AM20" s="70">
        <v>0</v>
      </c>
      <c r="AN20" s="13">
        <v>0</v>
      </c>
      <c r="AO20" s="66">
        <v>0</v>
      </c>
      <c r="AP20" s="47">
        <v>0</v>
      </c>
      <c r="AQ20" s="13">
        <v>0</v>
      </c>
      <c r="AR20" s="48">
        <v>0</v>
      </c>
      <c r="AS20" s="47">
        <v>0</v>
      </c>
      <c r="AT20" s="13">
        <v>0</v>
      </c>
      <c r="AU20" s="48">
        <f t="shared" si="43"/>
        <v>0</v>
      </c>
      <c r="AV20" s="70">
        <v>101.2</v>
      </c>
      <c r="AW20" s="13">
        <v>1270.08</v>
      </c>
      <c r="AX20" s="66">
        <f t="shared" ref="AX20:AX29" si="48">AW20/AV20*1000</f>
        <v>12550.197628458496</v>
      </c>
      <c r="AY20" s="47">
        <v>0</v>
      </c>
      <c r="AZ20" s="13">
        <v>0</v>
      </c>
      <c r="BA20" s="48">
        <v>0</v>
      </c>
      <c r="BB20" s="12">
        <f t="shared" si="45"/>
        <v>103.00500000000001</v>
      </c>
      <c r="BC20" s="14">
        <f t="shared" si="46"/>
        <v>1314.6</v>
      </c>
    </row>
    <row r="21" spans="1:55" x14ac:dyDescent="0.3">
      <c r="A21" s="3">
        <v>2018</v>
      </c>
      <c r="B21" s="64" t="s">
        <v>7</v>
      </c>
      <c r="C21" s="47">
        <v>0</v>
      </c>
      <c r="D21" s="13">
        <v>0</v>
      </c>
      <c r="E21" s="48">
        <v>0</v>
      </c>
      <c r="F21" s="47">
        <v>0</v>
      </c>
      <c r="G21" s="13">
        <v>0</v>
      </c>
      <c r="H21" s="48">
        <f t="shared" si="39"/>
        <v>0</v>
      </c>
      <c r="I21" s="47">
        <v>0</v>
      </c>
      <c r="J21" s="13">
        <v>0</v>
      </c>
      <c r="K21" s="48">
        <v>0</v>
      </c>
      <c r="L21" s="47">
        <v>0.45600000000000002</v>
      </c>
      <c r="M21" s="13">
        <v>10.06</v>
      </c>
      <c r="N21" s="48">
        <f t="shared" si="40"/>
        <v>22061.403508771931</v>
      </c>
      <c r="O21" s="47">
        <v>0</v>
      </c>
      <c r="P21" s="13">
        <v>0</v>
      </c>
      <c r="Q21" s="48">
        <f t="shared" si="41"/>
        <v>0</v>
      </c>
      <c r="R21" s="47">
        <v>0</v>
      </c>
      <c r="S21" s="13">
        <v>0</v>
      </c>
      <c r="T21" s="48">
        <v>0</v>
      </c>
      <c r="U21" s="47">
        <v>0</v>
      </c>
      <c r="V21" s="13">
        <v>0</v>
      </c>
      <c r="W21" s="48">
        <v>0</v>
      </c>
      <c r="X21" s="47">
        <v>0</v>
      </c>
      <c r="Y21" s="13">
        <v>0</v>
      </c>
      <c r="Z21" s="48">
        <v>0</v>
      </c>
      <c r="AA21" s="70">
        <v>0</v>
      </c>
      <c r="AB21" s="13">
        <v>0</v>
      </c>
      <c r="AC21" s="66">
        <v>0</v>
      </c>
      <c r="AD21" s="47">
        <v>0</v>
      </c>
      <c r="AE21" s="13">
        <v>0</v>
      </c>
      <c r="AF21" s="48">
        <f t="shared" si="42"/>
        <v>0</v>
      </c>
      <c r="AG21" s="47">
        <v>3.0000000000000001E-3</v>
      </c>
      <c r="AH21" s="13">
        <v>0.4</v>
      </c>
      <c r="AI21" s="48">
        <f t="shared" si="47"/>
        <v>133333.33333333334</v>
      </c>
      <c r="AJ21" s="70"/>
      <c r="AK21" s="13"/>
      <c r="AL21" s="66"/>
      <c r="AM21" s="70">
        <v>0</v>
      </c>
      <c r="AN21" s="13">
        <v>0</v>
      </c>
      <c r="AO21" s="66">
        <v>0</v>
      </c>
      <c r="AP21" s="47">
        <v>0</v>
      </c>
      <c r="AQ21" s="13">
        <v>0</v>
      </c>
      <c r="AR21" s="48">
        <v>0</v>
      </c>
      <c r="AS21" s="47">
        <v>0</v>
      </c>
      <c r="AT21" s="13">
        <v>0</v>
      </c>
      <c r="AU21" s="48">
        <f t="shared" si="43"/>
        <v>0</v>
      </c>
      <c r="AV21" s="70">
        <v>67.56</v>
      </c>
      <c r="AW21" s="13">
        <v>846.72</v>
      </c>
      <c r="AX21" s="66">
        <f t="shared" si="48"/>
        <v>12532.859680284191</v>
      </c>
      <c r="AY21" s="47">
        <v>0</v>
      </c>
      <c r="AZ21" s="13">
        <v>0</v>
      </c>
      <c r="BA21" s="48">
        <v>0</v>
      </c>
      <c r="BB21" s="12">
        <f t="shared" si="45"/>
        <v>68.019000000000005</v>
      </c>
      <c r="BC21" s="14">
        <f t="shared" si="46"/>
        <v>857.18000000000006</v>
      </c>
    </row>
    <row r="22" spans="1:55" x14ac:dyDescent="0.3">
      <c r="A22" s="3">
        <v>2018</v>
      </c>
      <c r="B22" s="64" t="s">
        <v>8</v>
      </c>
      <c r="C22" s="47">
        <v>0</v>
      </c>
      <c r="D22" s="13">
        <v>0</v>
      </c>
      <c r="E22" s="48">
        <v>0</v>
      </c>
      <c r="F22" s="47">
        <v>0</v>
      </c>
      <c r="G22" s="13">
        <v>0</v>
      </c>
      <c r="H22" s="48">
        <f t="shared" si="39"/>
        <v>0</v>
      </c>
      <c r="I22" s="47">
        <v>0</v>
      </c>
      <c r="J22" s="13">
        <v>0</v>
      </c>
      <c r="K22" s="48">
        <v>0</v>
      </c>
      <c r="L22" s="47">
        <v>0.27200000000000002</v>
      </c>
      <c r="M22" s="13">
        <v>6.28</v>
      </c>
      <c r="N22" s="48">
        <f t="shared" si="40"/>
        <v>23088.235294117643</v>
      </c>
      <c r="O22" s="47">
        <v>0</v>
      </c>
      <c r="P22" s="13">
        <v>0</v>
      </c>
      <c r="Q22" s="48">
        <f t="shared" si="41"/>
        <v>0</v>
      </c>
      <c r="R22" s="47">
        <v>0</v>
      </c>
      <c r="S22" s="13">
        <v>0</v>
      </c>
      <c r="T22" s="48">
        <v>0</v>
      </c>
      <c r="U22" s="47">
        <v>0</v>
      </c>
      <c r="V22" s="13">
        <v>0</v>
      </c>
      <c r="W22" s="48">
        <v>0</v>
      </c>
      <c r="X22" s="47">
        <v>0</v>
      </c>
      <c r="Y22" s="13">
        <v>0</v>
      </c>
      <c r="Z22" s="48">
        <v>0</v>
      </c>
      <c r="AA22" s="70">
        <v>0</v>
      </c>
      <c r="AB22" s="13">
        <v>0</v>
      </c>
      <c r="AC22" s="66">
        <v>0</v>
      </c>
      <c r="AD22" s="47">
        <v>0</v>
      </c>
      <c r="AE22" s="13">
        <v>0</v>
      </c>
      <c r="AF22" s="48">
        <f t="shared" si="42"/>
        <v>0</v>
      </c>
      <c r="AG22" s="47">
        <v>1E-3</v>
      </c>
      <c r="AH22" s="13">
        <v>0.31</v>
      </c>
      <c r="AI22" s="48">
        <f t="shared" si="47"/>
        <v>310000</v>
      </c>
      <c r="AJ22" s="70"/>
      <c r="AK22" s="13"/>
      <c r="AL22" s="66"/>
      <c r="AM22" s="70">
        <v>0</v>
      </c>
      <c r="AN22" s="13">
        <v>0</v>
      </c>
      <c r="AO22" s="66">
        <v>0</v>
      </c>
      <c r="AP22" s="47">
        <v>0</v>
      </c>
      <c r="AQ22" s="13">
        <v>0</v>
      </c>
      <c r="AR22" s="48">
        <v>0</v>
      </c>
      <c r="AS22" s="47">
        <v>0</v>
      </c>
      <c r="AT22" s="13">
        <v>0</v>
      </c>
      <c r="AU22" s="48">
        <f t="shared" si="43"/>
        <v>0</v>
      </c>
      <c r="AV22" s="70">
        <v>102.56</v>
      </c>
      <c r="AW22" s="13">
        <v>1244.1600000000001</v>
      </c>
      <c r="AX22" s="66">
        <f t="shared" si="48"/>
        <v>12131.045241809674</v>
      </c>
      <c r="AY22" s="47">
        <v>0</v>
      </c>
      <c r="AZ22" s="13">
        <v>0</v>
      </c>
      <c r="BA22" s="48">
        <v>0</v>
      </c>
      <c r="BB22" s="12">
        <f t="shared" si="45"/>
        <v>102.833</v>
      </c>
      <c r="BC22" s="14">
        <f t="shared" si="46"/>
        <v>1250.75</v>
      </c>
    </row>
    <row r="23" spans="1:55" x14ac:dyDescent="0.3">
      <c r="A23" s="3">
        <v>2018</v>
      </c>
      <c r="B23" s="64" t="s">
        <v>9</v>
      </c>
      <c r="C23" s="47">
        <v>0</v>
      </c>
      <c r="D23" s="13">
        <v>0</v>
      </c>
      <c r="E23" s="48">
        <v>0</v>
      </c>
      <c r="F23" s="47">
        <v>0</v>
      </c>
      <c r="G23" s="13">
        <v>0</v>
      </c>
      <c r="H23" s="48">
        <f t="shared" si="39"/>
        <v>0</v>
      </c>
      <c r="I23" s="47">
        <v>0</v>
      </c>
      <c r="J23" s="13">
        <v>0</v>
      </c>
      <c r="K23" s="48">
        <v>0</v>
      </c>
      <c r="L23" s="47">
        <v>0.17799999999999999</v>
      </c>
      <c r="M23" s="13">
        <v>4.4400000000000004</v>
      </c>
      <c r="N23" s="48">
        <f t="shared" si="40"/>
        <v>24943.820224719104</v>
      </c>
      <c r="O23" s="47">
        <v>0</v>
      </c>
      <c r="P23" s="13">
        <v>0</v>
      </c>
      <c r="Q23" s="48">
        <f t="shared" si="41"/>
        <v>0</v>
      </c>
      <c r="R23" s="47">
        <v>14.1</v>
      </c>
      <c r="S23" s="13">
        <v>236.36</v>
      </c>
      <c r="T23" s="48">
        <f t="shared" ref="T23" si="49">S23/R23*1000</f>
        <v>16763.120567375889</v>
      </c>
      <c r="U23" s="47">
        <v>0</v>
      </c>
      <c r="V23" s="13">
        <v>0</v>
      </c>
      <c r="W23" s="48">
        <v>0</v>
      </c>
      <c r="X23" s="47">
        <v>0</v>
      </c>
      <c r="Y23" s="13">
        <v>0</v>
      </c>
      <c r="Z23" s="48">
        <v>0</v>
      </c>
      <c r="AA23" s="70">
        <v>0</v>
      </c>
      <c r="AB23" s="13">
        <v>0</v>
      </c>
      <c r="AC23" s="66">
        <v>0</v>
      </c>
      <c r="AD23" s="47">
        <v>0</v>
      </c>
      <c r="AE23" s="13">
        <v>0</v>
      </c>
      <c r="AF23" s="48">
        <f t="shared" si="42"/>
        <v>0</v>
      </c>
      <c r="AG23" s="47">
        <v>0</v>
      </c>
      <c r="AH23" s="13">
        <v>0</v>
      </c>
      <c r="AI23" s="48">
        <v>0</v>
      </c>
      <c r="AJ23" s="70"/>
      <c r="AK23" s="13"/>
      <c r="AL23" s="66"/>
      <c r="AM23" s="70">
        <v>0</v>
      </c>
      <c r="AN23" s="13">
        <v>0</v>
      </c>
      <c r="AO23" s="66">
        <v>0</v>
      </c>
      <c r="AP23" s="47">
        <v>0</v>
      </c>
      <c r="AQ23" s="13">
        <v>0</v>
      </c>
      <c r="AR23" s="48">
        <v>0</v>
      </c>
      <c r="AS23" s="47">
        <v>0</v>
      </c>
      <c r="AT23" s="13">
        <v>0</v>
      </c>
      <c r="AU23" s="48">
        <f t="shared" si="43"/>
        <v>0</v>
      </c>
      <c r="AV23" s="70">
        <v>35</v>
      </c>
      <c r="AW23" s="13">
        <v>414.72</v>
      </c>
      <c r="AX23" s="66">
        <f t="shared" si="48"/>
        <v>11849.142857142859</v>
      </c>
      <c r="AY23" s="47">
        <v>13</v>
      </c>
      <c r="AZ23" s="13">
        <v>208.21</v>
      </c>
      <c r="BA23" s="48">
        <f t="shared" si="44"/>
        <v>16016.153846153848</v>
      </c>
      <c r="BB23" s="12">
        <f t="shared" si="45"/>
        <v>62.277999999999999</v>
      </c>
      <c r="BC23" s="14">
        <f t="shared" si="46"/>
        <v>863.73</v>
      </c>
    </row>
    <row r="24" spans="1:55" x14ac:dyDescent="0.3">
      <c r="A24" s="3">
        <v>2018</v>
      </c>
      <c r="B24" s="64" t="s">
        <v>10</v>
      </c>
      <c r="C24" s="47">
        <v>0</v>
      </c>
      <c r="D24" s="13">
        <v>0</v>
      </c>
      <c r="E24" s="48">
        <v>0</v>
      </c>
      <c r="F24" s="47">
        <v>0</v>
      </c>
      <c r="G24" s="13">
        <v>0</v>
      </c>
      <c r="H24" s="48">
        <f t="shared" si="39"/>
        <v>0</v>
      </c>
      <c r="I24" s="47">
        <v>0</v>
      </c>
      <c r="J24" s="13">
        <v>0</v>
      </c>
      <c r="K24" s="48">
        <v>0</v>
      </c>
      <c r="L24" s="47">
        <v>0.20562</v>
      </c>
      <c r="M24" s="13">
        <v>4.3609999999999998</v>
      </c>
      <c r="N24" s="48">
        <f t="shared" si="40"/>
        <v>21209.026359303567</v>
      </c>
      <c r="O24" s="47">
        <v>0</v>
      </c>
      <c r="P24" s="13">
        <v>0</v>
      </c>
      <c r="Q24" s="48">
        <f t="shared" si="41"/>
        <v>0</v>
      </c>
      <c r="R24" s="47">
        <v>0</v>
      </c>
      <c r="S24" s="13">
        <v>0</v>
      </c>
      <c r="T24" s="48">
        <v>0</v>
      </c>
      <c r="U24" s="47">
        <v>0</v>
      </c>
      <c r="V24" s="13">
        <v>0</v>
      </c>
      <c r="W24" s="48">
        <v>0</v>
      </c>
      <c r="X24" s="47">
        <v>0</v>
      </c>
      <c r="Y24" s="13">
        <v>0</v>
      </c>
      <c r="Z24" s="48">
        <v>0</v>
      </c>
      <c r="AA24" s="70">
        <v>0</v>
      </c>
      <c r="AB24" s="13">
        <v>0</v>
      </c>
      <c r="AC24" s="66">
        <v>0</v>
      </c>
      <c r="AD24" s="47">
        <v>0</v>
      </c>
      <c r="AE24" s="13">
        <v>0</v>
      </c>
      <c r="AF24" s="48">
        <f t="shared" si="42"/>
        <v>0</v>
      </c>
      <c r="AG24" s="47">
        <v>0.23899999999999999</v>
      </c>
      <c r="AH24" s="13">
        <v>3.5089999999999999</v>
      </c>
      <c r="AI24" s="48">
        <f t="shared" si="47"/>
        <v>14682.008368200837</v>
      </c>
      <c r="AJ24" s="70"/>
      <c r="AK24" s="13"/>
      <c r="AL24" s="66"/>
      <c r="AM24" s="70">
        <v>0</v>
      </c>
      <c r="AN24" s="13">
        <v>0</v>
      </c>
      <c r="AO24" s="66">
        <v>0</v>
      </c>
      <c r="AP24" s="47">
        <v>0</v>
      </c>
      <c r="AQ24" s="13">
        <v>0</v>
      </c>
      <c r="AR24" s="48">
        <v>0</v>
      </c>
      <c r="AS24" s="47">
        <v>0</v>
      </c>
      <c r="AT24" s="13">
        <v>0</v>
      </c>
      <c r="AU24" s="48">
        <f t="shared" si="43"/>
        <v>0</v>
      </c>
      <c r="AV24" s="70">
        <v>0</v>
      </c>
      <c r="AW24" s="13">
        <v>0</v>
      </c>
      <c r="AX24" s="66">
        <v>0</v>
      </c>
      <c r="AY24" s="47">
        <v>0</v>
      </c>
      <c r="AZ24" s="13">
        <v>0</v>
      </c>
      <c r="BA24" s="48">
        <v>0</v>
      </c>
      <c r="BB24" s="12">
        <f t="shared" si="45"/>
        <v>0.44462000000000002</v>
      </c>
      <c r="BC24" s="14">
        <f t="shared" si="46"/>
        <v>7.8699999999999992</v>
      </c>
    </row>
    <row r="25" spans="1:55" x14ac:dyDescent="0.3">
      <c r="A25" s="3">
        <v>2018</v>
      </c>
      <c r="B25" s="64" t="s">
        <v>11</v>
      </c>
      <c r="C25" s="47">
        <v>0</v>
      </c>
      <c r="D25" s="13">
        <v>0</v>
      </c>
      <c r="E25" s="48">
        <v>0</v>
      </c>
      <c r="F25" s="47">
        <v>0</v>
      </c>
      <c r="G25" s="13">
        <v>0</v>
      </c>
      <c r="H25" s="48">
        <f t="shared" si="39"/>
        <v>0</v>
      </c>
      <c r="I25" s="47">
        <v>0</v>
      </c>
      <c r="J25" s="13">
        <v>0</v>
      </c>
      <c r="K25" s="48">
        <v>0</v>
      </c>
      <c r="L25" s="47">
        <v>1.3105</v>
      </c>
      <c r="M25" s="13">
        <v>16.308</v>
      </c>
      <c r="N25" s="48">
        <f t="shared" si="40"/>
        <v>12444.105303319344</v>
      </c>
      <c r="O25" s="47">
        <v>0</v>
      </c>
      <c r="P25" s="13">
        <v>0</v>
      </c>
      <c r="Q25" s="48">
        <f t="shared" si="41"/>
        <v>0</v>
      </c>
      <c r="R25" s="47">
        <v>0</v>
      </c>
      <c r="S25" s="13">
        <v>0</v>
      </c>
      <c r="T25" s="48">
        <v>0</v>
      </c>
      <c r="U25" s="47">
        <v>0</v>
      </c>
      <c r="V25" s="13">
        <v>0</v>
      </c>
      <c r="W25" s="48">
        <v>0</v>
      </c>
      <c r="X25" s="47">
        <v>0</v>
      </c>
      <c r="Y25" s="13">
        <v>0</v>
      </c>
      <c r="Z25" s="48">
        <v>0</v>
      </c>
      <c r="AA25" s="70">
        <v>0</v>
      </c>
      <c r="AB25" s="13">
        <v>0</v>
      </c>
      <c r="AC25" s="66">
        <v>0</v>
      </c>
      <c r="AD25" s="47">
        <v>0</v>
      </c>
      <c r="AE25" s="13">
        <v>0</v>
      </c>
      <c r="AF25" s="48">
        <f t="shared" si="42"/>
        <v>0</v>
      </c>
      <c r="AG25" s="47">
        <v>0</v>
      </c>
      <c r="AH25" s="13">
        <v>0</v>
      </c>
      <c r="AI25" s="48">
        <v>0</v>
      </c>
      <c r="AJ25" s="70"/>
      <c r="AK25" s="13"/>
      <c r="AL25" s="66"/>
      <c r="AM25" s="70">
        <v>0</v>
      </c>
      <c r="AN25" s="13">
        <v>0</v>
      </c>
      <c r="AO25" s="66">
        <v>0</v>
      </c>
      <c r="AP25" s="47">
        <v>0</v>
      </c>
      <c r="AQ25" s="13">
        <v>0</v>
      </c>
      <c r="AR25" s="48">
        <v>0</v>
      </c>
      <c r="AS25" s="47">
        <v>0</v>
      </c>
      <c r="AT25" s="13">
        <v>0</v>
      </c>
      <c r="AU25" s="48">
        <f t="shared" si="43"/>
        <v>0</v>
      </c>
      <c r="AV25" s="70">
        <v>0</v>
      </c>
      <c r="AW25" s="13">
        <v>0</v>
      </c>
      <c r="AX25" s="66">
        <v>0</v>
      </c>
      <c r="AY25" s="47">
        <v>0</v>
      </c>
      <c r="AZ25" s="13">
        <v>0</v>
      </c>
      <c r="BA25" s="48">
        <v>0</v>
      </c>
      <c r="BB25" s="12">
        <f t="shared" si="45"/>
        <v>1.3105</v>
      </c>
      <c r="BC25" s="14">
        <f t="shared" si="46"/>
        <v>16.308</v>
      </c>
    </row>
    <row r="26" spans="1:55" x14ac:dyDescent="0.3">
      <c r="A26" s="3">
        <v>2018</v>
      </c>
      <c r="B26" s="64" t="s">
        <v>12</v>
      </c>
      <c r="C26" s="47">
        <v>0</v>
      </c>
      <c r="D26" s="13">
        <v>0</v>
      </c>
      <c r="E26" s="48">
        <v>0</v>
      </c>
      <c r="F26" s="47">
        <v>0</v>
      </c>
      <c r="G26" s="13">
        <v>0</v>
      </c>
      <c r="H26" s="48">
        <f t="shared" si="39"/>
        <v>0</v>
      </c>
      <c r="I26" s="47">
        <v>0</v>
      </c>
      <c r="J26" s="13">
        <v>0</v>
      </c>
      <c r="K26" s="48">
        <v>0</v>
      </c>
      <c r="L26" s="47">
        <v>0.69799999999999995</v>
      </c>
      <c r="M26" s="13">
        <v>10.782</v>
      </c>
      <c r="N26" s="48">
        <f t="shared" si="40"/>
        <v>15446.991404011464</v>
      </c>
      <c r="O26" s="47">
        <v>0</v>
      </c>
      <c r="P26" s="13">
        <v>0</v>
      </c>
      <c r="Q26" s="48">
        <f t="shared" si="41"/>
        <v>0</v>
      </c>
      <c r="R26" s="47">
        <v>0</v>
      </c>
      <c r="S26" s="13">
        <v>0</v>
      </c>
      <c r="T26" s="48">
        <v>0</v>
      </c>
      <c r="U26" s="47">
        <v>0</v>
      </c>
      <c r="V26" s="13">
        <v>0</v>
      </c>
      <c r="W26" s="48">
        <v>0</v>
      </c>
      <c r="X26" s="47">
        <v>0</v>
      </c>
      <c r="Y26" s="13">
        <v>0</v>
      </c>
      <c r="Z26" s="48">
        <v>0</v>
      </c>
      <c r="AA26" s="70">
        <v>0</v>
      </c>
      <c r="AB26" s="13">
        <v>0</v>
      </c>
      <c r="AC26" s="66">
        <v>0</v>
      </c>
      <c r="AD26" s="47">
        <v>0</v>
      </c>
      <c r="AE26" s="13">
        <v>0</v>
      </c>
      <c r="AF26" s="48">
        <f t="shared" si="42"/>
        <v>0</v>
      </c>
      <c r="AG26" s="47">
        <v>0</v>
      </c>
      <c r="AH26" s="13">
        <v>0</v>
      </c>
      <c r="AI26" s="48">
        <v>0</v>
      </c>
      <c r="AJ26" s="70"/>
      <c r="AK26" s="13"/>
      <c r="AL26" s="66"/>
      <c r="AM26" s="70">
        <v>0</v>
      </c>
      <c r="AN26" s="13">
        <v>0</v>
      </c>
      <c r="AO26" s="66">
        <v>0</v>
      </c>
      <c r="AP26" s="47">
        <v>0</v>
      </c>
      <c r="AQ26" s="13">
        <v>0</v>
      </c>
      <c r="AR26" s="48">
        <v>0</v>
      </c>
      <c r="AS26" s="47">
        <v>0</v>
      </c>
      <c r="AT26" s="13">
        <v>0</v>
      </c>
      <c r="AU26" s="48">
        <f t="shared" si="43"/>
        <v>0</v>
      </c>
      <c r="AV26" s="70">
        <v>0</v>
      </c>
      <c r="AW26" s="13">
        <v>0</v>
      </c>
      <c r="AX26" s="66">
        <v>0</v>
      </c>
      <c r="AY26" s="47">
        <v>33</v>
      </c>
      <c r="AZ26" s="13">
        <v>380.77100000000002</v>
      </c>
      <c r="BA26" s="48">
        <f t="shared" si="44"/>
        <v>11538.515151515152</v>
      </c>
      <c r="BB26" s="12">
        <f t="shared" si="45"/>
        <v>33.698</v>
      </c>
      <c r="BC26" s="14">
        <f t="shared" si="46"/>
        <v>391.553</v>
      </c>
    </row>
    <row r="27" spans="1:55" x14ac:dyDescent="0.3">
      <c r="A27" s="3">
        <v>2018</v>
      </c>
      <c r="B27" s="64" t="s">
        <v>13</v>
      </c>
      <c r="C27" s="47">
        <v>0</v>
      </c>
      <c r="D27" s="13">
        <v>0</v>
      </c>
      <c r="E27" s="48">
        <v>0</v>
      </c>
      <c r="F27" s="47">
        <v>0</v>
      </c>
      <c r="G27" s="13">
        <v>0</v>
      </c>
      <c r="H27" s="48">
        <f t="shared" si="39"/>
        <v>0</v>
      </c>
      <c r="I27" s="47">
        <v>0</v>
      </c>
      <c r="J27" s="13">
        <v>0</v>
      </c>
      <c r="K27" s="48">
        <v>0</v>
      </c>
      <c r="L27" s="47">
        <v>1.794</v>
      </c>
      <c r="M27" s="13">
        <v>27.951000000000001</v>
      </c>
      <c r="N27" s="48">
        <f t="shared" si="40"/>
        <v>15580.267558528429</v>
      </c>
      <c r="O27" s="47">
        <v>0</v>
      </c>
      <c r="P27" s="13">
        <v>0</v>
      </c>
      <c r="Q27" s="48">
        <f t="shared" si="41"/>
        <v>0</v>
      </c>
      <c r="R27" s="47">
        <v>0</v>
      </c>
      <c r="S27" s="13">
        <v>0</v>
      </c>
      <c r="T27" s="48">
        <v>0</v>
      </c>
      <c r="U27" s="47">
        <v>0.1</v>
      </c>
      <c r="V27" s="13">
        <v>1.75</v>
      </c>
      <c r="W27" s="48">
        <f t="shared" ref="W27:W30" si="50">V27/U27*1000</f>
        <v>17500</v>
      </c>
      <c r="X27" s="47">
        <v>0</v>
      </c>
      <c r="Y27" s="13">
        <v>0</v>
      </c>
      <c r="Z27" s="48">
        <v>0</v>
      </c>
      <c r="AA27" s="70">
        <v>0</v>
      </c>
      <c r="AB27" s="13">
        <v>0</v>
      </c>
      <c r="AC27" s="66">
        <v>0</v>
      </c>
      <c r="AD27" s="47">
        <v>0</v>
      </c>
      <c r="AE27" s="13">
        <v>0</v>
      </c>
      <c r="AF27" s="48">
        <f t="shared" si="42"/>
        <v>0</v>
      </c>
      <c r="AG27" s="47">
        <v>0</v>
      </c>
      <c r="AH27" s="13">
        <v>0</v>
      </c>
      <c r="AI27" s="48">
        <v>0</v>
      </c>
      <c r="AJ27" s="70"/>
      <c r="AK27" s="13"/>
      <c r="AL27" s="66"/>
      <c r="AM27" s="70">
        <v>0</v>
      </c>
      <c r="AN27" s="13">
        <v>0</v>
      </c>
      <c r="AO27" s="66">
        <v>0</v>
      </c>
      <c r="AP27" s="47">
        <v>0</v>
      </c>
      <c r="AQ27" s="13">
        <v>0</v>
      </c>
      <c r="AR27" s="48">
        <v>0</v>
      </c>
      <c r="AS27" s="47">
        <v>0</v>
      </c>
      <c r="AT27" s="13">
        <v>0</v>
      </c>
      <c r="AU27" s="48">
        <f t="shared" si="43"/>
        <v>0</v>
      </c>
      <c r="AV27" s="70">
        <v>0</v>
      </c>
      <c r="AW27" s="13">
        <v>0</v>
      </c>
      <c r="AX27" s="66">
        <v>0</v>
      </c>
      <c r="AY27" s="47">
        <v>0</v>
      </c>
      <c r="AZ27" s="13">
        <v>0</v>
      </c>
      <c r="BA27" s="48">
        <v>0</v>
      </c>
      <c r="BB27" s="12">
        <f t="shared" si="45"/>
        <v>1.8940000000000001</v>
      </c>
      <c r="BC27" s="14">
        <f t="shared" si="46"/>
        <v>29.701000000000001</v>
      </c>
    </row>
    <row r="28" spans="1:55" x14ac:dyDescent="0.3">
      <c r="A28" s="3">
        <v>2018</v>
      </c>
      <c r="B28" s="64" t="s">
        <v>14</v>
      </c>
      <c r="C28" s="47">
        <v>0</v>
      </c>
      <c r="D28" s="13">
        <v>0</v>
      </c>
      <c r="E28" s="48">
        <v>0</v>
      </c>
      <c r="F28" s="47">
        <v>0</v>
      </c>
      <c r="G28" s="13">
        <v>0</v>
      </c>
      <c r="H28" s="48">
        <f t="shared" si="39"/>
        <v>0</v>
      </c>
      <c r="I28" s="47">
        <v>0</v>
      </c>
      <c r="J28" s="13">
        <v>0</v>
      </c>
      <c r="K28" s="48">
        <v>0</v>
      </c>
      <c r="L28" s="47">
        <v>5.7000000000000002E-2</v>
      </c>
      <c r="M28" s="13">
        <v>0.91500000000000004</v>
      </c>
      <c r="N28" s="48">
        <f t="shared" si="40"/>
        <v>16052.63157894737</v>
      </c>
      <c r="O28" s="47">
        <v>0</v>
      </c>
      <c r="P28" s="13">
        <v>0</v>
      </c>
      <c r="Q28" s="48">
        <f t="shared" si="41"/>
        <v>0</v>
      </c>
      <c r="R28" s="47">
        <v>0</v>
      </c>
      <c r="S28" s="13">
        <v>0</v>
      </c>
      <c r="T28" s="48">
        <v>0</v>
      </c>
      <c r="U28" s="47">
        <v>0</v>
      </c>
      <c r="V28" s="13">
        <v>0</v>
      </c>
      <c r="W28" s="48">
        <v>0</v>
      </c>
      <c r="X28" s="47">
        <v>0</v>
      </c>
      <c r="Y28" s="13">
        <v>0</v>
      </c>
      <c r="Z28" s="48">
        <v>0</v>
      </c>
      <c r="AA28" s="70">
        <v>0</v>
      </c>
      <c r="AB28" s="13">
        <v>0</v>
      </c>
      <c r="AC28" s="66">
        <v>0</v>
      </c>
      <c r="AD28" s="47">
        <v>0</v>
      </c>
      <c r="AE28" s="13">
        <v>0</v>
      </c>
      <c r="AF28" s="48">
        <f t="shared" si="42"/>
        <v>0</v>
      </c>
      <c r="AG28" s="47">
        <v>0</v>
      </c>
      <c r="AH28" s="13">
        <v>0</v>
      </c>
      <c r="AI28" s="48">
        <v>0</v>
      </c>
      <c r="AJ28" s="70"/>
      <c r="AK28" s="13"/>
      <c r="AL28" s="66"/>
      <c r="AM28" s="70">
        <v>0</v>
      </c>
      <c r="AN28" s="13">
        <v>0</v>
      </c>
      <c r="AO28" s="66">
        <v>0</v>
      </c>
      <c r="AP28" s="47">
        <v>0</v>
      </c>
      <c r="AQ28" s="13">
        <v>0</v>
      </c>
      <c r="AR28" s="48">
        <v>0</v>
      </c>
      <c r="AS28" s="47">
        <v>0</v>
      </c>
      <c r="AT28" s="13">
        <v>0</v>
      </c>
      <c r="AU28" s="48">
        <f t="shared" si="43"/>
        <v>0</v>
      </c>
      <c r="AV28" s="70">
        <v>182.24</v>
      </c>
      <c r="AW28" s="13">
        <v>2210.88</v>
      </c>
      <c r="AX28" s="66">
        <f t="shared" si="48"/>
        <v>12131.694468832309</v>
      </c>
      <c r="AY28" s="47">
        <v>66.319999999999993</v>
      </c>
      <c r="AZ28" s="13">
        <v>742.94200000000001</v>
      </c>
      <c r="BA28" s="48">
        <f t="shared" si="44"/>
        <v>11202.382388419783</v>
      </c>
      <c r="BB28" s="12">
        <f t="shared" si="45"/>
        <v>248.61699999999999</v>
      </c>
      <c r="BC28" s="14">
        <f t="shared" si="46"/>
        <v>2954.7370000000001</v>
      </c>
    </row>
    <row r="29" spans="1:55" x14ac:dyDescent="0.3">
      <c r="A29" s="3">
        <v>2018</v>
      </c>
      <c r="B29" s="64" t="s">
        <v>15</v>
      </c>
      <c r="C29" s="47">
        <v>0</v>
      </c>
      <c r="D29" s="13">
        <v>0</v>
      </c>
      <c r="E29" s="48">
        <v>0</v>
      </c>
      <c r="F29" s="47">
        <v>0</v>
      </c>
      <c r="G29" s="13">
        <v>0</v>
      </c>
      <c r="H29" s="48">
        <f t="shared" si="39"/>
        <v>0</v>
      </c>
      <c r="I29" s="47">
        <v>0</v>
      </c>
      <c r="J29" s="13">
        <v>0</v>
      </c>
      <c r="K29" s="48">
        <v>0</v>
      </c>
      <c r="L29" s="47">
        <v>0.28999999999999998</v>
      </c>
      <c r="M29" s="13">
        <v>6</v>
      </c>
      <c r="N29" s="48">
        <f t="shared" si="40"/>
        <v>20689.655172413793</v>
      </c>
      <c r="O29" s="47">
        <v>0</v>
      </c>
      <c r="P29" s="13">
        <v>0</v>
      </c>
      <c r="Q29" s="48">
        <f t="shared" si="41"/>
        <v>0</v>
      </c>
      <c r="R29" s="47">
        <v>0</v>
      </c>
      <c r="S29" s="13">
        <v>0</v>
      </c>
      <c r="T29" s="48">
        <v>0</v>
      </c>
      <c r="U29" s="47">
        <v>0</v>
      </c>
      <c r="V29" s="13">
        <v>0</v>
      </c>
      <c r="W29" s="48">
        <v>0</v>
      </c>
      <c r="X29" s="47">
        <v>0</v>
      </c>
      <c r="Y29" s="13">
        <v>0</v>
      </c>
      <c r="Z29" s="48">
        <v>0</v>
      </c>
      <c r="AA29" s="70">
        <v>0</v>
      </c>
      <c r="AB29" s="13">
        <v>0</v>
      </c>
      <c r="AC29" s="66">
        <v>0</v>
      </c>
      <c r="AD29" s="47">
        <v>0</v>
      </c>
      <c r="AE29" s="13">
        <v>0</v>
      </c>
      <c r="AF29" s="48">
        <f t="shared" si="42"/>
        <v>0</v>
      </c>
      <c r="AG29" s="47">
        <v>0</v>
      </c>
      <c r="AH29" s="13">
        <v>0</v>
      </c>
      <c r="AI29" s="48">
        <v>0</v>
      </c>
      <c r="AJ29" s="70"/>
      <c r="AK29" s="13"/>
      <c r="AL29" s="66"/>
      <c r="AM29" s="70">
        <v>0</v>
      </c>
      <c r="AN29" s="13">
        <v>0</v>
      </c>
      <c r="AO29" s="66">
        <v>0</v>
      </c>
      <c r="AP29" s="47">
        <v>0</v>
      </c>
      <c r="AQ29" s="13">
        <v>0</v>
      </c>
      <c r="AR29" s="48">
        <v>0</v>
      </c>
      <c r="AS29" s="47">
        <v>0</v>
      </c>
      <c r="AT29" s="13">
        <v>0</v>
      </c>
      <c r="AU29" s="48">
        <f t="shared" si="43"/>
        <v>0</v>
      </c>
      <c r="AV29" s="70">
        <v>131.12</v>
      </c>
      <c r="AW29" s="13">
        <v>1550.0160000000001</v>
      </c>
      <c r="AX29" s="66">
        <f t="shared" si="48"/>
        <v>11821.354484441732</v>
      </c>
      <c r="AY29" s="47">
        <v>32.42</v>
      </c>
      <c r="AZ29" s="13">
        <v>345.25900000000001</v>
      </c>
      <c r="BA29" s="48">
        <f t="shared" si="44"/>
        <v>10649.568167797655</v>
      </c>
      <c r="BB29" s="12">
        <f t="shared" si="45"/>
        <v>163.82999999999998</v>
      </c>
      <c r="BC29" s="14">
        <f t="shared" si="46"/>
        <v>1901.2750000000001</v>
      </c>
    </row>
    <row r="30" spans="1:55" x14ac:dyDescent="0.3">
      <c r="A30" s="3">
        <v>2018</v>
      </c>
      <c r="B30" s="64" t="s">
        <v>16</v>
      </c>
      <c r="C30" s="47">
        <v>0</v>
      </c>
      <c r="D30" s="13">
        <v>0</v>
      </c>
      <c r="E30" s="48">
        <v>0</v>
      </c>
      <c r="F30" s="47">
        <v>0</v>
      </c>
      <c r="G30" s="13">
        <v>0</v>
      </c>
      <c r="H30" s="48">
        <f t="shared" si="39"/>
        <v>0</v>
      </c>
      <c r="I30" s="47">
        <v>0</v>
      </c>
      <c r="J30" s="13">
        <v>0</v>
      </c>
      <c r="K30" s="48">
        <v>0</v>
      </c>
      <c r="L30" s="47">
        <v>0.49199999999999999</v>
      </c>
      <c r="M30" s="13">
        <v>7.1280000000000001</v>
      </c>
      <c r="N30" s="48">
        <f t="shared" si="40"/>
        <v>14487.804878048781</v>
      </c>
      <c r="O30" s="47">
        <v>0</v>
      </c>
      <c r="P30" s="13">
        <v>0</v>
      </c>
      <c r="Q30" s="48">
        <f t="shared" si="41"/>
        <v>0</v>
      </c>
      <c r="R30" s="47">
        <v>0</v>
      </c>
      <c r="S30" s="13">
        <v>0</v>
      </c>
      <c r="T30" s="48">
        <v>0</v>
      </c>
      <c r="U30" s="47">
        <v>0.16</v>
      </c>
      <c r="V30" s="13">
        <v>2.8</v>
      </c>
      <c r="W30" s="48">
        <f t="shared" si="50"/>
        <v>17500</v>
      </c>
      <c r="X30" s="47">
        <v>0</v>
      </c>
      <c r="Y30" s="13">
        <v>0</v>
      </c>
      <c r="Z30" s="48">
        <v>0</v>
      </c>
      <c r="AA30" s="70">
        <v>1.472</v>
      </c>
      <c r="AB30" s="13">
        <v>26.786000000000001</v>
      </c>
      <c r="AC30" s="66">
        <f t="shared" ref="AC30" si="51">AB30/AA30*1000</f>
        <v>18197.01086956522</v>
      </c>
      <c r="AD30" s="47">
        <v>0</v>
      </c>
      <c r="AE30" s="13">
        <v>0</v>
      </c>
      <c r="AF30" s="48">
        <f t="shared" si="42"/>
        <v>0</v>
      </c>
      <c r="AG30" s="47">
        <v>0</v>
      </c>
      <c r="AH30" s="13">
        <v>0</v>
      </c>
      <c r="AI30" s="48">
        <v>0</v>
      </c>
      <c r="AJ30" s="70"/>
      <c r="AK30" s="13"/>
      <c r="AL30" s="66"/>
      <c r="AM30" s="70">
        <v>0</v>
      </c>
      <c r="AN30" s="13">
        <v>0</v>
      </c>
      <c r="AO30" s="66">
        <v>0</v>
      </c>
      <c r="AP30" s="47">
        <v>0</v>
      </c>
      <c r="AQ30" s="13">
        <v>0</v>
      </c>
      <c r="AR30" s="48">
        <v>0</v>
      </c>
      <c r="AS30" s="47">
        <v>0</v>
      </c>
      <c r="AT30" s="13">
        <v>0</v>
      </c>
      <c r="AU30" s="48">
        <f t="shared" si="43"/>
        <v>0</v>
      </c>
      <c r="AV30" s="70">
        <v>0</v>
      </c>
      <c r="AW30" s="13">
        <v>0</v>
      </c>
      <c r="AX30" s="66">
        <v>0</v>
      </c>
      <c r="AY30" s="47">
        <v>29.66</v>
      </c>
      <c r="AZ30" s="13">
        <v>319.80900000000003</v>
      </c>
      <c r="BA30" s="48">
        <f t="shared" si="44"/>
        <v>10782.501685772084</v>
      </c>
      <c r="BB30" s="12">
        <f t="shared" si="45"/>
        <v>31.784000000000002</v>
      </c>
      <c r="BC30" s="55">
        <f t="shared" si="46"/>
        <v>356.52300000000002</v>
      </c>
    </row>
    <row r="31" spans="1:55" ht="15" thickBot="1" x14ac:dyDescent="0.35">
      <c r="A31" s="33"/>
      <c r="B31" s="65" t="s">
        <v>17</v>
      </c>
      <c r="C31" s="73">
        <f t="shared" ref="C31:D31" si="52">SUM(C19:C30)</f>
        <v>0.25</v>
      </c>
      <c r="D31" s="34">
        <f t="shared" si="52"/>
        <v>18.600000000000001</v>
      </c>
      <c r="E31" s="74"/>
      <c r="F31" s="73">
        <f t="shared" ref="F31:G31" si="53">SUM(F19:F30)</f>
        <v>0</v>
      </c>
      <c r="G31" s="34">
        <f t="shared" si="53"/>
        <v>0</v>
      </c>
      <c r="H31" s="74"/>
      <c r="I31" s="73">
        <f t="shared" ref="I31:J31" si="54">SUM(I19:I30)</f>
        <v>0</v>
      </c>
      <c r="J31" s="34">
        <f t="shared" si="54"/>
        <v>0</v>
      </c>
      <c r="K31" s="74"/>
      <c r="L31" s="73">
        <f t="shared" ref="L31:M31" si="55">SUM(L19:L30)</f>
        <v>7.0041200000000003</v>
      </c>
      <c r="M31" s="34">
        <f t="shared" si="55"/>
        <v>121.79500000000002</v>
      </c>
      <c r="N31" s="74"/>
      <c r="O31" s="73">
        <f t="shared" ref="O31:P31" si="56">SUM(O19:O30)</f>
        <v>0</v>
      </c>
      <c r="P31" s="34">
        <f t="shared" si="56"/>
        <v>0</v>
      </c>
      <c r="Q31" s="74"/>
      <c r="R31" s="73">
        <f t="shared" ref="R31:S31" si="57">SUM(R19:R30)</f>
        <v>14.1</v>
      </c>
      <c r="S31" s="34">
        <f t="shared" si="57"/>
        <v>236.36</v>
      </c>
      <c r="T31" s="74"/>
      <c r="U31" s="73">
        <f t="shared" ref="U31:V31" si="58">SUM(U19:U30)</f>
        <v>0.26</v>
      </c>
      <c r="V31" s="34">
        <f t="shared" si="58"/>
        <v>4.55</v>
      </c>
      <c r="W31" s="74"/>
      <c r="X31" s="73">
        <f t="shared" ref="X31:Y31" si="59">SUM(X19:X30)</f>
        <v>0</v>
      </c>
      <c r="Y31" s="34">
        <f t="shared" si="59"/>
        <v>0</v>
      </c>
      <c r="Z31" s="74"/>
      <c r="AA31" s="71">
        <f t="shared" ref="AA31:AB31" si="60">SUM(AA19:AA30)</f>
        <v>1.472</v>
      </c>
      <c r="AB31" s="34">
        <f t="shared" si="60"/>
        <v>26.786000000000001</v>
      </c>
      <c r="AC31" s="78"/>
      <c r="AD31" s="73">
        <f t="shared" ref="AD31:AE31" si="61">SUM(AD19:AD30)</f>
        <v>0</v>
      </c>
      <c r="AE31" s="34">
        <f t="shared" si="61"/>
        <v>0</v>
      </c>
      <c r="AF31" s="74"/>
      <c r="AG31" s="73">
        <f t="shared" ref="AG31:AH31" si="62">SUM(AG19:AG30)</f>
        <v>1.7329999999999997</v>
      </c>
      <c r="AH31" s="34">
        <f t="shared" si="62"/>
        <v>41.719000000000001</v>
      </c>
      <c r="AI31" s="74"/>
      <c r="AJ31" s="71"/>
      <c r="AK31" s="34"/>
      <c r="AL31" s="78"/>
      <c r="AM31" s="71">
        <f t="shared" ref="AM31:AN31" si="63">SUM(AM19:AM30)</f>
        <v>0</v>
      </c>
      <c r="AN31" s="34">
        <f t="shared" si="63"/>
        <v>0</v>
      </c>
      <c r="AO31" s="78"/>
      <c r="AP31" s="73">
        <f t="shared" ref="AP31:AQ31" si="64">SUM(AP19:AP30)</f>
        <v>0</v>
      </c>
      <c r="AQ31" s="34">
        <f t="shared" si="64"/>
        <v>0</v>
      </c>
      <c r="AR31" s="74"/>
      <c r="AS31" s="73">
        <f t="shared" ref="AS31:AT31" si="65">SUM(AS19:AS30)</f>
        <v>0</v>
      </c>
      <c r="AT31" s="34">
        <f t="shared" si="65"/>
        <v>0</v>
      </c>
      <c r="AU31" s="74"/>
      <c r="AV31" s="71">
        <f t="shared" ref="AV31:AW31" si="66">SUM(AV19:AV30)</f>
        <v>694.68</v>
      </c>
      <c r="AW31" s="34">
        <f t="shared" si="66"/>
        <v>9156.5760000000009</v>
      </c>
      <c r="AX31" s="78"/>
      <c r="AY31" s="73">
        <f t="shared" ref="AY31:AZ31" si="67">SUM(AY19:AY30)</f>
        <v>207.4</v>
      </c>
      <c r="AZ31" s="34">
        <f t="shared" si="67"/>
        <v>2573.6710000000003</v>
      </c>
      <c r="BA31" s="74"/>
      <c r="BB31" s="35">
        <f t="shared" si="45"/>
        <v>926.89911999999993</v>
      </c>
      <c r="BC31" s="36">
        <f t="shared" si="46"/>
        <v>12180.057000000001</v>
      </c>
    </row>
    <row r="32" spans="1:55" x14ac:dyDescent="0.3">
      <c r="A32" s="3">
        <v>2019</v>
      </c>
      <c r="B32" s="63" t="s">
        <v>5</v>
      </c>
      <c r="C32" s="47">
        <v>0</v>
      </c>
      <c r="D32" s="13">
        <v>0</v>
      </c>
      <c r="E32" s="48">
        <v>0</v>
      </c>
      <c r="F32" s="47">
        <v>0</v>
      </c>
      <c r="G32" s="13">
        <v>0</v>
      </c>
      <c r="H32" s="48">
        <f t="shared" ref="H32:H43" si="68">IF(F32=0,0,G32/F32*1000)</f>
        <v>0</v>
      </c>
      <c r="I32" s="47">
        <v>0</v>
      </c>
      <c r="J32" s="13">
        <v>0</v>
      </c>
      <c r="K32" s="48">
        <v>0</v>
      </c>
      <c r="L32" s="47">
        <v>3.2250000000000001</v>
      </c>
      <c r="M32" s="13">
        <v>41.387999999999998</v>
      </c>
      <c r="N32" s="48">
        <f t="shared" ref="N32:N42" si="69">M32/L32*1000</f>
        <v>12833.488372093023</v>
      </c>
      <c r="O32" s="47">
        <v>0</v>
      </c>
      <c r="P32" s="13">
        <v>0</v>
      </c>
      <c r="Q32" s="48">
        <f t="shared" ref="Q32:Q43" si="70">IF(O32=0,0,P32/O32*1000)</f>
        <v>0</v>
      </c>
      <c r="R32" s="47">
        <v>0</v>
      </c>
      <c r="S32" s="13">
        <v>0</v>
      </c>
      <c r="T32" s="48">
        <v>0</v>
      </c>
      <c r="U32" s="47">
        <v>0.01</v>
      </c>
      <c r="V32" s="13">
        <v>0.75</v>
      </c>
      <c r="W32" s="48">
        <f t="shared" ref="W32:W35" si="71">V32/U32*1000</f>
        <v>75000</v>
      </c>
      <c r="X32" s="47">
        <v>0</v>
      </c>
      <c r="Y32" s="13">
        <v>0</v>
      </c>
      <c r="Z32" s="48">
        <v>0</v>
      </c>
      <c r="AA32" s="70">
        <v>0</v>
      </c>
      <c r="AB32" s="13">
        <v>0</v>
      </c>
      <c r="AC32" s="66">
        <v>0</v>
      </c>
      <c r="AD32" s="47">
        <v>0</v>
      </c>
      <c r="AE32" s="13">
        <v>0</v>
      </c>
      <c r="AF32" s="48">
        <f t="shared" ref="AF32:AF43" si="72">IF(AD32=0,0,AE32/AD32*1000)</f>
        <v>0</v>
      </c>
      <c r="AG32" s="47">
        <v>4.2999999999999997E-2</v>
      </c>
      <c r="AH32" s="13">
        <v>2.7879999999999998</v>
      </c>
      <c r="AI32" s="48">
        <f t="shared" ref="AI32" si="73">AH32/AG32*1000</f>
        <v>64837.209302325573</v>
      </c>
      <c r="AJ32" s="70"/>
      <c r="AK32" s="13"/>
      <c r="AL32" s="66"/>
      <c r="AM32" s="70">
        <v>0</v>
      </c>
      <c r="AN32" s="13">
        <v>0</v>
      </c>
      <c r="AO32" s="66">
        <v>0</v>
      </c>
      <c r="AP32" s="47">
        <v>0</v>
      </c>
      <c r="AQ32" s="13">
        <v>0</v>
      </c>
      <c r="AR32" s="48">
        <v>0</v>
      </c>
      <c r="AS32" s="47">
        <v>0</v>
      </c>
      <c r="AT32" s="13">
        <v>0</v>
      </c>
      <c r="AU32" s="48">
        <f t="shared" ref="AU32:AU43" si="74">IF(AS32=0,0,AT32/AS32*1000)</f>
        <v>0</v>
      </c>
      <c r="AV32" s="70">
        <v>0</v>
      </c>
      <c r="AW32" s="13">
        <v>0</v>
      </c>
      <c r="AX32" s="66">
        <v>0</v>
      </c>
      <c r="AY32" s="47">
        <v>0</v>
      </c>
      <c r="AZ32" s="13">
        <v>0</v>
      </c>
      <c r="BA32" s="48">
        <v>0</v>
      </c>
      <c r="BB32" s="12">
        <f t="shared" ref="BB32:BB42" si="75">C32+R32+X32+AG32+L32+AV32+AY32+U32+AM32+AA32+AP32+I32</f>
        <v>3.278</v>
      </c>
      <c r="BC32" s="14">
        <f t="shared" ref="BC32:BC42" si="76">D32+S32+Y32+AH32+M32+AW32+AZ32+V32+AN32+AB32+AQ32+J32</f>
        <v>44.925999999999995</v>
      </c>
    </row>
    <row r="33" spans="1:55" x14ac:dyDescent="0.3">
      <c r="A33" s="3">
        <v>2019</v>
      </c>
      <c r="B33" s="64" t="s">
        <v>6</v>
      </c>
      <c r="C33" s="47">
        <v>0</v>
      </c>
      <c r="D33" s="13">
        <v>0</v>
      </c>
      <c r="E33" s="48">
        <v>0</v>
      </c>
      <c r="F33" s="47">
        <v>0</v>
      </c>
      <c r="G33" s="13">
        <v>0</v>
      </c>
      <c r="H33" s="48">
        <f t="shared" si="68"/>
        <v>0</v>
      </c>
      <c r="I33" s="47">
        <v>0</v>
      </c>
      <c r="J33" s="13">
        <v>0</v>
      </c>
      <c r="K33" s="48">
        <v>0</v>
      </c>
      <c r="L33" s="47">
        <v>0.4</v>
      </c>
      <c r="M33" s="13">
        <v>3.0249999999999999</v>
      </c>
      <c r="N33" s="48">
        <f t="shared" si="69"/>
        <v>7562.4999999999991</v>
      </c>
      <c r="O33" s="47">
        <v>0</v>
      </c>
      <c r="P33" s="13">
        <v>0</v>
      </c>
      <c r="Q33" s="48">
        <f t="shared" si="70"/>
        <v>0</v>
      </c>
      <c r="R33" s="47">
        <v>0</v>
      </c>
      <c r="S33" s="13">
        <v>0</v>
      </c>
      <c r="T33" s="48">
        <v>0</v>
      </c>
      <c r="U33" s="47">
        <v>0.14000000000000001</v>
      </c>
      <c r="V33" s="13">
        <v>2.5139999999999998</v>
      </c>
      <c r="W33" s="48">
        <f t="shared" si="71"/>
        <v>17957.142857142855</v>
      </c>
      <c r="X33" s="47">
        <v>0</v>
      </c>
      <c r="Y33" s="13">
        <v>0</v>
      </c>
      <c r="Z33" s="48">
        <v>0</v>
      </c>
      <c r="AA33" s="70">
        <v>0</v>
      </c>
      <c r="AB33" s="13">
        <v>0</v>
      </c>
      <c r="AC33" s="66">
        <v>0</v>
      </c>
      <c r="AD33" s="47">
        <v>0</v>
      </c>
      <c r="AE33" s="13">
        <v>0</v>
      </c>
      <c r="AF33" s="48">
        <f t="shared" si="72"/>
        <v>0</v>
      </c>
      <c r="AG33" s="47">
        <v>0</v>
      </c>
      <c r="AH33" s="13">
        <v>0</v>
      </c>
      <c r="AI33" s="48">
        <v>0</v>
      </c>
      <c r="AJ33" s="70"/>
      <c r="AK33" s="13"/>
      <c r="AL33" s="66"/>
      <c r="AM33" s="70">
        <v>0</v>
      </c>
      <c r="AN33" s="13">
        <v>0</v>
      </c>
      <c r="AO33" s="66">
        <v>0</v>
      </c>
      <c r="AP33" s="47">
        <v>0.308</v>
      </c>
      <c r="AQ33" s="13">
        <v>4.2300000000000004</v>
      </c>
      <c r="AR33" s="48">
        <f t="shared" ref="AR33" si="77">AQ33/AP33*1000</f>
        <v>13733.766233766235</v>
      </c>
      <c r="AS33" s="47">
        <v>0</v>
      </c>
      <c r="AT33" s="13">
        <v>0</v>
      </c>
      <c r="AU33" s="48">
        <f t="shared" si="74"/>
        <v>0</v>
      </c>
      <c r="AV33" s="70">
        <v>1.5</v>
      </c>
      <c r="AW33" s="13">
        <v>64.853999999999999</v>
      </c>
      <c r="AX33" s="66">
        <f t="shared" ref="AX33:AX37" si="78">AW33/AV33*1000</f>
        <v>43236</v>
      </c>
      <c r="AY33" s="47">
        <v>0</v>
      </c>
      <c r="AZ33" s="13">
        <v>0</v>
      </c>
      <c r="BA33" s="48">
        <v>0</v>
      </c>
      <c r="BB33" s="12">
        <f t="shared" si="75"/>
        <v>2.3479999999999999</v>
      </c>
      <c r="BC33" s="55">
        <f t="shared" si="76"/>
        <v>74.623000000000005</v>
      </c>
    </row>
    <row r="34" spans="1:55" x14ac:dyDescent="0.3">
      <c r="A34" s="3">
        <v>2019</v>
      </c>
      <c r="B34" s="64" t="s">
        <v>7</v>
      </c>
      <c r="C34" s="47">
        <v>0</v>
      </c>
      <c r="D34" s="13">
        <v>0</v>
      </c>
      <c r="E34" s="48">
        <v>0</v>
      </c>
      <c r="F34" s="47">
        <v>0</v>
      </c>
      <c r="G34" s="13">
        <v>0</v>
      </c>
      <c r="H34" s="48">
        <f t="shared" si="68"/>
        <v>0</v>
      </c>
      <c r="I34" s="47">
        <v>0</v>
      </c>
      <c r="J34" s="13">
        <v>0</v>
      </c>
      <c r="K34" s="48">
        <v>0</v>
      </c>
      <c r="L34" s="47">
        <v>0</v>
      </c>
      <c r="M34" s="13">
        <v>0</v>
      </c>
      <c r="N34" s="48">
        <v>0</v>
      </c>
      <c r="O34" s="47">
        <v>0</v>
      </c>
      <c r="P34" s="13">
        <v>0</v>
      </c>
      <c r="Q34" s="48">
        <f t="shared" si="70"/>
        <v>0</v>
      </c>
      <c r="R34" s="47">
        <v>0</v>
      </c>
      <c r="S34" s="13">
        <v>0</v>
      </c>
      <c r="T34" s="48">
        <v>0</v>
      </c>
      <c r="U34" s="47">
        <v>0</v>
      </c>
      <c r="V34" s="13">
        <v>0</v>
      </c>
      <c r="W34" s="48">
        <v>0</v>
      </c>
      <c r="X34" s="47">
        <v>0</v>
      </c>
      <c r="Y34" s="13">
        <v>0</v>
      </c>
      <c r="Z34" s="48">
        <v>0</v>
      </c>
      <c r="AA34" s="70">
        <v>0</v>
      </c>
      <c r="AB34" s="13">
        <v>0</v>
      </c>
      <c r="AC34" s="66">
        <v>0</v>
      </c>
      <c r="AD34" s="47">
        <v>0</v>
      </c>
      <c r="AE34" s="13">
        <v>0</v>
      </c>
      <c r="AF34" s="48">
        <f t="shared" si="72"/>
        <v>0</v>
      </c>
      <c r="AG34" s="47">
        <v>0</v>
      </c>
      <c r="AH34" s="13">
        <v>0</v>
      </c>
      <c r="AI34" s="48">
        <v>0</v>
      </c>
      <c r="AJ34" s="70"/>
      <c r="AK34" s="13"/>
      <c r="AL34" s="66"/>
      <c r="AM34" s="70">
        <v>0</v>
      </c>
      <c r="AN34" s="13">
        <v>0</v>
      </c>
      <c r="AO34" s="66">
        <v>0</v>
      </c>
      <c r="AP34" s="47">
        <v>0</v>
      </c>
      <c r="AQ34" s="13">
        <v>0</v>
      </c>
      <c r="AR34" s="48">
        <v>0</v>
      </c>
      <c r="AS34" s="47">
        <v>0</v>
      </c>
      <c r="AT34" s="13">
        <v>0</v>
      </c>
      <c r="AU34" s="48">
        <f t="shared" si="74"/>
        <v>0</v>
      </c>
      <c r="AV34" s="70">
        <v>4</v>
      </c>
      <c r="AW34" s="13">
        <v>64.853999999999999</v>
      </c>
      <c r="AX34" s="66">
        <f t="shared" si="78"/>
        <v>16213.5</v>
      </c>
      <c r="AY34" s="47">
        <v>89.92</v>
      </c>
      <c r="AZ34" s="13">
        <v>1067.028</v>
      </c>
      <c r="BA34" s="48">
        <f t="shared" ref="BA34:BA42" si="79">AZ34/AY34*1000</f>
        <v>11866.41459074733</v>
      </c>
      <c r="BB34" s="12">
        <f t="shared" si="75"/>
        <v>93.92</v>
      </c>
      <c r="BC34" s="14">
        <f t="shared" si="76"/>
        <v>1131.8820000000001</v>
      </c>
    </row>
    <row r="35" spans="1:55" x14ac:dyDescent="0.3">
      <c r="A35" s="3">
        <v>2019</v>
      </c>
      <c r="B35" s="64" t="s">
        <v>8</v>
      </c>
      <c r="C35" s="47">
        <v>0.2</v>
      </c>
      <c r="D35" s="13">
        <v>2.645</v>
      </c>
      <c r="E35" s="48">
        <f t="shared" ref="E35:E43" si="80">D35/C35*1000</f>
        <v>13225</v>
      </c>
      <c r="F35" s="47">
        <v>0</v>
      </c>
      <c r="G35" s="13">
        <v>0</v>
      </c>
      <c r="H35" s="48">
        <f t="shared" si="68"/>
        <v>0</v>
      </c>
      <c r="I35" s="47">
        <v>0</v>
      </c>
      <c r="J35" s="13">
        <v>0</v>
      </c>
      <c r="K35" s="48">
        <v>0</v>
      </c>
      <c r="L35" s="47">
        <v>4.3940000000000001</v>
      </c>
      <c r="M35" s="13">
        <v>63.805</v>
      </c>
      <c r="N35" s="48">
        <f t="shared" si="69"/>
        <v>14520.937642239418</v>
      </c>
      <c r="O35" s="47">
        <v>0</v>
      </c>
      <c r="P35" s="13">
        <v>0</v>
      </c>
      <c r="Q35" s="48">
        <f t="shared" si="70"/>
        <v>0</v>
      </c>
      <c r="R35" s="47">
        <v>55.28</v>
      </c>
      <c r="S35" s="13">
        <v>1006.61</v>
      </c>
      <c r="T35" s="48">
        <f t="shared" ref="T35" si="81">S35/R35*1000</f>
        <v>18209.298118668594</v>
      </c>
      <c r="U35" s="47">
        <v>31.690999999999999</v>
      </c>
      <c r="V35" s="13">
        <v>419.904</v>
      </c>
      <c r="W35" s="48">
        <f t="shared" si="71"/>
        <v>13249.944779274872</v>
      </c>
      <c r="X35" s="47">
        <v>0</v>
      </c>
      <c r="Y35" s="13">
        <v>0</v>
      </c>
      <c r="Z35" s="48">
        <v>0</v>
      </c>
      <c r="AA35" s="70">
        <v>0</v>
      </c>
      <c r="AB35" s="13">
        <v>0</v>
      </c>
      <c r="AC35" s="66">
        <v>0</v>
      </c>
      <c r="AD35" s="47">
        <v>0</v>
      </c>
      <c r="AE35" s="13">
        <v>0</v>
      </c>
      <c r="AF35" s="48">
        <f t="shared" si="72"/>
        <v>0</v>
      </c>
      <c r="AG35" s="47">
        <v>0</v>
      </c>
      <c r="AH35" s="13">
        <v>0</v>
      </c>
      <c r="AI35" s="48">
        <v>0</v>
      </c>
      <c r="AJ35" s="70"/>
      <c r="AK35" s="13"/>
      <c r="AL35" s="66"/>
      <c r="AM35" s="70">
        <v>0</v>
      </c>
      <c r="AN35" s="13">
        <v>0</v>
      </c>
      <c r="AO35" s="66">
        <v>0</v>
      </c>
      <c r="AP35" s="47">
        <v>0</v>
      </c>
      <c r="AQ35" s="13">
        <v>0</v>
      </c>
      <c r="AR35" s="48">
        <v>0</v>
      </c>
      <c r="AS35" s="47">
        <v>0</v>
      </c>
      <c r="AT35" s="13">
        <v>0</v>
      </c>
      <c r="AU35" s="48">
        <f t="shared" si="74"/>
        <v>0</v>
      </c>
      <c r="AV35" s="70">
        <v>31.556999999999999</v>
      </c>
      <c r="AW35" s="13">
        <v>397.91199999999998</v>
      </c>
      <c r="AX35" s="66">
        <f t="shared" si="78"/>
        <v>12609.310137212029</v>
      </c>
      <c r="AY35" s="47">
        <v>0</v>
      </c>
      <c r="AZ35" s="13">
        <v>0</v>
      </c>
      <c r="BA35" s="48">
        <v>0</v>
      </c>
      <c r="BB35" s="12">
        <f t="shared" si="75"/>
        <v>123.122</v>
      </c>
      <c r="BC35" s="14">
        <f t="shared" si="76"/>
        <v>1890.876</v>
      </c>
    </row>
    <row r="36" spans="1:55" x14ac:dyDescent="0.3">
      <c r="A36" s="3">
        <v>2019</v>
      </c>
      <c r="B36" s="64" t="s">
        <v>9</v>
      </c>
      <c r="C36" s="47">
        <v>2E-3</v>
      </c>
      <c r="D36" s="13">
        <v>2.794</v>
      </c>
      <c r="E36" s="75">
        <f t="shared" si="80"/>
        <v>1397000</v>
      </c>
      <c r="F36" s="47">
        <v>0</v>
      </c>
      <c r="G36" s="13">
        <v>0</v>
      </c>
      <c r="H36" s="48">
        <f t="shared" si="68"/>
        <v>0</v>
      </c>
      <c r="I36" s="47">
        <v>0</v>
      </c>
      <c r="J36" s="13">
        <v>0</v>
      </c>
      <c r="K36" s="48">
        <v>0</v>
      </c>
      <c r="L36" s="47">
        <v>0.14799999999999999</v>
      </c>
      <c r="M36" s="13">
        <v>2.6240000000000001</v>
      </c>
      <c r="N36" s="48">
        <f t="shared" si="69"/>
        <v>17729.72972972973</v>
      </c>
      <c r="O36" s="47">
        <v>0</v>
      </c>
      <c r="P36" s="13">
        <v>0</v>
      </c>
      <c r="Q36" s="48">
        <f t="shared" si="70"/>
        <v>0</v>
      </c>
      <c r="R36" s="47">
        <v>0</v>
      </c>
      <c r="S36" s="13">
        <v>0</v>
      </c>
      <c r="T36" s="48">
        <v>0</v>
      </c>
      <c r="U36" s="47">
        <v>0</v>
      </c>
      <c r="V36" s="13">
        <v>0</v>
      </c>
      <c r="W36" s="48">
        <v>0</v>
      </c>
      <c r="X36" s="47">
        <v>0</v>
      </c>
      <c r="Y36" s="13">
        <v>0</v>
      </c>
      <c r="Z36" s="48">
        <v>0</v>
      </c>
      <c r="AA36" s="70">
        <v>0</v>
      </c>
      <c r="AB36" s="13">
        <v>0</v>
      </c>
      <c r="AC36" s="66">
        <v>0</v>
      </c>
      <c r="AD36" s="47">
        <v>0</v>
      </c>
      <c r="AE36" s="13">
        <v>0</v>
      </c>
      <c r="AF36" s="48">
        <f t="shared" si="72"/>
        <v>0</v>
      </c>
      <c r="AG36" s="47">
        <v>0</v>
      </c>
      <c r="AH36" s="13">
        <v>0</v>
      </c>
      <c r="AI36" s="48">
        <v>0</v>
      </c>
      <c r="AJ36" s="70"/>
      <c r="AK36" s="13"/>
      <c r="AL36" s="66"/>
      <c r="AM36" s="70">
        <v>0</v>
      </c>
      <c r="AN36" s="13">
        <v>0</v>
      </c>
      <c r="AO36" s="66">
        <v>0</v>
      </c>
      <c r="AP36" s="47">
        <v>0</v>
      </c>
      <c r="AQ36" s="13">
        <v>0</v>
      </c>
      <c r="AR36" s="48">
        <v>0</v>
      </c>
      <c r="AS36" s="47">
        <v>0</v>
      </c>
      <c r="AT36" s="13">
        <v>0</v>
      </c>
      <c r="AU36" s="48">
        <f t="shared" si="74"/>
        <v>0</v>
      </c>
      <c r="AV36" s="70">
        <v>0</v>
      </c>
      <c r="AW36" s="13">
        <v>0</v>
      </c>
      <c r="AX36" s="66">
        <v>0</v>
      </c>
      <c r="AY36" s="47">
        <v>0</v>
      </c>
      <c r="AZ36" s="13">
        <v>0</v>
      </c>
      <c r="BA36" s="48">
        <v>0</v>
      </c>
      <c r="BB36" s="12">
        <f t="shared" si="75"/>
        <v>0.15</v>
      </c>
      <c r="BC36" s="14">
        <f t="shared" si="76"/>
        <v>5.4180000000000001</v>
      </c>
    </row>
    <row r="37" spans="1:55" x14ac:dyDescent="0.3">
      <c r="A37" s="3">
        <v>2019</v>
      </c>
      <c r="B37" s="64" t="s">
        <v>10</v>
      </c>
      <c r="C37" s="47">
        <v>0.6</v>
      </c>
      <c r="D37" s="13">
        <v>29.998999999999999</v>
      </c>
      <c r="E37" s="48">
        <f t="shared" si="80"/>
        <v>49998.333333333336</v>
      </c>
      <c r="F37" s="47">
        <v>0</v>
      </c>
      <c r="G37" s="13">
        <v>0</v>
      </c>
      <c r="H37" s="48">
        <f t="shared" si="68"/>
        <v>0</v>
      </c>
      <c r="I37" s="47">
        <v>0</v>
      </c>
      <c r="J37" s="13">
        <v>0</v>
      </c>
      <c r="K37" s="48">
        <v>0</v>
      </c>
      <c r="L37" s="47">
        <v>8.0559999999999992</v>
      </c>
      <c r="M37" s="13">
        <v>236.59700000000001</v>
      </c>
      <c r="N37" s="48">
        <f t="shared" si="69"/>
        <v>29369.0417080437</v>
      </c>
      <c r="O37" s="47">
        <v>0</v>
      </c>
      <c r="P37" s="13">
        <v>0</v>
      </c>
      <c r="Q37" s="48">
        <f t="shared" si="70"/>
        <v>0</v>
      </c>
      <c r="R37" s="47">
        <v>0</v>
      </c>
      <c r="S37" s="13">
        <v>0</v>
      </c>
      <c r="T37" s="48">
        <v>0</v>
      </c>
      <c r="U37" s="47">
        <v>0</v>
      </c>
      <c r="V37" s="13">
        <v>0</v>
      </c>
      <c r="W37" s="48">
        <v>0</v>
      </c>
      <c r="X37" s="47">
        <v>0</v>
      </c>
      <c r="Y37" s="13">
        <v>0</v>
      </c>
      <c r="Z37" s="48">
        <v>0</v>
      </c>
      <c r="AA37" s="70">
        <v>0</v>
      </c>
      <c r="AB37" s="13">
        <v>0</v>
      </c>
      <c r="AC37" s="66">
        <v>0</v>
      </c>
      <c r="AD37" s="47">
        <v>0</v>
      </c>
      <c r="AE37" s="13">
        <v>0</v>
      </c>
      <c r="AF37" s="48">
        <f t="shared" si="72"/>
        <v>0</v>
      </c>
      <c r="AG37" s="47">
        <v>0</v>
      </c>
      <c r="AH37" s="13">
        <v>0</v>
      </c>
      <c r="AI37" s="48">
        <v>0</v>
      </c>
      <c r="AJ37" s="70"/>
      <c r="AK37" s="13"/>
      <c r="AL37" s="66"/>
      <c r="AM37" s="70">
        <v>0</v>
      </c>
      <c r="AN37" s="13">
        <v>0</v>
      </c>
      <c r="AO37" s="66">
        <v>0</v>
      </c>
      <c r="AP37" s="47">
        <v>0</v>
      </c>
      <c r="AQ37" s="13">
        <v>0</v>
      </c>
      <c r="AR37" s="48">
        <v>0</v>
      </c>
      <c r="AS37" s="47">
        <v>0</v>
      </c>
      <c r="AT37" s="13">
        <v>0</v>
      </c>
      <c r="AU37" s="48">
        <f t="shared" si="74"/>
        <v>0</v>
      </c>
      <c r="AV37" s="70">
        <v>33</v>
      </c>
      <c r="AW37" s="13">
        <v>375.36</v>
      </c>
      <c r="AX37" s="66">
        <f t="shared" si="78"/>
        <v>11374.545454545456</v>
      </c>
      <c r="AY37" s="47">
        <v>57.84</v>
      </c>
      <c r="AZ37" s="13">
        <v>591.41399999999999</v>
      </c>
      <c r="BA37" s="48">
        <f t="shared" si="79"/>
        <v>10225</v>
      </c>
      <c r="BB37" s="12">
        <f t="shared" si="75"/>
        <v>99.496000000000009</v>
      </c>
      <c r="BC37" s="14">
        <f t="shared" si="76"/>
        <v>1233.3699999999999</v>
      </c>
    </row>
    <row r="38" spans="1:55" x14ac:dyDescent="0.3">
      <c r="A38" s="3">
        <v>2019</v>
      </c>
      <c r="B38" s="64" t="s">
        <v>11</v>
      </c>
      <c r="C38" s="47">
        <v>0</v>
      </c>
      <c r="D38" s="13">
        <v>0</v>
      </c>
      <c r="E38" s="48">
        <v>0</v>
      </c>
      <c r="F38" s="47">
        <v>0</v>
      </c>
      <c r="G38" s="13">
        <v>0</v>
      </c>
      <c r="H38" s="48">
        <f t="shared" si="68"/>
        <v>0</v>
      </c>
      <c r="I38" s="47">
        <v>0</v>
      </c>
      <c r="J38" s="13">
        <v>0</v>
      </c>
      <c r="K38" s="48">
        <v>0</v>
      </c>
      <c r="L38" s="47">
        <v>0</v>
      </c>
      <c r="M38" s="13">
        <v>0</v>
      </c>
      <c r="N38" s="48">
        <v>0</v>
      </c>
      <c r="O38" s="47">
        <v>0</v>
      </c>
      <c r="P38" s="13">
        <v>0</v>
      </c>
      <c r="Q38" s="48">
        <f t="shared" si="70"/>
        <v>0</v>
      </c>
      <c r="R38" s="47">
        <v>0</v>
      </c>
      <c r="S38" s="13">
        <v>0</v>
      </c>
      <c r="T38" s="48">
        <v>0</v>
      </c>
      <c r="U38" s="47">
        <v>0</v>
      </c>
      <c r="V38" s="13">
        <v>0</v>
      </c>
      <c r="W38" s="48">
        <v>0</v>
      </c>
      <c r="X38" s="47">
        <v>0</v>
      </c>
      <c r="Y38" s="13">
        <v>0</v>
      </c>
      <c r="Z38" s="48">
        <v>0</v>
      </c>
      <c r="AA38" s="70">
        <v>0</v>
      </c>
      <c r="AB38" s="13">
        <v>0</v>
      </c>
      <c r="AC38" s="66">
        <v>0</v>
      </c>
      <c r="AD38" s="47">
        <v>0</v>
      </c>
      <c r="AE38" s="13">
        <v>0</v>
      </c>
      <c r="AF38" s="48">
        <f t="shared" si="72"/>
        <v>0</v>
      </c>
      <c r="AG38" s="47">
        <v>0</v>
      </c>
      <c r="AH38" s="13">
        <v>0</v>
      </c>
      <c r="AI38" s="48">
        <v>0</v>
      </c>
      <c r="AJ38" s="70"/>
      <c r="AK38" s="13"/>
      <c r="AL38" s="66"/>
      <c r="AM38" s="70">
        <v>0</v>
      </c>
      <c r="AN38" s="13">
        <v>0</v>
      </c>
      <c r="AO38" s="66">
        <v>0</v>
      </c>
      <c r="AP38" s="47">
        <v>0</v>
      </c>
      <c r="AQ38" s="13">
        <v>0</v>
      </c>
      <c r="AR38" s="48">
        <v>0</v>
      </c>
      <c r="AS38" s="47">
        <v>0</v>
      </c>
      <c r="AT38" s="13">
        <v>0</v>
      </c>
      <c r="AU38" s="48">
        <f t="shared" si="74"/>
        <v>0</v>
      </c>
      <c r="AV38" s="70">
        <v>0</v>
      </c>
      <c r="AW38" s="13">
        <v>0</v>
      </c>
      <c r="AX38" s="66">
        <v>0</v>
      </c>
      <c r="AY38" s="47">
        <v>31.4</v>
      </c>
      <c r="AZ38" s="13">
        <v>322.04199999999997</v>
      </c>
      <c r="BA38" s="48">
        <f t="shared" si="79"/>
        <v>10256.114649681529</v>
      </c>
      <c r="BB38" s="12">
        <f t="shared" si="75"/>
        <v>31.4</v>
      </c>
      <c r="BC38" s="14">
        <f t="shared" si="76"/>
        <v>322.04199999999997</v>
      </c>
    </row>
    <row r="39" spans="1:55" x14ac:dyDescent="0.3">
      <c r="A39" s="3">
        <v>2019</v>
      </c>
      <c r="B39" s="64" t="s">
        <v>12</v>
      </c>
      <c r="C39" s="47">
        <v>0</v>
      </c>
      <c r="D39" s="13">
        <v>0</v>
      </c>
      <c r="E39" s="48">
        <v>0</v>
      </c>
      <c r="F39" s="47">
        <v>0</v>
      </c>
      <c r="G39" s="13">
        <v>0</v>
      </c>
      <c r="H39" s="48">
        <f t="shared" si="68"/>
        <v>0</v>
      </c>
      <c r="I39" s="47">
        <v>0</v>
      </c>
      <c r="J39" s="13">
        <v>0</v>
      </c>
      <c r="K39" s="48">
        <v>0</v>
      </c>
      <c r="L39" s="47">
        <v>0</v>
      </c>
      <c r="M39" s="13">
        <v>0</v>
      </c>
      <c r="N39" s="48">
        <v>0</v>
      </c>
      <c r="O39" s="47">
        <v>0</v>
      </c>
      <c r="P39" s="13">
        <v>0</v>
      </c>
      <c r="Q39" s="48">
        <f t="shared" si="70"/>
        <v>0</v>
      </c>
      <c r="R39" s="47">
        <v>0</v>
      </c>
      <c r="S39" s="13">
        <v>0</v>
      </c>
      <c r="T39" s="48">
        <v>0</v>
      </c>
      <c r="U39" s="47">
        <v>0</v>
      </c>
      <c r="V39" s="13">
        <v>0</v>
      </c>
      <c r="W39" s="48">
        <v>0</v>
      </c>
      <c r="X39" s="47">
        <v>0</v>
      </c>
      <c r="Y39" s="13">
        <v>0</v>
      </c>
      <c r="Z39" s="48">
        <v>0</v>
      </c>
      <c r="AA39" s="70">
        <v>0</v>
      </c>
      <c r="AB39" s="13">
        <v>0</v>
      </c>
      <c r="AC39" s="66">
        <v>0</v>
      </c>
      <c r="AD39" s="47">
        <v>0</v>
      </c>
      <c r="AE39" s="13">
        <v>0</v>
      </c>
      <c r="AF39" s="48">
        <f t="shared" si="72"/>
        <v>0</v>
      </c>
      <c r="AG39" s="47">
        <v>0</v>
      </c>
      <c r="AH39" s="13">
        <v>0</v>
      </c>
      <c r="AI39" s="48">
        <v>0</v>
      </c>
      <c r="AJ39" s="70"/>
      <c r="AK39" s="13"/>
      <c r="AL39" s="66"/>
      <c r="AM39" s="70">
        <v>0</v>
      </c>
      <c r="AN39" s="13">
        <v>0</v>
      </c>
      <c r="AO39" s="66">
        <v>0</v>
      </c>
      <c r="AP39" s="47">
        <v>0</v>
      </c>
      <c r="AQ39" s="13">
        <v>0</v>
      </c>
      <c r="AR39" s="48">
        <v>0</v>
      </c>
      <c r="AS39" s="47">
        <v>0</v>
      </c>
      <c r="AT39" s="13">
        <v>0</v>
      </c>
      <c r="AU39" s="48">
        <f t="shared" si="74"/>
        <v>0</v>
      </c>
      <c r="AV39" s="70">
        <v>0</v>
      </c>
      <c r="AW39" s="13">
        <v>0</v>
      </c>
      <c r="AX39" s="66">
        <v>0</v>
      </c>
      <c r="AY39" s="47">
        <v>0</v>
      </c>
      <c r="AZ39" s="13">
        <v>0</v>
      </c>
      <c r="BA39" s="48">
        <v>0</v>
      </c>
      <c r="BB39" s="12">
        <f t="shared" si="75"/>
        <v>0</v>
      </c>
      <c r="BC39" s="14">
        <f t="shared" si="76"/>
        <v>0</v>
      </c>
    </row>
    <row r="40" spans="1:55" x14ac:dyDescent="0.3">
      <c r="A40" s="3">
        <v>2019</v>
      </c>
      <c r="B40" s="64" t="s">
        <v>13</v>
      </c>
      <c r="C40" s="47">
        <v>0</v>
      </c>
      <c r="D40" s="13">
        <v>0</v>
      </c>
      <c r="E40" s="48">
        <v>0</v>
      </c>
      <c r="F40" s="47">
        <v>0</v>
      </c>
      <c r="G40" s="13">
        <v>0</v>
      </c>
      <c r="H40" s="48">
        <f t="shared" si="68"/>
        <v>0</v>
      </c>
      <c r="I40" s="47">
        <v>0</v>
      </c>
      <c r="J40" s="13">
        <v>0</v>
      </c>
      <c r="K40" s="48">
        <v>0</v>
      </c>
      <c r="L40" s="47">
        <v>9.4E-2</v>
      </c>
      <c r="M40" s="13">
        <v>1.3280000000000001</v>
      </c>
      <c r="N40" s="48">
        <f t="shared" si="69"/>
        <v>14127.659574468085</v>
      </c>
      <c r="O40" s="47">
        <v>0</v>
      </c>
      <c r="P40" s="13">
        <v>0</v>
      </c>
      <c r="Q40" s="48">
        <f t="shared" si="70"/>
        <v>0</v>
      </c>
      <c r="R40" s="47">
        <v>0</v>
      </c>
      <c r="S40" s="13">
        <v>0</v>
      </c>
      <c r="T40" s="48">
        <v>0</v>
      </c>
      <c r="U40" s="47">
        <v>0</v>
      </c>
      <c r="V40" s="13">
        <v>0</v>
      </c>
      <c r="W40" s="48">
        <v>0</v>
      </c>
      <c r="X40" s="47">
        <v>0</v>
      </c>
      <c r="Y40" s="13">
        <v>0</v>
      </c>
      <c r="Z40" s="48">
        <v>0</v>
      </c>
      <c r="AA40" s="70">
        <v>0</v>
      </c>
      <c r="AB40" s="13">
        <v>0</v>
      </c>
      <c r="AC40" s="66">
        <v>0</v>
      </c>
      <c r="AD40" s="47">
        <v>0</v>
      </c>
      <c r="AE40" s="13">
        <v>0</v>
      </c>
      <c r="AF40" s="48">
        <f t="shared" si="72"/>
        <v>0</v>
      </c>
      <c r="AG40" s="47">
        <v>0</v>
      </c>
      <c r="AH40" s="13">
        <v>0</v>
      </c>
      <c r="AI40" s="48">
        <v>0</v>
      </c>
      <c r="AJ40" s="70"/>
      <c r="AK40" s="13"/>
      <c r="AL40" s="66"/>
      <c r="AM40" s="70">
        <v>0</v>
      </c>
      <c r="AN40" s="13">
        <v>0</v>
      </c>
      <c r="AO40" s="66">
        <v>0</v>
      </c>
      <c r="AP40" s="47">
        <v>0</v>
      </c>
      <c r="AQ40" s="13">
        <v>0</v>
      </c>
      <c r="AR40" s="48">
        <v>0</v>
      </c>
      <c r="AS40" s="47">
        <v>0</v>
      </c>
      <c r="AT40" s="13">
        <v>0</v>
      </c>
      <c r="AU40" s="48">
        <f t="shared" si="74"/>
        <v>0</v>
      </c>
      <c r="AV40" s="70">
        <v>0</v>
      </c>
      <c r="AW40" s="13">
        <v>0</v>
      </c>
      <c r="AX40" s="66">
        <v>0</v>
      </c>
      <c r="AY40" s="47">
        <v>0</v>
      </c>
      <c r="AZ40" s="13">
        <v>0</v>
      </c>
      <c r="BA40" s="48">
        <v>0</v>
      </c>
      <c r="BB40" s="12">
        <f t="shared" si="75"/>
        <v>9.4E-2</v>
      </c>
      <c r="BC40" s="14">
        <f t="shared" si="76"/>
        <v>1.3280000000000001</v>
      </c>
    </row>
    <row r="41" spans="1:55" x14ac:dyDescent="0.3">
      <c r="A41" s="3">
        <v>2019</v>
      </c>
      <c r="B41" s="64" t="s">
        <v>14</v>
      </c>
      <c r="C41" s="47">
        <v>0</v>
      </c>
      <c r="D41" s="13">
        <v>0</v>
      </c>
      <c r="E41" s="48">
        <v>0</v>
      </c>
      <c r="F41" s="47">
        <v>0</v>
      </c>
      <c r="G41" s="13">
        <v>0</v>
      </c>
      <c r="H41" s="48">
        <f t="shared" si="68"/>
        <v>0</v>
      </c>
      <c r="I41" s="47">
        <v>0</v>
      </c>
      <c r="J41" s="13">
        <v>0</v>
      </c>
      <c r="K41" s="48">
        <v>0</v>
      </c>
      <c r="L41" s="47">
        <v>0</v>
      </c>
      <c r="M41" s="13">
        <v>0</v>
      </c>
      <c r="N41" s="48">
        <v>0</v>
      </c>
      <c r="O41" s="47">
        <v>0</v>
      </c>
      <c r="P41" s="13">
        <v>0</v>
      </c>
      <c r="Q41" s="48">
        <f t="shared" si="70"/>
        <v>0</v>
      </c>
      <c r="R41" s="47">
        <v>0</v>
      </c>
      <c r="S41" s="13">
        <v>0</v>
      </c>
      <c r="T41" s="48">
        <v>0</v>
      </c>
      <c r="U41" s="47">
        <v>0</v>
      </c>
      <c r="V41" s="13">
        <v>0</v>
      </c>
      <c r="W41" s="48">
        <v>0</v>
      </c>
      <c r="X41" s="47">
        <v>0</v>
      </c>
      <c r="Y41" s="13">
        <v>0</v>
      </c>
      <c r="Z41" s="48">
        <v>0</v>
      </c>
      <c r="AA41" s="70">
        <v>1.472</v>
      </c>
      <c r="AB41" s="13">
        <v>25.469000000000001</v>
      </c>
      <c r="AC41" s="66">
        <f t="shared" ref="AC41:AC43" si="82">AB41/AA41*1000</f>
        <v>17302.309782608696</v>
      </c>
      <c r="AD41" s="47">
        <v>0</v>
      </c>
      <c r="AE41" s="13">
        <v>0</v>
      </c>
      <c r="AF41" s="48">
        <f t="shared" si="72"/>
        <v>0</v>
      </c>
      <c r="AG41" s="47">
        <v>0</v>
      </c>
      <c r="AH41" s="13">
        <v>0</v>
      </c>
      <c r="AI41" s="48">
        <v>0</v>
      </c>
      <c r="AJ41" s="70"/>
      <c r="AK41" s="13"/>
      <c r="AL41" s="66"/>
      <c r="AM41" s="70">
        <v>0</v>
      </c>
      <c r="AN41" s="13">
        <v>0</v>
      </c>
      <c r="AO41" s="66">
        <v>0</v>
      </c>
      <c r="AP41" s="47">
        <v>0</v>
      </c>
      <c r="AQ41" s="13">
        <v>0</v>
      </c>
      <c r="AR41" s="48">
        <v>0</v>
      </c>
      <c r="AS41" s="47">
        <v>0</v>
      </c>
      <c r="AT41" s="13">
        <v>0</v>
      </c>
      <c r="AU41" s="48">
        <f t="shared" si="74"/>
        <v>0</v>
      </c>
      <c r="AV41" s="70">
        <v>0</v>
      </c>
      <c r="AW41" s="13">
        <v>0</v>
      </c>
      <c r="AX41" s="66">
        <v>0</v>
      </c>
      <c r="AY41" s="47">
        <v>9.3640000000000008</v>
      </c>
      <c r="AZ41" s="13">
        <v>57.511000000000003</v>
      </c>
      <c r="BA41" s="48">
        <f t="shared" si="79"/>
        <v>6141.7129431866715</v>
      </c>
      <c r="BB41" s="12">
        <f t="shared" si="75"/>
        <v>10.836</v>
      </c>
      <c r="BC41" s="14">
        <f t="shared" si="76"/>
        <v>82.98</v>
      </c>
    </row>
    <row r="42" spans="1:55" x14ac:dyDescent="0.3">
      <c r="A42" s="3">
        <v>2019</v>
      </c>
      <c r="B42" s="64" t="s">
        <v>15</v>
      </c>
      <c r="C42" s="47">
        <v>0</v>
      </c>
      <c r="D42" s="13">
        <v>0</v>
      </c>
      <c r="E42" s="48">
        <v>0</v>
      </c>
      <c r="F42" s="47">
        <v>0</v>
      </c>
      <c r="G42" s="13">
        <v>0</v>
      </c>
      <c r="H42" s="48">
        <f t="shared" si="68"/>
        <v>0</v>
      </c>
      <c r="I42" s="47">
        <v>0</v>
      </c>
      <c r="J42" s="13">
        <v>0</v>
      </c>
      <c r="K42" s="48">
        <v>0</v>
      </c>
      <c r="L42" s="47">
        <v>0.56799999999999995</v>
      </c>
      <c r="M42" s="13">
        <v>8.734</v>
      </c>
      <c r="N42" s="48">
        <f t="shared" si="69"/>
        <v>15376.760563380283</v>
      </c>
      <c r="O42" s="47">
        <v>0</v>
      </c>
      <c r="P42" s="13">
        <v>0</v>
      </c>
      <c r="Q42" s="48">
        <f t="shared" si="70"/>
        <v>0</v>
      </c>
      <c r="R42" s="47">
        <v>0</v>
      </c>
      <c r="S42" s="13">
        <v>0</v>
      </c>
      <c r="T42" s="48">
        <v>0</v>
      </c>
      <c r="U42" s="47">
        <v>0</v>
      </c>
      <c r="V42" s="13">
        <v>0</v>
      </c>
      <c r="W42" s="48">
        <v>0</v>
      </c>
      <c r="X42" s="47">
        <v>0</v>
      </c>
      <c r="Y42" s="13">
        <v>0</v>
      </c>
      <c r="Z42" s="48">
        <v>0</v>
      </c>
      <c r="AA42" s="70">
        <v>0</v>
      </c>
      <c r="AB42" s="13">
        <v>0</v>
      </c>
      <c r="AC42" s="66">
        <v>0</v>
      </c>
      <c r="AD42" s="47">
        <v>0</v>
      </c>
      <c r="AE42" s="13">
        <v>0</v>
      </c>
      <c r="AF42" s="48">
        <f t="shared" si="72"/>
        <v>0</v>
      </c>
      <c r="AG42" s="47">
        <v>0</v>
      </c>
      <c r="AH42" s="13">
        <v>0</v>
      </c>
      <c r="AI42" s="48">
        <v>0</v>
      </c>
      <c r="AJ42" s="70"/>
      <c r="AK42" s="13"/>
      <c r="AL42" s="66"/>
      <c r="AM42" s="70">
        <v>0</v>
      </c>
      <c r="AN42" s="13">
        <v>0</v>
      </c>
      <c r="AO42" s="66">
        <v>0</v>
      </c>
      <c r="AP42" s="47">
        <v>0</v>
      </c>
      <c r="AQ42" s="13">
        <v>0</v>
      </c>
      <c r="AR42" s="48">
        <v>0</v>
      </c>
      <c r="AS42" s="47">
        <v>0</v>
      </c>
      <c r="AT42" s="13">
        <v>0</v>
      </c>
      <c r="AU42" s="48">
        <f t="shared" si="74"/>
        <v>0</v>
      </c>
      <c r="AV42" s="70">
        <v>0</v>
      </c>
      <c r="AW42" s="13">
        <v>0</v>
      </c>
      <c r="AX42" s="66">
        <v>0</v>
      </c>
      <c r="AY42" s="47">
        <v>63.28</v>
      </c>
      <c r="AZ42" s="13">
        <v>802.77800000000002</v>
      </c>
      <c r="BA42" s="48">
        <f t="shared" si="79"/>
        <v>12686.125158027813</v>
      </c>
      <c r="BB42" s="12">
        <f t="shared" si="75"/>
        <v>63.847999999999999</v>
      </c>
      <c r="BC42" s="14">
        <f t="shared" si="76"/>
        <v>811.51200000000006</v>
      </c>
    </row>
    <row r="43" spans="1:55" x14ac:dyDescent="0.3">
      <c r="A43" s="3">
        <v>2019</v>
      </c>
      <c r="B43" s="64" t="s">
        <v>16</v>
      </c>
      <c r="C43" s="47">
        <v>0.75</v>
      </c>
      <c r="D43" s="13">
        <v>24.375</v>
      </c>
      <c r="E43" s="48">
        <f t="shared" si="80"/>
        <v>32500</v>
      </c>
      <c r="F43" s="47">
        <v>0</v>
      </c>
      <c r="G43" s="13">
        <v>0</v>
      </c>
      <c r="H43" s="48">
        <f t="shared" si="68"/>
        <v>0</v>
      </c>
      <c r="I43" s="47">
        <v>0.12</v>
      </c>
      <c r="J43" s="13">
        <v>2.0819999999999999</v>
      </c>
      <c r="K43" s="48">
        <f t="shared" ref="K43" si="83">J43/I43*1000</f>
        <v>17349.999999999996</v>
      </c>
      <c r="L43" s="47">
        <v>0</v>
      </c>
      <c r="M43" s="13">
        <v>0</v>
      </c>
      <c r="N43" s="48">
        <v>0</v>
      </c>
      <c r="O43" s="47">
        <v>0</v>
      </c>
      <c r="P43" s="13">
        <v>0</v>
      </c>
      <c r="Q43" s="48">
        <f t="shared" si="70"/>
        <v>0</v>
      </c>
      <c r="R43" s="47">
        <v>0</v>
      </c>
      <c r="S43" s="13">
        <v>0</v>
      </c>
      <c r="T43" s="48">
        <v>0</v>
      </c>
      <c r="U43" s="47">
        <v>0</v>
      </c>
      <c r="V43" s="13">
        <v>0</v>
      </c>
      <c r="W43" s="48">
        <v>0</v>
      </c>
      <c r="X43" s="47">
        <v>0</v>
      </c>
      <c r="Y43" s="13">
        <v>0</v>
      </c>
      <c r="Z43" s="48">
        <v>0</v>
      </c>
      <c r="AA43" s="70">
        <v>1.288</v>
      </c>
      <c r="AB43" s="13">
        <v>21.76</v>
      </c>
      <c r="AC43" s="66">
        <f t="shared" si="82"/>
        <v>16894.409937888198</v>
      </c>
      <c r="AD43" s="47">
        <v>0</v>
      </c>
      <c r="AE43" s="13">
        <v>0</v>
      </c>
      <c r="AF43" s="48">
        <f t="shared" si="72"/>
        <v>0</v>
      </c>
      <c r="AG43" s="47">
        <v>0</v>
      </c>
      <c r="AH43" s="13">
        <v>0</v>
      </c>
      <c r="AI43" s="48">
        <v>0</v>
      </c>
      <c r="AJ43" s="70"/>
      <c r="AK43" s="13"/>
      <c r="AL43" s="66"/>
      <c r="AM43" s="70">
        <v>0</v>
      </c>
      <c r="AN43" s="13">
        <v>0</v>
      </c>
      <c r="AO43" s="66">
        <v>0</v>
      </c>
      <c r="AP43" s="47">
        <v>0</v>
      </c>
      <c r="AQ43" s="13">
        <v>0</v>
      </c>
      <c r="AR43" s="48">
        <v>0</v>
      </c>
      <c r="AS43" s="47">
        <v>0</v>
      </c>
      <c r="AT43" s="13">
        <v>0</v>
      </c>
      <c r="AU43" s="48">
        <f t="shared" si="74"/>
        <v>0</v>
      </c>
      <c r="AV43" s="70">
        <v>0</v>
      </c>
      <c r="AW43" s="13">
        <v>0</v>
      </c>
      <c r="AX43" s="66">
        <v>0</v>
      </c>
      <c r="AY43" s="47">
        <v>0</v>
      </c>
      <c r="AZ43" s="13">
        <v>0</v>
      </c>
      <c r="BA43" s="48">
        <v>0</v>
      </c>
      <c r="BB43" s="12">
        <f>C43+R43+X43+AG43+L43+AV43+AY43+U43+AM43+AA43+AP43+I43</f>
        <v>2.1580000000000004</v>
      </c>
      <c r="BC43" s="14">
        <f>D43+S43+Y43+AH43+M43+AW43+AZ43+V43+AN43+AB43+AQ43+J43</f>
        <v>48.217000000000006</v>
      </c>
    </row>
    <row r="44" spans="1:55" ht="15" thickBot="1" x14ac:dyDescent="0.35">
      <c r="A44" s="33"/>
      <c r="B44" s="65" t="s">
        <v>17</v>
      </c>
      <c r="C44" s="73">
        <f t="shared" ref="C44:D44" si="84">SUM(C32:C43)</f>
        <v>1.552</v>
      </c>
      <c r="D44" s="34">
        <f t="shared" si="84"/>
        <v>59.813000000000002</v>
      </c>
      <c r="E44" s="74"/>
      <c r="F44" s="73">
        <f t="shared" ref="F44:G44" si="85">SUM(F32:F43)</f>
        <v>0</v>
      </c>
      <c r="G44" s="34">
        <f t="shared" si="85"/>
        <v>0</v>
      </c>
      <c r="H44" s="74"/>
      <c r="I44" s="73">
        <f t="shared" ref="I44:J44" si="86">SUM(I32:I43)</f>
        <v>0.12</v>
      </c>
      <c r="J44" s="34">
        <f t="shared" si="86"/>
        <v>2.0819999999999999</v>
      </c>
      <c r="K44" s="74"/>
      <c r="L44" s="73">
        <f t="shared" ref="L44:M44" si="87">SUM(L32:L43)</f>
        <v>16.885000000000002</v>
      </c>
      <c r="M44" s="34">
        <f t="shared" si="87"/>
        <v>357.50099999999992</v>
      </c>
      <c r="N44" s="74"/>
      <c r="O44" s="73">
        <f t="shared" ref="O44:P44" si="88">SUM(O32:O43)</f>
        <v>0</v>
      </c>
      <c r="P44" s="34">
        <f t="shared" si="88"/>
        <v>0</v>
      </c>
      <c r="Q44" s="74"/>
      <c r="R44" s="73">
        <f t="shared" ref="R44:S44" si="89">SUM(R32:R43)</f>
        <v>55.28</v>
      </c>
      <c r="S44" s="34">
        <f t="shared" si="89"/>
        <v>1006.61</v>
      </c>
      <c r="T44" s="74"/>
      <c r="U44" s="73">
        <f t="shared" ref="U44:V44" si="90">SUM(U32:U43)</f>
        <v>31.840999999999998</v>
      </c>
      <c r="V44" s="34">
        <f t="shared" si="90"/>
        <v>423.16800000000001</v>
      </c>
      <c r="W44" s="74"/>
      <c r="X44" s="73">
        <f t="shared" ref="X44:Y44" si="91">SUM(X32:X43)</f>
        <v>0</v>
      </c>
      <c r="Y44" s="34">
        <f t="shared" si="91"/>
        <v>0</v>
      </c>
      <c r="Z44" s="74"/>
      <c r="AA44" s="71">
        <f t="shared" ref="AA44:AB44" si="92">SUM(AA32:AA43)</f>
        <v>2.76</v>
      </c>
      <c r="AB44" s="34">
        <f t="shared" si="92"/>
        <v>47.228999999999999</v>
      </c>
      <c r="AC44" s="78"/>
      <c r="AD44" s="73">
        <f t="shared" ref="AD44:AE44" si="93">SUM(AD32:AD43)</f>
        <v>0</v>
      </c>
      <c r="AE44" s="34">
        <f t="shared" si="93"/>
        <v>0</v>
      </c>
      <c r="AF44" s="74"/>
      <c r="AG44" s="73">
        <f t="shared" ref="AG44:AH44" si="94">SUM(AG32:AG43)</f>
        <v>4.2999999999999997E-2</v>
      </c>
      <c r="AH44" s="34">
        <f t="shared" si="94"/>
        <v>2.7879999999999998</v>
      </c>
      <c r="AI44" s="74"/>
      <c r="AJ44" s="71"/>
      <c r="AK44" s="34"/>
      <c r="AL44" s="78"/>
      <c r="AM44" s="71">
        <f t="shared" ref="AM44:AN44" si="95">SUM(AM32:AM43)</f>
        <v>0</v>
      </c>
      <c r="AN44" s="34">
        <f t="shared" si="95"/>
        <v>0</v>
      </c>
      <c r="AO44" s="78"/>
      <c r="AP44" s="73">
        <f t="shared" ref="AP44:AQ44" si="96">SUM(AP32:AP43)</f>
        <v>0.308</v>
      </c>
      <c r="AQ44" s="34">
        <f t="shared" si="96"/>
        <v>4.2300000000000004</v>
      </c>
      <c r="AR44" s="74"/>
      <c r="AS44" s="73">
        <f t="shared" ref="AS44:AT44" si="97">SUM(AS32:AS43)</f>
        <v>0</v>
      </c>
      <c r="AT44" s="34">
        <f t="shared" si="97"/>
        <v>0</v>
      </c>
      <c r="AU44" s="74"/>
      <c r="AV44" s="71">
        <f t="shared" ref="AV44:AW44" si="98">SUM(AV32:AV43)</f>
        <v>70.057000000000002</v>
      </c>
      <c r="AW44" s="34">
        <f t="shared" si="98"/>
        <v>902.98</v>
      </c>
      <c r="AX44" s="78"/>
      <c r="AY44" s="73">
        <f t="shared" ref="AY44:AZ44" si="99">SUM(AY32:AY43)</f>
        <v>251.804</v>
      </c>
      <c r="AZ44" s="34">
        <f t="shared" si="99"/>
        <v>2840.7730000000001</v>
      </c>
      <c r="BA44" s="74"/>
      <c r="BB44" s="35">
        <f>C44+R44+X44+AG44+L44+AV44+AY44+U44+AM44+AA44+AP44+I44</f>
        <v>430.65</v>
      </c>
      <c r="BC44" s="36">
        <f>D44+S44+Y44+AH44+M44+AW44+AZ44+V44+AN44+AB44+AQ44+J44</f>
        <v>5647.174</v>
      </c>
    </row>
    <row r="45" spans="1:55" x14ac:dyDescent="0.3">
      <c r="A45" s="41">
        <v>2020</v>
      </c>
      <c r="B45" s="64" t="s">
        <v>5</v>
      </c>
      <c r="C45" s="47">
        <v>0</v>
      </c>
      <c r="D45" s="13">
        <v>0</v>
      </c>
      <c r="E45" s="48">
        <v>0</v>
      </c>
      <c r="F45" s="47">
        <v>0</v>
      </c>
      <c r="G45" s="13">
        <v>0</v>
      </c>
      <c r="H45" s="48">
        <f t="shared" ref="H45:H56" si="100">IF(F45=0,0,G45/F45*1000)</f>
        <v>0</v>
      </c>
      <c r="I45" s="47">
        <v>0</v>
      </c>
      <c r="J45" s="13">
        <v>0</v>
      </c>
      <c r="K45" s="48">
        <v>0</v>
      </c>
      <c r="L45" s="47">
        <v>3.3788</v>
      </c>
      <c r="M45" s="13">
        <v>53.073</v>
      </c>
      <c r="N45" s="48">
        <f t="shared" ref="N45:N47" si="101">M45/L45*1000</f>
        <v>15707.64768556884</v>
      </c>
      <c r="O45" s="47">
        <v>0</v>
      </c>
      <c r="P45" s="13">
        <v>0</v>
      </c>
      <c r="Q45" s="48">
        <f t="shared" ref="Q45:Q56" si="102">IF(O45=0,0,P45/O45*1000)</f>
        <v>0</v>
      </c>
      <c r="R45" s="47">
        <v>0</v>
      </c>
      <c r="S45" s="13">
        <v>0</v>
      </c>
      <c r="T45" s="48">
        <v>0</v>
      </c>
      <c r="U45" s="47">
        <v>1.1299999999999999</v>
      </c>
      <c r="V45" s="13">
        <v>18.100000000000001</v>
      </c>
      <c r="W45" s="48">
        <f t="shared" ref="W45:W47" si="103">V45/U45*1000</f>
        <v>16017.699115044252</v>
      </c>
      <c r="X45" s="47">
        <v>0</v>
      </c>
      <c r="Y45" s="13">
        <v>0</v>
      </c>
      <c r="Z45" s="48">
        <v>0</v>
      </c>
      <c r="AA45" s="70">
        <v>0</v>
      </c>
      <c r="AB45" s="13">
        <v>0</v>
      </c>
      <c r="AC45" s="66">
        <v>0</v>
      </c>
      <c r="AD45" s="47">
        <v>0</v>
      </c>
      <c r="AE45" s="13">
        <v>0</v>
      </c>
      <c r="AF45" s="48">
        <f t="shared" ref="AF45:AF56" si="104">IF(AD45=0,0,AE45/AD45*1000)</f>
        <v>0</v>
      </c>
      <c r="AG45" s="47">
        <v>8.4700000000000006</v>
      </c>
      <c r="AH45" s="13">
        <v>263.30200000000002</v>
      </c>
      <c r="AI45" s="48">
        <f t="shared" ref="AI45:AI48" si="105">AH45/AG45*1000</f>
        <v>31086.422668240852</v>
      </c>
      <c r="AJ45" s="70"/>
      <c r="AK45" s="13"/>
      <c r="AL45" s="66"/>
      <c r="AM45" s="70">
        <v>0</v>
      </c>
      <c r="AN45" s="13">
        <v>0</v>
      </c>
      <c r="AO45" s="66">
        <v>0</v>
      </c>
      <c r="AP45" s="47">
        <v>0</v>
      </c>
      <c r="AQ45" s="13">
        <v>0</v>
      </c>
      <c r="AR45" s="48">
        <v>0</v>
      </c>
      <c r="AS45" s="47">
        <v>0</v>
      </c>
      <c r="AT45" s="13">
        <v>0</v>
      </c>
      <c r="AU45" s="48">
        <f t="shared" ref="AU45:AU56" si="106">IF(AS45=0,0,AT45/AS45*1000)</f>
        <v>0</v>
      </c>
      <c r="AV45" s="70">
        <v>9.1170000000000009</v>
      </c>
      <c r="AW45" s="13">
        <v>130.95099999999999</v>
      </c>
      <c r="AX45" s="66">
        <f t="shared" ref="AX45:AX46" si="107">AW45/AV45*1000</f>
        <v>14363.38707908303</v>
      </c>
      <c r="AY45" s="47">
        <v>0</v>
      </c>
      <c r="AZ45" s="13">
        <v>0</v>
      </c>
      <c r="BA45" s="48">
        <v>0</v>
      </c>
      <c r="BB45" s="12">
        <f t="shared" ref="BB45:BB55" si="108">C45+R45+X45+AG45+L45+AV45+AY45+U45+AM45+AA45+AP45+I45</f>
        <v>22.095800000000001</v>
      </c>
      <c r="BC45" s="14">
        <f t="shared" ref="BC45:BC55" si="109">D45+S45+Y45+AH45+M45+AW45+AZ45+V45+AN45+AB45+AQ45+J45</f>
        <v>465.42600000000004</v>
      </c>
    </row>
    <row r="46" spans="1:55" x14ac:dyDescent="0.3">
      <c r="A46" s="41">
        <v>2020</v>
      </c>
      <c r="B46" s="64" t="s">
        <v>6</v>
      </c>
      <c r="C46" s="47">
        <v>0</v>
      </c>
      <c r="D46" s="13">
        <v>0</v>
      </c>
      <c r="E46" s="48">
        <v>0</v>
      </c>
      <c r="F46" s="47">
        <v>0</v>
      </c>
      <c r="G46" s="13">
        <v>0</v>
      </c>
      <c r="H46" s="48">
        <f t="shared" si="100"/>
        <v>0</v>
      </c>
      <c r="I46" s="47">
        <v>0</v>
      </c>
      <c r="J46" s="13">
        <v>0</v>
      </c>
      <c r="K46" s="48">
        <v>0</v>
      </c>
      <c r="L46" s="47">
        <v>0</v>
      </c>
      <c r="M46" s="13">
        <v>0</v>
      </c>
      <c r="N46" s="48">
        <v>0</v>
      </c>
      <c r="O46" s="47">
        <v>0</v>
      </c>
      <c r="P46" s="13">
        <v>0</v>
      </c>
      <c r="Q46" s="48">
        <f t="shared" si="102"/>
        <v>0</v>
      </c>
      <c r="R46" s="47">
        <v>0</v>
      </c>
      <c r="S46" s="13">
        <v>0</v>
      </c>
      <c r="T46" s="48">
        <v>0</v>
      </c>
      <c r="U46" s="47">
        <v>0</v>
      </c>
      <c r="V46" s="13">
        <v>0</v>
      </c>
      <c r="W46" s="48">
        <v>0</v>
      </c>
      <c r="X46" s="47">
        <v>0</v>
      </c>
      <c r="Y46" s="13">
        <v>0</v>
      </c>
      <c r="Z46" s="48">
        <v>0</v>
      </c>
      <c r="AA46" s="70">
        <v>2.2080000000000002</v>
      </c>
      <c r="AB46" s="13">
        <v>37.304000000000002</v>
      </c>
      <c r="AC46" s="66">
        <f t="shared" ref="AC46:AC48" si="110">AB46/AA46*1000</f>
        <v>16894.927536231884</v>
      </c>
      <c r="AD46" s="47">
        <v>0</v>
      </c>
      <c r="AE46" s="13">
        <v>0</v>
      </c>
      <c r="AF46" s="48">
        <f t="shared" si="104"/>
        <v>0</v>
      </c>
      <c r="AG46" s="47">
        <v>0</v>
      </c>
      <c r="AH46" s="13">
        <v>0</v>
      </c>
      <c r="AI46" s="48">
        <v>0</v>
      </c>
      <c r="AJ46" s="70"/>
      <c r="AK46" s="13"/>
      <c r="AL46" s="66"/>
      <c r="AM46" s="70">
        <v>0</v>
      </c>
      <c r="AN46" s="13">
        <v>0</v>
      </c>
      <c r="AO46" s="66">
        <v>0</v>
      </c>
      <c r="AP46" s="47">
        <v>0</v>
      </c>
      <c r="AQ46" s="13">
        <v>0</v>
      </c>
      <c r="AR46" s="48">
        <v>0</v>
      </c>
      <c r="AS46" s="47">
        <v>0</v>
      </c>
      <c r="AT46" s="13">
        <v>0</v>
      </c>
      <c r="AU46" s="48">
        <f t="shared" si="106"/>
        <v>0</v>
      </c>
      <c r="AV46" s="70">
        <v>10</v>
      </c>
      <c r="AW46" s="13">
        <v>124</v>
      </c>
      <c r="AX46" s="66">
        <f t="shared" si="107"/>
        <v>12400</v>
      </c>
      <c r="AY46" s="47">
        <v>0</v>
      </c>
      <c r="AZ46" s="13">
        <v>0</v>
      </c>
      <c r="BA46" s="48">
        <v>0</v>
      </c>
      <c r="BB46" s="12">
        <f t="shared" si="108"/>
        <v>12.208</v>
      </c>
      <c r="BC46" s="55">
        <f t="shared" si="109"/>
        <v>161.304</v>
      </c>
    </row>
    <row r="47" spans="1:55" x14ac:dyDescent="0.3">
      <c r="A47" s="41">
        <v>2020</v>
      </c>
      <c r="B47" s="64" t="s">
        <v>7</v>
      </c>
      <c r="C47" s="47">
        <v>0</v>
      </c>
      <c r="D47" s="13">
        <v>0</v>
      </c>
      <c r="E47" s="48">
        <v>0</v>
      </c>
      <c r="F47" s="47">
        <v>0</v>
      </c>
      <c r="G47" s="13">
        <v>0</v>
      </c>
      <c r="H47" s="48">
        <f t="shared" si="100"/>
        <v>0</v>
      </c>
      <c r="I47" s="47">
        <v>0</v>
      </c>
      <c r="J47" s="13">
        <v>0</v>
      </c>
      <c r="K47" s="48">
        <v>0</v>
      </c>
      <c r="L47" s="47">
        <v>7.4999999999999997E-2</v>
      </c>
      <c r="M47" s="13">
        <v>1.1970000000000001</v>
      </c>
      <c r="N47" s="48">
        <f t="shared" si="101"/>
        <v>15960</v>
      </c>
      <c r="O47" s="47">
        <v>0</v>
      </c>
      <c r="P47" s="13">
        <v>0</v>
      </c>
      <c r="Q47" s="48">
        <f t="shared" si="102"/>
        <v>0</v>
      </c>
      <c r="R47" s="47">
        <v>0</v>
      </c>
      <c r="S47" s="13">
        <v>0</v>
      </c>
      <c r="T47" s="48">
        <v>0</v>
      </c>
      <c r="U47" s="47">
        <v>32</v>
      </c>
      <c r="V47" s="13">
        <v>511.488</v>
      </c>
      <c r="W47" s="48">
        <f t="shared" si="103"/>
        <v>15984</v>
      </c>
      <c r="X47" s="47">
        <v>0</v>
      </c>
      <c r="Y47" s="13">
        <v>0</v>
      </c>
      <c r="Z47" s="48">
        <v>0</v>
      </c>
      <c r="AA47" s="47">
        <v>0</v>
      </c>
      <c r="AB47" s="13">
        <v>0</v>
      </c>
      <c r="AC47" s="48">
        <v>0</v>
      </c>
      <c r="AD47" s="47">
        <v>0</v>
      </c>
      <c r="AE47" s="13">
        <v>0</v>
      </c>
      <c r="AF47" s="48">
        <f t="shared" si="104"/>
        <v>0</v>
      </c>
      <c r="AG47" s="47">
        <v>0</v>
      </c>
      <c r="AH47" s="13">
        <v>0</v>
      </c>
      <c r="AI47" s="48">
        <v>0</v>
      </c>
      <c r="AJ47" s="47"/>
      <c r="AK47" s="13"/>
      <c r="AL47" s="48"/>
      <c r="AM47" s="47">
        <v>0</v>
      </c>
      <c r="AN47" s="13">
        <v>0</v>
      </c>
      <c r="AO47" s="48">
        <v>0</v>
      </c>
      <c r="AP47" s="47">
        <v>0</v>
      </c>
      <c r="AQ47" s="13">
        <v>0</v>
      </c>
      <c r="AR47" s="48">
        <v>0</v>
      </c>
      <c r="AS47" s="47">
        <v>0</v>
      </c>
      <c r="AT47" s="13">
        <v>0</v>
      </c>
      <c r="AU47" s="48">
        <f t="shared" si="106"/>
        <v>0</v>
      </c>
      <c r="AV47" s="47">
        <v>0</v>
      </c>
      <c r="AW47" s="13">
        <v>0</v>
      </c>
      <c r="AX47" s="48">
        <v>0</v>
      </c>
      <c r="AY47" s="47">
        <v>0</v>
      </c>
      <c r="AZ47" s="13">
        <v>0</v>
      </c>
      <c r="BA47" s="48">
        <v>0</v>
      </c>
      <c r="BB47" s="12">
        <f t="shared" si="108"/>
        <v>32.075000000000003</v>
      </c>
      <c r="BC47" s="14">
        <f t="shared" si="109"/>
        <v>512.68499999999995</v>
      </c>
    </row>
    <row r="48" spans="1:55" x14ac:dyDescent="0.3">
      <c r="A48" s="41">
        <v>2020</v>
      </c>
      <c r="B48" s="64" t="s">
        <v>8</v>
      </c>
      <c r="C48" s="47">
        <v>0</v>
      </c>
      <c r="D48" s="13">
        <v>0</v>
      </c>
      <c r="E48" s="48">
        <v>0</v>
      </c>
      <c r="F48" s="47">
        <v>0</v>
      </c>
      <c r="G48" s="13">
        <v>0</v>
      </c>
      <c r="H48" s="48">
        <f t="shared" si="100"/>
        <v>0</v>
      </c>
      <c r="I48" s="47">
        <v>0</v>
      </c>
      <c r="J48" s="13">
        <v>0</v>
      </c>
      <c r="K48" s="48">
        <v>0</v>
      </c>
      <c r="L48" s="47">
        <v>0</v>
      </c>
      <c r="M48" s="13">
        <v>0</v>
      </c>
      <c r="N48" s="48">
        <v>0</v>
      </c>
      <c r="O48" s="47">
        <v>0</v>
      </c>
      <c r="P48" s="13">
        <v>0</v>
      </c>
      <c r="Q48" s="48">
        <f t="shared" si="102"/>
        <v>0</v>
      </c>
      <c r="R48" s="47">
        <v>0</v>
      </c>
      <c r="S48" s="13">
        <v>0</v>
      </c>
      <c r="T48" s="48">
        <v>0</v>
      </c>
      <c r="U48" s="47">
        <v>0</v>
      </c>
      <c r="V48" s="13">
        <v>0</v>
      </c>
      <c r="W48" s="48">
        <v>0</v>
      </c>
      <c r="X48" s="47">
        <v>0</v>
      </c>
      <c r="Y48" s="13">
        <v>0</v>
      </c>
      <c r="Z48" s="48">
        <v>0</v>
      </c>
      <c r="AA48" s="70">
        <v>4.048</v>
      </c>
      <c r="AB48" s="13">
        <v>68.388999999999996</v>
      </c>
      <c r="AC48" s="66">
        <f t="shared" si="110"/>
        <v>16894.51581027668</v>
      </c>
      <c r="AD48" s="47">
        <v>0</v>
      </c>
      <c r="AE48" s="13">
        <v>0</v>
      </c>
      <c r="AF48" s="48">
        <f t="shared" si="104"/>
        <v>0</v>
      </c>
      <c r="AG48" s="47">
        <v>3.53</v>
      </c>
      <c r="AH48" s="13">
        <v>52.95</v>
      </c>
      <c r="AI48" s="48">
        <f t="shared" si="105"/>
        <v>15000.000000000002</v>
      </c>
      <c r="AJ48" s="47"/>
      <c r="AK48" s="13"/>
      <c r="AL48" s="48"/>
      <c r="AM48" s="47">
        <v>0</v>
      </c>
      <c r="AN48" s="13">
        <v>0</v>
      </c>
      <c r="AO48" s="48">
        <v>0</v>
      </c>
      <c r="AP48" s="47">
        <v>0</v>
      </c>
      <c r="AQ48" s="13">
        <v>0</v>
      </c>
      <c r="AR48" s="48">
        <v>0</v>
      </c>
      <c r="AS48" s="47">
        <v>0</v>
      </c>
      <c r="AT48" s="13">
        <v>0</v>
      </c>
      <c r="AU48" s="48">
        <f t="shared" si="106"/>
        <v>0</v>
      </c>
      <c r="AV48" s="47">
        <v>0</v>
      </c>
      <c r="AW48" s="13">
        <v>0</v>
      </c>
      <c r="AX48" s="48">
        <v>0</v>
      </c>
      <c r="AY48" s="47">
        <v>0</v>
      </c>
      <c r="AZ48" s="13">
        <v>0</v>
      </c>
      <c r="BA48" s="48">
        <v>0</v>
      </c>
      <c r="BB48" s="12">
        <f t="shared" si="108"/>
        <v>7.5779999999999994</v>
      </c>
      <c r="BC48" s="14">
        <f t="shared" si="109"/>
        <v>121.339</v>
      </c>
    </row>
    <row r="49" spans="1:55" x14ac:dyDescent="0.3">
      <c r="A49" s="41">
        <v>2020</v>
      </c>
      <c r="B49" s="66" t="s">
        <v>9</v>
      </c>
      <c r="C49" s="47">
        <v>35.26</v>
      </c>
      <c r="D49" s="13">
        <v>457.322</v>
      </c>
      <c r="E49" s="48">
        <f t="shared" ref="E49:BA56" si="111">IF(C49=0,0,D49/C49*1000)</f>
        <v>12969.994327850256</v>
      </c>
      <c r="F49" s="47">
        <v>0</v>
      </c>
      <c r="G49" s="13">
        <v>0</v>
      </c>
      <c r="H49" s="48">
        <f t="shared" si="100"/>
        <v>0</v>
      </c>
      <c r="I49" s="47">
        <v>0</v>
      </c>
      <c r="J49" s="13">
        <v>0</v>
      </c>
      <c r="K49" s="48">
        <f t="shared" si="111"/>
        <v>0</v>
      </c>
      <c r="L49" s="47">
        <v>0</v>
      </c>
      <c r="M49" s="13">
        <v>0</v>
      </c>
      <c r="N49" s="48">
        <f t="shared" si="111"/>
        <v>0</v>
      </c>
      <c r="O49" s="47">
        <v>0</v>
      </c>
      <c r="P49" s="13">
        <v>0</v>
      </c>
      <c r="Q49" s="48">
        <f t="shared" si="102"/>
        <v>0</v>
      </c>
      <c r="R49" s="47">
        <v>0</v>
      </c>
      <c r="S49" s="13">
        <v>0</v>
      </c>
      <c r="T49" s="48">
        <f t="shared" si="111"/>
        <v>0</v>
      </c>
      <c r="U49" s="47">
        <v>0</v>
      </c>
      <c r="V49" s="13">
        <v>0</v>
      </c>
      <c r="W49" s="48">
        <f t="shared" si="111"/>
        <v>0</v>
      </c>
      <c r="X49" s="47">
        <v>0</v>
      </c>
      <c r="Y49" s="13">
        <v>0</v>
      </c>
      <c r="Z49" s="48">
        <f t="shared" si="111"/>
        <v>0</v>
      </c>
      <c r="AA49" s="47">
        <v>0</v>
      </c>
      <c r="AB49" s="13">
        <v>0</v>
      </c>
      <c r="AC49" s="48">
        <f t="shared" si="111"/>
        <v>0</v>
      </c>
      <c r="AD49" s="47">
        <v>0</v>
      </c>
      <c r="AE49" s="13">
        <v>0</v>
      </c>
      <c r="AF49" s="48">
        <f t="shared" si="104"/>
        <v>0</v>
      </c>
      <c r="AG49" s="47">
        <v>0</v>
      </c>
      <c r="AH49" s="13">
        <v>0</v>
      </c>
      <c r="AI49" s="48">
        <f t="shared" si="111"/>
        <v>0</v>
      </c>
      <c r="AJ49" s="47"/>
      <c r="AK49" s="13"/>
      <c r="AL49" s="48"/>
      <c r="AM49" s="47">
        <v>0</v>
      </c>
      <c r="AN49" s="13">
        <v>0</v>
      </c>
      <c r="AO49" s="48">
        <f t="shared" si="111"/>
        <v>0</v>
      </c>
      <c r="AP49" s="47">
        <v>0</v>
      </c>
      <c r="AQ49" s="13">
        <v>0</v>
      </c>
      <c r="AR49" s="48">
        <f t="shared" si="111"/>
        <v>0</v>
      </c>
      <c r="AS49" s="47">
        <v>0</v>
      </c>
      <c r="AT49" s="13">
        <v>0</v>
      </c>
      <c r="AU49" s="48">
        <f t="shared" si="106"/>
        <v>0</v>
      </c>
      <c r="AV49" s="47">
        <v>0</v>
      </c>
      <c r="AW49" s="13">
        <v>0</v>
      </c>
      <c r="AX49" s="48">
        <f t="shared" si="111"/>
        <v>0</v>
      </c>
      <c r="AY49" s="47">
        <v>0</v>
      </c>
      <c r="AZ49" s="13">
        <v>0</v>
      </c>
      <c r="BA49" s="48">
        <f t="shared" ref="BA49" si="112">IF(AY49=0,0,AZ49/AY49*1000)</f>
        <v>0</v>
      </c>
      <c r="BB49" s="12">
        <f t="shared" si="108"/>
        <v>35.26</v>
      </c>
      <c r="BC49" s="14">
        <f t="shared" si="109"/>
        <v>457.322</v>
      </c>
    </row>
    <row r="50" spans="1:55" x14ac:dyDescent="0.3">
      <c r="A50" s="41">
        <v>2020</v>
      </c>
      <c r="B50" s="64" t="s">
        <v>10</v>
      </c>
      <c r="C50" s="47">
        <v>0</v>
      </c>
      <c r="D50" s="13">
        <v>0</v>
      </c>
      <c r="E50" s="48">
        <f t="shared" si="111"/>
        <v>0</v>
      </c>
      <c r="F50" s="47">
        <v>0</v>
      </c>
      <c r="G50" s="13">
        <v>0</v>
      </c>
      <c r="H50" s="48">
        <f t="shared" si="100"/>
        <v>0</v>
      </c>
      <c r="I50" s="47">
        <v>0</v>
      </c>
      <c r="J50" s="13">
        <v>0</v>
      </c>
      <c r="K50" s="48">
        <f t="shared" si="111"/>
        <v>0</v>
      </c>
      <c r="L50" s="47">
        <v>0</v>
      </c>
      <c r="M50" s="13">
        <v>0</v>
      </c>
      <c r="N50" s="48">
        <f t="shared" si="111"/>
        <v>0</v>
      </c>
      <c r="O50" s="47">
        <v>0</v>
      </c>
      <c r="P50" s="13">
        <v>0</v>
      </c>
      <c r="Q50" s="48">
        <f t="shared" si="102"/>
        <v>0</v>
      </c>
      <c r="R50" s="47">
        <v>0</v>
      </c>
      <c r="S50" s="13">
        <v>0</v>
      </c>
      <c r="T50" s="48">
        <f t="shared" si="111"/>
        <v>0</v>
      </c>
      <c r="U50" s="47">
        <v>0</v>
      </c>
      <c r="V50" s="13">
        <v>0</v>
      </c>
      <c r="W50" s="48">
        <f t="shared" si="111"/>
        <v>0</v>
      </c>
      <c r="X50" s="47">
        <v>0</v>
      </c>
      <c r="Y50" s="13">
        <v>0</v>
      </c>
      <c r="Z50" s="48">
        <f t="shared" si="111"/>
        <v>0</v>
      </c>
      <c r="AA50" s="47">
        <v>0</v>
      </c>
      <c r="AB50" s="13">
        <v>0</v>
      </c>
      <c r="AC50" s="48">
        <f t="shared" si="111"/>
        <v>0</v>
      </c>
      <c r="AD50" s="47">
        <v>0</v>
      </c>
      <c r="AE50" s="13">
        <v>0</v>
      </c>
      <c r="AF50" s="48">
        <f t="shared" si="104"/>
        <v>0</v>
      </c>
      <c r="AG50" s="47">
        <v>0</v>
      </c>
      <c r="AH50" s="13">
        <v>0</v>
      </c>
      <c r="AI50" s="48">
        <f t="shared" si="111"/>
        <v>0</v>
      </c>
      <c r="AJ50" s="47"/>
      <c r="AK50" s="13"/>
      <c r="AL50" s="48"/>
      <c r="AM50" s="47">
        <v>0</v>
      </c>
      <c r="AN50" s="13">
        <v>0</v>
      </c>
      <c r="AO50" s="48">
        <f t="shared" si="111"/>
        <v>0</v>
      </c>
      <c r="AP50" s="47">
        <v>0</v>
      </c>
      <c r="AQ50" s="13">
        <v>0</v>
      </c>
      <c r="AR50" s="48">
        <f t="shared" si="111"/>
        <v>0</v>
      </c>
      <c r="AS50" s="47">
        <v>0</v>
      </c>
      <c r="AT50" s="13">
        <v>0</v>
      </c>
      <c r="AU50" s="48">
        <f t="shared" si="106"/>
        <v>0</v>
      </c>
      <c r="AV50" s="47">
        <v>0</v>
      </c>
      <c r="AW50" s="13">
        <v>0</v>
      </c>
      <c r="AX50" s="48">
        <f t="shared" si="111"/>
        <v>0</v>
      </c>
      <c r="AY50" s="47">
        <v>2.4</v>
      </c>
      <c r="AZ50" s="13">
        <v>41.4</v>
      </c>
      <c r="BA50" s="48">
        <v>17250</v>
      </c>
      <c r="BB50" s="12">
        <f t="shared" si="108"/>
        <v>2.4</v>
      </c>
      <c r="BC50" s="14">
        <f t="shared" si="109"/>
        <v>41.4</v>
      </c>
    </row>
    <row r="51" spans="1:55" x14ac:dyDescent="0.3">
      <c r="A51" s="41">
        <v>2020</v>
      </c>
      <c r="B51" s="64" t="s">
        <v>11</v>
      </c>
      <c r="C51" s="47">
        <v>0.13200000000000001</v>
      </c>
      <c r="D51" s="13">
        <v>5.1349999999999998</v>
      </c>
      <c r="E51" s="48">
        <f t="shared" si="111"/>
        <v>38901.515151515152</v>
      </c>
      <c r="F51" s="47">
        <v>0</v>
      </c>
      <c r="G51" s="13">
        <v>0</v>
      </c>
      <c r="H51" s="48">
        <f t="shared" si="100"/>
        <v>0</v>
      </c>
      <c r="I51" s="47">
        <v>0</v>
      </c>
      <c r="J51" s="13">
        <v>0</v>
      </c>
      <c r="K51" s="48">
        <f t="shared" si="111"/>
        <v>0</v>
      </c>
      <c r="L51" s="47">
        <v>0</v>
      </c>
      <c r="M51" s="13">
        <v>0</v>
      </c>
      <c r="N51" s="48">
        <f t="shared" si="111"/>
        <v>0</v>
      </c>
      <c r="O51" s="47">
        <v>0</v>
      </c>
      <c r="P51" s="13">
        <v>0</v>
      </c>
      <c r="Q51" s="48">
        <f t="shared" si="102"/>
        <v>0</v>
      </c>
      <c r="R51" s="47">
        <v>0</v>
      </c>
      <c r="S51" s="13">
        <v>0</v>
      </c>
      <c r="T51" s="48">
        <f t="shared" si="111"/>
        <v>0</v>
      </c>
      <c r="U51" s="47">
        <v>0</v>
      </c>
      <c r="V51" s="13">
        <v>0</v>
      </c>
      <c r="W51" s="48">
        <f t="shared" si="111"/>
        <v>0</v>
      </c>
      <c r="X51" s="47">
        <v>0</v>
      </c>
      <c r="Y51" s="13">
        <v>0</v>
      </c>
      <c r="Z51" s="48">
        <f t="shared" si="111"/>
        <v>0</v>
      </c>
      <c r="AA51" s="47">
        <v>0</v>
      </c>
      <c r="AB51" s="13">
        <v>0</v>
      </c>
      <c r="AC51" s="48">
        <f t="shared" si="111"/>
        <v>0</v>
      </c>
      <c r="AD51" s="47">
        <v>0</v>
      </c>
      <c r="AE51" s="13">
        <v>0</v>
      </c>
      <c r="AF51" s="48">
        <f t="shared" si="104"/>
        <v>0</v>
      </c>
      <c r="AG51" s="47">
        <v>0</v>
      </c>
      <c r="AH51" s="13">
        <v>0</v>
      </c>
      <c r="AI51" s="48">
        <f t="shared" si="111"/>
        <v>0</v>
      </c>
      <c r="AJ51" s="47"/>
      <c r="AK51" s="13"/>
      <c r="AL51" s="48"/>
      <c r="AM51" s="47">
        <v>0</v>
      </c>
      <c r="AN51" s="13">
        <v>0</v>
      </c>
      <c r="AO51" s="48">
        <f t="shared" si="111"/>
        <v>0</v>
      </c>
      <c r="AP51" s="47">
        <v>0</v>
      </c>
      <c r="AQ51" s="13">
        <v>0</v>
      </c>
      <c r="AR51" s="48">
        <f t="shared" si="111"/>
        <v>0</v>
      </c>
      <c r="AS51" s="47">
        <v>0</v>
      </c>
      <c r="AT51" s="13">
        <v>0</v>
      </c>
      <c r="AU51" s="48">
        <f t="shared" si="106"/>
        <v>0</v>
      </c>
      <c r="AV51" s="47">
        <v>0</v>
      </c>
      <c r="AW51" s="13">
        <v>0</v>
      </c>
      <c r="AX51" s="48">
        <f t="shared" si="111"/>
        <v>0</v>
      </c>
      <c r="AY51" s="47">
        <v>0</v>
      </c>
      <c r="AZ51" s="13">
        <v>0</v>
      </c>
      <c r="BA51" s="48">
        <f t="shared" si="111"/>
        <v>0</v>
      </c>
      <c r="BB51" s="12">
        <f t="shared" si="108"/>
        <v>0.13200000000000001</v>
      </c>
      <c r="BC51" s="14">
        <f t="shared" si="109"/>
        <v>5.1349999999999998</v>
      </c>
    </row>
    <row r="52" spans="1:55" x14ac:dyDescent="0.3">
      <c r="A52" s="41">
        <v>2020</v>
      </c>
      <c r="B52" s="64" t="s">
        <v>12</v>
      </c>
      <c r="C52" s="87">
        <v>5.9999999999999995E-4</v>
      </c>
      <c r="D52" s="81">
        <v>0.01</v>
      </c>
      <c r="E52" s="48">
        <f t="shared" si="111"/>
        <v>16666.666666666668</v>
      </c>
      <c r="F52" s="47">
        <v>0</v>
      </c>
      <c r="G52" s="13">
        <v>0</v>
      </c>
      <c r="H52" s="48">
        <f t="shared" si="100"/>
        <v>0</v>
      </c>
      <c r="I52" s="47">
        <v>0</v>
      </c>
      <c r="J52" s="13">
        <v>0</v>
      </c>
      <c r="K52" s="48">
        <f t="shared" si="111"/>
        <v>0</v>
      </c>
      <c r="L52" s="47">
        <v>0</v>
      </c>
      <c r="M52" s="13">
        <v>0</v>
      </c>
      <c r="N52" s="48">
        <f t="shared" si="111"/>
        <v>0</v>
      </c>
      <c r="O52" s="47">
        <v>0</v>
      </c>
      <c r="P52" s="13">
        <v>0</v>
      </c>
      <c r="Q52" s="48">
        <f t="shared" si="102"/>
        <v>0</v>
      </c>
      <c r="R52" s="47">
        <v>0</v>
      </c>
      <c r="S52" s="13">
        <v>0</v>
      </c>
      <c r="T52" s="48">
        <f t="shared" si="111"/>
        <v>0</v>
      </c>
      <c r="U52" s="47">
        <v>0</v>
      </c>
      <c r="V52" s="13">
        <v>0</v>
      </c>
      <c r="W52" s="48">
        <f t="shared" si="111"/>
        <v>0</v>
      </c>
      <c r="X52" s="47">
        <v>0</v>
      </c>
      <c r="Y52" s="13">
        <v>0</v>
      </c>
      <c r="Z52" s="48">
        <f t="shared" si="111"/>
        <v>0</v>
      </c>
      <c r="AA52" s="47">
        <v>0</v>
      </c>
      <c r="AB52" s="13">
        <v>0</v>
      </c>
      <c r="AC52" s="48">
        <f t="shared" si="111"/>
        <v>0</v>
      </c>
      <c r="AD52" s="47">
        <v>0</v>
      </c>
      <c r="AE52" s="13">
        <v>0</v>
      </c>
      <c r="AF52" s="48">
        <f t="shared" si="104"/>
        <v>0</v>
      </c>
      <c r="AG52" s="47">
        <v>0</v>
      </c>
      <c r="AH52" s="13">
        <v>0</v>
      </c>
      <c r="AI52" s="48">
        <f t="shared" si="111"/>
        <v>0</v>
      </c>
      <c r="AJ52" s="47"/>
      <c r="AK52" s="13"/>
      <c r="AL52" s="48"/>
      <c r="AM52" s="47">
        <v>0</v>
      </c>
      <c r="AN52" s="13">
        <v>0</v>
      </c>
      <c r="AO52" s="48">
        <f t="shared" si="111"/>
        <v>0</v>
      </c>
      <c r="AP52" s="47">
        <v>0</v>
      </c>
      <c r="AQ52" s="13">
        <v>0</v>
      </c>
      <c r="AR52" s="48">
        <f t="shared" si="111"/>
        <v>0</v>
      </c>
      <c r="AS52" s="47">
        <v>0</v>
      </c>
      <c r="AT52" s="13">
        <v>0</v>
      </c>
      <c r="AU52" s="48">
        <f t="shared" si="106"/>
        <v>0</v>
      </c>
      <c r="AV52" s="47">
        <v>0</v>
      </c>
      <c r="AW52" s="13">
        <v>0</v>
      </c>
      <c r="AX52" s="48">
        <f t="shared" si="111"/>
        <v>0</v>
      </c>
      <c r="AY52" s="47">
        <v>0</v>
      </c>
      <c r="AZ52" s="13">
        <v>0</v>
      </c>
      <c r="BA52" s="48">
        <f t="shared" si="111"/>
        <v>0</v>
      </c>
      <c r="BB52" s="12">
        <f t="shared" si="108"/>
        <v>5.9999999999999995E-4</v>
      </c>
      <c r="BC52" s="14">
        <f t="shared" si="109"/>
        <v>0.01</v>
      </c>
    </row>
    <row r="53" spans="1:55" x14ac:dyDescent="0.3">
      <c r="A53" s="41">
        <v>2020</v>
      </c>
      <c r="B53" s="64" t="s">
        <v>13</v>
      </c>
      <c r="C53" s="88">
        <v>1.5259999999999999E-2</v>
      </c>
      <c r="D53" s="86">
        <v>0.626</v>
      </c>
      <c r="E53" s="48">
        <f t="shared" si="111"/>
        <v>41022.280471821759</v>
      </c>
      <c r="F53" s="47">
        <v>0</v>
      </c>
      <c r="G53" s="13">
        <v>0</v>
      </c>
      <c r="H53" s="48">
        <f t="shared" si="100"/>
        <v>0</v>
      </c>
      <c r="I53" s="47">
        <v>0</v>
      </c>
      <c r="J53" s="13">
        <v>0</v>
      </c>
      <c r="K53" s="48">
        <f t="shared" si="111"/>
        <v>0</v>
      </c>
      <c r="L53" s="47">
        <v>0</v>
      </c>
      <c r="M53" s="13">
        <v>0</v>
      </c>
      <c r="N53" s="48">
        <f t="shared" si="111"/>
        <v>0</v>
      </c>
      <c r="O53" s="47">
        <v>0</v>
      </c>
      <c r="P53" s="13">
        <v>0</v>
      </c>
      <c r="Q53" s="48">
        <f t="shared" si="102"/>
        <v>0</v>
      </c>
      <c r="R53" s="47">
        <v>0</v>
      </c>
      <c r="S53" s="13">
        <v>0</v>
      </c>
      <c r="T53" s="48">
        <f t="shared" si="111"/>
        <v>0</v>
      </c>
      <c r="U53" s="47">
        <v>0</v>
      </c>
      <c r="V53" s="13">
        <v>0</v>
      </c>
      <c r="W53" s="48">
        <f t="shared" si="111"/>
        <v>0</v>
      </c>
      <c r="X53" s="47">
        <v>0</v>
      </c>
      <c r="Y53" s="13">
        <v>0</v>
      </c>
      <c r="Z53" s="48">
        <f t="shared" si="111"/>
        <v>0</v>
      </c>
      <c r="AA53" s="82">
        <v>1.1040000000000001</v>
      </c>
      <c r="AB53" s="83">
        <v>18.757999999999999</v>
      </c>
      <c r="AC53" s="48">
        <f t="shared" si="111"/>
        <v>16990.942028985504</v>
      </c>
      <c r="AD53" s="47">
        <v>0</v>
      </c>
      <c r="AE53" s="13">
        <v>0</v>
      </c>
      <c r="AF53" s="48">
        <f t="shared" si="104"/>
        <v>0</v>
      </c>
      <c r="AG53" s="47">
        <v>0</v>
      </c>
      <c r="AH53" s="13">
        <v>0</v>
      </c>
      <c r="AI53" s="48">
        <f t="shared" si="111"/>
        <v>0</v>
      </c>
      <c r="AJ53" s="47"/>
      <c r="AK53" s="13"/>
      <c r="AL53" s="48"/>
      <c r="AM53" s="47">
        <v>0</v>
      </c>
      <c r="AN53" s="13">
        <v>0</v>
      </c>
      <c r="AO53" s="48">
        <f t="shared" si="111"/>
        <v>0</v>
      </c>
      <c r="AP53" s="47">
        <v>0</v>
      </c>
      <c r="AQ53" s="13">
        <v>0</v>
      </c>
      <c r="AR53" s="48">
        <f t="shared" si="111"/>
        <v>0</v>
      </c>
      <c r="AS53" s="47">
        <v>0</v>
      </c>
      <c r="AT53" s="13">
        <v>0</v>
      </c>
      <c r="AU53" s="48">
        <f t="shared" si="106"/>
        <v>0</v>
      </c>
      <c r="AV53" s="47">
        <v>0</v>
      </c>
      <c r="AW53" s="13">
        <v>0</v>
      </c>
      <c r="AX53" s="48">
        <f t="shared" si="111"/>
        <v>0</v>
      </c>
      <c r="AY53" s="82">
        <v>1.84</v>
      </c>
      <c r="AZ53" s="83">
        <v>31.263999999999999</v>
      </c>
      <c r="BA53" s="48">
        <f t="shared" si="111"/>
        <v>16991.304347826088</v>
      </c>
      <c r="BB53" s="12">
        <f t="shared" si="108"/>
        <v>2.9592600000000004</v>
      </c>
      <c r="BC53" s="14">
        <f t="shared" si="109"/>
        <v>50.647999999999996</v>
      </c>
    </row>
    <row r="54" spans="1:55" x14ac:dyDescent="0.3">
      <c r="A54" s="41">
        <v>2020</v>
      </c>
      <c r="B54" s="64" t="s">
        <v>14</v>
      </c>
      <c r="C54" s="47">
        <v>0</v>
      </c>
      <c r="D54" s="13">
        <v>0</v>
      </c>
      <c r="E54" s="48">
        <f t="shared" si="111"/>
        <v>0</v>
      </c>
      <c r="F54" s="47">
        <v>0</v>
      </c>
      <c r="G54" s="13">
        <v>0</v>
      </c>
      <c r="H54" s="48">
        <f t="shared" si="100"/>
        <v>0</v>
      </c>
      <c r="I54" s="47">
        <v>0</v>
      </c>
      <c r="J54" s="13">
        <v>0</v>
      </c>
      <c r="K54" s="48">
        <f t="shared" si="111"/>
        <v>0</v>
      </c>
      <c r="L54" s="47">
        <v>0</v>
      </c>
      <c r="M54" s="13">
        <v>0</v>
      </c>
      <c r="N54" s="48">
        <f t="shared" si="111"/>
        <v>0</v>
      </c>
      <c r="O54" s="47">
        <v>0</v>
      </c>
      <c r="P54" s="13">
        <v>0</v>
      </c>
      <c r="Q54" s="48">
        <f t="shared" si="102"/>
        <v>0</v>
      </c>
      <c r="R54" s="47">
        <v>0</v>
      </c>
      <c r="S54" s="13">
        <v>0</v>
      </c>
      <c r="T54" s="48">
        <f t="shared" si="111"/>
        <v>0</v>
      </c>
      <c r="U54" s="11">
        <v>34</v>
      </c>
      <c r="V54" s="84">
        <v>609.23299999999995</v>
      </c>
      <c r="W54" s="48">
        <f t="shared" si="111"/>
        <v>17918.617647058825</v>
      </c>
      <c r="X54" s="47">
        <v>0</v>
      </c>
      <c r="Y54" s="13">
        <v>0</v>
      </c>
      <c r="Z54" s="48">
        <f t="shared" si="111"/>
        <v>0</v>
      </c>
      <c r="AA54" s="47">
        <v>0</v>
      </c>
      <c r="AB54" s="13">
        <v>0</v>
      </c>
      <c r="AC54" s="48">
        <f t="shared" si="111"/>
        <v>0</v>
      </c>
      <c r="AD54" s="47">
        <v>0</v>
      </c>
      <c r="AE54" s="13">
        <v>0</v>
      </c>
      <c r="AF54" s="48">
        <f t="shared" si="104"/>
        <v>0</v>
      </c>
      <c r="AG54" s="47">
        <v>0</v>
      </c>
      <c r="AH54" s="13">
        <v>0</v>
      </c>
      <c r="AI54" s="48">
        <f t="shared" si="111"/>
        <v>0</v>
      </c>
      <c r="AJ54" s="47"/>
      <c r="AK54" s="13"/>
      <c r="AL54" s="48"/>
      <c r="AM54" s="47">
        <v>0</v>
      </c>
      <c r="AN54" s="13">
        <v>0</v>
      </c>
      <c r="AO54" s="48">
        <f t="shared" si="111"/>
        <v>0</v>
      </c>
      <c r="AP54" s="47">
        <v>0</v>
      </c>
      <c r="AQ54" s="13">
        <v>0</v>
      </c>
      <c r="AR54" s="48">
        <f t="shared" si="111"/>
        <v>0</v>
      </c>
      <c r="AS54" s="47">
        <v>0</v>
      </c>
      <c r="AT54" s="13">
        <v>0</v>
      </c>
      <c r="AU54" s="48">
        <f t="shared" si="106"/>
        <v>0</v>
      </c>
      <c r="AV54" s="47">
        <v>0</v>
      </c>
      <c r="AW54" s="13">
        <v>0</v>
      </c>
      <c r="AX54" s="48">
        <f t="shared" si="111"/>
        <v>0</v>
      </c>
      <c r="AY54" s="11">
        <v>0.4</v>
      </c>
      <c r="AZ54" s="84">
        <v>3.1040000000000001</v>
      </c>
      <c r="BA54" s="48">
        <f t="shared" si="111"/>
        <v>7760</v>
      </c>
      <c r="BB54" s="12">
        <f t="shared" si="108"/>
        <v>34.4</v>
      </c>
      <c r="BC54" s="14">
        <f t="shared" si="109"/>
        <v>612.33699999999999</v>
      </c>
    </row>
    <row r="55" spans="1:55" x14ac:dyDescent="0.3">
      <c r="A55" s="41">
        <v>2020</v>
      </c>
      <c r="B55" s="66" t="s">
        <v>15</v>
      </c>
      <c r="C55" s="47">
        <v>0</v>
      </c>
      <c r="D55" s="13">
        <v>0</v>
      </c>
      <c r="E55" s="48">
        <f t="shared" si="111"/>
        <v>0</v>
      </c>
      <c r="F55" s="47">
        <v>0</v>
      </c>
      <c r="G55" s="13">
        <v>0</v>
      </c>
      <c r="H55" s="48">
        <f t="shared" si="100"/>
        <v>0</v>
      </c>
      <c r="I55" s="47">
        <v>0</v>
      </c>
      <c r="J55" s="13">
        <v>0</v>
      </c>
      <c r="K55" s="48">
        <f t="shared" si="111"/>
        <v>0</v>
      </c>
      <c r="L55" s="47">
        <v>0</v>
      </c>
      <c r="M55" s="13">
        <v>0</v>
      </c>
      <c r="N55" s="48">
        <f t="shared" si="111"/>
        <v>0</v>
      </c>
      <c r="O55" s="47">
        <v>0</v>
      </c>
      <c r="P55" s="13">
        <v>0</v>
      </c>
      <c r="Q55" s="48">
        <f t="shared" si="102"/>
        <v>0</v>
      </c>
      <c r="R55" s="47">
        <v>0</v>
      </c>
      <c r="S55" s="13">
        <v>0</v>
      </c>
      <c r="T55" s="48">
        <f t="shared" si="111"/>
        <v>0</v>
      </c>
      <c r="U55" s="47">
        <v>0</v>
      </c>
      <c r="V55" s="13">
        <v>0</v>
      </c>
      <c r="W55" s="48">
        <f t="shared" si="111"/>
        <v>0</v>
      </c>
      <c r="X55" s="47">
        <v>0</v>
      </c>
      <c r="Y55" s="13">
        <v>0</v>
      </c>
      <c r="Z55" s="48">
        <f t="shared" si="111"/>
        <v>0</v>
      </c>
      <c r="AA55" s="85">
        <v>1.472</v>
      </c>
      <c r="AB55" s="13">
        <v>28.727</v>
      </c>
      <c r="AC55" s="48">
        <f t="shared" si="111"/>
        <v>19515.625</v>
      </c>
      <c r="AD55" s="47">
        <v>0</v>
      </c>
      <c r="AE55" s="13">
        <v>0</v>
      </c>
      <c r="AF55" s="48">
        <f t="shared" si="104"/>
        <v>0</v>
      </c>
      <c r="AG55" s="47">
        <v>0</v>
      </c>
      <c r="AH55" s="13">
        <v>0</v>
      </c>
      <c r="AI55" s="48">
        <f t="shared" si="111"/>
        <v>0</v>
      </c>
      <c r="AJ55" s="47"/>
      <c r="AK55" s="13"/>
      <c r="AL55" s="48"/>
      <c r="AM55" s="47">
        <v>0</v>
      </c>
      <c r="AN55" s="13">
        <v>0</v>
      </c>
      <c r="AO55" s="48">
        <f t="shared" si="111"/>
        <v>0</v>
      </c>
      <c r="AP55" s="47">
        <v>0</v>
      </c>
      <c r="AQ55" s="13">
        <v>0</v>
      </c>
      <c r="AR55" s="48">
        <f t="shared" si="111"/>
        <v>0</v>
      </c>
      <c r="AS55" s="47">
        <v>0</v>
      </c>
      <c r="AT55" s="13">
        <v>0</v>
      </c>
      <c r="AU55" s="48">
        <f t="shared" si="106"/>
        <v>0</v>
      </c>
      <c r="AV55" s="47">
        <v>0</v>
      </c>
      <c r="AW55" s="13">
        <v>0</v>
      </c>
      <c r="AX55" s="48">
        <f t="shared" si="111"/>
        <v>0</v>
      </c>
      <c r="AY55" s="85">
        <v>2.6680000000000001</v>
      </c>
      <c r="AZ55" s="13">
        <v>46.381</v>
      </c>
      <c r="BA55" s="48">
        <f t="shared" si="111"/>
        <v>17384.182908545725</v>
      </c>
      <c r="BB55" s="12">
        <f t="shared" si="108"/>
        <v>4.1400000000000006</v>
      </c>
      <c r="BC55" s="14">
        <f t="shared" si="109"/>
        <v>75.108000000000004</v>
      </c>
    </row>
    <row r="56" spans="1:55" x14ac:dyDescent="0.3">
      <c r="A56" s="41">
        <v>2020</v>
      </c>
      <c r="B56" s="64" t="s">
        <v>16</v>
      </c>
      <c r="C56" s="47">
        <v>0</v>
      </c>
      <c r="D56" s="13">
        <v>0</v>
      </c>
      <c r="E56" s="48">
        <f t="shared" si="111"/>
        <v>0</v>
      </c>
      <c r="F56" s="47">
        <v>0</v>
      </c>
      <c r="G56" s="13">
        <v>0</v>
      </c>
      <c r="H56" s="48">
        <f t="shared" si="100"/>
        <v>0</v>
      </c>
      <c r="I56" s="47">
        <v>0</v>
      </c>
      <c r="J56" s="13">
        <v>0</v>
      </c>
      <c r="K56" s="48">
        <f t="shared" si="111"/>
        <v>0</v>
      </c>
      <c r="L56" s="47">
        <v>0</v>
      </c>
      <c r="M56" s="13">
        <v>0</v>
      </c>
      <c r="N56" s="48">
        <f t="shared" si="111"/>
        <v>0</v>
      </c>
      <c r="O56" s="47">
        <v>0</v>
      </c>
      <c r="P56" s="13">
        <v>0</v>
      </c>
      <c r="Q56" s="48">
        <f t="shared" si="102"/>
        <v>0</v>
      </c>
      <c r="R56" s="47">
        <v>0</v>
      </c>
      <c r="S56" s="13">
        <v>0</v>
      </c>
      <c r="T56" s="48">
        <f t="shared" si="111"/>
        <v>0</v>
      </c>
      <c r="U56" s="47">
        <v>0</v>
      </c>
      <c r="V56" s="13">
        <v>0</v>
      </c>
      <c r="W56" s="48">
        <f t="shared" si="111"/>
        <v>0</v>
      </c>
      <c r="X56" s="47">
        <v>0</v>
      </c>
      <c r="Y56" s="13">
        <v>0</v>
      </c>
      <c r="Z56" s="48">
        <f t="shared" si="111"/>
        <v>0</v>
      </c>
      <c r="AA56" s="47">
        <v>0</v>
      </c>
      <c r="AB56" s="13">
        <v>0</v>
      </c>
      <c r="AC56" s="48">
        <f t="shared" si="111"/>
        <v>0</v>
      </c>
      <c r="AD56" s="47">
        <v>0</v>
      </c>
      <c r="AE56" s="13">
        <v>0</v>
      </c>
      <c r="AF56" s="48">
        <f t="shared" si="104"/>
        <v>0</v>
      </c>
      <c r="AG56" s="47">
        <v>0</v>
      </c>
      <c r="AH56" s="13">
        <v>0</v>
      </c>
      <c r="AI56" s="48">
        <f t="shared" si="111"/>
        <v>0</v>
      </c>
      <c r="AJ56" s="47"/>
      <c r="AK56" s="13"/>
      <c r="AL56" s="48"/>
      <c r="AM56" s="47">
        <v>0</v>
      </c>
      <c r="AN56" s="13">
        <v>0</v>
      </c>
      <c r="AO56" s="48">
        <f t="shared" si="111"/>
        <v>0</v>
      </c>
      <c r="AP56" s="47">
        <v>0</v>
      </c>
      <c r="AQ56" s="13">
        <v>0</v>
      </c>
      <c r="AR56" s="48">
        <f t="shared" si="111"/>
        <v>0</v>
      </c>
      <c r="AS56" s="47">
        <v>0</v>
      </c>
      <c r="AT56" s="13">
        <v>0</v>
      </c>
      <c r="AU56" s="48">
        <f t="shared" si="106"/>
        <v>0</v>
      </c>
      <c r="AV56" s="47">
        <v>0</v>
      </c>
      <c r="AW56" s="13">
        <v>0</v>
      </c>
      <c r="AX56" s="48">
        <f t="shared" si="111"/>
        <v>0</v>
      </c>
      <c r="AY56" s="47">
        <v>0</v>
      </c>
      <c r="AZ56" s="13">
        <v>0</v>
      </c>
      <c r="BA56" s="48">
        <f t="shared" si="111"/>
        <v>0</v>
      </c>
      <c r="BB56" s="12">
        <f>C56+R56+X56+AG56+L56+AV56+AY56+U56+AM56+AA56+AP56+I56</f>
        <v>0</v>
      </c>
      <c r="BC56" s="14">
        <f>D56+S56+Y56+AH56+M56+AW56+AZ56+V56+AN56+AB56+AQ56+J56</f>
        <v>0</v>
      </c>
    </row>
    <row r="57" spans="1:55" ht="15" thickBot="1" x14ac:dyDescent="0.35">
      <c r="A57" s="58"/>
      <c r="B57" s="67" t="s">
        <v>17</v>
      </c>
      <c r="C57" s="59">
        <f t="shared" ref="C57:D57" si="113">SUM(C45:C56)</f>
        <v>35.407859999999992</v>
      </c>
      <c r="D57" s="60">
        <f t="shared" si="113"/>
        <v>463.09299999999996</v>
      </c>
      <c r="E57" s="61"/>
      <c r="F57" s="59">
        <f t="shared" ref="F57:G57" si="114">SUM(F45:F56)</f>
        <v>0</v>
      </c>
      <c r="G57" s="60">
        <f t="shared" si="114"/>
        <v>0</v>
      </c>
      <c r="H57" s="61"/>
      <c r="I57" s="59">
        <f t="shared" ref="I57:J57" si="115">SUM(I45:I56)</f>
        <v>0</v>
      </c>
      <c r="J57" s="60">
        <f t="shared" si="115"/>
        <v>0</v>
      </c>
      <c r="K57" s="61"/>
      <c r="L57" s="59">
        <f t="shared" ref="L57:M57" si="116">SUM(L45:L56)</f>
        <v>3.4538000000000002</v>
      </c>
      <c r="M57" s="60">
        <f t="shared" si="116"/>
        <v>54.27</v>
      </c>
      <c r="N57" s="61"/>
      <c r="O57" s="59">
        <f t="shared" ref="O57:P57" si="117">SUM(O45:O56)</f>
        <v>0</v>
      </c>
      <c r="P57" s="60">
        <f t="shared" si="117"/>
        <v>0</v>
      </c>
      <c r="Q57" s="61"/>
      <c r="R57" s="59">
        <f t="shared" ref="R57:S57" si="118">SUM(R45:R56)</f>
        <v>0</v>
      </c>
      <c r="S57" s="60">
        <f t="shared" si="118"/>
        <v>0</v>
      </c>
      <c r="T57" s="61"/>
      <c r="U57" s="59">
        <f t="shared" ref="U57:V57" si="119">SUM(U45:U56)</f>
        <v>67.13</v>
      </c>
      <c r="V57" s="60">
        <f t="shared" si="119"/>
        <v>1138.8209999999999</v>
      </c>
      <c r="W57" s="61"/>
      <c r="X57" s="59">
        <f t="shared" ref="X57:Y57" si="120">SUM(X45:X56)</f>
        <v>0</v>
      </c>
      <c r="Y57" s="60">
        <f t="shared" si="120"/>
        <v>0</v>
      </c>
      <c r="Z57" s="61"/>
      <c r="AA57" s="72">
        <f t="shared" ref="AA57:AB57" si="121">SUM(AA45:AA56)</f>
        <v>8.8320000000000007</v>
      </c>
      <c r="AB57" s="60">
        <f t="shared" si="121"/>
        <v>153.178</v>
      </c>
      <c r="AC57" s="79"/>
      <c r="AD57" s="59">
        <f t="shared" ref="AD57:AE57" si="122">SUM(AD45:AD56)</f>
        <v>0</v>
      </c>
      <c r="AE57" s="60">
        <f t="shared" si="122"/>
        <v>0</v>
      </c>
      <c r="AF57" s="61"/>
      <c r="AG57" s="59">
        <f t="shared" ref="AG57:AH57" si="123">SUM(AG45:AG56)</f>
        <v>12</v>
      </c>
      <c r="AH57" s="60">
        <f t="shared" si="123"/>
        <v>316.25200000000001</v>
      </c>
      <c r="AI57" s="61"/>
      <c r="AJ57" s="72"/>
      <c r="AK57" s="60"/>
      <c r="AL57" s="79"/>
      <c r="AM57" s="72">
        <f t="shared" ref="AM57:AN57" si="124">SUM(AM45:AM56)</f>
        <v>0</v>
      </c>
      <c r="AN57" s="60">
        <f t="shared" si="124"/>
        <v>0</v>
      </c>
      <c r="AO57" s="79"/>
      <c r="AP57" s="59">
        <f t="shared" ref="AP57:AQ57" si="125">SUM(AP45:AP56)</f>
        <v>0</v>
      </c>
      <c r="AQ57" s="60">
        <f t="shared" si="125"/>
        <v>0</v>
      </c>
      <c r="AR57" s="61"/>
      <c r="AS57" s="59">
        <f t="shared" ref="AS57:AT57" si="126">SUM(AS45:AS56)</f>
        <v>0</v>
      </c>
      <c r="AT57" s="60">
        <f t="shared" si="126"/>
        <v>0</v>
      </c>
      <c r="AU57" s="61"/>
      <c r="AV57" s="72">
        <f t="shared" ref="AV57:AW57" si="127">SUM(AV45:AV56)</f>
        <v>19.117000000000001</v>
      </c>
      <c r="AW57" s="60">
        <f t="shared" si="127"/>
        <v>254.95099999999999</v>
      </c>
      <c r="AX57" s="79"/>
      <c r="AY57" s="59">
        <f t="shared" ref="AY57:AZ57" si="128">SUM(AY45:AY56)</f>
        <v>7.3080000000000007</v>
      </c>
      <c r="AZ57" s="60">
        <f t="shared" si="128"/>
        <v>122.149</v>
      </c>
      <c r="BA57" s="61"/>
      <c r="BB57" s="35">
        <f>C57+R57+X57+AG57+L57+AV57+AY57+U57+AM57+AA57+AP57+I57</f>
        <v>153.24865999999997</v>
      </c>
      <c r="BC57" s="36">
        <f>D57+S57+Y57+AH57+M57+AW57+AZ57+V57+AN57+AB57+AQ57+J57</f>
        <v>2502.7139999999999</v>
      </c>
    </row>
    <row r="58" spans="1:55" x14ac:dyDescent="0.3">
      <c r="A58" s="41">
        <v>2021</v>
      </c>
      <c r="B58" s="42" t="s">
        <v>5</v>
      </c>
      <c r="C58" s="85">
        <v>4.4999999999999998E-2</v>
      </c>
      <c r="D58" s="13">
        <v>0.43</v>
      </c>
      <c r="E58" s="48">
        <f>IF(C58=0,0,D58/C58*1000)</f>
        <v>9555.5555555555547</v>
      </c>
      <c r="F58" s="47">
        <v>0</v>
      </c>
      <c r="G58" s="13">
        <v>0</v>
      </c>
      <c r="H58" s="48">
        <f t="shared" ref="H58:H69" si="129">IF(F58=0,0,G58/F58*1000)</f>
        <v>0</v>
      </c>
      <c r="I58" s="47">
        <v>0</v>
      </c>
      <c r="J58" s="13">
        <v>0</v>
      </c>
      <c r="K58" s="48">
        <f t="shared" ref="K58:K69" si="130">IF(I58=0,0,J58/I58*1000)</f>
        <v>0</v>
      </c>
      <c r="L58" s="85">
        <v>1</v>
      </c>
      <c r="M58" s="13">
        <v>25.68</v>
      </c>
      <c r="N58" s="48">
        <f t="shared" ref="N58:N69" si="131">IF(L58=0,0,M58/L58*1000)</f>
        <v>25680</v>
      </c>
      <c r="O58" s="47">
        <v>0</v>
      </c>
      <c r="P58" s="13">
        <v>0</v>
      </c>
      <c r="Q58" s="48">
        <f t="shared" ref="Q58:Q69" si="132">IF(O58=0,0,P58/O58*1000)</f>
        <v>0</v>
      </c>
      <c r="R58" s="47">
        <v>0</v>
      </c>
      <c r="S58" s="13">
        <v>0</v>
      </c>
      <c r="T58" s="48">
        <f t="shared" ref="T58:T69" si="133">IF(R58=0,0,S58/R58*1000)</f>
        <v>0</v>
      </c>
      <c r="U58" s="47">
        <v>0</v>
      </c>
      <c r="V58" s="13">
        <v>0</v>
      </c>
      <c r="W58" s="48">
        <f t="shared" ref="W58:W69" si="134">IF(U58=0,0,V58/U58*1000)</f>
        <v>0</v>
      </c>
      <c r="X58" s="47">
        <v>0</v>
      </c>
      <c r="Y58" s="13">
        <v>0</v>
      </c>
      <c r="Z58" s="48">
        <f t="shared" ref="Z58:Z69" si="135">IF(X58=0,0,Y58/X58*1000)</f>
        <v>0</v>
      </c>
      <c r="AA58" s="85">
        <v>2.2080000000000002</v>
      </c>
      <c r="AB58" s="13">
        <v>43.091000000000001</v>
      </c>
      <c r="AC58" s="48">
        <f t="shared" ref="AC58:AC69" si="136">IF(AA58=0,0,AB58/AA58*1000)</f>
        <v>19515.85144927536</v>
      </c>
      <c r="AD58" s="47">
        <v>0</v>
      </c>
      <c r="AE58" s="13">
        <v>0</v>
      </c>
      <c r="AF58" s="48">
        <f t="shared" ref="AF58:AF69" si="137">IF(AD58=0,0,AE58/AD58*1000)</f>
        <v>0</v>
      </c>
      <c r="AG58" s="47">
        <v>0</v>
      </c>
      <c r="AH58" s="13">
        <v>0</v>
      </c>
      <c r="AI58" s="48">
        <f t="shared" ref="AI58:AI69" si="138">IF(AG58=0,0,AH58/AG58*1000)</f>
        <v>0</v>
      </c>
      <c r="AJ58" s="47"/>
      <c r="AK58" s="13"/>
      <c r="AL58" s="48"/>
      <c r="AM58" s="47">
        <v>0</v>
      </c>
      <c r="AN58" s="13">
        <v>0</v>
      </c>
      <c r="AO58" s="48">
        <f t="shared" ref="AO58:AO69" si="139">IF(AM58=0,0,AN58/AM58*1000)</f>
        <v>0</v>
      </c>
      <c r="AP58" s="47">
        <v>0</v>
      </c>
      <c r="AQ58" s="13">
        <v>0</v>
      </c>
      <c r="AR58" s="48">
        <f t="shared" ref="AR58:AR69" si="140">IF(AP58=0,0,AQ58/AP58*1000)</f>
        <v>0</v>
      </c>
      <c r="AS58" s="47">
        <v>0</v>
      </c>
      <c r="AT58" s="13">
        <v>0</v>
      </c>
      <c r="AU58" s="48">
        <f t="shared" ref="AU58:AU69" si="141">IF(AS58=0,0,AT58/AS58*1000)</f>
        <v>0</v>
      </c>
      <c r="AV58" s="47">
        <v>0</v>
      </c>
      <c r="AW58" s="13">
        <v>0</v>
      </c>
      <c r="AX58" s="48">
        <f t="shared" ref="AX58:AX69" si="142">IF(AV58=0,0,AW58/AV58*1000)</f>
        <v>0</v>
      </c>
      <c r="AY58" s="47">
        <v>0</v>
      </c>
      <c r="AZ58" s="13">
        <v>0</v>
      </c>
      <c r="BA58" s="48">
        <f t="shared" ref="BA58:BA69" si="143">IF(AY58=0,0,AZ58/AY58*1000)</f>
        <v>0</v>
      </c>
      <c r="BB58" s="12">
        <f t="shared" ref="BB58:BB60" si="144">C58+R58+X58+AG58+L58+AV58+AY58+U58+AM58+AA58+AP58+I58+O58</f>
        <v>3.2530000000000001</v>
      </c>
      <c r="BC58" s="14">
        <f t="shared" ref="BC58:BC60" si="145">D58+S58+Y58+AH58+M58+AW58+AZ58+V58+AN58+AB58+AQ58+J58+P58</f>
        <v>69.200999999999993</v>
      </c>
    </row>
    <row r="59" spans="1:55" x14ac:dyDescent="0.3">
      <c r="A59" s="41">
        <v>2021</v>
      </c>
      <c r="B59" s="42" t="s">
        <v>6</v>
      </c>
      <c r="C59" s="47">
        <v>0</v>
      </c>
      <c r="D59" s="13">
        <v>0</v>
      </c>
      <c r="E59" s="48">
        <f t="shared" ref="E59:E60" si="146">IF(C59=0,0,D59/C59*1000)</f>
        <v>0</v>
      </c>
      <c r="F59" s="47">
        <v>0</v>
      </c>
      <c r="G59" s="13">
        <v>0</v>
      </c>
      <c r="H59" s="48">
        <f t="shared" si="129"/>
        <v>0</v>
      </c>
      <c r="I59" s="47">
        <v>0</v>
      </c>
      <c r="J59" s="13">
        <v>0</v>
      </c>
      <c r="K59" s="48">
        <f t="shared" si="130"/>
        <v>0</v>
      </c>
      <c r="L59" s="47">
        <v>0</v>
      </c>
      <c r="M59" s="13">
        <v>0</v>
      </c>
      <c r="N59" s="48">
        <f t="shared" si="131"/>
        <v>0</v>
      </c>
      <c r="O59" s="47">
        <v>0</v>
      </c>
      <c r="P59" s="13">
        <v>0</v>
      </c>
      <c r="Q59" s="48">
        <f t="shared" si="132"/>
        <v>0</v>
      </c>
      <c r="R59" s="47">
        <v>0</v>
      </c>
      <c r="S59" s="13">
        <v>0</v>
      </c>
      <c r="T59" s="48">
        <f t="shared" si="133"/>
        <v>0</v>
      </c>
      <c r="U59" s="47">
        <v>0</v>
      </c>
      <c r="V59" s="13">
        <v>0</v>
      </c>
      <c r="W59" s="48">
        <f t="shared" si="134"/>
        <v>0</v>
      </c>
      <c r="X59" s="47">
        <v>0</v>
      </c>
      <c r="Y59" s="13">
        <v>0</v>
      </c>
      <c r="Z59" s="48">
        <f t="shared" si="135"/>
        <v>0</v>
      </c>
      <c r="AA59" s="85">
        <v>37.524366471734893</v>
      </c>
      <c r="AB59" s="13">
        <v>14.364000000000001</v>
      </c>
      <c r="AC59" s="48">
        <f t="shared" si="136"/>
        <v>382.79127272727277</v>
      </c>
      <c r="AD59" s="47">
        <v>0</v>
      </c>
      <c r="AE59" s="13">
        <v>0</v>
      </c>
      <c r="AF59" s="48">
        <f t="shared" si="137"/>
        <v>0</v>
      </c>
      <c r="AG59" s="47">
        <v>0</v>
      </c>
      <c r="AH59" s="13">
        <v>0</v>
      </c>
      <c r="AI59" s="48">
        <f t="shared" si="138"/>
        <v>0</v>
      </c>
      <c r="AJ59" s="47"/>
      <c r="AK59" s="13"/>
      <c r="AL59" s="48"/>
      <c r="AM59" s="47">
        <v>0</v>
      </c>
      <c r="AN59" s="13">
        <v>0</v>
      </c>
      <c r="AO59" s="48">
        <f t="shared" si="139"/>
        <v>0</v>
      </c>
      <c r="AP59" s="47">
        <v>0</v>
      </c>
      <c r="AQ59" s="13">
        <v>0</v>
      </c>
      <c r="AR59" s="48">
        <f t="shared" si="140"/>
        <v>0</v>
      </c>
      <c r="AS59" s="47">
        <v>0</v>
      </c>
      <c r="AT59" s="13">
        <v>0</v>
      </c>
      <c r="AU59" s="48">
        <f t="shared" si="141"/>
        <v>0</v>
      </c>
      <c r="AV59" s="47">
        <v>0</v>
      </c>
      <c r="AW59" s="13">
        <v>0</v>
      </c>
      <c r="AX59" s="48">
        <f t="shared" si="142"/>
        <v>0</v>
      </c>
      <c r="AY59" s="47">
        <v>0</v>
      </c>
      <c r="AZ59" s="13">
        <v>0</v>
      </c>
      <c r="BA59" s="48">
        <f t="shared" si="143"/>
        <v>0</v>
      </c>
      <c r="BB59" s="12">
        <f t="shared" si="144"/>
        <v>37.524366471734893</v>
      </c>
      <c r="BC59" s="55">
        <f t="shared" si="145"/>
        <v>14.364000000000001</v>
      </c>
    </row>
    <row r="60" spans="1:55" x14ac:dyDescent="0.3">
      <c r="A60" s="41">
        <v>2021</v>
      </c>
      <c r="B60" s="42" t="s">
        <v>7</v>
      </c>
      <c r="C60" s="47">
        <v>0</v>
      </c>
      <c r="D60" s="13">
        <v>0</v>
      </c>
      <c r="E60" s="48">
        <f t="shared" si="146"/>
        <v>0</v>
      </c>
      <c r="F60" s="47">
        <v>0</v>
      </c>
      <c r="G60" s="13">
        <v>0</v>
      </c>
      <c r="H60" s="48">
        <f t="shared" si="129"/>
        <v>0</v>
      </c>
      <c r="I60" s="47">
        <v>0</v>
      </c>
      <c r="J60" s="13">
        <v>0</v>
      </c>
      <c r="K60" s="48">
        <f t="shared" si="130"/>
        <v>0</v>
      </c>
      <c r="L60" s="47">
        <v>0</v>
      </c>
      <c r="M60" s="13">
        <v>0</v>
      </c>
      <c r="N60" s="48">
        <f t="shared" si="131"/>
        <v>0</v>
      </c>
      <c r="O60" s="47">
        <v>0</v>
      </c>
      <c r="P60" s="13">
        <v>0</v>
      </c>
      <c r="Q60" s="48">
        <f t="shared" si="132"/>
        <v>0</v>
      </c>
      <c r="R60" s="47">
        <v>0</v>
      </c>
      <c r="S60" s="13">
        <v>0</v>
      </c>
      <c r="T60" s="48">
        <f t="shared" si="133"/>
        <v>0</v>
      </c>
      <c r="U60" s="47">
        <v>0</v>
      </c>
      <c r="V60" s="13">
        <v>0</v>
      </c>
      <c r="W60" s="48">
        <f t="shared" si="134"/>
        <v>0</v>
      </c>
      <c r="X60" s="47">
        <v>0</v>
      </c>
      <c r="Y60" s="13">
        <v>0</v>
      </c>
      <c r="Z60" s="48">
        <f t="shared" si="135"/>
        <v>0</v>
      </c>
      <c r="AA60" s="47">
        <v>0</v>
      </c>
      <c r="AB60" s="13">
        <v>0</v>
      </c>
      <c r="AC60" s="48">
        <f t="shared" si="136"/>
        <v>0</v>
      </c>
      <c r="AD60" s="47">
        <v>0</v>
      </c>
      <c r="AE60" s="13">
        <v>0</v>
      </c>
      <c r="AF60" s="48">
        <f t="shared" si="137"/>
        <v>0</v>
      </c>
      <c r="AG60" s="47">
        <v>0</v>
      </c>
      <c r="AH60" s="13">
        <v>0</v>
      </c>
      <c r="AI60" s="48">
        <f t="shared" si="138"/>
        <v>0</v>
      </c>
      <c r="AJ60" s="47"/>
      <c r="AK60" s="13"/>
      <c r="AL60" s="48"/>
      <c r="AM60" s="47">
        <v>0</v>
      </c>
      <c r="AN60" s="13">
        <v>0</v>
      </c>
      <c r="AO60" s="48">
        <f t="shared" si="139"/>
        <v>0</v>
      </c>
      <c r="AP60" s="47">
        <v>0</v>
      </c>
      <c r="AQ60" s="13">
        <v>0</v>
      </c>
      <c r="AR60" s="48">
        <f t="shared" si="140"/>
        <v>0</v>
      </c>
      <c r="AS60" s="47">
        <v>0</v>
      </c>
      <c r="AT60" s="13">
        <v>0</v>
      </c>
      <c r="AU60" s="48">
        <f t="shared" si="141"/>
        <v>0</v>
      </c>
      <c r="AV60" s="47">
        <v>0</v>
      </c>
      <c r="AW60" s="13">
        <v>0</v>
      </c>
      <c r="AX60" s="48">
        <f t="shared" si="142"/>
        <v>0</v>
      </c>
      <c r="AY60" s="47">
        <v>0</v>
      </c>
      <c r="AZ60" s="13">
        <v>0</v>
      </c>
      <c r="BA60" s="48">
        <f t="shared" si="143"/>
        <v>0</v>
      </c>
      <c r="BB60" s="12">
        <f t="shared" si="144"/>
        <v>0</v>
      </c>
      <c r="BC60" s="14">
        <f t="shared" si="145"/>
        <v>0</v>
      </c>
    </row>
    <row r="61" spans="1:55" x14ac:dyDescent="0.3">
      <c r="A61" s="41">
        <v>2021</v>
      </c>
      <c r="B61" s="42" t="s">
        <v>8</v>
      </c>
      <c r="C61" s="47">
        <v>0</v>
      </c>
      <c r="D61" s="13">
        <v>0</v>
      </c>
      <c r="E61" s="48">
        <f>IF(C61=0,0,D61/C61*1000)</f>
        <v>0</v>
      </c>
      <c r="F61" s="47">
        <v>0</v>
      </c>
      <c r="G61" s="13">
        <v>0</v>
      </c>
      <c r="H61" s="48">
        <f t="shared" si="129"/>
        <v>0</v>
      </c>
      <c r="I61" s="47">
        <v>0</v>
      </c>
      <c r="J61" s="13">
        <v>0</v>
      </c>
      <c r="K61" s="48">
        <f t="shared" si="130"/>
        <v>0</v>
      </c>
      <c r="L61" s="47">
        <v>0</v>
      </c>
      <c r="M61" s="13">
        <v>0</v>
      </c>
      <c r="N61" s="48">
        <f t="shared" si="131"/>
        <v>0</v>
      </c>
      <c r="O61" s="82">
        <v>2.7435700000000001</v>
      </c>
      <c r="P61" s="83">
        <v>61.948999999999998</v>
      </c>
      <c r="Q61" s="48">
        <f t="shared" si="132"/>
        <v>22579.704545537381</v>
      </c>
      <c r="R61" s="47">
        <v>0</v>
      </c>
      <c r="S61" s="13">
        <v>0</v>
      </c>
      <c r="T61" s="48">
        <f t="shared" si="133"/>
        <v>0</v>
      </c>
      <c r="U61" s="82">
        <v>13.3</v>
      </c>
      <c r="V61" s="83">
        <v>274.41500000000002</v>
      </c>
      <c r="W61" s="48">
        <f t="shared" si="134"/>
        <v>20632.706766917294</v>
      </c>
      <c r="X61" s="47">
        <v>0</v>
      </c>
      <c r="Y61" s="13">
        <v>0</v>
      </c>
      <c r="Z61" s="48">
        <f t="shared" si="135"/>
        <v>0</v>
      </c>
      <c r="AA61" s="47">
        <v>0</v>
      </c>
      <c r="AB61" s="13">
        <v>0</v>
      </c>
      <c r="AC61" s="48">
        <f t="shared" si="136"/>
        <v>0</v>
      </c>
      <c r="AD61" s="47">
        <v>0</v>
      </c>
      <c r="AE61" s="13">
        <v>0</v>
      </c>
      <c r="AF61" s="48">
        <f t="shared" si="137"/>
        <v>0</v>
      </c>
      <c r="AG61" s="47">
        <v>0</v>
      </c>
      <c r="AH61" s="13">
        <v>0</v>
      </c>
      <c r="AI61" s="48">
        <f t="shared" si="138"/>
        <v>0</v>
      </c>
      <c r="AJ61" s="47"/>
      <c r="AK61" s="13"/>
      <c r="AL61" s="48"/>
      <c r="AM61" s="47">
        <v>0</v>
      </c>
      <c r="AN61" s="13">
        <v>0</v>
      </c>
      <c r="AO61" s="48">
        <f t="shared" si="139"/>
        <v>0</v>
      </c>
      <c r="AP61" s="47">
        <v>0</v>
      </c>
      <c r="AQ61" s="13">
        <v>0</v>
      </c>
      <c r="AR61" s="48">
        <f t="shared" si="140"/>
        <v>0</v>
      </c>
      <c r="AS61" s="47">
        <v>0</v>
      </c>
      <c r="AT61" s="13">
        <v>0</v>
      </c>
      <c r="AU61" s="48">
        <f t="shared" si="141"/>
        <v>0</v>
      </c>
      <c r="AV61" s="47">
        <v>0</v>
      </c>
      <c r="AW61" s="13">
        <v>0</v>
      </c>
      <c r="AX61" s="48">
        <f t="shared" si="142"/>
        <v>0</v>
      </c>
      <c r="AY61" s="47">
        <v>0</v>
      </c>
      <c r="AZ61" s="13">
        <v>0</v>
      </c>
      <c r="BA61" s="48">
        <f t="shared" si="143"/>
        <v>0</v>
      </c>
      <c r="BB61" s="12">
        <f>C61+R61+X61+AG61+L61+AV61+AY61+U61+AM61+AA61+AP61+I61+O61</f>
        <v>16.043570000000003</v>
      </c>
      <c r="BC61" s="14">
        <f>D61+S61+Y61+AH61+M61+AW61+AZ61+V61+AN61+AB61+AQ61+J61+P61</f>
        <v>336.36400000000003</v>
      </c>
    </row>
    <row r="62" spans="1:55" x14ac:dyDescent="0.3">
      <c r="A62" s="41">
        <v>2021</v>
      </c>
      <c r="B62" s="48" t="s">
        <v>9</v>
      </c>
      <c r="C62" s="90">
        <v>0.11700000000000001</v>
      </c>
      <c r="D62" s="91">
        <v>1.2290000000000001</v>
      </c>
      <c r="E62" s="48">
        <f t="shared" ref="E62:E69" si="147">IF(C62=0,0,D62/C62*1000)</f>
        <v>10504.273504273504</v>
      </c>
      <c r="F62" s="47">
        <v>0</v>
      </c>
      <c r="G62" s="13">
        <v>0</v>
      </c>
      <c r="H62" s="48">
        <f t="shared" si="129"/>
        <v>0</v>
      </c>
      <c r="I62" s="47">
        <v>0</v>
      </c>
      <c r="J62" s="13">
        <v>0</v>
      </c>
      <c r="K62" s="48">
        <f t="shared" si="130"/>
        <v>0</v>
      </c>
      <c r="L62" s="47">
        <v>0</v>
      </c>
      <c r="M62" s="13">
        <v>0</v>
      </c>
      <c r="N62" s="48">
        <f t="shared" si="131"/>
        <v>0</v>
      </c>
      <c r="O62" s="47">
        <v>0</v>
      </c>
      <c r="P62" s="13">
        <v>0</v>
      </c>
      <c r="Q62" s="48">
        <f t="shared" si="132"/>
        <v>0</v>
      </c>
      <c r="R62" s="47">
        <v>0</v>
      </c>
      <c r="S62" s="13">
        <v>0</v>
      </c>
      <c r="T62" s="48">
        <f t="shared" si="133"/>
        <v>0</v>
      </c>
      <c r="U62" s="47">
        <v>0</v>
      </c>
      <c r="V62" s="13">
        <v>0</v>
      </c>
      <c r="W62" s="48">
        <f t="shared" si="134"/>
        <v>0</v>
      </c>
      <c r="X62" s="47">
        <v>0</v>
      </c>
      <c r="Y62" s="13">
        <v>0</v>
      </c>
      <c r="Z62" s="48">
        <f t="shared" si="135"/>
        <v>0</v>
      </c>
      <c r="AA62" s="47">
        <v>0</v>
      </c>
      <c r="AB62" s="13">
        <v>0</v>
      </c>
      <c r="AC62" s="48">
        <f t="shared" si="136"/>
        <v>0</v>
      </c>
      <c r="AD62" s="47">
        <v>0</v>
      </c>
      <c r="AE62" s="13">
        <v>0</v>
      </c>
      <c r="AF62" s="48">
        <f t="shared" si="137"/>
        <v>0</v>
      </c>
      <c r="AG62" s="47">
        <v>0</v>
      </c>
      <c r="AH62" s="13">
        <v>0</v>
      </c>
      <c r="AI62" s="48">
        <f t="shared" si="138"/>
        <v>0</v>
      </c>
      <c r="AJ62" s="47"/>
      <c r="AK62" s="13"/>
      <c r="AL62" s="48"/>
      <c r="AM62" s="47">
        <v>0</v>
      </c>
      <c r="AN62" s="13">
        <v>0</v>
      </c>
      <c r="AO62" s="48">
        <f t="shared" si="139"/>
        <v>0</v>
      </c>
      <c r="AP62" s="47">
        <v>0</v>
      </c>
      <c r="AQ62" s="13">
        <v>0</v>
      </c>
      <c r="AR62" s="48">
        <f t="shared" si="140"/>
        <v>0</v>
      </c>
      <c r="AS62" s="47">
        <v>0</v>
      </c>
      <c r="AT62" s="13">
        <v>0</v>
      </c>
      <c r="AU62" s="48">
        <f t="shared" si="141"/>
        <v>0</v>
      </c>
      <c r="AV62" s="47">
        <v>0</v>
      </c>
      <c r="AW62" s="13">
        <v>0</v>
      </c>
      <c r="AX62" s="48">
        <f t="shared" si="142"/>
        <v>0</v>
      </c>
      <c r="AY62" s="47">
        <v>0</v>
      </c>
      <c r="AZ62" s="13">
        <v>0</v>
      </c>
      <c r="BA62" s="48">
        <f t="shared" si="143"/>
        <v>0</v>
      </c>
      <c r="BB62" s="12">
        <f t="shared" ref="BB62:BB70" si="148">C62+R62+X62+AG62+L62+AV62+AY62+U62+AM62+AA62+AP62+I62+O62</f>
        <v>0.11700000000000001</v>
      </c>
      <c r="BC62" s="14">
        <f t="shared" ref="BC62:BC70" si="149">D62+S62+Y62+AH62+M62+AW62+AZ62+V62+AN62+AB62+AQ62+J62+P62</f>
        <v>1.2290000000000001</v>
      </c>
    </row>
    <row r="63" spans="1:55" x14ac:dyDescent="0.3">
      <c r="A63" s="41">
        <v>2021</v>
      </c>
      <c r="B63" s="42" t="s">
        <v>10</v>
      </c>
      <c r="C63" s="47">
        <v>0</v>
      </c>
      <c r="D63" s="13">
        <v>0</v>
      </c>
      <c r="E63" s="48">
        <f t="shared" si="147"/>
        <v>0</v>
      </c>
      <c r="F63" s="47">
        <v>0</v>
      </c>
      <c r="G63" s="13">
        <v>0</v>
      </c>
      <c r="H63" s="48">
        <f t="shared" si="129"/>
        <v>0</v>
      </c>
      <c r="I63" s="47">
        <v>0</v>
      </c>
      <c r="J63" s="13">
        <v>0</v>
      </c>
      <c r="K63" s="48">
        <f t="shared" si="130"/>
        <v>0</v>
      </c>
      <c r="L63" s="47">
        <v>0</v>
      </c>
      <c r="M63" s="13">
        <v>0</v>
      </c>
      <c r="N63" s="48">
        <f t="shared" si="131"/>
        <v>0</v>
      </c>
      <c r="O63" s="47">
        <v>0</v>
      </c>
      <c r="P63" s="13">
        <v>0</v>
      </c>
      <c r="Q63" s="48">
        <f t="shared" si="132"/>
        <v>0</v>
      </c>
      <c r="R63" s="47">
        <v>0</v>
      </c>
      <c r="S63" s="13">
        <v>0</v>
      </c>
      <c r="T63" s="48">
        <f t="shared" si="133"/>
        <v>0</v>
      </c>
      <c r="U63" s="47">
        <v>0</v>
      </c>
      <c r="V63" s="13">
        <v>0</v>
      </c>
      <c r="W63" s="48">
        <f t="shared" si="134"/>
        <v>0</v>
      </c>
      <c r="X63" s="47">
        <v>0</v>
      </c>
      <c r="Y63" s="13">
        <v>0</v>
      </c>
      <c r="Z63" s="48">
        <f t="shared" si="135"/>
        <v>0</v>
      </c>
      <c r="AA63" s="47">
        <v>0</v>
      </c>
      <c r="AB63" s="13">
        <v>0</v>
      </c>
      <c r="AC63" s="48">
        <f t="shared" si="136"/>
        <v>0</v>
      </c>
      <c r="AD63" s="47">
        <v>0</v>
      </c>
      <c r="AE63" s="13">
        <v>0</v>
      </c>
      <c r="AF63" s="48">
        <f t="shared" si="137"/>
        <v>0</v>
      </c>
      <c r="AG63" s="47">
        <v>0</v>
      </c>
      <c r="AH63" s="13">
        <v>0</v>
      </c>
      <c r="AI63" s="48">
        <f t="shared" si="138"/>
        <v>0</v>
      </c>
      <c r="AJ63" s="47"/>
      <c r="AK63" s="13"/>
      <c r="AL63" s="48"/>
      <c r="AM63" s="47">
        <v>0</v>
      </c>
      <c r="AN63" s="13">
        <v>0</v>
      </c>
      <c r="AO63" s="48">
        <f t="shared" si="139"/>
        <v>0</v>
      </c>
      <c r="AP63" s="47">
        <v>0</v>
      </c>
      <c r="AQ63" s="13">
        <v>0</v>
      </c>
      <c r="AR63" s="48">
        <f t="shared" si="140"/>
        <v>0</v>
      </c>
      <c r="AS63" s="47">
        <v>0</v>
      </c>
      <c r="AT63" s="13">
        <v>0</v>
      </c>
      <c r="AU63" s="48">
        <f t="shared" si="141"/>
        <v>0</v>
      </c>
      <c r="AV63" s="47">
        <v>0</v>
      </c>
      <c r="AW63" s="13">
        <v>0</v>
      </c>
      <c r="AX63" s="48">
        <f t="shared" si="142"/>
        <v>0</v>
      </c>
      <c r="AY63" s="47">
        <v>0</v>
      </c>
      <c r="AZ63" s="13">
        <v>0</v>
      </c>
      <c r="BA63" s="48">
        <f t="shared" si="143"/>
        <v>0</v>
      </c>
      <c r="BB63" s="12">
        <f t="shared" si="148"/>
        <v>0</v>
      </c>
      <c r="BC63" s="14">
        <f t="shared" si="149"/>
        <v>0</v>
      </c>
    </row>
    <row r="64" spans="1:55" x14ac:dyDescent="0.3">
      <c r="A64" s="41">
        <v>2021</v>
      </c>
      <c r="B64" s="42" t="s">
        <v>11</v>
      </c>
      <c r="C64" s="85">
        <v>2.1059999999999999</v>
      </c>
      <c r="D64" s="13">
        <v>53.603000000000002</v>
      </c>
      <c r="E64" s="48">
        <f t="shared" si="147"/>
        <v>25452.51661918329</v>
      </c>
      <c r="F64" s="47">
        <v>0</v>
      </c>
      <c r="G64" s="13">
        <v>0</v>
      </c>
      <c r="H64" s="48">
        <f t="shared" si="129"/>
        <v>0</v>
      </c>
      <c r="I64" s="47">
        <v>0</v>
      </c>
      <c r="J64" s="13">
        <v>0</v>
      </c>
      <c r="K64" s="48">
        <f t="shared" si="130"/>
        <v>0</v>
      </c>
      <c r="L64" s="47">
        <v>0</v>
      </c>
      <c r="M64" s="13">
        <v>0</v>
      </c>
      <c r="N64" s="48">
        <f t="shared" si="131"/>
        <v>0</v>
      </c>
      <c r="O64" s="47">
        <v>0</v>
      </c>
      <c r="P64" s="13">
        <v>0</v>
      </c>
      <c r="Q64" s="48">
        <f t="shared" si="132"/>
        <v>0</v>
      </c>
      <c r="R64" s="47">
        <v>0</v>
      </c>
      <c r="S64" s="13">
        <v>0</v>
      </c>
      <c r="T64" s="48">
        <f t="shared" si="133"/>
        <v>0</v>
      </c>
      <c r="U64" s="47">
        <v>0</v>
      </c>
      <c r="V64" s="13">
        <v>0</v>
      </c>
      <c r="W64" s="48">
        <f t="shared" si="134"/>
        <v>0</v>
      </c>
      <c r="X64" s="47">
        <v>0</v>
      </c>
      <c r="Y64" s="13">
        <v>0</v>
      </c>
      <c r="Z64" s="48">
        <f t="shared" si="135"/>
        <v>0</v>
      </c>
      <c r="AA64" s="47">
        <v>0</v>
      </c>
      <c r="AB64" s="13">
        <v>0</v>
      </c>
      <c r="AC64" s="48">
        <f t="shared" si="136"/>
        <v>0</v>
      </c>
      <c r="AD64" s="47">
        <v>0</v>
      </c>
      <c r="AE64" s="13">
        <v>0</v>
      </c>
      <c r="AF64" s="48">
        <f t="shared" si="137"/>
        <v>0</v>
      </c>
      <c r="AG64" s="47">
        <v>0</v>
      </c>
      <c r="AH64" s="13">
        <v>0</v>
      </c>
      <c r="AI64" s="48">
        <f t="shared" si="138"/>
        <v>0</v>
      </c>
      <c r="AJ64" s="47"/>
      <c r="AK64" s="13"/>
      <c r="AL64" s="48"/>
      <c r="AM64" s="47">
        <v>0</v>
      </c>
      <c r="AN64" s="13">
        <v>0</v>
      </c>
      <c r="AO64" s="48">
        <f t="shared" si="139"/>
        <v>0</v>
      </c>
      <c r="AP64" s="47">
        <v>0</v>
      </c>
      <c r="AQ64" s="13">
        <v>0</v>
      </c>
      <c r="AR64" s="48">
        <f t="shared" si="140"/>
        <v>0</v>
      </c>
      <c r="AS64" s="47">
        <v>0</v>
      </c>
      <c r="AT64" s="13">
        <v>0</v>
      </c>
      <c r="AU64" s="48">
        <f t="shared" si="141"/>
        <v>0</v>
      </c>
      <c r="AV64" s="47">
        <v>0</v>
      </c>
      <c r="AW64" s="13">
        <v>0</v>
      </c>
      <c r="AX64" s="48">
        <f t="shared" si="142"/>
        <v>0</v>
      </c>
      <c r="AY64" s="47">
        <v>0</v>
      </c>
      <c r="AZ64" s="13">
        <v>0</v>
      </c>
      <c r="BA64" s="48">
        <f t="shared" si="143"/>
        <v>0</v>
      </c>
      <c r="BB64" s="12">
        <f t="shared" si="148"/>
        <v>2.1059999999999999</v>
      </c>
      <c r="BC64" s="14">
        <f t="shared" si="149"/>
        <v>53.603000000000002</v>
      </c>
    </row>
    <row r="65" spans="1:55" x14ac:dyDescent="0.3">
      <c r="A65" s="41">
        <v>2021</v>
      </c>
      <c r="B65" s="42" t="s">
        <v>12</v>
      </c>
      <c r="C65" s="47">
        <v>1.4292400000000001</v>
      </c>
      <c r="D65" s="13">
        <v>16.079999999999998</v>
      </c>
      <c r="E65" s="48">
        <f t="shared" si="147"/>
        <v>11250.734656180904</v>
      </c>
      <c r="F65" s="47">
        <v>0</v>
      </c>
      <c r="G65" s="13">
        <v>0</v>
      </c>
      <c r="H65" s="48">
        <f t="shared" si="129"/>
        <v>0</v>
      </c>
      <c r="I65" s="47">
        <v>0</v>
      </c>
      <c r="J65" s="13">
        <v>0</v>
      </c>
      <c r="K65" s="48">
        <f t="shared" si="130"/>
        <v>0</v>
      </c>
      <c r="L65" s="85">
        <v>4.0149999999999997</v>
      </c>
      <c r="M65" s="13">
        <v>118.001</v>
      </c>
      <c r="N65" s="48">
        <f t="shared" si="131"/>
        <v>29390.037359900376</v>
      </c>
      <c r="O65" s="47">
        <v>0</v>
      </c>
      <c r="P65" s="13">
        <v>0</v>
      </c>
      <c r="Q65" s="48">
        <f t="shared" si="132"/>
        <v>0</v>
      </c>
      <c r="R65" s="47">
        <v>0</v>
      </c>
      <c r="S65" s="13">
        <v>0</v>
      </c>
      <c r="T65" s="48">
        <f t="shared" si="133"/>
        <v>0</v>
      </c>
      <c r="U65" s="47">
        <v>0</v>
      </c>
      <c r="V65" s="13">
        <v>0</v>
      </c>
      <c r="W65" s="48">
        <f t="shared" si="134"/>
        <v>0</v>
      </c>
      <c r="X65" s="47">
        <v>0</v>
      </c>
      <c r="Y65" s="13">
        <v>0</v>
      </c>
      <c r="Z65" s="48">
        <f t="shared" si="135"/>
        <v>0</v>
      </c>
      <c r="AA65" s="47">
        <v>0</v>
      </c>
      <c r="AB65" s="13">
        <v>0</v>
      </c>
      <c r="AC65" s="48">
        <f t="shared" si="136"/>
        <v>0</v>
      </c>
      <c r="AD65" s="47">
        <v>0</v>
      </c>
      <c r="AE65" s="13">
        <v>0</v>
      </c>
      <c r="AF65" s="48">
        <f t="shared" si="137"/>
        <v>0</v>
      </c>
      <c r="AG65" s="47">
        <v>0</v>
      </c>
      <c r="AH65" s="13">
        <v>0</v>
      </c>
      <c r="AI65" s="48">
        <f t="shared" si="138"/>
        <v>0</v>
      </c>
      <c r="AJ65" s="47"/>
      <c r="AK65" s="13"/>
      <c r="AL65" s="48"/>
      <c r="AM65" s="47">
        <v>0</v>
      </c>
      <c r="AN65" s="13">
        <v>0</v>
      </c>
      <c r="AO65" s="48">
        <f t="shared" si="139"/>
        <v>0</v>
      </c>
      <c r="AP65" s="47">
        <v>0</v>
      </c>
      <c r="AQ65" s="13">
        <v>0</v>
      </c>
      <c r="AR65" s="48">
        <f t="shared" si="140"/>
        <v>0</v>
      </c>
      <c r="AS65" s="47">
        <v>0</v>
      </c>
      <c r="AT65" s="13">
        <v>0</v>
      </c>
      <c r="AU65" s="48">
        <f t="shared" si="141"/>
        <v>0</v>
      </c>
      <c r="AV65" s="47">
        <v>0</v>
      </c>
      <c r="AW65" s="13">
        <v>0</v>
      </c>
      <c r="AX65" s="48">
        <f t="shared" si="142"/>
        <v>0</v>
      </c>
      <c r="AY65" s="85">
        <v>218.74</v>
      </c>
      <c r="AZ65" s="13">
        <v>3520.9479999999999</v>
      </c>
      <c r="BA65" s="48">
        <f t="shared" si="143"/>
        <v>16096.498125628599</v>
      </c>
      <c r="BB65" s="12">
        <f t="shared" si="148"/>
        <v>224.18424000000002</v>
      </c>
      <c r="BC65" s="14">
        <f t="shared" si="149"/>
        <v>3655.029</v>
      </c>
    </row>
    <row r="66" spans="1:55" x14ac:dyDescent="0.3">
      <c r="A66" s="41">
        <v>2021</v>
      </c>
      <c r="B66" s="42" t="s">
        <v>13</v>
      </c>
      <c r="C66" s="47">
        <v>0</v>
      </c>
      <c r="D66" s="13">
        <v>0</v>
      </c>
      <c r="E66" s="48">
        <f t="shared" si="147"/>
        <v>0</v>
      </c>
      <c r="F66" s="47">
        <v>0</v>
      </c>
      <c r="G66" s="13">
        <v>0</v>
      </c>
      <c r="H66" s="48">
        <f t="shared" si="129"/>
        <v>0</v>
      </c>
      <c r="I66" s="47">
        <v>0</v>
      </c>
      <c r="J66" s="13">
        <v>0</v>
      </c>
      <c r="K66" s="48">
        <f t="shared" si="130"/>
        <v>0</v>
      </c>
      <c r="L66" s="47">
        <v>0</v>
      </c>
      <c r="M66" s="13">
        <v>0</v>
      </c>
      <c r="N66" s="48">
        <f t="shared" si="131"/>
        <v>0</v>
      </c>
      <c r="O66" s="47">
        <v>0</v>
      </c>
      <c r="P66" s="13">
        <v>0</v>
      </c>
      <c r="Q66" s="48">
        <f t="shared" si="132"/>
        <v>0</v>
      </c>
      <c r="R66" s="47">
        <v>0</v>
      </c>
      <c r="S66" s="13">
        <v>0</v>
      </c>
      <c r="T66" s="48">
        <f t="shared" si="133"/>
        <v>0</v>
      </c>
      <c r="U66" s="47">
        <v>0</v>
      </c>
      <c r="V66" s="13">
        <v>0</v>
      </c>
      <c r="W66" s="48">
        <f t="shared" si="134"/>
        <v>0</v>
      </c>
      <c r="X66" s="47">
        <v>0</v>
      </c>
      <c r="Y66" s="13">
        <v>0</v>
      </c>
      <c r="Z66" s="48">
        <f t="shared" si="135"/>
        <v>0</v>
      </c>
      <c r="AA66" s="47">
        <v>0</v>
      </c>
      <c r="AB66" s="13">
        <v>0</v>
      </c>
      <c r="AC66" s="48">
        <f t="shared" si="136"/>
        <v>0</v>
      </c>
      <c r="AD66" s="47">
        <v>0</v>
      </c>
      <c r="AE66" s="13">
        <v>0</v>
      </c>
      <c r="AF66" s="48">
        <f t="shared" si="137"/>
        <v>0</v>
      </c>
      <c r="AG66" s="47">
        <v>0</v>
      </c>
      <c r="AH66" s="13">
        <v>0</v>
      </c>
      <c r="AI66" s="48">
        <f t="shared" si="138"/>
        <v>0</v>
      </c>
      <c r="AJ66" s="47"/>
      <c r="AK66" s="13"/>
      <c r="AL66" s="48"/>
      <c r="AM66" s="47">
        <v>0</v>
      </c>
      <c r="AN66" s="13">
        <v>0</v>
      </c>
      <c r="AO66" s="48">
        <f t="shared" si="139"/>
        <v>0</v>
      </c>
      <c r="AP66" s="47">
        <v>0</v>
      </c>
      <c r="AQ66" s="13">
        <v>0</v>
      </c>
      <c r="AR66" s="48">
        <f t="shared" si="140"/>
        <v>0</v>
      </c>
      <c r="AS66" s="47">
        <v>0</v>
      </c>
      <c r="AT66" s="13">
        <v>0</v>
      </c>
      <c r="AU66" s="48">
        <f t="shared" si="141"/>
        <v>0</v>
      </c>
      <c r="AV66" s="85">
        <v>156.5</v>
      </c>
      <c r="AW66" s="13">
        <v>2852.7240000000002</v>
      </c>
      <c r="AX66" s="48">
        <f t="shared" si="142"/>
        <v>18228.268370607031</v>
      </c>
      <c r="AY66" s="47">
        <v>0</v>
      </c>
      <c r="AZ66" s="13">
        <v>0</v>
      </c>
      <c r="BA66" s="48">
        <f t="shared" si="143"/>
        <v>0</v>
      </c>
      <c r="BB66" s="12">
        <f t="shared" si="148"/>
        <v>156.5</v>
      </c>
      <c r="BC66" s="14">
        <f t="shared" si="149"/>
        <v>2852.7240000000002</v>
      </c>
    </row>
    <row r="67" spans="1:55" x14ac:dyDescent="0.3">
      <c r="A67" s="41">
        <v>2021</v>
      </c>
      <c r="B67" s="42" t="s">
        <v>14</v>
      </c>
      <c r="C67" s="47">
        <v>0</v>
      </c>
      <c r="D67" s="13">
        <v>0</v>
      </c>
      <c r="E67" s="48">
        <f t="shared" si="147"/>
        <v>0</v>
      </c>
      <c r="F67" s="47">
        <v>0</v>
      </c>
      <c r="G67" s="13">
        <v>0</v>
      </c>
      <c r="H67" s="48">
        <f t="shared" si="129"/>
        <v>0</v>
      </c>
      <c r="I67" s="47">
        <v>0</v>
      </c>
      <c r="J67" s="13">
        <v>0</v>
      </c>
      <c r="K67" s="48">
        <f t="shared" si="130"/>
        <v>0</v>
      </c>
      <c r="L67" s="47">
        <v>0</v>
      </c>
      <c r="M67" s="13">
        <v>0</v>
      </c>
      <c r="N67" s="48">
        <f t="shared" si="131"/>
        <v>0</v>
      </c>
      <c r="O67" s="47">
        <v>0</v>
      </c>
      <c r="P67" s="13">
        <v>0</v>
      </c>
      <c r="Q67" s="48">
        <f t="shared" si="132"/>
        <v>0</v>
      </c>
      <c r="R67" s="47">
        <v>0</v>
      </c>
      <c r="S67" s="13">
        <v>0</v>
      </c>
      <c r="T67" s="48">
        <f t="shared" si="133"/>
        <v>0</v>
      </c>
      <c r="U67" s="85">
        <v>1.2</v>
      </c>
      <c r="V67" s="13">
        <v>41.4</v>
      </c>
      <c r="W67" s="48">
        <f t="shared" si="134"/>
        <v>34500</v>
      </c>
      <c r="X67" s="47">
        <v>0</v>
      </c>
      <c r="Y67" s="13">
        <v>0</v>
      </c>
      <c r="Z67" s="48">
        <f t="shared" si="135"/>
        <v>0</v>
      </c>
      <c r="AA67" s="47">
        <v>0</v>
      </c>
      <c r="AB67" s="13">
        <v>0</v>
      </c>
      <c r="AC67" s="48">
        <f t="shared" si="136"/>
        <v>0</v>
      </c>
      <c r="AD67" s="47">
        <v>0</v>
      </c>
      <c r="AE67" s="13">
        <v>0</v>
      </c>
      <c r="AF67" s="48">
        <f t="shared" si="137"/>
        <v>0</v>
      </c>
      <c r="AG67" s="47">
        <v>0</v>
      </c>
      <c r="AH67" s="13">
        <v>0</v>
      </c>
      <c r="AI67" s="48">
        <f t="shared" si="138"/>
        <v>0</v>
      </c>
      <c r="AJ67" s="47"/>
      <c r="AK67" s="13"/>
      <c r="AL67" s="48"/>
      <c r="AM67" s="47">
        <v>0</v>
      </c>
      <c r="AN67" s="13">
        <v>0</v>
      </c>
      <c r="AO67" s="48">
        <f t="shared" si="139"/>
        <v>0</v>
      </c>
      <c r="AP67" s="47">
        <v>0</v>
      </c>
      <c r="AQ67" s="13">
        <v>0</v>
      </c>
      <c r="AR67" s="48">
        <f t="shared" si="140"/>
        <v>0</v>
      </c>
      <c r="AS67" s="47">
        <v>0</v>
      </c>
      <c r="AT67" s="13">
        <v>0</v>
      </c>
      <c r="AU67" s="48">
        <f t="shared" si="141"/>
        <v>0</v>
      </c>
      <c r="AV67" s="85">
        <v>95.66</v>
      </c>
      <c r="AW67" s="13">
        <v>1799.867</v>
      </c>
      <c r="AX67" s="48">
        <f t="shared" si="142"/>
        <v>18815.251933932679</v>
      </c>
      <c r="AY67" s="47">
        <v>0</v>
      </c>
      <c r="AZ67" s="13">
        <v>0</v>
      </c>
      <c r="BA67" s="48">
        <f t="shared" si="143"/>
        <v>0</v>
      </c>
      <c r="BB67" s="12">
        <f t="shared" si="148"/>
        <v>96.86</v>
      </c>
      <c r="BC67" s="14">
        <f t="shared" si="149"/>
        <v>1841.2670000000001</v>
      </c>
    </row>
    <row r="68" spans="1:55" x14ac:dyDescent="0.3">
      <c r="A68" s="41">
        <v>2021</v>
      </c>
      <c r="B68" s="48" t="s">
        <v>15</v>
      </c>
      <c r="C68" s="47">
        <v>0</v>
      </c>
      <c r="D68" s="13">
        <v>0</v>
      </c>
      <c r="E68" s="48">
        <f t="shared" si="147"/>
        <v>0</v>
      </c>
      <c r="F68" s="47">
        <v>0</v>
      </c>
      <c r="G68" s="13">
        <v>0</v>
      </c>
      <c r="H68" s="48">
        <f t="shared" si="129"/>
        <v>0</v>
      </c>
      <c r="I68" s="47">
        <v>0</v>
      </c>
      <c r="J68" s="13">
        <v>0</v>
      </c>
      <c r="K68" s="48">
        <f t="shared" si="130"/>
        <v>0</v>
      </c>
      <c r="L68" s="47">
        <v>0</v>
      </c>
      <c r="M68" s="13">
        <v>0</v>
      </c>
      <c r="N68" s="48">
        <f t="shared" si="131"/>
        <v>0</v>
      </c>
      <c r="O68" s="47">
        <v>0</v>
      </c>
      <c r="P68" s="13">
        <v>0</v>
      </c>
      <c r="Q68" s="48">
        <f t="shared" si="132"/>
        <v>0</v>
      </c>
      <c r="R68" s="47">
        <v>0</v>
      </c>
      <c r="S68" s="13">
        <v>0</v>
      </c>
      <c r="T68" s="48">
        <f t="shared" si="133"/>
        <v>0</v>
      </c>
      <c r="U68" s="47">
        <v>0</v>
      </c>
      <c r="V68" s="13">
        <v>0</v>
      </c>
      <c r="W68" s="48">
        <f t="shared" si="134"/>
        <v>0</v>
      </c>
      <c r="X68" s="47">
        <v>0</v>
      </c>
      <c r="Y68" s="13">
        <v>0</v>
      </c>
      <c r="Z68" s="48">
        <f t="shared" si="135"/>
        <v>0</v>
      </c>
      <c r="AA68" s="47">
        <v>0</v>
      </c>
      <c r="AB68" s="13">
        <v>0</v>
      </c>
      <c r="AC68" s="48">
        <f t="shared" si="136"/>
        <v>0</v>
      </c>
      <c r="AD68" s="47">
        <v>0</v>
      </c>
      <c r="AE68" s="13">
        <v>0</v>
      </c>
      <c r="AF68" s="48">
        <f t="shared" si="137"/>
        <v>0</v>
      </c>
      <c r="AG68" s="47">
        <v>0</v>
      </c>
      <c r="AH68" s="13">
        <v>0</v>
      </c>
      <c r="AI68" s="48">
        <f t="shared" si="138"/>
        <v>0</v>
      </c>
      <c r="AJ68" s="47"/>
      <c r="AK68" s="13"/>
      <c r="AL68" s="48"/>
      <c r="AM68" s="47">
        <v>0</v>
      </c>
      <c r="AN68" s="13">
        <v>0</v>
      </c>
      <c r="AO68" s="48">
        <f t="shared" si="139"/>
        <v>0</v>
      </c>
      <c r="AP68" s="47">
        <v>0</v>
      </c>
      <c r="AQ68" s="13">
        <v>0</v>
      </c>
      <c r="AR68" s="48">
        <f t="shared" si="140"/>
        <v>0</v>
      </c>
      <c r="AS68" s="47">
        <v>0</v>
      </c>
      <c r="AT68" s="13">
        <v>0</v>
      </c>
      <c r="AU68" s="48">
        <f t="shared" si="141"/>
        <v>0</v>
      </c>
      <c r="AV68" s="47">
        <v>0</v>
      </c>
      <c r="AW68" s="13">
        <v>0</v>
      </c>
      <c r="AX68" s="48">
        <f t="shared" si="142"/>
        <v>0</v>
      </c>
      <c r="AY68" s="47">
        <v>0</v>
      </c>
      <c r="AZ68" s="13">
        <v>0</v>
      </c>
      <c r="BA68" s="48">
        <f t="shared" si="143"/>
        <v>0</v>
      </c>
      <c r="BB68" s="12">
        <f t="shared" si="148"/>
        <v>0</v>
      </c>
      <c r="BC68" s="14">
        <f t="shared" si="149"/>
        <v>0</v>
      </c>
    </row>
    <row r="69" spans="1:55" x14ac:dyDescent="0.3">
      <c r="A69" s="41">
        <v>2021</v>
      </c>
      <c r="B69" s="42" t="s">
        <v>16</v>
      </c>
      <c r="C69" s="47">
        <v>0</v>
      </c>
      <c r="D69" s="13">
        <v>0</v>
      </c>
      <c r="E69" s="48">
        <f t="shared" si="147"/>
        <v>0</v>
      </c>
      <c r="F69" s="47">
        <v>0</v>
      </c>
      <c r="G69" s="13">
        <v>0</v>
      </c>
      <c r="H69" s="48">
        <f t="shared" si="129"/>
        <v>0</v>
      </c>
      <c r="I69" s="47">
        <v>0</v>
      </c>
      <c r="J69" s="13">
        <v>0</v>
      </c>
      <c r="K69" s="48">
        <f t="shared" si="130"/>
        <v>0</v>
      </c>
      <c r="L69" s="47">
        <v>0</v>
      </c>
      <c r="M69" s="13">
        <v>0</v>
      </c>
      <c r="N69" s="48">
        <f t="shared" si="131"/>
        <v>0</v>
      </c>
      <c r="O69" s="47">
        <v>0</v>
      </c>
      <c r="P69" s="13">
        <v>0</v>
      </c>
      <c r="Q69" s="48">
        <f t="shared" si="132"/>
        <v>0</v>
      </c>
      <c r="R69" s="47">
        <v>0</v>
      </c>
      <c r="S69" s="13">
        <v>0</v>
      </c>
      <c r="T69" s="48">
        <f t="shared" si="133"/>
        <v>0</v>
      </c>
      <c r="U69" s="47">
        <v>0</v>
      </c>
      <c r="V69" s="13">
        <v>0</v>
      </c>
      <c r="W69" s="48">
        <f t="shared" si="134"/>
        <v>0</v>
      </c>
      <c r="X69" s="47">
        <v>0</v>
      </c>
      <c r="Y69" s="13">
        <v>0</v>
      </c>
      <c r="Z69" s="48">
        <f t="shared" si="135"/>
        <v>0</v>
      </c>
      <c r="AA69" s="47">
        <v>0</v>
      </c>
      <c r="AB69" s="13">
        <v>0</v>
      </c>
      <c r="AC69" s="48">
        <f t="shared" si="136"/>
        <v>0</v>
      </c>
      <c r="AD69" s="47">
        <v>0</v>
      </c>
      <c r="AE69" s="13">
        <v>0</v>
      </c>
      <c r="AF69" s="48">
        <f t="shared" si="137"/>
        <v>0</v>
      </c>
      <c r="AG69" s="47">
        <v>0</v>
      </c>
      <c r="AH69" s="13">
        <v>0</v>
      </c>
      <c r="AI69" s="48">
        <f t="shared" si="138"/>
        <v>0</v>
      </c>
      <c r="AJ69" s="47"/>
      <c r="AK69" s="13"/>
      <c r="AL69" s="48"/>
      <c r="AM69" s="47">
        <v>0</v>
      </c>
      <c r="AN69" s="13">
        <v>0</v>
      </c>
      <c r="AO69" s="48">
        <f t="shared" si="139"/>
        <v>0</v>
      </c>
      <c r="AP69" s="47">
        <v>0</v>
      </c>
      <c r="AQ69" s="13">
        <v>0</v>
      </c>
      <c r="AR69" s="48">
        <f t="shared" si="140"/>
        <v>0</v>
      </c>
      <c r="AS69" s="47">
        <v>0</v>
      </c>
      <c r="AT69" s="13">
        <v>0</v>
      </c>
      <c r="AU69" s="48">
        <f t="shared" si="141"/>
        <v>0</v>
      </c>
      <c r="AV69" s="47">
        <v>0</v>
      </c>
      <c r="AW69" s="13">
        <v>0</v>
      </c>
      <c r="AX69" s="48">
        <f t="shared" si="142"/>
        <v>0</v>
      </c>
      <c r="AY69" s="47">
        <v>0</v>
      </c>
      <c r="AZ69" s="13">
        <v>0</v>
      </c>
      <c r="BA69" s="48">
        <f t="shared" si="143"/>
        <v>0</v>
      </c>
      <c r="BB69" s="12">
        <f t="shared" si="148"/>
        <v>0</v>
      </c>
      <c r="BC69" s="14">
        <f t="shared" si="149"/>
        <v>0</v>
      </c>
    </row>
    <row r="70" spans="1:55" ht="15" thickBot="1" x14ac:dyDescent="0.35">
      <c r="A70" s="43"/>
      <c r="B70" s="89" t="s">
        <v>17</v>
      </c>
      <c r="C70" s="59">
        <f t="shared" ref="C70:D70" si="150">SUM(C58:C69)</f>
        <v>3.6972399999999999</v>
      </c>
      <c r="D70" s="60">
        <f t="shared" si="150"/>
        <v>71.341999999999999</v>
      </c>
      <c r="E70" s="50"/>
      <c r="F70" s="59">
        <f t="shared" ref="F70:G70" si="151">SUM(F58:F69)</f>
        <v>0</v>
      </c>
      <c r="G70" s="60">
        <f t="shared" si="151"/>
        <v>0</v>
      </c>
      <c r="H70" s="50"/>
      <c r="I70" s="59">
        <f t="shared" ref="I70:J70" si="152">SUM(I58:I69)</f>
        <v>0</v>
      </c>
      <c r="J70" s="60">
        <f t="shared" si="152"/>
        <v>0</v>
      </c>
      <c r="K70" s="50"/>
      <c r="L70" s="59">
        <f t="shared" ref="L70:M70" si="153">SUM(L58:L69)</f>
        <v>5.0149999999999997</v>
      </c>
      <c r="M70" s="60">
        <f t="shared" si="153"/>
        <v>143.68100000000001</v>
      </c>
      <c r="N70" s="50"/>
      <c r="O70" s="59">
        <f t="shared" ref="O70:P70" si="154">SUM(O58:O69)</f>
        <v>2.7435700000000001</v>
      </c>
      <c r="P70" s="60">
        <f t="shared" si="154"/>
        <v>61.948999999999998</v>
      </c>
      <c r="Q70" s="50"/>
      <c r="R70" s="59">
        <f t="shared" ref="R70:S70" si="155">SUM(R58:R69)</f>
        <v>0</v>
      </c>
      <c r="S70" s="60">
        <f t="shared" si="155"/>
        <v>0</v>
      </c>
      <c r="T70" s="50"/>
      <c r="U70" s="59">
        <f t="shared" ref="U70:V70" si="156">SUM(U58:U69)</f>
        <v>14.5</v>
      </c>
      <c r="V70" s="60">
        <f t="shared" si="156"/>
        <v>315.815</v>
      </c>
      <c r="W70" s="50"/>
      <c r="X70" s="59">
        <f t="shared" ref="X70:Y70" si="157">SUM(X58:X69)</f>
        <v>0</v>
      </c>
      <c r="Y70" s="60">
        <f t="shared" si="157"/>
        <v>0</v>
      </c>
      <c r="Z70" s="50"/>
      <c r="AA70" s="59">
        <f t="shared" ref="AA70:AB70" si="158">SUM(AA58:AA69)</f>
        <v>39.732366471734892</v>
      </c>
      <c r="AB70" s="60">
        <f t="shared" si="158"/>
        <v>57.454999999999998</v>
      </c>
      <c r="AC70" s="50"/>
      <c r="AD70" s="59">
        <f t="shared" ref="AD70:AE70" si="159">SUM(AD58:AD69)</f>
        <v>0</v>
      </c>
      <c r="AE70" s="60">
        <f t="shared" si="159"/>
        <v>0</v>
      </c>
      <c r="AF70" s="50"/>
      <c r="AG70" s="59">
        <f t="shared" ref="AG70:AH70" si="160">SUM(AG58:AG69)</f>
        <v>0</v>
      </c>
      <c r="AH70" s="60">
        <f t="shared" si="160"/>
        <v>0</v>
      </c>
      <c r="AI70" s="50"/>
      <c r="AJ70" s="59"/>
      <c r="AK70" s="60"/>
      <c r="AL70" s="50"/>
      <c r="AM70" s="59">
        <f t="shared" ref="AM70:AN70" si="161">SUM(AM58:AM69)</f>
        <v>0</v>
      </c>
      <c r="AN70" s="60">
        <f t="shared" si="161"/>
        <v>0</v>
      </c>
      <c r="AO70" s="50"/>
      <c r="AP70" s="59">
        <f t="shared" ref="AP70:AQ70" si="162">SUM(AP58:AP69)</f>
        <v>0</v>
      </c>
      <c r="AQ70" s="60">
        <f t="shared" si="162"/>
        <v>0</v>
      </c>
      <c r="AR70" s="50"/>
      <c r="AS70" s="59">
        <f t="shared" ref="AS70:AT70" si="163">SUM(AS58:AS69)</f>
        <v>0</v>
      </c>
      <c r="AT70" s="60">
        <f t="shared" si="163"/>
        <v>0</v>
      </c>
      <c r="AU70" s="50"/>
      <c r="AV70" s="59">
        <f t="shared" ref="AV70:AW70" si="164">SUM(AV58:AV69)</f>
        <v>252.16</v>
      </c>
      <c r="AW70" s="60">
        <f t="shared" si="164"/>
        <v>4652.5910000000003</v>
      </c>
      <c r="AX70" s="50"/>
      <c r="AY70" s="59">
        <f t="shared" ref="AY70:AZ70" si="165">SUM(AY58:AY69)</f>
        <v>218.74</v>
      </c>
      <c r="AZ70" s="60">
        <f t="shared" si="165"/>
        <v>3520.9479999999999</v>
      </c>
      <c r="BA70" s="50"/>
      <c r="BB70" s="35">
        <f t="shared" si="148"/>
        <v>536.58817647173487</v>
      </c>
      <c r="BC70" s="36">
        <f t="shared" si="149"/>
        <v>8823.7810000000009</v>
      </c>
    </row>
    <row r="71" spans="1:55" ht="16.2" customHeight="1" x14ac:dyDescent="0.3">
      <c r="A71" s="41">
        <v>2022</v>
      </c>
      <c r="B71" s="42" t="s">
        <v>5</v>
      </c>
      <c r="C71" s="47">
        <v>0</v>
      </c>
      <c r="D71" s="13">
        <v>0</v>
      </c>
      <c r="E71" s="48">
        <f>IF(C71=0,0,D71/C71*1000)</f>
        <v>0</v>
      </c>
      <c r="F71" s="47">
        <v>0</v>
      </c>
      <c r="G71" s="13">
        <v>0</v>
      </c>
      <c r="H71" s="48">
        <f t="shared" ref="H71:H82" si="166">IF(F71=0,0,G71/F71*1000)</f>
        <v>0</v>
      </c>
      <c r="I71" s="47">
        <v>0</v>
      </c>
      <c r="J71" s="13">
        <v>0</v>
      </c>
      <c r="K71" s="48">
        <f t="shared" ref="K71:K82" si="167">IF(I71=0,0,J71/I71*1000)</f>
        <v>0</v>
      </c>
      <c r="L71" s="47">
        <v>0</v>
      </c>
      <c r="M71" s="13">
        <v>0</v>
      </c>
      <c r="N71" s="48">
        <f t="shared" ref="N71:N82" si="168">IF(L71=0,0,M71/L71*1000)</f>
        <v>0</v>
      </c>
      <c r="O71" s="47">
        <v>0</v>
      </c>
      <c r="P71" s="13">
        <v>0</v>
      </c>
      <c r="Q71" s="48">
        <f t="shared" ref="Q71:Q82" si="169">IF(O71=0,0,P71/O71*1000)</f>
        <v>0</v>
      </c>
      <c r="R71" s="47">
        <v>0</v>
      </c>
      <c r="S71" s="13">
        <v>0</v>
      </c>
      <c r="T71" s="48">
        <f t="shared" ref="T71:T82" si="170">IF(R71=0,0,S71/R71*1000)</f>
        <v>0</v>
      </c>
      <c r="U71" s="47">
        <v>0</v>
      </c>
      <c r="V71" s="13">
        <v>0</v>
      </c>
      <c r="W71" s="48">
        <f t="shared" ref="W71:W82" si="171">IF(U71=0,0,V71/U71*1000)</f>
        <v>0</v>
      </c>
      <c r="X71" s="47">
        <v>0</v>
      </c>
      <c r="Y71" s="13">
        <v>0</v>
      </c>
      <c r="Z71" s="48">
        <f t="shared" ref="Z71:Z82" si="172">IF(X71=0,0,Y71/X71*1000)</f>
        <v>0</v>
      </c>
      <c r="AA71" s="47">
        <v>0</v>
      </c>
      <c r="AB71" s="13">
        <v>0</v>
      </c>
      <c r="AC71" s="48">
        <f t="shared" ref="AC71:AC82" si="173">IF(AA71=0,0,AB71/AA71*1000)</f>
        <v>0</v>
      </c>
      <c r="AD71" s="47">
        <v>0</v>
      </c>
      <c r="AE71" s="13">
        <v>0</v>
      </c>
      <c r="AF71" s="48">
        <f t="shared" ref="AF71:AF82" si="174">IF(AD71=0,0,AE71/AD71*1000)</f>
        <v>0</v>
      </c>
      <c r="AG71" s="47">
        <v>0</v>
      </c>
      <c r="AH71" s="13">
        <v>0</v>
      </c>
      <c r="AI71" s="48">
        <f t="shared" ref="AI71:AI82" si="175">IF(AG71=0,0,AH71/AG71*1000)</f>
        <v>0</v>
      </c>
      <c r="AJ71" s="47"/>
      <c r="AK71" s="13"/>
      <c r="AL71" s="48"/>
      <c r="AM71" s="47">
        <v>0</v>
      </c>
      <c r="AN71" s="13">
        <v>0</v>
      </c>
      <c r="AO71" s="48">
        <f t="shared" ref="AO71:AO82" si="176">IF(AM71=0,0,AN71/AM71*1000)</f>
        <v>0</v>
      </c>
      <c r="AP71" s="47">
        <v>0</v>
      </c>
      <c r="AQ71" s="13">
        <v>0</v>
      </c>
      <c r="AR71" s="48">
        <f t="shared" ref="AR71:AR82" si="177">IF(AP71=0,0,AQ71/AP71*1000)</f>
        <v>0</v>
      </c>
      <c r="AS71" s="47">
        <v>0</v>
      </c>
      <c r="AT71" s="13">
        <v>0</v>
      </c>
      <c r="AU71" s="48">
        <f t="shared" ref="AU71:AU82" si="178">IF(AS71=0,0,AT71/AS71*1000)</f>
        <v>0</v>
      </c>
      <c r="AV71" s="47">
        <v>0</v>
      </c>
      <c r="AW71" s="13">
        <v>0</v>
      </c>
      <c r="AX71" s="48">
        <f t="shared" ref="AX71:AX82" si="179">IF(AV71=0,0,AW71/AV71*1000)</f>
        <v>0</v>
      </c>
      <c r="AY71" s="47">
        <v>0</v>
      </c>
      <c r="AZ71" s="13">
        <v>0</v>
      </c>
      <c r="BA71" s="48">
        <f t="shared" ref="BA71:BA82" si="180">IF(AY71=0,0,AZ71/AY71*1000)</f>
        <v>0</v>
      </c>
      <c r="BB71" s="12">
        <f>SUMIF($C$5:$BA$5,"Ton",C71:BA71)</f>
        <v>0</v>
      </c>
      <c r="BC71" s="14">
        <f>SUMIF($C$5:$BA$5,"F*",C71:BA71)</f>
        <v>0</v>
      </c>
    </row>
    <row r="72" spans="1:55" x14ac:dyDescent="0.3">
      <c r="A72" s="41">
        <v>2022</v>
      </c>
      <c r="B72" s="42" t="s">
        <v>6</v>
      </c>
      <c r="C72" s="47">
        <v>0</v>
      </c>
      <c r="D72" s="13">
        <v>0</v>
      </c>
      <c r="E72" s="48">
        <f t="shared" ref="E72:E73" si="181">IF(C72=0,0,D72/C72*1000)</f>
        <v>0</v>
      </c>
      <c r="F72" s="47">
        <v>0</v>
      </c>
      <c r="G72" s="13">
        <v>0</v>
      </c>
      <c r="H72" s="48">
        <f t="shared" si="166"/>
        <v>0</v>
      </c>
      <c r="I72" s="47">
        <v>0</v>
      </c>
      <c r="J72" s="13">
        <v>0</v>
      </c>
      <c r="K72" s="48">
        <f t="shared" si="167"/>
        <v>0</v>
      </c>
      <c r="L72" s="47">
        <v>0</v>
      </c>
      <c r="M72" s="13">
        <v>0</v>
      </c>
      <c r="N72" s="48">
        <f t="shared" si="168"/>
        <v>0</v>
      </c>
      <c r="O72" s="47">
        <v>0</v>
      </c>
      <c r="P72" s="13">
        <v>0</v>
      </c>
      <c r="Q72" s="48">
        <f t="shared" si="169"/>
        <v>0</v>
      </c>
      <c r="R72" s="47">
        <v>0</v>
      </c>
      <c r="S72" s="13">
        <v>0</v>
      </c>
      <c r="T72" s="48">
        <f t="shared" si="170"/>
        <v>0</v>
      </c>
      <c r="U72" s="47">
        <v>0</v>
      </c>
      <c r="V72" s="13">
        <v>0</v>
      </c>
      <c r="W72" s="48">
        <f t="shared" si="171"/>
        <v>0</v>
      </c>
      <c r="X72" s="47">
        <v>0</v>
      </c>
      <c r="Y72" s="13">
        <v>0</v>
      </c>
      <c r="Z72" s="48">
        <f t="shared" si="172"/>
        <v>0</v>
      </c>
      <c r="AA72" s="47">
        <v>0</v>
      </c>
      <c r="AB72" s="13">
        <v>0</v>
      </c>
      <c r="AC72" s="48">
        <f t="shared" si="173"/>
        <v>0</v>
      </c>
      <c r="AD72" s="47">
        <v>0</v>
      </c>
      <c r="AE72" s="13">
        <v>0</v>
      </c>
      <c r="AF72" s="48">
        <f t="shared" si="174"/>
        <v>0</v>
      </c>
      <c r="AG72" s="47">
        <v>0</v>
      </c>
      <c r="AH72" s="13">
        <v>0</v>
      </c>
      <c r="AI72" s="48">
        <f t="shared" si="175"/>
        <v>0</v>
      </c>
      <c r="AJ72" s="47"/>
      <c r="AK72" s="13"/>
      <c r="AL72" s="48"/>
      <c r="AM72" s="47">
        <v>0</v>
      </c>
      <c r="AN72" s="13">
        <v>0</v>
      </c>
      <c r="AO72" s="48">
        <f t="shared" si="176"/>
        <v>0</v>
      </c>
      <c r="AP72" s="47">
        <v>0</v>
      </c>
      <c r="AQ72" s="13">
        <v>0</v>
      </c>
      <c r="AR72" s="48">
        <f t="shared" si="177"/>
        <v>0</v>
      </c>
      <c r="AS72" s="47">
        <v>0</v>
      </c>
      <c r="AT72" s="13">
        <v>0</v>
      </c>
      <c r="AU72" s="48">
        <f t="shared" si="178"/>
        <v>0</v>
      </c>
      <c r="AV72" s="47">
        <v>0</v>
      </c>
      <c r="AW72" s="13">
        <v>0</v>
      </c>
      <c r="AX72" s="48">
        <f t="shared" si="179"/>
        <v>0</v>
      </c>
      <c r="AY72" s="47">
        <v>0</v>
      </c>
      <c r="AZ72" s="13">
        <v>0</v>
      </c>
      <c r="BA72" s="48">
        <f t="shared" si="180"/>
        <v>0</v>
      </c>
      <c r="BB72" s="12">
        <f t="shared" ref="BB72:BB83" si="182">SUMIF($C$5:$BA$5,"Ton",C72:BA72)</f>
        <v>0</v>
      </c>
      <c r="BC72" s="55">
        <f t="shared" ref="BC72:BC83" si="183">SUMIF($C$5:$BA$5,"F*",C72:BA72)</f>
        <v>0</v>
      </c>
    </row>
    <row r="73" spans="1:55" x14ac:dyDescent="0.3">
      <c r="A73" s="41">
        <v>2022</v>
      </c>
      <c r="B73" s="42" t="s">
        <v>7</v>
      </c>
      <c r="C73" s="47">
        <v>0</v>
      </c>
      <c r="D73" s="13">
        <v>0</v>
      </c>
      <c r="E73" s="48">
        <f t="shared" si="181"/>
        <v>0</v>
      </c>
      <c r="F73" s="47">
        <v>0</v>
      </c>
      <c r="G73" s="13">
        <v>0</v>
      </c>
      <c r="H73" s="48">
        <f t="shared" si="166"/>
        <v>0</v>
      </c>
      <c r="I73" s="47">
        <v>0</v>
      </c>
      <c r="J73" s="13">
        <v>0</v>
      </c>
      <c r="K73" s="48">
        <f t="shared" si="167"/>
        <v>0</v>
      </c>
      <c r="L73" s="47">
        <v>0</v>
      </c>
      <c r="M73" s="13">
        <v>0</v>
      </c>
      <c r="N73" s="48">
        <f t="shared" si="168"/>
        <v>0</v>
      </c>
      <c r="O73" s="47">
        <v>0</v>
      </c>
      <c r="P73" s="13">
        <v>0</v>
      </c>
      <c r="Q73" s="48">
        <f t="shared" si="169"/>
        <v>0</v>
      </c>
      <c r="R73" s="47">
        <v>0</v>
      </c>
      <c r="S73" s="13">
        <v>0</v>
      </c>
      <c r="T73" s="48">
        <f t="shared" si="170"/>
        <v>0</v>
      </c>
      <c r="U73" s="85">
        <v>0.20799999999999999</v>
      </c>
      <c r="V73" s="13">
        <v>1.22</v>
      </c>
      <c r="W73" s="48">
        <f t="shared" si="171"/>
        <v>5865.3846153846162</v>
      </c>
      <c r="X73" s="47">
        <v>0</v>
      </c>
      <c r="Y73" s="13">
        <v>0</v>
      </c>
      <c r="Z73" s="48">
        <f t="shared" si="172"/>
        <v>0</v>
      </c>
      <c r="AA73" s="47">
        <v>0</v>
      </c>
      <c r="AB73" s="13">
        <v>0</v>
      </c>
      <c r="AC73" s="48">
        <f t="shared" si="173"/>
        <v>0</v>
      </c>
      <c r="AD73" s="47">
        <v>0</v>
      </c>
      <c r="AE73" s="13">
        <v>0</v>
      </c>
      <c r="AF73" s="48">
        <f t="shared" si="174"/>
        <v>0</v>
      </c>
      <c r="AG73" s="47">
        <v>0</v>
      </c>
      <c r="AH73" s="13">
        <v>0</v>
      </c>
      <c r="AI73" s="48">
        <f t="shared" si="175"/>
        <v>0</v>
      </c>
      <c r="AJ73" s="47"/>
      <c r="AK73" s="13"/>
      <c r="AL73" s="48"/>
      <c r="AM73" s="47">
        <v>0</v>
      </c>
      <c r="AN73" s="13">
        <v>0</v>
      </c>
      <c r="AO73" s="48">
        <f t="shared" si="176"/>
        <v>0</v>
      </c>
      <c r="AP73" s="47">
        <v>0</v>
      </c>
      <c r="AQ73" s="13">
        <v>0</v>
      </c>
      <c r="AR73" s="48">
        <f t="shared" si="177"/>
        <v>0</v>
      </c>
      <c r="AS73" s="47">
        <v>0</v>
      </c>
      <c r="AT73" s="13">
        <v>0</v>
      </c>
      <c r="AU73" s="48">
        <f t="shared" si="178"/>
        <v>0</v>
      </c>
      <c r="AV73" s="47">
        <v>0</v>
      </c>
      <c r="AW73" s="13">
        <v>0</v>
      </c>
      <c r="AX73" s="48">
        <f t="shared" si="179"/>
        <v>0</v>
      </c>
      <c r="AY73" s="47">
        <v>0</v>
      </c>
      <c r="AZ73" s="13">
        <v>0</v>
      </c>
      <c r="BA73" s="48">
        <f t="shared" si="180"/>
        <v>0</v>
      </c>
      <c r="BB73" s="12">
        <f t="shared" si="182"/>
        <v>0.20799999999999999</v>
      </c>
      <c r="BC73" s="14">
        <f t="shared" si="183"/>
        <v>1.22</v>
      </c>
    </row>
    <row r="74" spans="1:55" x14ac:dyDescent="0.3">
      <c r="A74" s="41">
        <v>2022</v>
      </c>
      <c r="B74" s="42" t="s">
        <v>8</v>
      </c>
      <c r="C74" s="47">
        <v>0</v>
      </c>
      <c r="D74" s="13">
        <v>0</v>
      </c>
      <c r="E74" s="48">
        <f>IF(C74=0,0,D74/C74*1000)</f>
        <v>0</v>
      </c>
      <c r="F74" s="85">
        <v>5.0000000000000001E-4</v>
      </c>
      <c r="G74" s="13">
        <v>0.02</v>
      </c>
      <c r="H74" s="48">
        <f t="shared" si="166"/>
        <v>40000</v>
      </c>
      <c r="I74" s="47">
        <v>0</v>
      </c>
      <c r="J74" s="13">
        <v>0</v>
      </c>
      <c r="K74" s="48">
        <f t="shared" si="167"/>
        <v>0</v>
      </c>
      <c r="L74" s="47">
        <v>0</v>
      </c>
      <c r="M74" s="13">
        <v>0</v>
      </c>
      <c r="N74" s="48">
        <f t="shared" si="168"/>
        <v>0</v>
      </c>
      <c r="O74" s="47">
        <v>0</v>
      </c>
      <c r="P74" s="13">
        <v>0</v>
      </c>
      <c r="Q74" s="48">
        <f t="shared" si="169"/>
        <v>0</v>
      </c>
      <c r="R74" s="47">
        <v>0</v>
      </c>
      <c r="S74" s="13">
        <v>0</v>
      </c>
      <c r="T74" s="48">
        <f t="shared" si="170"/>
        <v>0</v>
      </c>
      <c r="U74" s="47">
        <v>0</v>
      </c>
      <c r="V74" s="13">
        <v>0</v>
      </c>
      <c r="W74" s="48">
        <f t="shared" si="171"/>
        <v>0</v>
      </c>
      <c r="X74" s="47">
        <v>0</v>
      </c>
      <c r="Y74" s="13">
        <v>0</v>
      </c>
      <c r="Z74" s="48">
        <f t="shared" si="172"/>
        <v>0</v>
      </c>
      <c r="AA74" s="47">
        <v>0</v>
      </c>
      <c r="AB74" s="13">
        <v>0</v>
      </c>
      <c r="AC74" s="48">
        <f t="shared" si="173"/>
        <v>0</v>
      </c>
      <c r="AD74" s="47">
        <v>0</v>
      </c>
      <c r="AE74" s="13">
        <v>0</v>
      </c>
      <c r="AF74" s="48">
        <f t="shared" si="174"/>
        <v>0</v>
      </c>
      <c r="AG74" s="47">
        <v>0</v>
      </c>
      <c r="AH74" s="13">
        <v>0</v>
      </c>
      <c r="AI74" s="48">
        <f t="shared" si="175"/>
        <v>0</v>
      </c>
      <c r="AJ74" s="47"/>
      <c r="AK74" s="13"/>
      <c r="AL74" s="48"/>
      <c r="AM74" s="47">
        <v>0</v>
      </c>
      <c r="AN74" s="13">
        <v>0</v>
      </c>
      <c r="AO74" s="48">
        <f t="shared" si="176"/>
        <v>0</v>
      </c>
      <c r="AP74" s="47">
        <v>0</v>
      </c>
      <c r="AQ74" s="13">
        <v>0</v>
      </c>
      <c r="AR74" s="48">
        <f t="shared" si="177"/>
        <v>0</v>
      </c>
      <c r="AS74" s="47">
        <v>0</v>
      </c>
      <c r="AT74" s="13">
        <v>0</v>
      </c>
      <c r="AU74" s="48">
        <f t="shared" si="178"/>
        <v>0</v>
      </c>
      <c r="AV74" s="47">
        <v>0</v>
      </c>
      <c r="AW74" s="13">
        <v>0</v>
      </c>
      <c r="AX74" s="48">
        <f t="shared" si="179"/>
        <v>0</v>
      </c>
      <c r="AY74" s="85">
        <v>1.2</v>
      </c>
      <c r="AZ74" s="13">
        <v>11.1</v>
      </c>
      <c r="BA74" s="48">
        <f t="shared" si="180"/>
        <v>9250</v>
      </c>
      <c r="BB74" s="12">
        <f t="shared" si="182"/>
        <v>1.2004999999999999</v>
      </c>
      <c r="BC74" s="14">
        <f t="shared" si="183"/>
        <v>11.12</v>
      </c>
    </row>
    <row r="75" spans="1:55" x14ac:dyDescent="0.3">
      <c r="A75" s="41">
        <v>2022</v>
      </c>
      <c r="B75" s="48" t="s">
        <v>9</v>
      </c>
      <c r="C75" s="47">
        <v>0</v>
      </c>
      <c r="D75" s="13">
        <v>0</v>
      </c>
      <c r="E75" s="48">
        <f t="shared" ref="E75:E82" si="184">IF(C75=0,0,D75/C75*1000)</f>
        <v>0</v>
      </c>
      <c r="F75" s="47">
        <v>0</v>
      </c>
      <c r="G75" s="13">
        <v>0</v>
      </c>
      <c r="H75" s="48">
        <f t="shared" si="166"/>
        <v>0</v>
      </c>
      <c r="I75" s="47">
        <v>0</v>
      </c>
      <c r="J75" s="13">
        <v>0</v>
      </c>
      <c r="K75" s="48">
        <f t="shared" si="167"/>
        <v>0</v>
      </c>
      <c r="L75" s="47">
        <v>0</v>
      </c>
      <c r="M75" s="13">
        <v>0</v>
      </c>
      <c r="N75" s="48">
        <f t="shared" si="168"/>
        <v>0</v>
      </c>
      <c r="O75" s="47">
        <v>0</v>
      </c>
      <c r="P75" s="13">
        <v>0</v>
      </c>
      <c r="Q75" s="48">
        <f t="shared" si="169"/>
        <v>0</v>
      </c>
      <c r="R75" s="47">
        <v>0</v>
      </c>
      <c r="S75" s="13">
        <v>0</v>
      </c>
      <c r="T75" s="48">
        <f t="shared" si="170"/>
        <v>0</v>
      </c>
      <c r="U75" s="85">
        <v>5.2</v>
      </c>
      <c r="V75" s="13">
        <v>144</v>
      </c>
      <c r="W75" s="48">
        <f t="shared" si="171"/>
        <v>27692.307692307691</v>
      </c>
      <c r="X75" s="47">
        <v>0</v>
      </c>
      <c r="Y75" s="13">
        <v>0</v>
      </c>
      <c r="Z75" s="48">
        <f t="shared" si="172"/>
        <v>0</v>
      </c>
      <c r="AA75" s="47">
        <v>0</v>
      </c>
      <c r="AB75" s="13">
        <v>0</v>
      </c>
      <c r="AC75" s="48">
        <f t="shared" si="173"/>
        <v>0</v>
      </c>
      <c r="AD75" s="47">
        <v>0</v>
      </c>
      <c r="AE75" s="13">
        <v>0</v>
      </c>
      <c r="AF75" s="48">
        <f t="shared" si="174"/>
        <v>0</v>
      </c>
      <c r="AG75" s="47">
        <v>0</v>
      </c>
      <c r="AH75" s="13">
        <v>0</v>
      </c>
      <c r="AI75" s="48">
        <f t="shared" si="175"/>
        <v>0</v>
      </c>
      <c r="AJ75" s="47"/>
      <c r="AK75" s="13"/>
      <c r="AL75" s="48"/>
      <c r="AM75" s="47">
        <v>0</v>
      </c>
      <c r="AN75" s="13">
        <v>0</v>
      </c>
      <c r="AO75" s="48">
        <f t="shared" si="176"/>
        <v>0</v>
      </c>
      <c r="AP75" s="47">
        <v>0</v>
      </c>
      <c r="AQ75" s="13">
        <v>0</v>
      </c>
      <c r="AR75" s="48">
        <f t="shared" si="177"/>
        <v>0</v>
      </c>
      <c r="AS75" s="47">
        <v>0</v>
      </c>
      <c r="AT75" s="13">
        <v>0</v>
      </c>
      <c r="AU75" s="48">
        <f t="shared" si="178"/>
        <v>0</v>
      </c>
      <c r="AV75" s="47">
        <v>0</v>
      </c>
      <c r="AW75" s="13">
        <v>0</v>
      </c>
      <c r="AX75" s="48">
        <f t="shared" si="179"/>
        <v>0</v>
      </c>
      <c r="AY75" s="47">
        <v>0</v>
      </c>
      <c r="AZ75" s="13">
        <v>0</v>
      </c>
      <c r="BA75" s="48">
        <f t="shared" si="180"/>
        <v>0</v>
      </c>
      <c r="BB75" s="12">
        <f t="shared" si="182"/>
        <v>5.2</v>
      </c>
      <c r="BC75" s="14">
        <f t="shared" si="183"/>
        <v>144</v>
      </c>
    </row>
    <row r="76" spans="1:55" x14ac:dyDescent="0.3">
      <c r="A76" s="41">
        <v>2022</v>
      </c>
      <c r="B76" s="42" t="s">
        <v>10</v>
      </c>
      <c r="C76" s="85">
        <v>2.625</v>
      </c>
      <c r="D76" s="13">
        <v>252</v>
      </c>
      <c r="E76" s="48">
        <f t="shared" si="184"/>
        <v>96000</v>
      </c>
      <c r="F76" s="47">
        <v>0</v>
      </c>
      <c r="G76" s="13">
        <v>0</v>
      </c>
      <c r="H76" s="48">
        <f t="shared" si="166"/>
        <v>0</v>
      </c>
      <c r="I76" s="47">
        <v>0</v>
      </c>
      <c r="J76" s="13">
        <v>0</v>
      </c>
      <c r="K76" s="48">
        <f t="shared" si="167"/>
        <v>0</v>
      </c>
      <c r="L76" s="85">
        <v>3.84</v>
      </c>
      <c r="M76" s="13">
        <v>149.76</v>
      </c>
      <c r="N76" s="48">
        <f t="shared" si="168"/>
        <v>39000</v>
      </c>
      <c r="O76" s="47">
        <v>0</v>
      </c>
      <c r="P76" s="13">
        <v>0</v>
      </c>
      <c r="Q76" s="48">
        <f t="shared" si="169"/>
        <v>0</v>
      </c>
      <c r="R76" s="47">
        <v>0</v>
      </c>
      <c r="S76" s="13">
        <v>0</v>
      </c>
      <c r="T76" s="48">
        <f t="shared" si="170"/>
        <v>0</v>
      </c>
      <c r="U76" s="47">
        <v>0</v>
      </c>
      <c r="V76" s="13">
        <v>0</v>
      </c>
      <c r="W76" s="48">
        <f t="shared" si="171"/>
        <v>0</v>
      </c>
      <c r="X76" s="47">
        <v>0</v>
      </c>
      <c r="Y76" s="13">
        <v>0</v>
      </c>
      <c r="Z76" s="48">
        <f t="shared" si="172"/>
        <v>0</v>
      </c>
      <c r="AA76" s="47">
        <v>0</v>
      </c>
      <c r="AB76" s="13">
        <v>0</v>
      </c>
      <c r="AC76" s="48">
        <f t="shared" si="173"/>
        <v>0</v>
      </c>
      <c r="AD76" s="47">
        <v>0</v>
      </c>
      <c r="AE76" s="13">
        <v>0</v>
      </c>
      <c r="AF76" s="48">
        <f t="shared" si="174"/>
        <v>0</v>
      </c>
      <c r="AG76" s="47">
        <v>0</v>
      </c>
      <c r="AH76" s="13">
        <v>0</v>
      </c>
      <c r="AI76" s="48">
        <f t="shared" si="175"/>
        <v>0</v>
      </c>
      <c r="AJ76" s="47"/>
      <c r="AK76" s="13"/>
      <c r="AL76" s="48"/>
      <c r="AM76" s="47">
        <v>0</v>
      </c>
      <c r="AN76" s="13">
        <v>0</v>
      </c>
      <c r="AO76" s="48">
        <f t="shared" si="176"/>
        <v>0</v>
      </c>
      <c r="AP76" s="47">
        <v>0</v>
      </c>
      <c r="AQ76" s="13">
        <v>0</v>
      </c>
      <c r="AR76" s="48">
        <f t="shared" si="177"/>
        <v>0</v>
      </c>
      <c r="AS76" s="47">
        <v>0</v>
      </c>
      <c r="AT76" s="13">
        <v>0</v>
      </c>
      <c r="AU76" s="48">
        <f t="shared" si="178"/>
        <v>0</v>
      </c>
      <c r="AV76" s="47">
        <v>0</v>
      </c>
      <c r="AW76" s="13">
        <v>0</v>
      </c>
      <c r="AX76" s="48">
        <f t="shared" si="179"/>
        <v>0</v>
      </c>
      <c r="AY76" s="85">
        <v>156.6</v>
      </c>
      <c r="AZ76" s="13">
        <v>4255.7020000000002</v>
      </c>
      <c r="BA76" s="48">
        <f t="shared" si="180"/>
        <v>27175.619412515967</v>
      </c>
      <c r="BB76" s="12">
        <f t="shared" si="182"/>
        <v>163.065</v>
      </c>
      <c r="BC76" s="14">
        <f t="shared" si="183"/>
        <v>4657.4620000000004</v>
      </c>
    </row>
    <row r="77" spans="1:55" x14ac:dyDescent="0.3">
      <c r="A77" s="41">
        <v>2022</v>
      </c>
      <c r="B77" s="42" t="s">
        <v>11</v>
      </c>
      <c r="C77" s="47">
        <v>0</v>
      </c>
      <c r="D77" s="13">
        <v>0</v>
      </c>
      <c r="E77" s="48">
        <f t="shared" si="184"/>
        <v>0</v>
      </c>
      <c r="F77" s="47">
        <v>0</v>
      </c>
      <c r="G77" s="13">
        <v>0</v>
      </c>
      <c r="H77" s="48">
        <f t="shared" si="166"/>
        <v>0</v>
      </c>
      <c r="I77" s="47">
        <v>0</v>
      </c>
      <c r="J77" s="13">
        <v>0</v>
      </c>
      <c r="K77" s="48">
        <f t="shared" si="167"/>
        <v>0</v>
      </c>
      <c r="L77" s="47">
        <v>0</v>
      </c>
      <c r="M77" s="13">
        <v>0</v>
      </c>
      <c r="N77" s="48">
        <f t="shared" si="168"/>
        <v>0</v>
      </c>
      <c r="O77" s="47">
        <v>0</v>
      </c>
      <c r="P77" s="13">
        <v>0</v>
      </c>
      <c r="Q77" s="48">
        <f t="shared" si="169"/>
        <v>0</v>
      </c>
      <c r="R77" s="47">
        <v>0</v>
      </c>
      <c r="S77" s="13">
        <v>0</v>
      </c>
      <c r="T77" s="48">
        <f t="shared" si="170"/>
        <v>0</v>
      </c>
      <c r="U77" s="47">
        <v>0</v>
      </c>
      <c r="V77" s="13">
        <v>0</v>
      </c>
      <c r="W77" s="48">
        <f t="shared" si="171"/>
        <v>0</v>
      </c>
      <c r="X77" s="47">
        <v>0</v>
      </c>
      <c r="Y77" s="13">
        <v>0</v>
      </c>
      <c r="Z77" s="48">
        <f t="shared" si="172"/>
        <v>0</v>
      </c>
      <c r="AA77" s="47">
        <v>0</v>
      </c>
      <c r="AB77" s="13">
        <v>0</v>
      </c>
      <c r="AC77" s="48">
        <f t="shared" si="173"/>
        <v>0</v>
      </c>
      <c r="AD77" s="47">
        <v>0</v>
      </c>
      <c r="AE77" s="13">
        <v>0</v>
      </c>
      <c r="AF77" s="48">
        <f t="shared" si="174"/>
        <v>0</v>
      </c>
      <c r="AG77" s="47">
        <v>0</v>
      </c>
      <c r="AH77" s="13">
        <v>0</v>
      </c>
      <c r="AI77" s="48">
        <f t="shared" si="175"/>
        <v>0</v>
      </c>
      <c r="AJ77" s="47"/>
      <c r="AK77" s="13"/>
      <c r="AL77" s="48"/>
      <c r="AM77" s="47">
        <v>0</v>
      </c>
      <c r="AN77" s="13">
        <v>0</v>
      </c>
      <c r="AO77" s="48">
        <f t="shared" si="176"/>
        <v>0</v>
      </c>
      <c r="AP77" s="47">
        <v>0</v>
      </c>
      <c r="AQ77" s="13">
        <v>0</v>
      </c>
      <c r="AR77" s="48">
        <f t="shared" si="177"/>
        <v>0</v>
      </c>
      <c r="AS77" s="47">
        <v>0</v>
      </c>
      <c r="AT77" s="13">
        <v>0</v>
      </c>
      <c r="AU77" s="48">
        <f t="shared" si="178"/>
        <v>0</v>
      </c>
      <c r="AV77" s="85">
        <v>108.98</v>
      </c>
      <c r="AW77" s="13">
        <v>2895.643</v>
      </c>
      <c r="AX77" s="48">
        <f t="shared" si="179"/>
        <v>26570.407414204437</v>
      </c>
      <c r="AY77" s="85">
        <v>27.12</v>
      </c>
      <c r="AZ77" s="13">
        <v>755.38300000000004</v>
      </c>
      <c r="BA77" s="48">
        <f t="shared" si="180"/>
        <v>27853.355457227139</v>
      </c>
      <c r="BB77" s="12">
        <f t="shared" si="182"/>
        <v>136.1</v>
      </c>
      <c r="BC77" s="14">
        <f t="shared" si="183"/>
        <v>3651.0259999999998</v>
      </c>
    </row>
    <row r="78" spans="1:55" x14ac:dyDescent="0.3">
      <c r="A78" s="41">
        <v>2022</v>
      </c>
      <c r="B78" s="42" t="s">
        <v>12</v>
      </c>
      <c r="C78" s="47">
        <v>0</v>
      </c>
      <c r="D78" s="13">
        <v>0</v>
      </c>
      <c r="E78" s="48">
        <f t="shared" si="184"/>
        <v>0</v>
      </c>
      <c r="F78" s="47">
        <v>0</v>
      </c>
      <c r="G78" s="13">
        <v>0</v>
      </c>
      <c r="H78" s="48">
        <f t="shared" si="166"/>
        <v>0</v>
      </c>
      <c r="I78" s="47">
        <v>0</v>
      </c>
      <c r="J78" s="13">
        <v>0</v>
      </c>
      <c r="K78" s="48">
        <f t="shared" si="167"/>
        <v>0</v>
      </c>
      <c r="L78" s="85">
        <v>5.976</v>
      </c>
      <c r="M78" s="13">
        <v>191.845</v>
      </c>
      <c r="N78" s="48">
        <f t="shared" si="168"/>
        <v>32102.576974564927</v>
      </c>
      <c r="O78" s="47">
        <v>0</v>
      </c>
      <c r="P78" s="13">
        <v>0</v>
      </c>
      <c r="Q78" s="48">
        <f t="shared" si="169"/>
        <v>0</v>
      </c>
      <c r="R78" s="47">
        <v>0</v>
      </c>
      <c r="S78" s="13">
        <v>0</v>
      </c>
      <c r="T78" s="48">
        <f t="shared" si="170"/>
        <v>0</v>
      </c>
      <c r="U78" s="47">
        <v>0</v>
      </c>
      <c r="V78" s="13">
        <v>0</v>
      </c>
      <c r="W78" s="48">
        <f t="shared" si="171"/>
        <v>0</v>
      </c>
      <c r="X78" s="47">
        <v>0</v>
      </c>
      <c r="Y78" s="13">
        <v>0</v>
      </c>
      <c r="Z78" s="48">
        <f t="shared" si="172"/>
        <v>0</v>
      </c>
      <c r="AA78" s="47">
        <v>0</v>
      </c>
      <c r="AB78" s="13">
        <v>0</v>
      </c>
      <c r="AC78" s="48">
        <f t="shared" si="173"/>
        <v>0</v>
      </c>
      <c r="AD78" s="47">
        <v>0</v>
      </c>
      <c r="AE78" s="13">
        <v>0</v>
      </c>
      <c r="AF78" s="48">
        <f t="shared" si="174"/>
        <v>0</v>
      </c>
      <c r="AG78" s="47">
        <v>0</v>
      </c>
      <c r="AH78" s="13">
        <v>0</v>
      </c>
      <c r="AI78" s="48">
        <f t="shared" si="175"/>
        <v>0</v>
      </c>
      <c r="AJ78" s="47"/>
      <c r="AK78" s="13"/>
      <c r="AL78" s="48"/>
      <c r="AM78" s="47">
        <v>0</v>
      </c>
      <c r="AN78" s="13">
        <v>0</v>
      </c>
      <c r="AO78" s="48">
        <f t="shared" si="176"/>
        <v>0</v>
      </c>
      <c r="AP78" s="47">
        <v>0</v>
      </c>
      <c r="AQ78" s="13">
        <v>0</v>
      </c>
      <c r="AR78" s="48">
        <f t="shared" si="177"/>
        <v>0</v>
      </c>
      <c r="AS78" s="47">
        <v>0</v>
      </c>
      <c r="AT78" s="13">
        <v>0</v>
      </c>
      <c r="AU78" s="48">
        <f t="shared" si="178"/>
        <v>0</v>
      </c>
      <c r="AV78" s="47">
        <v>0</v>
      </c>
      <c r="AW78" s="13">
        <v>0</v>
      </c>
      <c r="AX78" s="48">
        <f t="shared" si="179"/>
        <v>0</v>
      </c>
      <c r="AY78" s="47">
        <v>0</v>
      </c>
      <c r="AZ78" s="13">
        <v>0</v>
      </c>
      <c r="BA78" s="48">
        <f t="shared" si="180"/>
        <v>0</v>
      </c>
      <c r="BB78" s="12">
        <f t="shared" si="182"/>
        <v>5.976</v>
      </c>
      <c r="BC78" s="14">
        <f t="shared" si="183"/>
        <v>191.845</v>
      </c>
    </row>
    <row r="79" spans="1:55" x14ac:dyDescent="0.3">
      <c r="A79" s="41">
        <v>2022</v>
      </c>
      <c r="B79" s="42" t="s">
        <v>13</v>
      </c>
      <c r="C79" s="47">
        <v>0</v>
      </c>
      <c r="D79" s="13">
        <v>0</v>
      </c>
      <c r="E79" s="48">
        <f t="shared" si="184"/>
        <v>0</v>
      </c>
      <c r="F79" s="47">
        <v>0</v>
      </c>
      <c r="G79" s="13">
        <v>0</v>
      </c>
      <c r="H79" s="48">
        <f t="shared" si="166"/>
        <v>0</v>
      </c>
      <c r="I79" s="47">
        <v>0</v>
      </c>
      <c r="J79" s="13">
        <v>0</v>
      </c>
      <c r="K79" s="48">
        <f t="shared" si="167"/>
        <v>0</v>
      </c>
      <c r="L79" s="47">
        <v>0</v>
      </c>
      <c r="M79" s="13">
        <v>0</v>
      </c>
      <c r="N79" s="48">
        <f t="shared" si="168"/>
        <v>0</v>
      </c>
      <c r="O79" s="47">
        <v>0</v>
      </c>
      <c r="P79" s="13">
        <v>0</v>
      </c>
      <c r="Q79" s="48">
        <f t="shared" si="169"/>
        <v>0</v>
      </c>
      <c r="R79" s="47">
        <v>0</v>
      </c>
      <c r="S79" s="13">
        <v>0</v>
      </c>
      <c r="T79" s="48">
        <f t="shared" si="170"/>
        <v>0</v>
      </c>
      <c r="U79" s="47">
        <v>0</v>
      </c>
      <c r="V79" s="13">
        <v>0</v>
      </c>
      <c r="W79" s="48">
        <f t="shared" si="171"/>
        <v>0</v>
      </c>
      <c r="X79" s="47">
        <v>0</v>
      </c>
      <c r="Y79" s="13">
        <v>0</v>
      </c>
      <c r="Z79" s="48">
        <f t="shared" si="172"/>
        <v>0</v>
      </c>
      <c r="AA79" s="85">
        <v>0.184</v>
      </c>
      <c r="AB79" s="13">
        <v>5.4610000000000003</v>
      </c>
      <c r="AC79" s="48">
        <f t="shared" si="173"/>
        <v>29679.347826086956</v>
      </c>
      <c r="AD79" s="47">
        <v>0</v>
      </c>
      <c r="AE79" s="13">
        <v>0</v>
      </c>
      <c r="AF79" s="48">
        <f t="shared" si="174"/>
        <v>0</v>
      </c>
      <c r="AG79" s="47">
        <v>0</v>
      </c>
      <c r="AH79" s="13">
        <v>0</v>
      </c>
      <c r="AI79" s="48">
        <f t="shared" si="175"/>
        <v>0</v>
      </c>
      <c r="AJ79" s="47"/>
      <c r="AK79" s="13"/>
      <c r="AL79" s="48"/>
      <c r="AM79" s="47">
        <v>0</v>
      </c>
      <c r="AN79" s="13">
        <v>0</v>
      </c>
      <c r="AO79" s="48">
        <f t="shared" si="176"/>
        <v>0</v>
      </c>
      <c r="AP79" s="47">
        <v>0</v>
      </c>
      <c r="AQ79" s="13">
        <v>0</v>
      </c>
      <c r="AR79" s="48">
        <f t="shared" si="177"/>
        <v>0</v>
      </c>
      <c r="AS79" s="47">
        <v>0</v>
      </c>
      <c r="AT79" s="13">
        <v>0</v>
      </c>
      <c r="AU79" s="48">
        <f t="shared" si="178"/>
        <v>0</v>
      </c>
      <c r="AV79" s="85">
        <v>111.22</v>
      </c>
      <c r="AW79" s="13">
        <v>3043.0329999999999</v>
      </c>
      <c r="AX79" s="48">
        <f t="shared" si="179"/>
        <v>27360.483725948568</v>
      </c>
      <c r="AY79" s="47">
        <v>0</v>
      </c>
      <c r="AZ79" s="13">
        <v>0</v>
      </c>
      <c r="BA79" s="48">
        <f t="shared" si="180"/>
        <v>0</v>
      </c>
      <c r="BB79" s="12">
        <f t="shared" si="182"/>
        <v>111.404</v>
      </c>
      <c r="BC79" s="14">
        <f t="shared" si="183"/>
        <v>3048.4939999999997</v>
      </c>
    </row>
    <row r="80" spans="1:55" x14ac:dyDescent="0.3">
      <c r="A80" s="41">
        <v>2022</v>
      </c>
      <c r="B80" s="42" t="s">
        <v>14</v>
      </c>
      <c r="C80" s="85">
        <v>2.4E-2</v>
      </c>
      <c r="D80" s="13">
        <v>1.8240000000000001</v>
      </c>
      <c r="E80" s="48">
        <f t="shared" si="184"/>
        <v>76000</v>
      </c>
      <c r="F80" s="47">
        <v>0</v>
      </c>
      <c r="G80" s="13">
        <v>0</v>
      </c>
      <c r="H80" s="48">
        <f t="shared" si="166"/>
        <v>0</v>
      </c>
      <c r="I80" s="47">
        <v>0</v>
      </c>
      <c r="J80" s="13">
        <v>0</v>
      </c>
      <c r="K80" s="48">
        <f t="shared" si="167"/>
        <v>0</v>
      </c>
      <c r="L80" s="47">
        <v>0</v>
      </c>
      <c r="M80" s="13">
        <v>0</v>
      </c>
      <c r="N80" s="48">
        <f t="shared" si="168"/>
        <v>0</v>
      </c>
      <c r="O80" s="47">
        <v>0</v>
      </c>
      <c r="P80" s="13">
        <v>0</v>
      </c>
      <c r="Q80" s="48">
        <f t="shared" si="169"/>
        <v>0</v>
      </c>
      <c r="R80" s="47">
        <v>0</v>
      </c>
      <c r="S80" s="13">
        <v>0</v>
      </c>
      <c r="T80" s="48">
        <f t="shared" si="170"/>
        <v>0</v>
      </c>
      <c r="U80" s="47">
        <v>0</v>
      </c>
      <c r="V80" s="13">
        <v>0</v>
      </c>
      <c r="W80" s="48">
        <f t="shared" si="171"/>
        <v>0</v>
      </c>
      <c r="X80" s="47">
        <v>0</v>
      </c>
      <c r="Y80" s="13">
        <v>0</v>
      </c>
      <c r="Z80" s="48">
        <f t="shared" si="172"/>
        <v>0</v>
      </c>
      <c r="AA80" s="47">
        <v>0</v>
      </c>
      <c r="AB80" s="13">
        <v>0</v>
      </c>
      <c r="AC80" s="48">
        <f t="shared" si="173"/>
        <v>0</v>
      </c>
      <c r="AD80" s="47">
        <v>0</v>
      </c>
      <c r="AE80" s="13">
        <v>0</v>
      </c>
      <c r="AF80" s="48">
        <f t="shared" si="174"/>
        <v>0</v>
      </c>
      <c r="AG80" s="47">
        <v>0</v>
      </c>
      <c r="AH80" s="13">
        <v>0</v>
      </c>
      <c r="AI80" s="48">
        <f t="shared" si="175"/>
        <v>0</v>
      </c>
      <c r="AJ80" s="47"/>
      <c r="AK80" s="13"/>
      <c r="AL80" s="48"/>
      <c r="AM80" s="47">
        <v>0</v>
      </c>
      <c r="AN80" s="13">
        <v>0</v>
      </c>
      <c r="AO80" s="48">
        <f t="shared" si="176"/>
        <v>0</v>
      </c>
      <c r="AP80" s="47">
        <v>0</v>
      </c>
      <c r="AQ80" s="13">
        <v>0</v>
      </c>
      <c r="AR80" s="48">
        <f t="shared" si="177"/>
        <v>0</v>
      </c>
      <c r="AS80" s="47">
        <v>0</v>
      </c>
      <c r="AT80" s="13">
        <v>0</v>
      </c>
      <c r="AU80" s="48">
        <f t="shared" si="178"/>
        <v>0</v>
      </c>
      <c r="AV80" s="85">
        <v>253.9</v>
      </c>
      <c r="AW80" s="13">
        <v>5263.4939999999997</v>
      </c>
      <c r="AX80" s="48">
        <f t="shared" si="179"/>
        <v>20730.578968097674</v>
      </c>
      <c r="AY80" s="85">
        <v>30.16</v>
      </c>
      <c r="AZ80" s="13">
        <v>462.76799999999997</v>
      </c>
      <c r="BA80" s="48">
        <f t="shared" si="180"/>
        <v>15343.766578249335</v>
      </c>
      <c r="BB80" s="12">
        <f t="shared" si="182"/>
        <v>284.084</v>
      </c>
      <c r="BC80" s="14">
        <f t="shared" si="183"/>
        <v>5728.0859999999993</v>
      </c>
    </row>
    <row r="81" spans="1:55" x14ac:dyDescent="0.3">
      <c r="A81" s="41">
        <v>2022</v>
      </c>
      <c r="B81" s="48" t="s">
        <v>15</v>
      </c>
      <c r="C81" s="47">
        <v>0</v>
      </c>
      <c r="D81" s="13">
        <v>0</v>
      </c>
      <c r="E81" s="48">
        <f t="shared" si="184"/>
        <v>0</v>
      </c>
      <c r="F81" s="47">
        <v>0</v>
      </c>
      <c r="G81" s="13">
        <v>0</v>
      </c>
      <c r="H81" s="48">
        <f t="shared" si="166"/>
        <v>0</v>
      </c>
      <c r="I81" s="47">
        <v>0</v>
      </c>
      <c r="J81" s="13">
        <v>0</v>
      </c>
      <c r="K81" s="48">
        <f t="shared" si="167"/>
        <v>0</v>
      </c>
      <c r="L81" s="47">
        <v>0</v>
      </c>
      <c r="M81" s="13">
        <v>0</v>
      </c>
      <c r="N81" s="48">
        <f t="shared" si="168"/>
        <v>0</v>
      </c>
      <c r="O81" s="47">
        <v>0</v>
      </c>
      <c r="P81" s="13">
        <v>0</v>
      </c>
      <c r="Q81" s="48">
        <f t="shared" si="169"/>
        <v>0</v>
      </c>
      <c r="R81" s="47">
        <v>0</v>
      </c>
      <c r="S81" s="13">
        <v>0</v>
      </c>
      <c r="T81" s="48">
        <f t="shared" si="170"/>
        <v>0</v>
      </c>
      <c r="U81" s="85">
        <v>0.01</v>
      </c>
      <c r="V81" s="13">
        <v>8.8930000000000007</v>
      </c>
      <c r="W81" s="75">
        <f t="shared" si="171"/>
        <v>889300.00000000012</v>
      </c>
      <c r="X81" s="47">
        <v>0</v>
      </c>
      <c r="Y81" s="13">
        <v>0</v>
      </c>
      <c r="Z81" s="48">
        <f t="shared" si="172"/>
        <v>0</v>
      </c>
      <c r="AA81" s="85">
        <v>0.58226999999999995</v>
      </c>
      <c r="AB81" s="13">
        <v>8.5280000000000005</v>
      </c>
      <c r="AC81" s="48">
        <f t="shared" si="173"/>
        <v>14646.126367492747</v>
      </c>
      <c r="AD81" s="85">
        <v>59.000599999999999</v>
      </c>
      <c r="AE81" s="13">
        <v>193.7</v>
      </c>
      <c r="AF81" s="48">
        <f t="shared" si="174"/>
        <v>3283.0174608393813</v>
      </c>
      <c r="AG81" s="47">
        <v>0</v>
      </c>
      <c r="AH81" s="13">
        <v>0</v>
      </c>
      <c r="AI81" s="48">
        <f t="shared" si="175"/>
        <v>0</v>
      </c>
      <c r="AJ81" s="47"/>
      <c r="AK81" s="13"/>
      <c r="AL81" s="48"/>
      <c r="AM81" s="47">
        <v>0</v>
      </c>
      <c r="AN81" s="13">
        <v>0</v>
      </c>
      <c r="AO81" s="48">
        <f t="shared" si="176"/>
        <v>0</v>
      </c>
      <c r="AP81" s="47">
        <v>0</v>
      </c>
      <c r="AQ81" s="13">
        <v>0</v>
      </c>
      <c r="AR81" s="48">
        <f t="shared" si="177"/>
        <v>0</v>
      </c>
      <c r="AS81" s="85">
        <v>1.5</v>
      </c>
      <c r="AT81" s="13">
        <v>18.486999999999998</v>
      </c>
      <c r="AU81" s="48">
        <f t="shared" si="178"/>
        <v>12324.666666666666</v>
      </c>
      <c r="AV81" s="85">
        <v>118.02</v>
      </c>
      <c r="AW81" s="13">
        <v>2043.5150000000001</v>
      </c>
      <c r="AX81" s="48">
        <f t="shared" si="179"/>
        <v>17314.988984917811</v>
      </c>
      <c r="AY81" s="85">
        <v>0.05</v>
      </c>
      <c r="AZ81" s="13">
        <v>0.69499999999999995</v>
      </c>
      <c r="BA81" s="48">
        <f t="shared" si="180"/>
        <v>13899.999999999998</v>
      </c>
      <c r="BB81" s="12">
        <f t="shared" si="182"/>
        <v>179.16287</v>
      </c>
      <c r="BC81" s="14">
        <f t="shared" si="183"/>
        <v>2273.8180000000002</v>
      </c>
    </row>
    <row r="82" spans="1:55" x14ac:dyDescent="0.3">
      <c r="A82" s="41">
        <v>2022</v>
      </c>
      <c r="B82" s="42" t="s">
        <v>16</v>
      </c>
      <c r="C82" s="85">
        <v>8</v>
      </c>
      <c r="D82" s="13">
        <v>200</v>
      </c>
      <c r="E82" s="48">
        <f t="shared" si="184"/>
        <v>25000</v>
      </c>
      <c r="F82" s="47">
        <v>0</v>
      </c>
      <c r="G82" s="13">
        <v>0</v>
      </c>
      <c r="H82" s="48">
        <f t="shared" si="166"/>
        <v>0</v>
      </c>
      <c r="I82" s="85">
        <v>0.2</v>
      </c>
      <c r="J82" s="13">
        <v>18</v>
      </c>
      <c r="K82" s="48">
        <f t="shared" si="167"/>
        <v>90000</v>
      </c>
      <c r="L82" s="85">
        <v>14.12</v>
      </c>
      <c r="M82" s="13">
        <v>684.98</v>
      </c>
      <c r="N82" s="48">
        <f t="shared" si="168"/>
        <v>48511.331444759206</v>
      </c>
      <c r="O82" s="47">
        <v>0</v>
      </c>
      <c r="P82" s="13">
        <v>0</v>
      </c>
      <c r="Q82" s="48">
        <f t="shared" si="169"/>
        <v>0</v>
      </c>
      <c r="R82" s="47">
        <v>0</v>
      </c>
      <c r="S82" s="13">
        <v>0</v>
      </c>
      <c r="T82" s="48">
        <f t="shared" si="170"/>
        <v>0</v>
      </c>
      <c r="U82" s="85">
        <v>16.972000000000001</v>
      </c>
      <c r="V82" s="13">
        <v>273.70999999999998</v>
      </c>
      <c r="W82" s="48">
        <f t="shared" si="171"/>
        <v>16127.150600989864</v>
      </c>
      <c r="X82" s="47">
        <v>0</v>
      </c>
      <c r="Y82" s="13">
        <v>0</v>
      </c>
      <c r="Z82" s="48">
        <f t="shared" si="172"/>
        <v>0</v>
      </c>
      <c r="AA82" s="47">
        <v>0</v>
      </c>
      <c r="AB82" s="13">
        <v>0</v>
      </c>
      <c r="AC82" s="48">
        <f t="shared" si="173"/>
        <v>0</v>
      </c>
      <c r="AD82" s="47">
        <v>0</v>
      </c>
      <c r="AE82" s="13">
        <v>0</v>
      </c>
      <c r="AF82" s="48">
        <f t="shared" si="174"/>
        <v>0</v>
      </c>
      <c r="AG82" s="85">
        <v>5.3567999999999998</v>
      </c>
      <c r="AH82" s="13">
        <v>141.12</v>
      </c>
      <c r="AI82" s="48">
        <f t="shared" si="175"/>
        <v>26344.08602150538</v>
      </c>
      <c r="AJ82" s="47"/>
      <c r="AK82" s="13"/>
      <c r="AL82" s="48"/>
      <c r="AM82" s="47">
        <v>0</v>
      </c>
      <c r="AN82" s="13">
        <v>0</v>
      </c>
      <c r="AO82" s="48">
        <f t="shared" si="176"/>
        <v>0</v>
      </c>
      <c r="AP82" s="47">
        <v>0</v>
      </c>
      <c r="AQ82" s="13">
        <v>0</v>
      </c>
      <c r="AR82" s="48">
        <f t="shared" si="177"/>
        <v>0</v>
      </c>
      <c r="AS82" s="47">
        <v>0</v>
      </c>
      <c r="AT82" s="13">
        <v>0</v>
      </c>
      <c r="AU82" s="48">
        <f t="shared" si="178"/>
        <v>0</v>
      </c>
      <c r="AV82" s="47">
        <v>0</v>
      </c>
      <c r="AW82" s="13">
        <v>0</v>
      </c>
      <c r="AX82" s="48">
        <f t="shared" si="179"/>
        <v>0</v>
      </c>
      <c r="AY82" s="85">
        <v>74.2</v>
      </c>
      <c r="AZ82" s="13">
        <v>1861.5830000000001</v>
      </c>
      <c r="BA82" s="48">
        <f t="shared" si="180"/>
        <v>25088.719676549863</v>
      </c>
      <c r="BB82" s="12">
        <f t="shared" si="182"/>
        <v>118.84880000000001</v>
      </c>
      <c r="BC82" s="14">
        <f t="shared" si="183"/>
        <v>3179.393</v>
      </c>
    </row>
    <row r="83" spans="1:55" ht="15" thickBot="1" x14ac:dyDescent="0.35">
      <c r="A83" s="43"/>
      <c r="B83" s="89" t="s">
        <v>17</v>
      </c>
      <c r="C83" s="59">
        <f t="shared" ref="C83:D83" si="185">SUM(C71:C82)</f>
        <v>10.649000000000001</v>
      </c>
      <c r="D83" s="60">
        <f t="shared" si="185"/>
        <v>453.82400000000001</v>
      </c>
      <c r="E83" s="50"/>
      <c r="F83" s="59">
        <f t="shared" ref="F83:G83" si="186">SUM(F71:F82)</f>
        <v>5.0000000000000001E-4</v>
      </c>
      <c r="G83" s="60">
        <f t="shared" si="186"/>
        <v>0.02</v>
      </c>
      <c r="H83" s="50"/>
      <c r="I83" s="59">
        <f t="shared" ref="I83:J83" si="187">SUM(I71:I82)</f>
        <v>0.2</v>
      </c>
      <c r="J83" s="60">
        <f t="shared" si="187"/>
        <v>18</v>
      </c>
      <c r="K83" s="50"/>
      <c r="L83" s="59">
        <f t="shared" ref="L83:M83" si="188">SUM(L71:L82)</f>
        <v>23.936</v>
      </c>
      <c r="M83" s="60">
        <f t="shared" si="188"/>
        <v>1026.585</v>
      </c>
      <c r="N83" s="50"/>
      <c r="O83" s="59">
        <f t="shared" ref="O83:P83" si="189">SUM(O71:O82)</f>
        <v>0</v>
      </c>
      <c r="P83" s="60">
        <f t="shared" si="189"/>
        <v>0</v>
      </c>
      <c r="Q83" s="50"/>
      <c r="R83" s="59">
        <f t="shared" ref="R83:S83" si="190">SUM(R71:R82)</f>
        <v>0</v>
      </c>
      <c r="S83" s="60">
        <f t="shared" si="190"/>
        <v>0</v>
      </c>
      <c r="T83" s="50"/>
      <c r="U83" s="59">
        <f t="shared" ref="U83:V83" si="191">SUM(U71:U82)</f>
        <v>22.39</v>
      </c>
      <c r="V83" s="60">
        <f t="shared" si="191"/>
        <v>427.82299999999998</v>
      </c>
      <c r="W83" s="50"/>
      <c r="X83" s="59">
        <f t="shared" ref="X83:Y83" si="192">SUM(X71:X82)</f>
        <v>0</v>
      </c>
      <c r="Y83" s="60">
        <f t="shared" si="192"/>
        <v>0</v>
      </c>
      <c r="Z83" s="50"/>
      <c r="AA83" s="59">
        <f t="shared" ref="AA83:AB83" si="193">SUM(AA71:AA82)</f>
        <v>0.76627000000000001</v>
      </c>
      <c r="AB83" s="60">
        <f t="shared" si="193"/>
        <v>13.989000000000001</v>
      </c>
      <c r="AC83" s="50"/>
      <c r="AD83" s="59">
        <f t="shared" ref="AD83:AE83" si="194">SUM(AD71:AD82)</f>
        <v>59.000599999999999</v>
      </c>
      <c r="AE83" s="60">
        <f t="shared" si="194"/>
        <v>193.7</v>
      </c>
      <c r="AF83" s="50"/>
      <c r="AG83" s="59">
        <f t="shared" ref="AG83:AH83" si="195">SUM(AG71:AG82)</f>
        <v>5.3567999999999998</v>
      </c>
      <c r="AH83" s="60">
        <f t="shared" si="195"/>
        <v>141.12</v>
      </c>
      <c r="AI83" s="50"/>
      <c r="AJ83" s="59"/>
      <c r="AK83" s="60"/>
      <c r="AL83" s="50"/>
      <c r="AM83" s="59">
        <f t="shared" ref="AM83:AN83" si="196">SUM(AM71:AM82)</f>
        <v>0</v>
      </c>
      <c r="AN83" s="60">
        <f t="shared" si="196"/>
        <v>0</v>
      </c>
      <c r="AO83" s="50"/>
      <c r="AP83" s="59">
        <f t="shared" ref="AP83:AQ83" si="197">SUM(AP71:AP82)</f>
        <v>0</v>
      </c>
      <c r="AQ83" s="60">
        <f t="shared" si="197"/>
        <v>0</v>
      </c>
      <c r="AR83" s="50"/>
      <c r="AS83" s="59">
        <f t="shared" ref="AS83:AT83" si="198">SUM(AS71:AS82)</f>
        <v>1.5</v>
      </c>
      <c r="AT83" s="60">
        <f t="shared" si="198"/>
        <v>18.486999999999998</v>
      </c>
      <c r="AU83" s="50"/>
      <c r="AV83" s="59">
        <f t="shared" ref="AV83:AW83" si="199">SUM(AV71:AV82)</f>
        <v>592.12</v>
      </c>
      <c r="AW83" s="60">
        <f t="shared" si="199"/>
        <v>13245.684999999998</v>
      </c>
      <c r="AX83" s="50"/>
      <c r="AY83" s="59">
        <f t="shared" ref="AY83:AZ83" si="200">SUM(AY71:AY82)</f>
        <v>289.33</v>
      </c>
      <c r="AZ83" s="60">
        <f t="shared" si="200"/>
        <v>7347.2309999999998</v>
      </c>
      <c r="BA83" s="50"/>
      <c r="BB83" s="35">
        <f t="shared" si="182"/>
        <v>1005.24917</v>
      </c>
      <c r="BC83" s="36">
        <f t="shared" si="183"/>
        <v>22886.463999999996</v>
      </c>
    </row>
    <row r="84" spans="1:55" x14ac:dyDescent="0.3">
      <c r="A84" s="41">
        <v>2023</v>
      </c>
      <c r="B84" s="42" t="s">
        <v>5</v>
      </c>
      <c r="C84" s="47">
        <v>0</v>
      </c>
      <c r="D84" s="13">
        <v>0</v>
      </c>
      <c r="E84" s="48">
        <f>IF(C84=0,0,D84/C84*1000)</f>
        <v>0</v>
      </c>
      <c r="F84" s="47">
        <v>0</v>
      </c>
      <c r="G84" s="13">
        <v>0</v>
      </c>
      <c r="H84" s="48">
        <f t="shared" ref="H84:H95" si="201">IF(F84=0,0,G84/F84*1000)</f>
        <v>0</v>
      </c>
      <c r="I84" s="47">
        <v>0</v>
      </c>
      <c r="J84" s="13">
        <v>0</v>
      </c>
      <c r="K84" s="48">
        <f t="shared" ref="K84:K95" si="202">IF(I84=0,0,J84/I84*1000)</f>
        <v>0</v>
      </c>
      <c r="L84" s="47">
        <v>0</v>
      </c>
      <c r="M84" s="13">
        <v>0</v>
      </c>
      <c r="N84" s="48">
        <f t="shared" ref="N84:N95" si="203">IF(L84=0,0,M84/L84*1000)</f>
        <v>0</v>
      </c>
      <c r="O84" s="47">
        <v>0</v>
      </c>
      <c r="P84" s="13">
        <v>0</v>
      </c>
      <c r="Q84" s="48">
        <f t="shared" ref="Q84:Q95" si="204">IF(O84=0,0,P84/O84*1000)</f>
        <v>0</v>
      </c>
      <c r="R84" s="47">
        <v>0</v>
      </c>
      <c r="S84" s="13">
        <v>0</v>
      </c>
      <c r="T84" s="48">
        <f t="shared" ref="T84:T95" si="205">IF(R84=0,0,S84/R84*1000)</f>
        <v>0</v>
      </c>
      <c r="U84" s="47">
        <v>0</v>
      </c>
      <c r="V84" s="13">
        <v>0</v>
      </c>
      <c r="W84" s="48">
        <f t="shared" ref="W84:W95" si="206">IF(U84=0,0,V84/U84*1000)</f>
        <v>0</v>
      </c>
      <c r="X84" s="47">
        <v>0</v>
      </c>
      <c r="Y84" s="13">
        <v>0</v>
      </c>
      <c r="Z84" s="48">
        <f t="shared" ref="Z84:Z95" si="207">IF(X84=0,0,Y84/X84*1000)</f>
        <v>0</v>
      </c>
      <c r="AA84" s="47">
        <v>0</v>
      </c>
      <c r="AB84" s="13">
        <v>0</v>
      </c>
      <c r="AC84" s="48">
        <f t="shared" ref="AC84:AC95" si="208">IF(AA84=0,0,AB84/AA84*1000)</f>
        <v>0</v>
      </c>
      <c r="AD84" s="85">
        <v>28</v>
      </c>
      <c r="AE84" s="13">
        <v>92.625</v>
      </c>
      <c r="AF84" s="48">
        <f t="shared" ref="AF84:AF95" si="209">IF(AD84=0,0,AE84/AD84*1000)</f>
        <v>3308.0357142857142</v>
      </c>
      <c r="AG84" s="85">
        <v>4.9749999999999996</v>
      </c>
      <c r="AH84" s="13">
        <v>169.15</v>
      </c>
      <c r="AI84" s="48">
        <f t="shared" ref="AI84:AI95" si="210">IF(AG84=0,0,AH84/AG84*1000)</f>
        <v>34000.000000000007</v>
      </c>
      <c r="AJ84" s="47"/>
      <c r="AK84" s="13"/>
      <c r="AL84" s="48"/>
      <c r="AM84" s="47">
        <v>0</v>
      </c>
      <c r="AN84" s="13">
        <v>0</v>
      </c>
      <c r="AO84" s="48">
        <f t="shared" ref="AO84:AO95" si="211">IF(AM84=0,0,AN84/AM84*1000)</f>
        <v>0</v>
      </c>
      <c r="AP84" s="47">
        <v>0</v>
      </c>
      <c r="AQ84" s="13">
        <v>0</v>
      </c>
      <c r="AR84" s="48">
        <f t="shared" ref="AR84:AR95" si="212">IF(AP84=0,0,AQ84/AP84*1000)</f>
        <v>0</v>
      </c>
      <c r="AS84" s="47">
        <v>0</v>
      </c>
      <c r="AT84" s="13">
        <v>0</v>
      </c>
      <c r="AU84" s="48">
        <f t="shared" ref="AU84:AU95" si="213">IF(AS84=0,0,AT84/AS84*1000)</f>
        <v>0</v>
      </c>
      <c r="AV84" s="47">
        <v>0</v>
      </c>
      <c r="AW84" s="13">
        <v>0</v>
      </c>
      <c r="AX84" s="48">
        <f t="shared" ref="AX84:AX95" si="214">IF(AV84=0,0,AW84/AV84*1000)</f>
        <v>0</v>
      </c>
      <c r="AY84" s="47">
        <v>0</v>
      </c>
      <c r="AZ84" s="13">
        <v>0</v>
      </c>
      <c r="BA84" s="48">
        <f t="shared" ref="BA84:BA95" si="215">IF(AY84=0,0,AZ84/AY84*1000)</f>
        <v>0</v>
      </c>
      <c r="BB84" s="12">
        <f>SUMIF($C$5:$BA$5,"Ton",C84:BA84)</f>
        <v>32.975000000000001</v>
      </c>
      <c r="BC84" s="14">
        <f>SUMIF($C$5:$BA$5,"F*",C84:BA84)</f>
        <v>261.77499999999998</v>
      </c>
    </row>
    <row r="85" spans="1:55" x14ac:dyDescent="0.3">
      <c r="A85" s="41">
        <v>2023</v>
      </c>
      <c r="B85" s="42" t="s">
        <v>6</v>
      </c>
      <c r="C85" s="85">
        <v>0.48</v>
      </c>
      <c r="D85" s="13">
        <v>13.893000000000001</v>
      </c>
      <c r="E85" s="48">
        <f t="shared" ref="E85:E86" si="216">IF(C85=0,0,D85/C85*1000)</f>
        <v>28943.75</v>
      </c>
      <c r="F85" s="47">
        <v>0</v>
      </c>
      <c r="G85" s="13">
        <v>0</v>
      </c>
      <c r="H85" s="48">
        <f t="shared" si="201"/>
        <v>0</v>
      </c>
      <c r="I85" s="47">
        <v>0</v>
      </c>
      <c r="J85" s="13">
        <v>0</v>
      </c>
      <c r="K85" s="48">
        <f t="shared" si="202"/>
        <v>0</v>
      </c>
      <c r="L85" s="47">
        <v>0</v>
      </c>
      <c r="M85" s="13">
        <v>0</v>
      </c>
      <c r="N85" s="48">
        <f t="shared" si="203"/>
        <v>0</v>
      </c>
      <c r="O85" s="47">
        <v>0</v>
      </c>
      <c r="P85" s="13">
        <v>0</v>
      </c>
      <c r="Q85" s="48">
        <f t="shared" si="204"/>
        <v>0</v>
      </c>
      <c r="R85" s="47">
        <v>0</v>
      </c>
      <c r="S85" s="13">
        <v>0</v>
      </c>
      <c r="T85" s="48">
        <f t="shared" si="205"/>
        <v>0</v>
      </c>
      <c r="U85" s="47">
        <v>0</v>
      </c>
      <c r="V85" s="13">
        <v>0</v>
      </c>
      <c r="W85" s="48">
        <f t="shared" si="206"/>
        <v>0</v>
      </c>
      <c r="X85" s="47">
        <v>0</v>
      </c>
      <c r="Y85" s="13">
        <v>0</v>
      </c>
      <c r="Z85" s="48">
        <f t="shared" si="207"/>
        <v>0</v>
      </c>
      <c r="AA85" s="47">
        <v>0</v>
      </c>
      <c r="AB85" s="13">
        <v>0</v>
      </c>
      <c r="AC85" s="48">
        <f t="shared" si="208"/>
        <v>0</v>
      </c>
      <c r="AD85" s="85">
        <v>77.000799999999998</v>
      </c>
      <c r="AE85" s="13">
        <v>248.35</v>
      </c>
      <c r="AF85" s="48">
        <f t="shared" si="209"/>
        <v>3225.2911658060698</v>
      </c>
      <c r="AG85" s="47">
        <v>0</v>
      </c>
      <c r="AH85" s="13">
        <v>0</v>
      </c>
      <c r="AI85" s="48">
        <f t="shared" si="210"/>
        <v>0</v>
      </c>
      <c r="AJ85" s="47"/>
      <c r="AK85" s="13"/>
      <c r="AL85" s="48"/>
      <c r="AM85" s="47">
        <v>0</v>
      </c>
      <c r="AN85" s="13">
        <v>0</v>
      </c>
      <c r="AO85" s="48">
        <f t="shared" si="211"/>
        <v>0</v>
      </c>
      <c r="AP85" s="47">
        <v>0</v>
      </c>
      <c r="AQ85" s="13">
        <v>0</v>
      </c>
      <c r="AR85" s="48">
        <f t="shared" si="212"/>
        <v>0</v>
      </c>
      <c r="AS85" s="47">
        <v>0</v>
      </c>
      <c r="AT85" s="13">
        <v>0</v>
      </c>
      <c r="AU85" s="48">
        <f t="shared" si="213"/>
        <v>0</v>
      </c>
      <c r="AV85" s="47">
        <v>0</v>
      </c>
      <c r="AW85" s="13">
        <v>0</v>
      </c>
      <c r="AX85" s="48">
        <f t="shared" si="214"/>
        <v>0</v>
      </c>
      <c r="AY85" s="85">
        <v>1.2E-2</v>
      </c>
      <c r="AZ85" s="13">
        <v>2.2709999999999999</v>
      </c>
      <c r="BA85" s="48">
        <f t="shared" si="215"/>
        <v>189250</v>
      </c>
      <c r="BB85" s="12">
        <f t="shared" ref="BB85:BB96" si="217">SUMIF($C$5:$BA$5,"Ton",C85:BA85)</f>
        <v>77.492800000000003</v>
      </c>
      <c r="BC85" s="55">
        <f t="shared" ref="BC85:BC96" si="218">SUMIF($C$5:$BA$5,"F*",C85:BA85)</f>
        <v>264.51400000000001</v>
      </c>
    </row>
    <row r="86" spans="1:55" x14ac:dyDescent="0.3">
      <c r="A86" s="41">
        <v>2023</v>
      </c>
      <c r="B86" s="42" t="s">
        <v>7</v>
      </c>
      <c r="C86" s="85">
        <v>0.48233999999999999</v>
      </c>
      <c r="D86" s="13">
        <v>14.183</v>
      </c>
      <c r="E86" s="48">
        <f t="shared" si="216"/>
        <v>29404.569390886096</v>
      </c>
      <c r="F86" s="47">
        <v>0</v>
      </c>
      <c r="G86" s="13">
        <v>0</v>
      </c>
      <c r="H86" s="48">
        <f t="shared" si="201"/>
        <v>0</v>
      </c>
      <c r="I86" s="47">
        <v>0</v>
      </c>
      <c r="J86" s="13">
        <v>0</v>
      </c>
      <c r="K86" s="48">
        <f t="shared" si="202"/>
        <v>0</v>
      </c>
      <c r="L86" s="47">
        <v>0</v>
      </c>
      <c r="M86" s="13">
        <v>0</v>
      </c>
      <c r="N86" s="48">
        <f t="shared" si="203"/>
        <v>0</v>
      </c>
      <c r="O86" s="47">
        <v>0</v>
      </c>
      <c r="P86" s="13">
        <v>0</v>
      </c>
      <c r="Q86" s="48">
        <f t="shared" si="204"/>
        <v>0</v>
      </c>
      <c r="R86" s="47">
        <v>0</v>
      </c>
      <c r="S86" s="13">
        <v>0</v>
      </c>
      <c r="T86" s="48">
        <f t="shared" si="205"/>
        <v>0</v>
      </c>
      <c r="U86" s="47">
        <v>0</v>
      </c>
      <c r="V86" s="13">
        <v>0</v>
      </c>
      <c r="W86" s="48">
        <f t="shared" si="206"/>
        <v>0</v>
      </c>
      <c r="X86" s="47">
        <v>0</v>
      </c>
      <c r="Y86" s="13">
        <v>0</v>
      </c>
      <c r="Z86" s="48">
        <f t="shared" si="207"/>
        <v>0</v>
      </c>
      <c r="AA86" s="47">
        <v>0</v>
      </c>
      <c r="AB86" s="13">
        <v>0</v>
      </c>
      <c r="AC86" s="48">
        <f t="shared" si="208"/>
        <v>0</v>
      </c>
      <c r="AD86" s="47">
        <v>0</v>
      </c>
      <c r="AE86" s="13">
        <v>0</v>
      </c>
      <c r="AF86" s="48">
        <f t="shared" si="209"/>
        <v>0</v>
      </c>
      <c r="AG86" s="47">
        <v>0</v>
      </c>
      <c r="AH86" s="13">
        <v>0</v>
      </c>
      <c r="AI86" s="48">
        <f t="shared" si="210"/>
        <v>0</v>
      </c>
      <c r="AJ86" s="47"/>
      <c r="AK86" s="13"/>
      <c r="AL86" s="48"/>
      <c r="AM86" s="47">
        <v>0</v>
      </c>
      <c r="AN86" s="13">
        <v>0</v>
      </c>
      <c r="AO86" s="48">
        <f t="shared" si="211"/>
        <v>0</v>
      </c>
      <c r="AP86" s="47">
        <v>0</v>
      </c>
      <c r="AQ86" s="13">
        <v>0</v>
      </c>
      <c r="AR86" s="48">
        <f t="shared" si="212"/>
        <v>0</v>
      </c>
      <c r="AS86" s="47">
        <v>0</v>
      </c>
      <c r="AT86" s="13">
        <v>0</v>
      </c>
      <c r="AU86" s="48">
        <f t="shared" si="213"/>
        <v>0</v>
      </c>
      <c r="AV86" s="47">
        <v>0</v>
      </c>
      <c r="AW86" s="13">
        <v>0</v>
      </c>
      <c r="AX86" s="48">
        <f t="shared" si="214"/>
        <v>0</v>
      </c>
      <c r="AY86" s="47">
        <v>0</v>
      </c>
      <c r="AZ86" s="13">
        <v>0</v>
      </c>
      <c r="BA86" s="48">
        <f t="shared" si="215"/>
        <v>0</v>
      </c>
      <c r="BB86" s="12">
        <f t="shared" si="217"/>
        <v>0.48233999999999999</v>
      </c>
      <c r="BC86" s="14">
        <f t="shared" si="218"/>
        <v>14.183</v>
      </c>
    </row>
    <row r="87" spans="1:55" x14ac:dyDescent="0.3">
      <c r="A87" s="41">
        <v>2023</v>
      </c>
      <c r="B87" s="42" t="s">
        <v>8</v>
      </c>
      <c r="C87" s="47">
        <v>0</v>
      </c>
      <c r="D87" s="13">
        <v>0</v>
      </c>
      <c r="E87" s="48">
        <f>IF(C87=0,0,D87/C87*1000)</f>
        <v>0</v>
      </c>
      <c r="F87" s="47">
        <v>0</v>
      </c>
      <c r="G87" s="13">
        <v>0</v>
      </c>
      <c r="H87" s="48">
        <f t="shared" si="201"/>
        <v>0</v>
      </c>
      <c r="I87" s="47">
        <v>0</v>
      </c>
      <c r="J87" s="13">
        <v>0</v>
      </c>
      <c r="K87" s="48">
        <f t="shared" si="202"/>
        <v>0</v>
      </c>
      <c r="L87" s="85">
        <v>0.02</v>
      </c>
      <c r="M87" s="13">
        <v>4.55</v>
      </c>
      <c r="N87" s="48">
        <f t="shared" si="203"/>
        <v>227500</v>
      </c>
      <c r="O87" s="47">
        <v>0</v>
      </c>
      <c r="P87" s="13">
        <v>0</v>
      </c>
      <c r="Q87" s="48">
        <f t="shared" si="204"/>
        <v>0</v>
      </c>
      <c r="R87" s="47">
        <v>0</v>
      </c>
      <c r="S87" s="13">
        <v>0</v>
      </c>
      <c r="T87" s="48">
        <f t="shared" si="205"/>
        <v>0</v>
      </c>
      <c r="U87" s="47">
        <v>0</v>
      </c>
      <c r="V87" s="13">
        <v>0</v>
      </c>
      <c r="W87" s="48">
        <f t="shared" si="206"/>
        <v>0</v>
      </c>
      <c r="X87" s="47">
        <v>0</v>
      </c>
      <c r="Y87" s="13">
        <v>0</v>
      </c>
      <c r="Z87" s="48">
        <f t="shared" si="207"/>
        <v>0</v>
      </c>
      <c r="AA87" s="47">
        <v>0</v>
      </c>
      <c r="AB87" s="13">
        <v>0</v>
      </c>
      <c r="AC87" s="48">
        <f t="shared" si="208"/>
        <v>0</v>
      </c>
      <c r="AD87" s="85">
        <v>57</v>
      </c>
      <c r="AE87" s="13">
        <v>189.8</v>
      </c>
      <c r="AF87" s="48">
        <f t="shared" si="209"/>
        <v>3329.8245614035091</v>
      </c>
      <c r="AG87" s="47">
        <v>0</v>
      </c>
      <c r="AH87" s="13">
        <v>0</v>
      </c>
      <c r="AI87" s="48">
        <f t="shared" si="210"/>
        <v>0</v>
      </c>
      <c r="AJ87" s="47"/>
      <c r="AK87" s="13"/>
      <c r="AL87" s="48"/>
      <c r="AM87" s="47">
        <v>0</v>
      </c>
      <c r="AN87" s="13">
        <v>0</v>
      </c>
      <c r="AO87" s="48">
        <f t="shared" si="211"/>
        <v>0</v>
      </c>
      <c r="AP87" s="47">
        <v>0</v>
      </c>
      <c r="AQ87" s="13">
        <v>0</v>
      </c>
      <c r="AR87" s="48">
        <f t="shared" si="212"/>
        <v>0</v>
      </c>
      <c r="AS87" s="47">
        <v>0</v>
      </c>
      <c r="AT87" s="13">
        <v>0</v>
      </c>
      <c r="AU87" s="48">
        <f t="shared" si="213"/>
        <v>0</v>
      </c>
      <c r="AV87" s="47">
        <v>0</v>
      </c>
      <c r="AW87" s="13">
        <v>0</v>
      </c>
      <c r="AX87" s="48">
        <f t="shared" si="214"/>
        <v>0</v>
      </c>
      <c r="AY87" s="47">
        <v>0</v>
      </c>
      <c r="AZ87" s="13">
        <v>0</v>
      </c>
      <c r="BA87" s="48">
        <f t="shared" si="215"/>
        <v>0</v>
      </c>
      <c r="BB87" s="12">
        <f t="shared" si="217"/>
        <v>57.02</v>
      </c>
      <c r="BC87" s="14">
        <f t="shared" si="218"/>
        <v>194.35000000000002</v>
      </c>
    </row>
    <row r="88" spans="1:55" x14ac:dyDescent="0.3">
      <c r="A88" s="41">
        <v>2023</v>
      </c>
      <c r="B88" s="48" t="s">
        <v>9</v>
      </c>
      <c r="C88" s="47">
        <v>0</v>
      </c>
      <c r="D88" s="13">
        <v>0</v>
      </c>
      <c r="E88" s="48">
        <f t="shared" ref="E88:E95" si="219">IF(C88=0,0,D88/C88*1000)</f>
        <v>0</v>
      </c>
      <c r="F88" s="47">
        <v>0</v>
      </c>
      <c r="G88" s="13">
        <v>0</v>
      </c>
      <c r="H88" s="48">
        <f t="shared" si="201"/>
        <v>0</v>
      </c>
      <c r="I88" s="47">
        <v>0</v>
      </c>
      <c r="J88" s="13">
        <v>0</v>
      </c>
      <c r="K88" s="48">
        <f t="shared" si="202"/>
        <v>0</v>
      </c>
      <c r="L88" s="85">
        <v>1.4999999999999999E-2</v>
      </c>
      <c r="M88" s="13">
        <v>0.76800000000000002</v>
      </c>
      <c r="N88" s="48">
        <f t="shared" si="203"/>
        <v>51200</v>
      </c>
      <c r="O88" s="47">
        <v>0</v>
      </c>
      <c r="P88" s="13">
        <v>0</v>
      </c>
      <c r="Q88" s="48">
        <f t="shared" si="204"/>
        <v>0</v>
      </c>
      <c r="R88" s="47">
        <v>0</v>
      </c>
      <c r="S88" s="13">
        <v>0</v>
      </c>
      <c r="T88" s="48">
        <f t="shared" si="205"/>
        <v>0</v>
      </c>
      <c r="U88" s="47">
        <v>0</v>
      </c>
      <c r="V88" s="13">
        <v>0</v>
      </c>
      <c r="W88" s="48">
        <f t="shared" si="206"/>
        <v>0</v>
      </c>
      <c r="X88" s="47">
        <v>0</v>
      </c>
      <c r="Y88" s="13">
        <v>0</v>
      </c>
      <c r="Z88" s="48">
        <f t="shared" si="207"/>
        <v>0</v>
      </c>
      <c r="AA88" s="47">
        <v>0</v>
      </c>
      <c r="AB88" s="13">
        <v>0</v>
      </c>
      <c r="AC88" s="48">
        <f t="shared" si="208"/>
        <v>0</v>
      </c>
      <c r="AD88" s="85">
        <v>29</v>
      </c>
      <c r="AE88" s="13">
        <v>96.85</v>
      </c>
      <c r="AF88" s="48">
        <f t="shared" si="209"/>
        <v>3339.655172413793</v>
      </c>
      <c r="AG88" s="85">
        <v>7.68</v>
      </c>
      <c r="AH88" s="13">
        <v>184.32</v>
      </c>
      <c r="AI88" s="48">
        <f t="shared" si="210"/>
        <v>24000</v>
      </c>
      <c r="AJ88" s="47"/>
      <c r="AK88" s="13"/>
      <c r="AL88" s="48"/>
      <c r="AM88" s="47">
        <v>0</v>
      </c>
      <c r="AN88" s="13">
        <v>0</v>
      </c>
      <c r="AO88" s="48">
        <f t="shared" si="211"/>
        <v>0</v>
      </c>
      <c r="AP88" s="47">
        <v>0</v>
      </c>
      <c r="AQ88" s="13">
        <v>0</v>
      </c>
      <c r="AR88" s="48">
        <f t="shared" si="212"/>
        <v>0</v>
      </c>
      <c r="AS88" s="47">
        <v>0</v>
      </c>
      <c r="AT88" s="13">
        <v>0</v>
      </c>
      <c r="AU88" s="48">
        <f t="shared" si="213"/>
        <v>0</v>
      </c>
      <c r="AV88" s="47">
        <v>0</v>
      </c>
      <c r="AW88" s="13">
        <v>0</v>
      </c>
      <c r="AX88" s="48">
        <f t="shared" si="214"/>
        <v>0</v>
      </c>
      <c r="AY88" s="47">
        <v>0</v>
      </c>
      <c r="AZ88" s="13">
        <v>0</v>
      </c>
      <c r="BA88" s="48">
        <f t="shared" si="215"/>
        <v>0</v>
      </c>
      <c r="BB88" s="12">
        <f t="shared" si="217"/>
        <v>36.695</v>
      </c>
      <c r="BC88" s="14">
        <f t="shared" si="218"/>
        <v>281.93799999999999</v>
      </c>
    </row>
    <row r="89" spans="1:55" x14ac:dyDescent="0.3">
      <c r="A89" s="41">
        <v>2023</v>
      </c>
      <c r="B89" s="42" t="s">
        <v>10</v>
      </c>
      <c r="C89" s="47">
        <v>0</v>
      </c>
      <c r="D89" s="13">
        <v>0</v>
      </c>
      <c r="E89" s="48">
        <f t="shared" si="219"/>
        <v>0</v>
      </c>
      <c r="F89" s="47">
        <v>0</v>
      </c>
      <c r="G89" s="13">
        <v>0</v>
      </c>
      <c r="H89" s="48">
        <f t="shared" si="201"/>
        <v>0</v>
      </c>
      <c r="I89" s="47">
        <v>0</v>
      </c>
      <c r="J89" s="13">
        <v>0</v>
      </c>
      <c r="K89" s="48">
        <f t="shared" si="202"/>
        <v>0</v>
      </c>
      <c r="L89" s="85">
        <v>0.02</v>
      </c>
      <c r="M89" s="13">
        <v>9.4369999999999994</v>
      </c>
      <c r="N89" s="48">
        <f t="shared" si="203"/>
        <v>471849.99999999994</v>
      </c>
      <c r="O89" s="47">
        <v>0</v>
      </c>
      <c r="P89" s="13">
        <v>0</v>
      </c>
      <c r="Q89" s="48">
        <f t="shared" si="204"/>
        <v>0</v>
      </c>
      <c r="R89" s="47">
        <v>0</v>
      </c>
      <c r="S89" s="13">
        <v>0</v>
      </c>
      <c r="T89" s="48">
        <f t="shared" si="205"/>
        <v>0</v>
      </c>
      <c r="U89" s="47">
        <v>0</v>
      </c>
      <c r="V89" s="13">
        <v>0</v>
      </c>
      <c r="W89" s="48">
        <f t="shared" si="206"/>
        <v>0</v>
      </c>
      <c r="X89" s="47">
        <v>0</v>
      </c>
      <c r="Y89" s="13">
        <v>0</v>
      </c>
      <c r="Z89" s="48">
        <f t="shared" si="207"/>
        <v>0</v>
      </c>
      <c r="AA89" s="47">
        <v>0</v>
      </c>
      <c r="AB89" s="13">
        <v>0</v>
      </c>
      <c r="AC89" s="48">
        <f t="shared" si="208"/>
        <v>0</v>
      </c>
      <c r="AD89" s="85">
        <v>116</v>
      </c>
      <c r="AE89" s="13">
        <v>527.17499999999995</v>
      </c>
      <c r="AF89" s="48">
        <f t="shared" si="209"/>
        <v>4544.6120689655163</v>
      </c>
      <c r="AG89" s="47">
        <v>0</v>
      </c>
      <c r="AH89" s="13">
        <v>0</v>
      </c>
      <c r="AI89" s="48">
        <f t="shared" si="210"/>
        <v>0</v>
      </c>
      <c r="AJ89" s="47"/>
      <c r="AK89" s="13"/>
      <c r="AL89" s="48"/>
      <c r="AM89" s="47">
        <v>0</v>
      </c>
      <c r="AN89" s="13">
        <v>0</v>
      </c>
      <c r="AO89" s="48">
        <f t="shared" si="211"/>
        <v>0</v>
      </c>
      <c r="AP89" s="47">
        <v>0</v>
      </c>
      <c r="AQ89" s="13">
        <v>0</v>
      </c>
      <c r="AR89" s="48">
        <f t="shared" si="212"/>
        <v>0</v>
      </c>
      <c r="AS89" s="47">
        <v>0</v>
      </c>
      <c r="AT89" s="13">
        <v>0</v>
      </c>
      <c r="AU89" s="48">
        <f t="shared" si="213"/>
        <v>0</v>
      </c>
      <c r="AV89" s="47">
        <v>0</v>
      </c>
      <c r="AW89" s="13">
        <v>0</v>
      </c>
      <c r="AX89" s="48">
        <f t="shared" si="214"/>
        <v>0</v>
      </c>
      <c r="AY89" s="47">
        <v>0</v>
      </c>
      <c r="AZ89" s="13">
        <v>0</v>
      </c>
      <c r="BA89" s="48">
        <f t="shared" si="215"/>
        <v>0</v>
      </c>
      <c r="BB89" s="12">
        <f t="shared" si="217"/>
        <v>116.02</v>
      </c>
      <c r="BC89" s="14">
        <f t="shared" si="218"/>
        <v>536.61199999999997</v>
      </c>
    </row>
    <row r="90" spans="1:55" x14ac:dyDescent="0.3">
      <c r="A90" s="41">
        <v>2023</v>
      </c>
      <c r="B90" s="42" t="s">
        <v>11</v>
      </c>
      <c r="C90" s="47">
        <v>0</v>
      </c>
      <c r="D90" s="13">
        <v>0</v>
      </c>
      <c r="E90" s="48">
        <f t="shared" si="219"/>
        <v>0</v>
      </c>
      <c r="F90" s="47">
        <v>0</v>
      </c>
      <c r="G90" s="13">
        <v>0</v>
      </c>
      <c r="H90" s="48">
        <f t="shared" si="201"/>
        <v>0</v>
      </c>
      <c r="I90" s="47">
        <v>0</v>
      </c>
      <c r="J90" s="13">
        <v>0</v>
      </c>
      <c r="K90" s="48">
        <f t="shared" si="202"/>
        <v>0</v>
      </c>
      <c r="L90" s="85">
        <v>0.02</v>
      </c>
      <c r="M90" s="13">
        <v>0.65</v>
      </c>
      <c r="N90" s="48">
        <f t="shared" si="203"/>
        <v>32500</v>
      </c>
      <c r="O90" s="47">
        <v>0</v>
      </c>
      <c r="P90" s="13">
        <v>0</v>
      </c>
      <c r="Q90" s="48">
        <f t="shared" si="204"/>
        <v>0</v>
      </c>
      <c r="R90" s="47">
        <v>0</v>
      </c>
      <c r="S90" s="13">
        <v>0</v>
      </c>
      <c r="T90" s="48">
        <f t="shared" si="205"/>
        <v>0</v>
      </c>
      <c r="U90" s="47">
        <v>0</v>
      </c>
      <c r="V90" s="13">
        <v>0</v>
      </c>
      <c r="W90" s="48">
        <f t="shared" si="206"/>
        <v>0</v>
      </c>
      <c r="X90" s="47">
        <v>0</v>
      </c>
      <c r="Y90" s="13">
        <v>0</v>
      </c>
      <c r="Z90" s="48">
        <f t="shared" si="207"/>
        <v>0</v>
      </c>
      <c r="AA90" s="85">
        <v>2.8</v>
      </c>
      <c r="AB90" s="13">
        <v>107.661</v>
      </c>
      <c r="AC90" s="48">
        <f t="shared" si="208"/>
        <v>38450.357142857145</v>
      </c>
      <c r="AD90" s="85">
        <v>88</v>
      </c>
      <c r="AE90" s="13">
        <v>343.76299999999998</v>
      </c>
      <c r="AF90" s="48">
        <f t="shared" si="209"/>
        <v>3906.397727272727</v>
      </c>
      <c r="AG90" s="85">
        <v>7.68</v>
      </c>
      <c r="AH90" s="13">
        <v>66.959999999999994</v>
      </c>
      <c r="AI90" s="48">
        <f t="shared" si="210"/>
        <v>8718.75</v>
      </c>
      <c r="AJ90" s="47"/>
      <c r="AK90" s="13"/>
      <c r="AL90" s="48"/>
      <c r="AM90" s="47">
        <v>0</v>
      </c>
      <c r="AN90" s="13">
        <v>0</v>
      </c>
      <c r="AO90" s="48">
        <f t="shared" si="211"/>
        <v>0</v>
      </c>
      <c r="AP90" s="47">
        <v>0</v>
      </c>
      <c r="AQ90" s="13">
        <v>0</v>
      </c>
      <c r="AR90" s="48">
        <f t="shared" si="212"/>
        <v>0</v>
      </c>
      <c r="AS90" s="47">
        <v>0</v>
      </c>
      <c r="AT90" s="13">
        <v>0</v>
      </c>
      <c r="AU90" s="48">
        <f t="shared" si="213"/>
        <v>0</v>
      </c>
      <c r="AV90" s="47">
        <v>0</v>
      </c>
      <c r="AW90" s="13">
        <v>0</v>
      </c>
      <c r="AX90" s="48">
        <f t="shared" si="214"/>
        <v>0</v>
      </c>
      <c r="AY90" s="47">
        <v>0</v>
      </c>
      <c r="AZ90" s="13">
        <v>0</v>
      </c>
      <c r="BA90" s="48">
        <f t="shared" si="215"/>
        <v>0</v>
      </c>
      <c r="BB90" s="12">
        <f t="shared" si="217"/>
        <v>98.5</v>
      </c>
      <c r="BC90" s="14">
        <f t="shared" si="218"/>
        <v>519.03399999999999</v>
      </c>
    </row>
    <row r="91" spans="1:55" x14ac:dyDescent="0.3">
      <c r="A91" s="41">
        <v>2023</v>
      </c>
      <c r="B91" s="42" t="s">
        <v>12</v>
      </c>
      <c r="C91" s="85">
        <v>0.65</v>
      </c>
      <c r="D91" s="13">
        <v>13.893000000000001</v>
      </c>
      <c r="E91" s="48">
        <f t="shared" si="219"/>
        <v>21373.846153846156</v>
      </c>
      <c r="F91" s="47">
        <v>0</v>
      </c>
      <c r="G91" s="13">
        <v>0</v>
      </c>
      <c r="H91" s="48">
        <f t="shared" si="201"/>
        <v>0</v>
      </c>
      <c r="I91" s="47">
        <v>0</v>
      </c>
      <c r="J91" s="13">
        <v>0</v>
      </c>
      <c r="K91" s="48">
        <f t="shared" si="202"/>
        <v>0</v>
      </c>
      <c r="L91" s="85">
        <v>4.3999999999999997E-2</v>
      </c>
      <c r="M91" s="13">
        <v>5.19</v>
      </c>
      <c r="N91" s="48">
        <f t="shared" si="203"/>
        <v>117954.54545454547</v>
      </c>
      <c r="O91" s="47">
        <v>0</v>
      </c>
      <c r="P91" s="13">
        <v>0</v>
      </c>
      <c r="Q91" s="48">
        <f t="shared" si="204"/>
        <v>0</v>
      </c>
      <c r="R91" s="47">
        <v>0</v>
      </c>
      <c r="S91" s="13">
        <v>0</v>
      </c>
      <c r="T91" s="48">
        <f t="shared" si="205"/>
        <v>0</v>
      </c>
      <c r="U91" s="47">
        <v>0</v>
      </c>
      <c r="V91" s="13">
        <v>0</v>
      </c>
      <c r="W91" s="48">
        <f t="shared" si="206"/>
        <v>0</v>
      </c>
      <c r="X91" s="47">
        <v>0</v>
      </c>
      <c r="Y91" s="13">
        <v>0</v>
      </c>
      <c r="Z91" s="48">
        <f t="shared" si="207"/>
        <v>0</v>
      </c>
      <c r="AA91" s="85">
        <v>2.2080000000000002</v>
      </c>
      <c r="AB91" s="13">
        <v>64.596999999999994</v>
      </c>
      <c r="AC91" s="48">
        <f t="shared" si="208"/>
        <v>29255.887681159416</v>
      </c>
      <c r="AD91" s="85">
        <v>125.0963</v>
      </c>
      <c r="AE91" s="13">
        <v>434.67500000000001</v>
      </c>
      <c r="AF91" s="48">
        <f t="shared" si="209"/>
        <v>3474.7230733442957</v>
      </c>
      <c r="AG91" s="47">
        <v>0</v>
      </c>
      <c r="AH91" s="13">
        <v>0</v>
      </c>
      <c r="AI91" s="48">
        <f t="shared" si="210"/>
        <v>0</v>
      </c>
      <c r="AJ91" s="47"/>
      <c r="AK91" s="13"/>
      <c r="AL91" s="48"/>
      <c r="AM91" s="47">
        <v>0</v>
      </c>
      <c r="AN91" s="13">
        <v>0</v>
      </c>
      <c r="AO91" s="48">
        <f t="shared" si="211"/>
        <v>0</v>
      </c>
      <c r="AP91" s="47">
        <v>0</v>
      </c>
      <c r="AQ91" s="13">
        <v>0</v>
      </c>
      <c r="AR91" s="48">
        <f t="shared" si="212"/>
        <v>0</v>
      </c>
      <c r="AS91" s="47">
        <v>0</v>
      </c>
      <c r="AT91" s="13">
        <v>0</v>
      </c>
      <c r="AU91" s="48">
        <f t="shared" si="213"/>
        <v>0</v>
      </c>
      <c r="AV91" s="47">
        <v>0</v>
      </c>
      <c r="AW91" s="13">
        <v>0</v>
      </c>
      <c r="AX91" s="48">
        <f t="shared" si="214"/>
        <v>0</v>
      </c>
      <c r="AY91" s="47">
        <v>0</v>
      </c>
      <c r="AZ91" s="13">
        <v>0</v>
      </c>
      <c r="BA91" s="48">
        <f t="shared" si="215"/>
        <v>0</v>
      </c>
      <c r="BB91" s="12">
        <f t="shared" si="217"/>
        <v>127.9983</v>
      </c>
      <c r="BC91" s="14">
        <f t="shared" si="218"/>
        <v>518.35500000000002</v>
      </c>
    </row>
    <row r="92" spans="1:55" x14ac:dyDescent="0.3">
      <c r="A92" s="41">
        <v>2023</v>
      </c>
      <c r="B92" s="42" t="s">
        <v>13</v>
      </c>
      <c r="C92" s="47">
        <v>0</v>
      </c>
      <c r="D92" s="13">
        <v>0</v>
      </c>
      <c r="E92" s="48">
        <f t="shared" si="219"/>
        <v>0</v>
      </c>
      <c r="F92" s="47">
        <v>0</v>
      </c>
      <c r="G92" s="13">
        <v>0</v>
      </c>
      <c r="H92" s="48">
        <f t="shared" si="201"/>
        <v>0</v>
      </c>
      <c r="I92" s="47">
        <v>0</v>
      </c>
      <c r="J92" s="13">
        <v>0</v>
      </c>
      <c r="K92" s="48">
        <f t="shared" si="202"/>
        <v>0</v>
      </c>
      <c r="L92" s="47">
        <v>0</v>
      </c>
      <c r="M92" s="13">
        <v>0</v>
      </c>
      <c r="N92" s="48">
        <f t="shared" si="203"/>
        <v>0</v>
      </c>
      <c r="O92" s="47">
        <v>0</v>
      </c>
      <c r="P92" s="13">
        <v>0</v>
      </c>
      <c r="Q92" s="48">
        <f t="shared" si="204"/>
        <v>0</v>
      </c>
      <c r="R92" s="47">
        <v>0</v>
      </c>
      <c r="S92" s="13">
        <v>0</v>
      </c>
      <c r="T92" s="48">
        <f t="shared" si="205"/>
        <v>0</v>
      </c>
      <c r="U92" s="47">
        <v>0</v>
      </c>
      <c r="V92" s="13">
        <v>0</v>
      </c>
      <c r="W92" s="48">
        <f t="shared" si="206"/>
        <v>0</v>
      </c>
      <c r="X92" s="47">
        <v>0</v>
      </c>
      <c r="Y92" s="13">
        <v>0</v>
      </c>
      <c r="Z92" s="48">
        <f t="shared" si="207"/>
        <v>0</v>
      </c>
      <c r="AA92" s="85">
        <v>2.48</v>
      </c>
      <c r="AB92" s="13">
        <v>96.896000000000001</v>
      </c>
      <c r="AC92" s="48">
        <f t="shared" si="208"/>
        <v>39070.967741935485</v>
      </c>
      <c r="AD92" s="85">
        <v>29.2</v>
      </c>
      <c r="AE92" s="13">
        <v>87.6</v>
      </c>
      <c r="AF92" s="48">
        <f t="shared" si="209"/>
        <v>3000</v>
      </c>
      <c r="AG92" s="85">
        <v>7</v>
      </c>
      <c r="AH92" s="13">
        <v>252</v>
      </c>
      <c r="AI92" s="48">
        <f t="shared" si="210"/>
        <v>36000</v>
      </c>
      <c r="AJ92" s="47"/>
      <c r="AK92" s="13"/>
      <c r="AL92" s="48"/>
      <c r="AM92" s="47">
        <v>0</v>
      </c>
      <c r="AN92" s="13">
        <v>0</v>
      </c>
      <c r="AO92" s="48">
        <f t="shared" si="211"/>
        <v>0</v>
      </c>
      <c r="AP92" s="47">
        <v>0</v>
      </c>
      <c r="AQ92" s="13">
        <v>0</v>
      </c>
      <c r="AR92" s="48">
        <f t="shared" si="212"/>
        <v>0</v>
      </c>
      <c r="AS92" s="47">
        <v>0</v>
      </c>
      <c r="AT92" s="13">
        <v>0</v>
      </c>
      <c r="AU92" s="48">
        <f t="shared" si="213"/>
        <v>0</v>
      </c>
      <c r="AV92" s="47">
        <v>0</v>
      </c>
      <c r="AW92" s="13">
        <v>0</v>
      </c>
      <c r="AX92" s="48">
        <f t="shared" si="214"/>
        <v>0</v>
      </c>
      <c r="AY92" s="47">
        <v>0</v>
      </c>
      <c r="AZ92" s="13">
        <v>0</v>
      </c>
      <c r="BA92" s="48">
        <f t="shared" si="215"/>
        <v>0</v>
      </c>
      <c r="BB92" s="12">
        <f t="shared" si="217"/>
        <v>38.68</v>
      </c>
      <c r="BC92" s="14">
        <f t="shared" si="218"/>
        <v>436.49599999999998</v>
      </c>
    </row>
    <row r="93" spans="1:55" x14ac:dyDescent="0.3">
      <c r="A93" s="41">
        <v>2023</v>
      </c>
      <c r="B93" s="42" t="s">
        <v>14</v>
      </c>
      <c r="C93" s="47">
        <v>0</v>
      </c>
      <c r="D93" s="13">
        <v>0</v>
      </c>
      <c r="E93" s="48">
        <f t="shared" si="219"/>
        <v>0</v>
      </c>
      <c r="F93" s="47">
        <v>0</v>
      </c>
      <c r="G93" s="13">
        <v>0</v>
      </c>
      <c r="H93" s="48">
        <f t="shared" si="201"/>
        <v>0</v>
      </c>
      <c r="I93" s="47">
        <v>0</v>
      </c>
      <c r="J93" s="13">
        <v>0</v>
      </c>
      <c r="K93" s="48">
        <f t="shared" si="202"/>
        <v>0</v>
      </c>
      <c r="L93" s="47">
        <v>0</v>
      </c>
      <c r="M93" s="13">
        <v>0</v>
      </c>
      <c r="N93" s="48">
        <f t="shared" si="203"/>
        <v>0</v>
      </c>
      <c r="O93" s="47">
        <v>0</v>
      </c>
      <c r="P93" s="13">
        <v>0</v>
      </c>
      <c r="Q93" s="48">
        <f t="shared" si="204"/>
        <v>0</v>
      </c>
      <c r="R93" s="47">
        <v>0</v>
      </c>
      <c r="S93" s="13">
        <v>0</v>
      </c>
      <c r="T93" s="48">
        <f t="shared" si="205"/>
        <v>0</v>
      </c>
      <c r="U93" s="47">
        <v>0</v>
      </c>
      <c r="V93" s="13">
        <v>0</v>
      </c>
      <c r="W93" s="48">
        <f t="shared" si="206"/>
        <v>0</v>
      </c>
      <c r="X93" s="47">
        <v>0</v>
      </c>
      <c r="Y93" s="13">
        <v>0</v>
      </c>
      <c r="Z93" s="48">
        <f t="shared" si="207"/>
        <v>0</v>
      </c>
      <c r="AA93" s="47">
        <v>0</v>
      </c>
      <c r="AB93" s="13">
        <v>0</v>
      </c>
      <c r="AC93" s="48">
        <f t="shared" si="208"/>
        <v>0</v>
      </c>
      <c r="AD93" s="85">
        <v>59.08</v>
      </c>
      <c r="AE93" s="13">
        <v>179.7</v>
      </c>
      <c r="AF93" s="48">
        <f t="shared" si="209"/>
        <v>3041.6384563303995</v>
      </c>
      <c r="AG93" s="47">
        <v>0</v>
      </c>
      <c r="AH93" s="13">
        <v>0</v>
      </c>
      <c r="AI93" s="48">
        <f t="shared" si="210"/>
        <v>0</v>
      </c>
      <c r="AJ93" s="47"/>
      <c r="AK93" s="13"/>
      <c r="AL93" s="48"/>
      <c r="AM93" s="47">
        <v>0</v>
      </c>
      <c r="AN93" s="13">
        <v>0</v>
      </c>
      <c r="AO93" s="48">
        <f t="shared" si="211"/>
        <v>0</v>
      </c>
      <c r="AP93" s="47">
        <v>0</v>
      </c>
      <c r="AQ93" s="13">
        <v>0</v>
      </c>
      <c r="AR93" s="48">
        <f t="shared" si="212"/>
        <v>0</v>
      </c>
      <c r="AS93" s="47">
        <v>0</v>
      </c>
      <c r="AT93" s="13">
        <v>0</v>
      </c>
      <c r="AU93" s="48">
        <f t="shared" si="213"/>
        <v>0</v>
      </c>
      <c r="AV93" s="47">
        <v>0</v>
      </c>
      <c r="AW93" s="13">
        <v>0</v>
      </c>
      <c r="AX93" s="48">
        <f t="shared" si="214"/>
        <v>0</v>
      </c>
      <c r="AY93" s="47">
        <v>0</v>
      </c>
      <c r="AZ93" s="13">
        <v>0</v>
      </c>
      <c r="BA93" s="48">
        <f t="shared" si="215"/>
        <v>0</v>
      </c>
      <c r="BB93" s="12">
        <f t="shared" si="217"/>
        <v>59.08</v>
      </c>
      <c r="BC93" s="14">
        <f t="shared" si="218"/>
        <v>179.7</v>
      </c>
    </row>
    <row r="94" spans="1:55" x14ac:dyDescent="0.3">
      <c r="A94" s="41">
        <v>2023</v>
      </c>
      <c r="B94" s="48" t="s">
        <v>15</v>
      </c>
      <c r="C94" s="47">
        <v>0</v>
      </c>
      <c r="D94" s="13">
        <v>0</v>
      </c>
      <c r="E94" s="48">
        <f t="shared" si="219"/>
        <v>0</v>
      </c>
      <c r="F94" s="47">
        <v>0</v>
      </c>
      <c r="G94" s="13">
        <v>0</v>
      </c>
      <c r="H94" s="48">
        <f t="shared" si="201"/>
        <v>0</v>
      </c>
      <c r="I94" s="47">
        <v>0</v>
      </c>
      <c r="J94" s="13">
        <v>0</v>
      </c>
      <c r="K94" s="48">
        <f t="shared" si="202"/>
        <v>0</v>
      </c>
      <c r="L94" s="47">
        <v>0</v>
      </c>
      <c r="M94" s="13">
        <v>0</v>
      </c>
      <c r="N94" s="48">
        <f t="shared" si="203"/>
        <v>0</v>
      </c>
      <c r="O94" s="47">
        <v>0</v>
      </c>
      <c r="P94" s="13">
        <v>0</v>
      </c>
      <c r="Q94" s="48">
        <f t="shared" si="204"/>
        <v>0</v>
      </c>
      <c r="R94" s="47">
        <v>0</v>
      </c>
      <c r="S94" s="13">
        <v>0</v>
      </c>
      <c r="T94" s="48">
        <f t="shared" si="205"/>
        <v>0</v>
      </c>
      <c r="U94" s="47">
        <v>0</v>
      </c>
      <c r="V94" s="13">
        <v>0</v>
      </c>
      <c r="W94" s="48">
        <f t="shared" si="206"/>
        <v>0</v>
      </c>
      <c r="X94" s="47">
        <v>0</v>
      </c>
      <c r="Y94" s="13">
        <v>0</v>
      </c>
      <c r="Z94" s="48">
        <f t="shared" si="207"/>
        <v>0</v>
      </c>
      <c r="AA94" s="47">
        <v>0</v>
      </c>
      <c r="AB94" s="13">
        <v>0</v>
      </c>
      <c r="AC94" s="48">
        <f t="shared" si="208"/>
        <v>0</v>
      </c>
      <c r="AD94" s="85">
        <v>88.000889999999998</v>
      </c>
      <c r="AE94" s="13">
        <v>269.37</v>
      </c>
      <c r="AF94" s="48">
        <f t="shared" si="209"/>
        <v>3060.9917695150584</v>
      </c>
      <c r="AG94" s="47">
        <v>0</v>
      </c>
      <c r="AH94" s="13">
        <v>0</v>
      </c>
      <c r="AI94" s="48">
        <f t="shared" si="210"/>
        <v>0</v>
      </c>
      <c r="AJ94" s="47"/>
      <c r="AK94" s="13"/>
      <c r="AL94" s="48"/>
      <c r="AM94" s="47">
        <v>0</v>
      </c>
      <c r="AN94" s="13">
        <v>0</v>
      </c>
      <c r="AO94" s="48">
        <f t="shared" si="211"/>
        <v>0</v>
      </c>
      <c r="AP94" s="47">
        <v>0</v>
      </c>
      <c r="AQ94" s="13">
        <v>0</v>
      </c>
      <c r="AR94" s="48">
        <f t="shared" si="212"/>
        <v>0</v>
      </c>
      <c r="AS94" s="47">
        <v>0</v>
      </c>
      <c r="AT94" s="13">
        <v>0</v>
      </c>
      <c r="AU94" s="48">
        <f t="shared" si="213"/>
        <v>0</v>
      </c>
      <c r="AV94" s="47">
        <v>0</v>
      </c>
      <c r="AW94" s="13">
        <v>0</v>
      </c>
      <c r="AX94" s="48">
        <f t="shared" si="214"/>
        <v>0</v>
      </c>
      <c r="AY94" s="47">
        <v>0</v>
      </c>
      <c r="AZ94" s="13">
        <v>0</v>
      </c>
      <c r="BA94" s="48">
        <f t="shared" si="215"/>
        <v>0</v>
      </c>
      <c r="BB94" s="12">
        <f t="shared" si="217"/>
        <v>88.000889999999998</v>
      </c>
      <c r="BC94" s="14">
        <f t="shared" si="218"/>
        <v>269.37</v>
      </c>
    </row>
    <row r="95" spans="1:55" x14ac:dyDescent="0.3">
      <c r="A95" s="41">
        <v>2023</v>
      </c>
      <c r="B95" s="42" t="s">
        <v>16</v>
      </c>
      <c r="C95" s="47">
        <v>0</v>
      </c>
      <c r="D95" s="13">
        <v>0</v>
      </c>
      <c r="E95" s="48">
        <f t="shared" si="219"/>
        <v>0</v>
      </c>
      <c r="F95" s="47">
        <v>0</v>
      </c>
      <c r="G95" s="13">
        <v>0</v>
      </c>
      <c r="H95" s="48">
        <f t="shared" si="201"/>
        <v>0</v>
      </c>
      <c r="I95" s="47">
        <v>0</v>
      </c>
      <c r="J95" s="13">
        <v>0</v>
      </c>
      <c r="K95" s="48">
        <f t="shared" si="202"/>
        <v>0</v>
      </c>
      <c r="L95" s="47">
        <v>0</v>
      </c>
      <c r="M95" s="13">
        <v>0</v>
      </c>
      <c r="N95" s="48">
        <f t="shared" si="203"/>
        <v>0</v>
      </c>
      <c r="O95" s="47">
        <v>0</v>
      </c>
      <c r="P95" s="13">
        <v>0</v>
      </c>
      <c r="Q95" s="48">
        <f t="shared" si="204"/>
        <v>0</v>
      </c>
      <c r="R95" s="47">
        <v>0</v>
      </c>
      <c r="S95" s="13">
        <v>0</v>
      </c>
      <c r="T95" s="48">
        <f t="shared" si="205"/>
        <v>0</v>
      </c>
      <c r="U95" s="47">
        <v>0</v>
      </c>
      <c r="V95" s="13">
        <v>0</v>
      </c>
      <c r="W95" s="48">
        <f t="shared" si="206"/>
        <v>0</v>
      </c>
      <c r="X95" s="47">
        <v>0</v>
      </c>
      <c r="Y95" s="13">
        <v>0</v>
      </c>
      <c r="Z95" s="48">
        <f t="shared" si="207"/>
        <v>0</v>
      </c>
      <c r="AA95" s="85">
        <v>1.73081</v>
      </c>
      <c r="AB95" s="13">
        <v>41.39</v>
      </c>
      <c r="AC95" s="48">
        <f t="shared" si="208"/>
        <v>23913.658922700932</v>
      </c>
      <c r="AD95" s="85">
        <v>29</v>
      </c>
      <c r="AE95" s="13">
        <v>89.85</v>
      </c>
      <c r="AF95" s="48">
        <f t="shared" si="209"/>
        <v>3098.2758620689651</v>
      </c>
      <c r="AG95" s="47">
        <v>0</v>
      </c>
      <c r="AH95" s="13">
        <v>0</v>
      </c>
      <c r="AI95" s="48">
        <f t="shared" si="210"/>
        <v>0</v>
      </c>
      <c r="AJ95" s="47"/>
      <c r="AK95" s="13"/>
      <c r="AL95" s="48"/>
      <c r="AM95" s="47">
        <v>0</v>
      </c>
      <c r="AN95" s="13">
        <v>0</v>
      </c>
      <c r="AO95" s="48">
        <f t="shared" si="211"/>
        <v>0</v>
      </c>
      <c r="AP95" s="47">
        <v>0</v>
      </c>
      <c r="AQ95" s="13">
        <v>0</v>
      </c>
      <c r="AR95" s="48">
        <f t="shared" si="212"/>
        <v>0</v>
      </c>
      <c r="AS95" s="47">
        <v>0</v>
      </c>
      <c r="AT95" s="13">
        <v>0</v>
      </c>
      <c r="AU95" s="48">
        <f t="shared" si="213"/>
        <v>0</v>
      </c>
      <c r="AV95" s="47">
        <v>0</v>
      </c>
      <c r="AW95" s="13">
        <v>0</v>
      </c>
      <c r="AX95" s="48">
        <f t="shared" si="214"/>
        <v>0</v>
      </c>
      <c r="AY95" s="47">
        <v>0</v>
      </c>
      <c r="AZ95" s="13">
        <v>0</v>
      </c>
      <c r="BA95" s="48">
        <f t="shared" si="215"/>
        <v>0</v>
      </c>
      <c r="BB95" s="12">
        <f t="shared" si="217"/>
        <v>30.730809999999998</v>
      </c>
      <c r="BC95" s="14">
        <f t="shared" si="218"/>
        <v>131.24</v>
      </c>
    </row>
    <row r="96" spans="1:55" ht="15" thickBot="1" x14ac:dyDescent="0.35">
      <c r="A96" s="43"/>
      <c r="B96" s="89" t="s">
        <v>17</v>
      </c>
      <c r="C96" s="59">
        <f t="shared" ref="C96:D96" si="220">SUM(C84:C95)</f>
        <v>1.6123400000000001</v>
      </c>
      <c r="D96" s="60">
        <f t="shared" si="220"/>
        <v>41.969000000000001</v>
      </c>
      <c r="E96" s="50"/>
      <c r="F96" s="59">
        <f t="shared" ref="F96:G96" si="221">SUM(F84:F95)</f>
        <v>0</v>
      </c>
      <c r="G96" s="60">
        <f t="shared" si="221"/>
        <v>0</v>
      </c>
      <c r="H96" s="50"/>
      <c r="I96" s="59">
        <f t="shared" ref="I96:J96" si="222">SUM(I84:I95)</f>
        <v>0</v>
      </c>
      <c r="J96" s="60">
        <f t="shared" si="222"/>
        <v>0</v>
      </c>
      <c r="K96" s="50"/>
      <c r="L96" s="59">
        <f t="shared" ref="L96:M96" si="223">SUM(L84:L95)</f>
        <v>0.11900000000000001</v>
      </c>
      <c r="M96" s="60">
        <f t="shared" si="223"/>
        <v>20.594999999999999</v>
      </c>
      <c r="N96" s="50"/>
      <c r="O96" s="59">
        <f t="shared" ref="O96:P96" si="224">SUM(O84:O95)</f>
        <v>0</v>
      </c>
      <c r="P96" s="60">
        <f t="shared" si="224"/>
        <v>0</v>
      </c>
      <c r="Q96" s="50"/>
      <c r="R96" s="59">
        <f t="shared" ref="R96:S96" si="225">SUM(R84:R95)</f>
        <v>0</v>
      </c>
      <c r="S96" s="60">
        <f t="shared" si="225"/>
        <v>0</v>
      </c>
      <c r="T96" s="50"/>
      <c r="U96" s="59">
        <f t="shared" ref="U96:V96" si="226">SUM(U84:U95)</f>
        <v>0</v>
      </c>
      <c r="V96" s="60">
        <f t="shared" si="226"/>
        <v>0</v>
      </c>
      <c r="W96" s="50"/>
      <c r="X96" s="59">
        <f t="shared" ref="X96:Y96" si="227">SUM(X84:X95)</f>
        <v>0</v>
      </c>
      <c r="Y96" s="60">
        <f t="shared" si="227"/>
        <v>0</v>
      </c>
      <c r="Z96" s="50"/>
      <c r="AA96" s="59">
        <f t="shared" ref="AA96:AB96" si="228">SUM(AA84:AA95)</f>
        <v>9.2188099999999995</v>
      </c>
      <c r="AB96" s="60">
        <f t="shared" si="228"/>
        <v>310.54399999999998</v>
      </c>
      <c r="AC96" s="50"/>
      <c r="AD96" s="59">
        <f t="shared" ref="AD96:AE96" si="229">SUM(AD84:AD95)</f>
        <v>725.37799000000018</v>
      </c>
      <c r="AE96" s="60">
        <f t="shared" si="229"/>
        <v>2559.7579999999998</v>
      </c>
      <c r="AF96" s="50"/>
      <c r="AG96" s="59">
        <f t="shared" ref="AG96:AH96" si="230">SUM(AG84:AG95)</f>
        <v>27.335000000000001</v>
      </c>
      <c r="AH96" s="60">
        <f t="shared" si="230"/>
        <v>672.43000000000006</v>
      </c>
      <c r="AI96" s="50"/>
      <c r="AJ96" s="59"/>
      <c r="AK96" s="60"/>
      <c r="AL96" s="50"/>
      <c r="AM96" s="59">
        <f t="shared" ref="AM96:AN96" si="231">SUM(AM84:AM95)</f>
        <v>0</v>
      </c>
      <c r="AN96" s="60">
        <f t="shared" si="231"/>
        <v>0</v>
      </c>
      <c r="AO96" s="50"/>
      <c r="AP96" s="59">
        <f t="shared" ref="AP96:AQ96" si="232">SUM(AP84:AP95)</f>
        <v>0</v>
      </c>
      <c r="AQ96" s="60">
        <f t="shared" si="232"/>
        <v>0</v>
      </c>
      <c r="AR96" s="50"/>
      <c r="AS96" s="59">
        <f t="shared" ref="AS96:AT96" si="233">SUM(AS84:AS95)</f>
        <v>0</v>
      </c>
      <c r="AT96" s="60">
        <f t="shared" si="233"/>
        <v>0</v>
      </c>
      <c r="AU96" s="50"/>
      <c r="AV96" s="59">
        <f t="shared" ref="AV96:AW96" si="234">SUM(AV84:AV95)</f>
        <v>0</v>
      </c>
      <c r="AW96" s="60">
        <f t="shared" si="234"/>
        <v>0</v>
      </c>
      <c r="AX96" s="50"/>
      <c r="AY96" s="59">
        <f t="shared" ref="AY96:AZ96" si="235">SUM(AY84:AY95)</f>
        <v>1.2E-2</v>
      </c>
      <c r="AZ96" s="60">
        <f t="shared" si="235"/>
        <v>2.2709999999999999</v>
      </c>
      <c r="BA96" s="50"/>
      <c r="BB96" s="35">
        <f t="shared" si="217"/>
        <v>763.67514000000017</v>
      </c>
      <c r="BC96" s="36">
        <f t="shared" si="218"/>
        <v>3607.5670000000005</v>
      </c>
    </row>
    <row r="97" spans="1:55" x14ac:dyDescent="0.3">
      <c r="A97" s="41">
        <v>2024</v>
      </c>
      <c r="B97" s="42" t="s">
        <v>5</v>
      </c>
      <c r="C97" s="47">
        <v>0</v>
      </c>
      <c r="D97" s="13">
        <v>0</v>
      </c>
      <c r="E97" s="48">
        <f>IF(C97=0,0,D97/C97*1000)</f>
        <v>0</v>
      </c>
      <c r="F97" s="47">
        <v>0</v>
      </c>
      <c r="G97" s="13">
        <v>0</v>
      </c>
      <c r="H97" s="48">
        <f t="shared" ref="H97:H108" si="236">IF(F97=0,0,G97/F97*1000)</f>
        <v>0</v>
      </c>
      <c r="I97" s="47">
        <v>0</v>
      </c>
      <c r="J97" s="13">
        <v>0</v>
      </c>
      <c r="K97" s="48">
        <f t="shared" ref="K97:K108" si="237">IF(I97=0,0,J97/I97*1000)</f>
        <v>0</v>
      </c>
      <c r="L97" s="47">
        <v>0</v>
      </c>
      <c r="M97" s="13">
        <v>0</v>
      </c>
      <c r="N97" s="48">
        <f t="shared" ref="N97:N108" si="238">IF(L97=0,0,M97/L97*1000)</f>
        <v>0</v>
      </c>
      <c r="O97" s="47">
        <v>0</v>
      </c>
      <c r="P97" s="13">
        <v>0</v>
      </c>
      <c r="Q97" s="48">
        <f t="shared" ref="Q97:Q108" si="239">IF(O97=0,0,P97/O97*1000)</f>
        <v>0</v>
      </c>
      <c r="R97" s="47">
        <v>0</v>
      </c>
      <c r="S97" s="13">
        <v>0</v>
      </c>
      <c r="T97" s="48">
        <f t="shared" ref="T97:T108" si="240">IF(R97=0,0,S97/R97*1000)</f>
        <v>0</v>
      </c>
      <c r="U97" s="47">
        <v>0</v>
      </c>
      <c r="V97" s="13">
        <v>0</v>
      </c>
      <c r="W97" s="48">
        <f t="shared" ref="W97:W108" si="241">IF(U97=0,0,V97/U97*1000)</f>
        <v>0</v>
      </c>
      <c r="X97" s="47">
        <v>0</v>
      </c>
      <c r="Y97" s="13">
        <v>0</v>
      </c>
      <c r="Z97" s="48">
        <f t="shared" ref="Z97:Z108" si="242">IF(X97=0,0,Y97/X97*1000)</f>
        <v>0</v>
      </c>
      <c r="AA97" s="98">
        <v>0.57189000000000001</v>
      </c>
      <c r="AB97" s="99">
        <v>20.695</v>
      </c>
      <c r="AC97" s="48">
        <f t="shared" ref="AC97:AC108" si="243">IF(AA97=0,0,AB97/AA97*1000)</f>
        <v>36187.028974103414</v>
      </c>
      <c r="AD97" s="98">
        <v>89.000100000000003</v>
      </c>
      <c r="AE97" s="99">
        <v>270.14999999999998</v>
      </c>
      <c r="AF97" s="48">
        <f t="shared" ref="AF97:AF108" si="244">IF(AD97=0,0,AE97/AD97*1000)</f>
        <v>3035.389847876575</v>
      </c>
      <c r="AG97" s="47">
        <v>0</v>
      </c>
      <c r="AH97" s="13">
        <v>0</v>
      </c>
      <c r="AI97" s="48">
        <f t="shared" ref="AI97:AI108" si="245">IF(AG97=0,0,AH97/AG97*1000)</f>
        <v>0</v>
      </c>
      <c r="AJ97" s="47">
        <v>0</v>
      </c>
      <c r="AK97" s="13">
        <v>0</v>
      </c>
      <c r="AL97" s="48">
        <f t="shared" ref="AL97:AL108" si="246">IF(AJ97=0,0,AK97/AJ97*1000)</f>
        <v>0</v>
      </c>
      <c r="AM97" s="47">
        <v>0</v>
      </c>
      <c r="AN97" s="13">
        <v>0</v>
      </c>
      <c r="AO97" s="48">
        <f t="shared" ref="AO97:AO108" si="247">IF(AM97=0,0,AN97/AM97*1000)</f>
        <v>0</v>
      </c>
      <c r="AP97" s="47">
        <v>0</v>
      </c>
      <c r="AQ97" s="13">
        <v>0</v>
      </c>
      <c r="AR97" s="48">
        <f t="shared" ref="AR97:AR108" si="248">IF(AP97=0,0,AQ97/AP97*1000)</f>
        <v>0</v>
      </c>
      <c r="AS97" s="47">
        <v>0</v>
      </c>
      <c r="AT97" s="13">
        <v>0</v>
      </c>
      <c r="AU97" s="48">
        <f t="shared" ref="AU97:AU108" si="249">IF(AS97=0,0,AT97/AS97*1000)</f>
        <v>0</v>
      </c>
      <c r="AV97" s="47">
        <v>0</v>
      </c>
      <c r="AW97" s="13">
        <v>0</v>
      </c>
      <c r="AX97" s="48">
        <f t="shared" ref="AX97:AX108" si="250">IF(AV97=0,0,AW97/AV97*1000)</f>
        <v>0</v>
      </c>
      <c r="AY97" s="47">
        <v>0</v>
      </c>
      <c r="AZ97" s="13">
        <v>0</v>
      </c>
      <c r="BA97" s="48">
        <f t="shared" ref="BA97:BA108" si="251">IF(AY97=0,0,AZ97/AY97*1000)</f>
        <v>0</v>
      </c>
      <c r="BB97" s="12">
        <f>SUMIF($C$5:$BA$5,"Ton",C97:BA97)</f>
        <v>89.57199</v>
      </c>
      <c r="BC97" s="14">
        <f>SUMIF($C$5:$BA$5,"F*",C97:BA97)</f>
        <v>290.84499999999997</v>
      </c>
    </row>
    <row r="98" spans="1:55" x14ac:dyDescent="0.3">
      <c r="A98" s="41">
        <v>2024</v>
      </c>
      <c r="B98" s="42" t="s">
        <v>6</v>
      </c>
      <c r="C98" s="47">
        <v>0</v>
      </c>
      <c r="D98" s="13">
        <v>0</v>
      </c>
      <c r="E98" s="48">
        <f t="shared" ref="E98:E99" si="252">IF(C98=0,0,D98/C98*1000)</f>
        <v>0</v>
      </c>
      <c r="F98" s="47">
        <v>0</v>
      </c>
      <c r="G98" s="13">
        <v>0</v>
      </c>
      <c r="H98" s="48">
        <f t="shared" si="236"/>
        <v>0</v>
      </c>
      <c r="I98" s="47">
        <v>0</v>
      </c>
      <c r="J98" s="13">
        <v>0</v>
      </c>
      <c r="K98" s="48">
        <f t="shared" si="237"/>
        <v>0</v>
      </c>
      <c r="L98" s="85">
        <v>1.2E-2</v>
      </c>
      <c r="M98" s="13">
        <v>0.317</v>
      </c>
      <c r="N98" s="48">
        <f t="shared" si="238"/>
        <v>26416.666666666668</v>
      </c>
      <c r="O98" s="47">
        <v>0</v>
      </c>
      <c r="P98" s="13">
        <v>0</v>
      </c>
      <c r="Q98" s="48">
        <f t="shared" si="239"/>
        <v>0</v>
      </c>
      <c r="R98" s="47">
        <v>0</v>
      </c>
      <c r="S98" s="13">
        <v>0</v>
      </c>
      <c r="T98" s="48">
        <f t="shared" si="240"/>
        <v>0</v>
      </c>
      <c r="U98" s="47">
        <v>0</v>
      </c>
      <c r="V98" s="13">
        <v>0</v>
      </c>
      <c r="W98" s="48">
        <f t="shared" si="241"/>
        <v>0</v>
      </c>
      <c r="X98" s="47">
        <v>0</v>
      </c>
      <c r="Y98" s="13">
        <v>0</v>
      </c>
      <c r="Z98" s="48">
        <f t="shared" si="242"/>
        <v>0</v>
      </c>
      <c r="AA98" s="47">
        <v>0</v>
      </c>
      <c r="AB98" s="13">
        <v>0</v>
      </c>
      <c r="AC98" s="48">
        <f t="shared" si="243"/>
        <v>0</v>
      </c>
      <c r="AD98" s="47">
        <v>0</v>
      </c>
      <c r="AE98" s="13">
        <v>0</v>
      </c>
      <c r="AF98" s="48">
        <f t="shared" si="244"/>
        <v>0</v>
      </c>
      <c r="AG98" s="85">
        <v>1</v>
      </c>
      <c r="AH98" s="13">
        <v>36</v>
      </c>
      <c r="AI98" s="48">
        <f t="shared" si="245"/>
        <v>36000</v>
      </c>
      <c r="AJ98" s="47">
        <v>0</v>
      </c>
      <c r="AK98" s="13">
        <v>0</v>
      </c>
      <c r="AL98" s="48">
        <f t="shared" si="246"/>
        <v>0</v>
      </c>
      <c r="AM98" s="47">
        <v>0</v>
      </c>
      <c r="AN98" s="13">
        <v>0</v>
      </c>
      <c r="AO98" s="48">
        <f t="shared" si="247"/>
        <v>0</v>
      </c>
      <c r="AP98" s="47">
        <v>0</v>
      </c>
      <c r="AQ98" s="13">
        <v>0</v>
      </c>
      <c r="AR98" s="48">
        <f t="shared" si="248"/>
        <v>0</v>
      </c>
      <c r="AS98" s="47">
        <v>0</v>
      </c>
      <c r="AT98" s="13">
        <v>0</v>
      </c>
      <c r="AU98" s="48">
        <f t="shared" si="249"/>
        <v>0</v>
      </c>
      <c r="AV98" s="47">
        <v>0</v>
      </c>
      <c r="AW98" s="13">
        <v>0</v>
      </c>
      <c r="AX98" s="48">
        <f t="shared" si="250"/>
        <v>0</v>
      </c>
      <c r="AY98" s="47">
        <v>0</v>
      </c>
      <c r="AZ98" s="13">
        <v>0</v>
      </c>
      <c r="BA98" s="48">
        <f t="shared" si="251"/>
        <v>0</v>
      </c>
      <c r="BB98" s="12">
        <f t="shared" ref="BB98:BB109" si="253">SUMIF($C$5:$BA$5,"Ton",C98:BA98)</f>
        <v>1.012</v>
      </c>
      <c r="BC98" s="55">
        <f t="shared" ref="BC98:BC109" si="254">SUMIF($C$5:$BA$5,"F*",C98:BA98)</f>
        <v>36.317</v>
      </c>
    </row>
    <row r="99" spans="1:55" x14ac:dyDescent="0.3">
      <c r="A99" s="41">
        <v>2024</v>
      </c>
      <c r="B99" s="42" t="s">
        <v>7</v>
      </c>
      <c r="C99" s="47">
        <v>0</v>
      </c>
      <c r="D99" s="13">
        <v>0</v>
      </c>
      <c r="E99" s="48">
        <f t="shared" si="252"/>
        <v>0</v>
      </c>
      <c r="F99" s="47">
        <v>0</v>
      </c>
      <c r="G99" s="13">
        <v>0</v>
      </c>
      <c r="H99" s="48">
        <f t="shared" si="236"/>
        <v>0</v>
      </c>
      <c r="I99" s="47">
        <v>0</v>
      </c>
      <c r="J99" s="13">
        <v>0</v>
      </c>
      <c r="K99" s="48">
        <f t="shared" si="237"/>
        <v>0</v>
      </c>
      <c r="L99" s="85">
        <v>1.9399999999999997E-2</v>
      </c>
      <c r="M99" s="13">
        <v>0.62</v>
      </c>
      <c r="N99" s="48">
        <f t="shared" si="238"/>
        <v>31958.762886597942</v>
      </c>
      <c r="O99" s="47">
        <v>0</v>
      </c>
      <c r="P99" s="13">
        <v>0</v>
      </c>
      <c r="Q99" s="48">
        <f t="shared" si="239"/>
        <v>0</v>
      </c>
      <c r="R99" s="47">
        <v>0</v>
      </c>
      <c r="S99" s="13">
        <v>0</v>
      </c>
      <c r="T99" s="48">
        <f t="shared" si="240"/>
        <v>0</v>
      </c>
      <c r="U99" s="47">
        <v>0.08</v>
      </c>
      <c r="V99" s="13">
        <v>3.6520000000000001</v>
      </c>
      <c r="W99" s="48">
        <f t="shared" si="241"/>
        <v>45650</v>
      </c>
      <c r="X99" s="47">
        <v>0</v>
      </c>
      <c r="Y99" s="13">
        <v>0</v>
      </c>
      <c r="Z99" s="48">
        <f t="shared" si="242"/>
        <v>0</v>
      </c>
      <c r="AA99" s="85">
        <v>0.5</v>
      </c>
      <c r="AB99" s="13">
        <v>25.869</v>
      </c>
      <c r="AC99" s="48">
        <f t="shared" si="243"/>
        <v>51738</v>
      </c>
      <c r="AD99" s="85">
        <v>29</v>
      </c>
      <c r="AE99" s="13">
        <v>89.94</v>
      </c>
      <c r="AF99" s="48">
        <f t="shared" si="244"/>
        <v>3101.3793103448279</v>
      </c>
      <c r="AG99" s="47">
        <v>0</v>
      </c>
      <c r="AH99" s="13">
        <v>0</v>
      </c>
      <c r="AI99" s="48">
        <f t="shared" si="245"/>
        <v>0</v>
      </c>
      <c r="AJ99" s="47">
        <v>0</v>
      </c>
      <c r="AK99" s="13">
        <v>0</v>
      </c>
      <c r="AL99" s="48">
        <f t="shared" si="246"/>
        <v>0</v>
      </c>
      <c r="AM99" s="47">
        <v>0</v>
      </c>
      <c r="AN99" s="13">
        <v>0</v>
      </c>
      <c r="AO99" s="48">
        <f t="shared" si="247"/>
        <v>0</v>
      </c>
      <c r="AP99" s="47">
        <v>0</v>
      </c>
      <c r="AQ99" s="13">
        <v>0</v>
      </c>
      <c r="AR99" s="48">
        <f t="shared" si="248"/>
        <v>0</v>
      </c>
      <c r="AS99" s="47">
        <v>0</v>
      </c>
      <c r="AT99" s="13">
        <v>0</v>
      </c>
      <c r="AU99" s="48">
        <f t="shared" si="249"/>
        <v>0</v>
      </c>
      <c r="AV99" s="47">
        <v>0</v>
      </c>
      <c r="AW99" s="13">
        <v>0</v>
      </c>
      <c r="AX99" s="48">
        <f t="shared" si="250"/>
        <v>0</v>
      </c>
      <c r="AY99" s="47">
        <v>0</v>
      </c>
      <c r="AZ99" s="13">
        <v>0</v>
      </c>
      <c r="BA99" s="48">
        <f t="shared" si="251"/>
        <v>0</v>
      </c>
      <c r="BB99" s="12">
        <f t="shared" si="253"/>
        <v>29.599399999999999</v>
      </c>
      <c r="BC99" s="14">
        <f t="shared" si="254"/>
        <v>120.08099999999999</v>
      </c>
    </row>
    <row r="100" spans="1:55" x14ac:dyDescent="0.3">
      <c r="A100" s="41">
        <v>2024</v>
      </c>
      <c r="B100" s="42" t="s">
        <v>8</v>
      </c>
      <c r="C100" s="47">
        <v>0</v>
      </c>
      <c r="D100" s="13">
        <v>0</v>
      </c>
      <c r="E100" s="48">
        <f>IF(C100=0,0,D100/C100*1000)</f>
        <v>0</v>
      </c>
      <c r="F100" s="47">
        <v>0</v>
      </c>
      <c r="G100" s="13">
        <v>0</v>
      </c>
      <c r="H100" s="48">
        <f t="shared" si="236"/>
        <v>0</v>
      </c>
      <c r="I100" s="47">
        <v>0</v>
      </c>
      <c r="J100" s="13">
        <v>0</v>
      </c>
      <c r="K100" s="48">
        <f t="shared" si="237"/>
        <v>0</v>
      </c>
      <c r="L100" s="85">
        <v>3.8799999999999994E-2</v>
      </c>
      <c r="M100" s="13">
        <v>1.2390000000000001</v>
      </c>
      <c r="N100" s="48">
        <f t="shared" si="238"/>
        <v>31932.989690721657</v>
      </c>
      <c r="O100" s="47">
        <v>0</v>
      </c>
      <c r="P100" s="13">
        <v>0</v>
      </c>
      <c r="Q100" s="48">
        <f t="shared" si="239"/>
        <v>0</v>
      </c>
      <c r="R100" s="47">
        <v>0</v>
      </c>
      <c r="S100" s="13">
        <v>0</v>
      </c>
      <c r="T100" s="48">
        <f t="shared" si="240"/>
        <v>0</v>
      </c>
      <c r="U100" s="47">
        <v>0</v>
      </c>
      <c r="V100" s="13">
        <v>0</v>
      </c>
      <c r="W100" s="48">
        <f t="shared" si="241"/>
        <v>0</v>
      </c>
      <c r="X100" s="47">
        <v>0</v>
      </c>
      <c r="Y100" s="13">
        <v>0</v>
      </c>
      <c r="Z100" s="48">
        <f t="shared" si="242"/>
        <v>0</v>
      </c>
      <c r="AA100" s="47">
        <v>0</v>
      </c>
      <c r="AB100" s="13">
        <v>0</v>
      </c>
      <c r="AC100" s="48">
        <f t="shared" si="243"/>
        <v>0</v>
      </c>
      <c r="AD100" s="85">
        <v>61.72</v>
      </c>
      <c r="AE100" s="13">
        <v>194.67599999999999</v>
      </c>
      <c r="AF100" s="48">
        <f t="shared" si="244"/>
        <v>3154.1801685029163</v>
      </c>
      <c r="AG100" s="47">
        <v>0</v>
      </c>
      <c r="AH100" s="13">
        <v>0</v>
      </c>
      <c r="AI100" s="48">
        <f t="shared" si="245"/>
        <v>0</v>
      </c>
      <c r="AJ100" s="47">
        <v>0</v>
      </c>
      <c r="AK100" s="13">
        <v>0</v>
      </c>
      <c r="AL100" s="48">
        <f t="shared" si="246"/>
        <v>0</v>
      </c>
      <c r="AM100" s="47">
        <v>0</v>
      </c>
      <c r="AN100" s="13">
        <v>0</v>
      </c>
      <c r="AO100" s="48">
        <f t="shared" si="247"/>
        <v>0</v>
      </c>
      <c r="AP100" s="47">
        <v>0</v>
      </c>
      <c r="AQ100" s="13">
        <v>0</v>
      </c>
      <c r="AR100" s="48">
        <f t="shared" si="248"/>
        <v>0</v>
      </c>
      <c r="AS100" s="47">
        <v>0</v>
      </c>
      <c r="AT100" s="13">
        <v>0</v>
      </c>
      <c r="AU100" s="48">
        <f t="shared" si="249"/>
        <v>0</v>
      </c>
      <c r="AV100" s="47">
        <v>0</v>
      </c>
      <c r="AW100" s="13">
        <v>0</v>
      </c>
      <c r="AX100" s="48">
        <f t="shared" si="250"/>
        <v>0</v>
      </c>
      <c r="AY100" s="47">
        <v>0</v>
      </c>
      <c r="AZ100" s="13">
        <v>0</v>
      </c>
      <c r="BA100" s="48">
        <f t="shared" si="251"/>
        <v>0</v>
      </c>
      <c r="BB100" s="12">
        <f t="shared" si="253"/>
        <v>61.758800000000001</v>
      </c>
      <c r="BC100" s="14">
        <f t="shared" si="254"/>
        <v>195.91499999999999</v>
      </c>
    </row>
    <row r="101" spans="1:55" x14ac:dyDescent="0.3">
      <c r="A101" s="41">
        <v>2024</v>
      </c>
      <c r="B101" s="48" t="s">
        <v>9</v>
      </c>
      <c r="C101" s="85">
        <v>0.25</v>
      </c>
      <c r="D101" s="13">
        <v>18.734000000000002</v>
      </c>
      <c r="E101" s="48">
        <f t="shared" ref="E101:E108" si="255">IF(C101=0,0,D101/C101*1000)</f>
        <v>74936</v>
      </c>
      <c r="F101" s="47">
        <v>0</v>
      </c>
      <c r="G101" s="13">
        <v>0</v>
      </c>
      <c r="H101" s="48">
        <f t="shared" si="236"/>
        <v>0</v>
      </c>
      <c r="I101" s="47">
        <v>0</v>
      </c>
      <c r="J101" s="13">
        <v>0</v>
      </c>
      <c r="K101" s="48">
        <f t="shared" si="237"/>
        <v>0</v>
      </c>
      <c r="L101" s="85">
        <v>3.8799999999999994E-2</v>
      </c>
      <c r="M101" s="13">
        <v>1.2529999999999999</v>
      </c>
      <c r="N101" s="48">
        <f t="shared" si="238"/>
        <v>32293.814432989693</v>
      </c>
      <c r="O101" s="47">
        <v>0</v>
      </c>
      <c r="P101" s="13">
        <v>0</v>
      </c>
      <c r="Q101" s="48">
        <f t="shared" si="239"/>
        <v>0</v>
      </c>
      <c r="R101" s="47">
        <v>0</v>
      </c>
      <c r="S101" s="13">
        <v>0</v>
      </c>
      <c r="T101" s="48">
        <f t="shared" si="240"/>
        <v>0</v>
      </c>
      <c r="U101" s="47">
        <v>0</v>
      </c>
      <c r="V101" s="13">
        <v>0</v>
      </c>
      <c r="W101" s="48">
        <f t="shared" si="241"/>
        <v>0</v>
      </c>
      <c r="X101" s="47">
        <v>0</v>
      </c>
      <c r="Y101" s="13">
        <v>0</v>
      </c>
      <c r="Z101" s="48">
        <f t="shared" si="242"/>
        <v>0</v>
      </c>
      <c r="AA101" s="85">
        <v>2.2080000000000002</v>
      </c>
      <c r="AB101" s="13">
        <v>64.534999999999997</v>
      </c>
      <c r="AC101" s="48">
        <f t="shared" si="243"/>
        <v>29227.807971014488</v>
      </c>
      <c r="AD101" s="85">
        <v>60</v>
      </c>
      <c r="AE101" s="13">
        <v>180.36</v>
      </c>
      <c r="AF101" s="48">
        <f t="shared" si="244"/>
        <v>3006</v>
      </c>
      <c r="AG101" s="47">
        <v>0</v>
      </c>
      <c r="AH101" s="13">
        <v>0</v>
      </c>
      <c r="AI101" s="48">
        <f t="shared" si="245"/>
        <v>0</v>
      </c>
      <c r="AJ101" s="47">
        <v>0</v>
      </c>
      <c r="AK101" s="13">
        <v>0</v>
      </c>
      <c r="AL101" s="48">
        <f t="shared" si="246"/>
        <v>0</v>
      </c>
      <c r="AM101" s="47">
        <v>0</v>
      </c>
      <c r="AN101" s="13">
        <v>0</v>
      </c>
      <c r="AO101" s="48">
        <f t="shared" si="247"/>
        <v>0</v>
      </c>
      <c r="AP101" s="47">
        <v>0</v>
      </c>
      <c r="AQ101" s="13">
        <v>0</v>
      </c>
      <c r="AR101" s="48">
        <f t="shared" si="248"/>
        <v>0</v>
      </c>
      <c r="AS101" s="47">
        <v>0</v>
      </c>
      <c r="AT101" s="13">
        <v>0</v>
      </c>
      <c r="AU101" s="48">
        <f t="shared" si="249"/>
        <v>0</v>
      </c>
      <c r="AV101" s="47">
        <v>0</v>
      </c>
      <c r="AW101" s="13">
        <v>0</v>
      </c>
      <c r="AX101" s="48">
        <f t="shared" si="250"/>
        <v>0</v>
      </c>
      <c r="AY101" s="47">
        <v>0</v>
      </c>
      <c r="AZ101" s="13">
        <v>0</v>
      </c>
      <c r="BA101" s="48">
        <f t="shared" si="251"/>
        <v>0</v>
      </c>
      <c r="BB101" s="12">
        <f t="shared" si="253"/>
        <v>62.4968</v>
      </c>
      <c r="BC101" s="14">
        <f t="shared" si="254"/>
        <v>264.88200000000001</v>
      </c>
    </row>
    <row r="102" spans="1:55" x14ac:dyDescent="0.3">
      <c r="A102" s="41">
        <v>2024</v>
      </c>
      <c r="B102" s="42" t="s">
        <v>10</v>
      </c>
      <c r="C102" s="47">
        <v>0</v>
      </c>
      <c r="D102" s="13">
        <v>0</v>
      </c>
      <c r="E102" s="48">
        <f t="shared" si="255"/>
        <v>0</v>
      </c>
      <c r="F102" s="47">
        <v>0</v>
      </c>
      <c r="G102" s="13">
        <v>0</v>
      </c>
      <c r="H102" s="48">
        <f t="shared" si="236"/>
        <v>0</v>
      </c>
      <c r="I102" s="47">
        <v>0</v>
      </c>
      <c r="J102" s="13">
        <v>0</v>
      </c>
      <c r="K102" s="48">
        <f t="shared" si="237"/>
        <v>0</v>
      </c>
      <c r="L102" s="85">
        <v>4.8500000000000001E-2</v>
      </c>
      <c r="M102" s="13">
        <v>1.55</v>
      </c>
      <c r="N102" s="48">
        <f t="shared" si="238"/>
        <v>31958.762886597939</v>
      </c>
      <c r="O102" s="47">
        <v>0</v>
      </c>
      <c r="P102" s="13">
        <v>0</v>
      </c>
      <c r="Q102" s="48">
        <f t="shared" si="239"/>
        <v>0</v>
      </c>
      <c r="R102" s="47">
        <v>0</v>
      </c>
      <c r="S102" s="13">
        <v>0</v>
      </c>
      <c r="T102" s="48">
        <f t="shared" si="240"/>
        <v>0</v>
      </c>
      <c r="U102" s="47">
        <v>0</v>
      </c>
      <c r="V102" s="13">
        <v>0</v>
      </c>
      <c r="W102" s="48">
        <f t="shared" si="241"/>
        <v>0</v>
      </c>
      <c r="X102" s="47">
        <v>0</v>
      </c>
      <c r="Y102" s="13">
        <v>0</v>
      </c>
      <c r="Z102" s="48">
        <f t="shared" si="242"/>
        <v>0</v>
      </c>
      <c r="AA102" s="85">
        <v>3.3119999999999998</v>
      </c>
      <c r="AB102" s="13">
        <v>96.802000000000007</v>
      </c>
      <c r="AC102" s="48">
        <f t="shared" si="243"/>
        <v>29227.657004830919</v>
      </c>
      <c r="AD102" s="85">
        <v>59</v>
      </c>
      <c r="AE102" s="13">
        <v>210.91</v>
      </c>
      <c r="AF102" s="48">
        <f t="shared" si="244"/>
        <v>3574.7457627118642</v>
      </c>
      <c r="AG102" s="47">
        <v>0</v>
      </c>
      <c r="AH102" s="13">
        <v>0</v>
      </c>
      <c r="AI102" s="48">
        <f t="shared" si="245"/>
        <v>0</v>
      </c>
      <c r="AJ102" s="47">
        <v>0</v>
      </c>
      <c r="AK102" s="13">
        <v>0</v>
      </c>
      <c r="AL102" s="48">
        <f t="shared" si="246"/>
        <v>0</v>
      </c>
      <c r="AM102" s="47">
        <v>0</v>
      </c>
      <c r="AN102" s="13">
        <v>0</v>
      </c>
      <c r="AO102" s="48">
        <f t="shared" si="247"/>
        <v>0</v>
      </c>
      <c r="AP102" s="47">
        <v>0</v>
      </c>
      <c r="AQ102" s="13">
        <v>0</v>
      </c>
      <c r="AR102" s="48">
        <f t="shared" si="248"/>
        <v>0</v>
      </c>
      <c r="AS102" s="47">
        <v>0</v>
      </c>
      <c r="AT102" s="13">
        <v>0</v>
      </c>
      <c r="AU102" s="48">
        <f t="shared" si="249"/>
        <v>0</v>
      </c>
      <c r="AV102" s="47">
        <v>0</v>
      </c>
      <c r="AW102" s="13">
        <v>0</v>
      </c>
      <c r="AX102" s="48">
        <f t="shared" si="250"/>
        <v>0</v>
      </c>
      <c r="AY102" s="47">
        <v>0</v>
      </c>
      <c r="AZ102" s="13">
        <v>0</v>
      </c>
      <c r="BA102" s="48">
        <f t="shared" si="251"/>
        <v>0</v>
      </c>
      <c r="BB102" s="12">
        <f t="shared" si="253"/>
        <v>62.360500000000002</v>
      </c>
      <c r="BC102" s="14">
        <f t="shared" si="254"/>
        <v>309.262</v>
      </c>
    </row>
    <row r="103" spans="1:55" x14ac:dyDescent="0.3">
      <c r="A103" s="41">
        <v>2024</v>
      </c>
      <c r="B103" s="42" t="s">
        <v>11</v>
      </c>
      <c r="C103" s="47">
        <v>0</v>
      </c>
      <c r="D103" s="13">
        <v>0</v>
      </c>
      <c r="E103" s="48">
        <f t="shared" si="255"/>
        <v>0</v>
      </c>
      <c r="F103" s="47">
        <v>0</v>
      </c>
      <c r="G103" s="13">
        <v>0</v>
      </c>
      <c r="H103" s="48">
        <f t="shared" si="236"/>
        <v>0</v>
      </c>
      <c r="I103" s="47">
        <v>0</v>
      </c>
      <c r="J103" s="13">
        <v>0</v>
      </c>
      <c r="K103" s="48">
        <f t="shared" si="237"/>
        <v>0</v>
      </c>
      <c r="L103" s="85">
        <v>8.7300000000000003E-2</v>
      </c>
      <c r="M103" s="13">
        <v>2.7839999999999998</v>
      </c>
      <c r="N103" s="48">
        <f t="shared" si="238"/>
        <v>31890.034364261166</v>
      </c>
      <c r="O103" s="47">
        <v>0</v>
      </c>
      <c r="P103" s="13">
        <v>0</v>
      </c>
      <c r="Q103" s="48">
        <f t="shared" si="239"/>
        <v>0</v>
      </c>
      <c r="R103" s="47">
        <v>0</v>
      </c>
      <c r="S103" s="13">
        <v>0</v>
      </c>
      <c r="T103" s="48">
        <f t="shared" si="240"/>
        <v>0</v>
      </c>
      <c r="U103" s="47">
        <v>0</v>
      </c>
      <c r="V103" s="13">
        <v>0</v>
      </c>
      <c r="W103" s="48">
        <f t="shared" si="241"/>
        <v>0</v>
      </c>
      <c r="X103" s="47">
        <v>0</v>
      </c>
      <c r="Y103" s="13">
        <v>0</v>
      </c>
      <c r="Z103" s="48">
        <f t="shared" si="242"/>
        <v>0</v>
      </c>
      <c r="AA103" s="85">
        <v>5.3360000000000003</v>
      </c>
      <c r="AB103" s="13">
        <v>155.959</v>
      </c>
      <c r="AC103" s="48">
        <f t="shared" si="243"/>
        <v>29227.698650674662</v>
      </c>
      <c r="AD103" s="85">
        <v>59</v>
      </c>
      <c r="AE103" s="13">
        <v>209.93</v>
      </c>
      <c r="AF103" s="48">
        <f t="shared" si="244"/>
        <v>3558.1355932203392</v>
      </c>
      <c r="AG103" s="85">
        <v>5.0000000000000001E-3</v>
      </c>
      <c r="AH103" s="13">
        <v>0.94499999999999995</v>
      </c>
      <c r="AI103" s="48">
        <f t="shared" si="245"/>
        <v>189000</v>
      </c>
      <c r="AJ103" s="47">
        <v>0</v>
      </c>
      <c r="AK103" s="13">
        <v>0</v>
      </c>
      <c r="AL103" s="48">
        <f t="shared" si="246"/>
        <v>0</v>
      </c>
      <c r="AM103" s="47">
        <v>0</v>
      </c>
      <c r="AN103" s="13">
        <v>0</v>
      </c>
      <c r="AO103" s="48">
        <f t="shared" si="247"/>
        <v>0</v>
      </c>
      <c r="AP103" s="47">
        <v>0</v>
      </c>
      <c r="AQ103" s="13">
        <v>0</v>
      </c>
      <c r="AR103" s="48">
        <f t="shared" si="248"/>
        <v>0</v>
      </c>
      <c r="AS103" s="47">
        <v>0</v>
      </c>
      <c r="AT103" s="13">
        <v>0</v>
      </c>
      <c r="AU103" s="48">
        <f t="shared" si="249"/>
        <v>0</v>
      </c>
      <c r="AV103" s="47">
        <v>0</v>
      </c>
      <c r="AW103" s="13">
        <v>0</v>
      </c>
      <c r="AX103" s="48">
        <f t="shared" si="250"/>
        <v>0</v>
      </c>
      <c r="AY103" s="47">
        <v>0</v>
      </c>
      <c r="AZ103" s="13">
        <v>0</v>
      </c>
      <c r="BA103" s="48">
        <f t="shared" si="251"/>
        <v>0</v>
      </c>
      <c r="BB103" s="12">
        <f t="shared" si="253"/>
        <v>64.428299999999993</v>
      </c>
      <c r="BC103" s="14">
        <f t="shared" si="254"/>
        <v>369.61799999999999</v>
      </c>
    </row>
    <row r="104" spans="1:55" x14ac:dyDescent="0.3">
      <c r="A104" s="41">
        <v>2024</v>
      </c>
      <c r="B104" s="42" t="s">
        <v>12</v>
      </c>
      <c r="C104" s="47">
        <v>0</v>
      </c>
      <c r="D104" s="13">
        <v>0</v>
      </c>
      <c r="E104" s="48">
        <f t="shared" si="255"/>
        <v>0</v>
      </c>
      <c r="F104" s="47">
        <v>0</v>
      </c>
      <c r="G104" s="13">
        <v>0</v>
      </c>
      <c r="H104" s="48">
        <f t="shared" si="236"/>
        <v>0</v>
      </c>
      <c r="I104" s="47">
        <v>0</v>
      </c>
      <c r="J104" s="13">
        <v>0</v>
      </c>
      <c r="K104" s="48">
        <f t="shared" si="237"/>
        <v>0</v>
      </c>
      <c r="L104" s="85">
        <v>9.7000000000000003E-2</v>
      </c>
      <c r="M104" s="13">
        <v>3.1139999999999999</v>
      </c>
      <c r="N104" s="48">
        <f t="shared" si="238"/>
        <v>32103.092783505155</v>
      </c>
      <c r="O104" s="47">
        <v>0</v>
      </c>
      <c r="P104" s="13">
        <v>0</v>
      </c>
      <c r="Q104" s="48">
        <f t="shared" si="239"/>
        <v>0</v>
      </c>
      <c r="R104" s="47">
        <v>0</v>
      </c>
      <c r="S104" s="13">
        <v>0</v>
      </c>
      <c r="T104" s="48">
        <f t="shared" si="240"/>
        <v>0</v>
      </c>
      <c r="U104" s="47">
        <v>0</v>
      </c>
      <c r="V104" s="13">
        <v>0</v>
      </c>
      <c r="W104" s="48">
        <f t="shared" si="241"/>
        <v>0</v>
      </c>
      <c r="X104" s="47">
        <v>0</v>
      </c>
      <c r="Y104" s="13">
        <v>0</v>
      </c>
      <c r="Z104" s="48">
        <f t="shared" si="242"/>
        <v>0</v>
      </c>
      <c r="AA104" s="85">
        <v>4.3056000000000001</v>
      </c>
      <c r="AB104" s="13">
        <v>125.842</v>
      </c>
      <c r="AC104" s="48">
        <f t="shared" si="243"/>
        <v>29227.517651430695</v>
      </c>
      <c r="AD104" s="85">
        <v>85.337999999999994</v>
      </c>
      <c r="AE104" s="13">
        <v>256.62200000000001</v>
      </c>
      <c r="AF104" s="48">
        <f t="shared" si="244"/>
        <v>3007.1246103728704</v>
      </c>
      <c r="AG104" s="47">
        <v>0</v>
      </c>
      <c r="AH104" s="13">
        <v>0</v>
      </c>
      <c r="AI104" s="48">
        <f t="shared" si="245"/>
        <v>0</v>
      </c>
      <c r="AJ104" s="47">
        <v>0</v>
      </c>
      <c r="AK104" s="13">
        <v>0</v>
      </c>
      <c r="AL104" s="48">
        <f t="shared" si="246"/>
        <v>0</v>
      </c>
      <c r="AM104" s="47">
        <v>0</v>
      </c>
      <c r="AN104" s="13">
        <v>0</v>
      </c>
      <c r="AO104" s="48">
        <f t="shared" si="247"/>
        <v>0</v>
      </c>
      <c r="AP104" s="47">
        <v>0</v>
      </c>
      <c r="AQ104" s="13">
        <v>0</v>
      </c>
      <c r="AR104" s="48">
        <f t="shared" si="248"/>
        <v>0</v>
      </c>
      <c r="AS104" s="47">
        <v>0</v>
      </c>
      <c r="AT104" s="13">
        <v>0</v>
      </c>
      <c r="AU104" s="48">
        <f t="shared" si="249"/>
        <v>0</v>
      </c>
      <c r="AV104" s="47">
        <v>0</v>
      </c>
      <c r="AW104" s="13">
        <v>0</v>
      </c>
      <c r="AX104" s="48">
        <f t="shared" si="250"/>
        <v>0</v>
      </c>
      <c r="AY104" s="47">
        <v>0</v>
      </c>
      <c r="AZ104" s="13">
        <v>0</v>
      </c>
      <c r="BA104" s="48">
        <f t="shared" si="251"/>
        <v>0</v>
      </c>
      <c r="BB104" s="12">
        <f t="shared" si="253"/>
        <v>89.740600000000001</v>
      </c>
      <c r="BC104" s="14">
        <f t="shared" si="254"/>
        <v>385.57799999999997</v>
      </c>
    </row>
    <row r="105" spans="1:55" x14ac:dyDescent="0.3">
      <c r="A105" s="41">
        <v>2024</v>
      </c>
      <c r="B105" s="42" t="s">
        <v>13</v>
      </c>
      <c r="C105" s="47">
        <v>0</v>
      </c>
      <c r="D105" s="13">
        <v>0</v>
      </c>
      <c r="E105" s="48">
        <f t="shared" si="255"/>
        <v>0</v>
      </c>
      <c r="F105" s="47">
        <v>0</v>
      </c>
      <c r="G105" s="13">
        <v>0</v>
      </c>
      <c r="H105" s="48">
        <f t="shared" si="236"/>
        <v>0</v>
      </c>
      <c r="I105" s="47">
        <v>0</v>
      </c>
      <c r="J105" s="13">
        <v>0</v>
      </c>
      <c r="K105" s="48">
        <f t="shared" si="237"/>
        <v>0</v>
      </c>
      <c r="L105" s="85">
        <v>8.7176000000000009</v>
      </c>
      <c r="M105" s="13">
        <v>197.041</v>
      </c>
      <c r="N105" s="48">
        <f t="shared" si="238"/>
        <v>22602.665871340734</v>
      </c>
      <c r="O105" s="47">
        <v>0</v>
      </c>
      <c r="P105" s="13">
        <v>0</v>
      </c>
      <c r="Q105" s="48">
        <f t="shared" si="239"/>
        <v>0</v>
      </c>
      <c r="R105" s="47">
        <v>0</v>
      </c>
      <c r="S105" s="13">
        <v>0</v>
      </c>
      <c r="T105" s="48">
        <f t="shared" si="240"/>
        <v>0</v>
      </c>
      <c r="U105" s="47">
        <v>0</v>
      </c>
      <c r="V105" s="13">
        <v>0</v>
      </c>
      <c r="W105" s="48">
        <f t="shared" si="241"/>
        <v>0</v>
      </c>
      <c r="X105" s="47">
        <v>0</v>
      </c>
      <c r="Y105" s="13">
        <v>0</v>
      </c>
      <c r="Z105" s="48">
        <f t="shared" si="242"/>
        <v>0</v>
      </c>
      <c r="AA105" s="85">
        <v>2.6535199999999999</v>
      </c>
      <c r="AB105" s="13">
        <v>91.424000000000007</v>
      </c>
      <c r="AC105" s="48">
        <f t="shared" si="243"/>
        <v>34453.857517561577</v>
      </c>
      <c r="AD105" s="85">
        <v>28.8</v>
      </c>
      <c r="AE105" s="13">
        <v>104.02</v>
      </c>
      <c r="AF105" s="48">
        <f t="shared" si="244"/>
        <v>3611.8055555555552</v>
      </c>
      <c r="AG105" s="47">
        <v>0</v>
      </c>
      <c r="AH105" s="13">
        <v>0</v>
      </c>
      <c r="AI105" s="48">
        <f t="shared" si="245"/>
        <v>0</v>
      </c>
      <c r="AJ105" s="85">
        <v>0.90200000000000002</v>
      </c>
      <c r="AK105" s="13">
        <v>841.27099999999996</v>
      </c>
      <c r="AL105" s="48">
        <f t="shared" si="246"/>
        <v>932672.94900221727</v>
      </c>
      <c r="AM105" s="47">
        <v>0</v>
      </c>
      <c r="AN105" s="13">
        <v>0</v>
      </c>
      <c r="AO105" s="48">
        <f t="shared" si="247"/>
        <v>0</v>
      </c>
      <c r="AP105" s="47">
        <v>0</v>
      </c>
      <c r="AQ105" s="13">
        <v>0</v>
      </c>
      <c r="AR105" s="48">
        <f t="shared" si="248"/>
        <v>0</v>
      </c>
      <c r="AS105" s="47">
        <v>0</v>
      </c>
      <c r="AT105" s="13">
        <v>0</v>
      </c>
      <c r="AU105" s="48">
        <f t="shared" si="249"/>
        <v>0</v>
      </c>
      <c r="AV105" s="47">
        <v>0</v>
      </c>
      <c r="AW105" s="13">
        <v>0</v>
      </c>
      <c r="AX105" s="48">
        <f t="shared" si="250"/>
        <v>0</v>
      </c>
      <c r="AY105" s="85">
        <v>34</v>
      </c>
      <c r="AZ105" s="13">
        <v>834.36</v>
      </c>
      <c r="BA105" s="48">
        <f t="shared" si="251"/>
        <v>24540</v>
      </c>
      <c r="BB105" s="12">
        <f t="shared" si="253"/>
        <v>75.073120000000003</v>
      </c>
      <c r="BC105" s="14">
        <f t="shared" si="254"/>
        <v>2068.116</v>
      </c>
    </row>
    <row r="106" spans="1:55" x14ac:dyDescent="0.3">
      <c r="A106" s="41">
        <v>2024</v>
      </c>
      <c r="B106" s="42" t="s">
        <v>14</v>
      </c>
      <c r="C106" s="47">
        <v>0</v>
      </c>
      <c r="D106" s="13">
        <v>0</v>
      </c>
      <c r="E106" s="48">
        <f t="shared" si="255"/>
        <v>0</v>
      </c>
      <c r="F106" s="47">
        <v>0</v>
      </c>
      <c r="G106" s="13">
        <v>0</v>
      </c>
      <c r="H106" s="48">
        <f t="shared" si="236"/>
        <v>0</v>
      </c>
      <c r="I106" s="47">
        <v>0</v>
      </c>
      <c r="J106" s="13">
        <v>0</v>
      </c>
      <c r="K106" s="48">
        <f t="shared" si="237"/>
        <v>0</v>
      </c>
      <c r="L106" s="85">
        <v>7.7599999999999988E-2</v>
      </c>
      <c r="M106" s="13">
        <v>2.492</v>
      </c>
      <c r="N106" s="48">
        <f t="shared" si="238"/>
        <v>32113.402061855671</v>
      </c>
      <c r="O106" s="47">
        <v>0</v>
      </c>
      <c r="P106" s="13">
        <v>0</v>
      </c>
      <c r="Q106" s="48">
        <f t="shared" si="239"/>
        <v>0</v>
      </c>
      <c r="R106" s="47">
        <v>0</v>
      </c>
      <c r="S106" s="13">
        <v>0</v>
      </c>
      <c r="T106" s="48">
        <f t="shared" si="240"/>
        <v>0</v>
      </c>
      <c r="U106" s="85">
        <v>0.4</v>
      </c>
      <c r="V106" s="13">
        <v>6.8049999999999997</v>
      </c>
      <c r="W106" s="48">
        <f t="shared" si="241"/>
        <v>17012.5</v>
      </c>
      <c r="X106" s="47">
        <v>0</v>
      </c>
      <c r="Y106" s="13">
        <v>0</v>
      </c>
      <c r="Z106" s="48">
        <f t="shared" si="242"/>
        <v>0</v>
      </c>
      <c r="AA106" s="47">
        <v>0</v>
      </c>
      <c r="AB106" s="13">
        <v>0</v>
      </c>
      <c r="AC106" s="48">
        <f t="shared" si="243"/>
        <v>0</v>
      </c>
      <c r="AD106" s="85">
        <v>86.6</v>
      </c>
      <c r="AE106" s="13">
        <v>314.26499999999999</v>
      </c>
      <c r="AF106" s="48">
        <f t="shared" si="244"/>
        <v>3628.9260969976908</v>
      </c>
      <c r="AG106" s="47">
        <v>0</v>
      </c>
      <c r="AH106" s="13">
        <v>0</v>
      </c>
      <c r="AI106" s="48">
        <f t="shared" si="245"/>
        <v>0</v>
      </c>
      <c r="AJ106" s="47">
        <v>0</v>
      </c>
      <c r="AK106" s="13">
        <v>0</v>
      </c>
      <c r="AL106" s="48">
        <f t="shared" si="246"/>
        <v>0</v>
      </c>
      <c r="AM106" s="47">
        <v>0</v>
      </c>
      <c r="AN106" s="13">
        <v>0</v>
      </c>
      <c r="AO106" s="48">
        <f t="shared" si="247"/>
        <v>0</v>
      </c>
      <c r="AP106" s="47">
        <v>0</v>
      </c>
      <c r="AQ106" s="13">
        <v>0</v>
      </c>
      <c r="AR106" s="48">
        <f t="shared" si="248"/>
        <v>0</v>
      </c>
      <c r="AS106" s="47">
        <v>0</v>
      </c>
      <c r="AT106" s="13">
        <v>0</v>
      </c>
      <c r="AU106" s="48">
        <f t="shared" si="249"/>
        <v>0</v>
      </c>
      <c r="AV106" s="47">
        <v>0</v>
      </c>
      <c r="AW106" s="13">
        <v>0</v>
      </c>
      <c r="AX106" s="48">
        <f t="shared" si="250"/>
        <v>0</v>
      </c>
      <c r="AY106" s="47">
        <v>0</v>
      </c>
      <c r="AZ106" s="13">
        <v>0</v>
      </c>
      <c r="BA106" s="48">
        <f t="shared" si="251"/>
        <v>0</v>
      </c>
      <c r="BB106" s="12">
        <f t="shared" si="253"/>
        <v>87.07759999999999</v>
      </c>
      <c r="BC106" s="14">
        <f t="shared" si="254"/>
        <v>323.56200000000001</v>
      </c>
    </row>
    <row r="107" spans="1:55" x14ac:dyDescent="0.3">
      <c r="A107" s="41">
        <v>2024</v>
      </c>
      <c r="B107" s="48" t="s">
        <v>15</v>
      </c>
      <c r="C107" s="47">
        <v>0</v>
      </c>
      <c r="D107" s="13">
        <v>0</v>
      </c>
      <c r="E107" s="48">
        <f t="shared" si="255"/>
        <v>0</v>
      </c>
      <c r="F107" s="47">
        <v>0</v>
      </c>
      <c r="G107" s="13">
        <v>0</v>
      </c>
      <c r="H107" s="48">
        <f t="shared" si="236"/>
        <v>0</v>
      </c>
      <c r="I107" s="47">
        <v>0</v>
      </c>
      <c r="J107" s="13">
        <v>0</v>
      </c>
      <c r="K107" s="48">
        <f t="shared" si="237"/>
        <v>0</v>
      </c>
      <c r="L107" s="85">
        <v>0.1164</v>
      </c>
      <c r="M107" s="13">
        <v>3.669</v>
      </c>
      <c r="N107" s="48">
        <f t="shared" si="238"/>
        <v>31520.618556701033</v>
      </c>
      <c r="O107" s="47">
        <v>0</v>
      </c>
      <c r="P107" s="13">
        <v>0</v>
      </c>
      <c r="Q107" s="48">
        <f t="shared" si="239"/>
        <v>0</v>
      </c>
      <c r="R107" s="47">
        <v>0</v>
      </c>
      <c r="S107" s="13">
        <v>0</v>
      </c>
      <c r="T107" s="48">
        <f t="shared" si="240"/>
        <v>0</v>
      </c>
      <c r="U107" s="85">
        <v>0.35075000000000001</v>
      </c>
      <c r="V107" s="13">
        <v>6.8390000000000004</v>
      </c>
      <c r="W107" s="48">
        <f t="shared" si="241"/>
        <v>19498.218104062722</v>
      </c>
      <c r="X107" s="47">
        <v>0</v>
      </c>
      <c r="Y107" s="13">
        <v>0</v>
      </c>
      <c r="Z107" s="48">
        <f t="shared" si="242"/>
        <v>0</v>
      </c>
      <c r="AA107" s="85">
        <v>4.2810600000000001</v>
      </c>
      <c r="AB107" s="13">
        <v>171.11099999999999</v>
      </c>
      <c r="AC107" s="48">
        <f t="shared" si="243"/>
        <v>39969.3066670404</v>
      </c>
      <c r="AD107" s="85">
        <v>58.8</v>
      </c>
      <c r="AE107" s="13">
        <v>207.76</v>
      </c>
      <c r="AF107" s="48">
        <f t="shared" si="244"/>
        <v>3533.333333333333</v>
      </c>
      <c r="AG107" s="47">
        <v>0</v>
      </c>
      <c r="AH107" s="13">
        <v>0</v>
      </c>
      <c r="AI107" s="48">
        <f t="shared" si="245"/>
        <v>0</v>
      </c>
      <c r="AJ107" s="47">
        <v>0</v>
      </c>
      <c r="AK107" s="13">
        <v>0</v>
      </c>
      <c r="AL107" s="48">
        <f t="shared" si="246"/>
        <v>0</v>
      </c>
      <c r="AM107" s="47">
        <v>0</v>
      </c>
      <c r="AN107" s="13">
        <v>0</v>
      </c>
      <c r="AO107" s="48">
        <f t="shared" si="247"/>
        <v>0</v>
      </c>
      <c r="AP107" s="47">
        <v>0</v>
      </c>
      <c r="AQ107" s="13">
        <v>0</v>
      </c>
      <c r="AR107" s="48">
        <f t="shared" si="248"/>
        <v>0</v>
      </c>
      <c r="AS107" s="47">
        <v>0</v>
      </c>
      <c r="AT107" s="13">
        <v>0</v>
      </c>
      <c r="AU107" s="48">
        <f t="shared" si="249"/>
        <v>0</v>
      </c>
      <c r="AV107" s="47">
        <v>0</v>
      </c>
      <c r="AW107" s="13">
        <v>0</v>
      </c>
      <c r="AX107" s="48">
        <f t="shared" si="250"/>
        <v>0</v>
      </c>
      <c r="AY107" s="47">
        <v>0</v>
      </c>
      <c r="AZ107" s="13">
        <v>0</v>
      </c>
      <c r="BA107" s="48">
        <f t="shared" si="251"/>
        <v>0</v>
      </c>
      <c r="BB107" s="12">
        <f t="shared" si="253"/>
        <v>63.548209999999997</v>
      </c>
      <c r="BC107" s="14">
        <f t="shared" si="254"/>
        <v>389.37900000000002</v>
      </c>
    </row>
    <row r="108" spans="1:55" x14ac:dyDescent="0.3">
      <c r="A108" s="41">
        <v>2024</v>
      </c>
      <c r="B108" s="42" t="s">
        <v>16</v>
      </c>
      <c r="C108" s="47">
        <v>0</v>
      </c>
      <c r="D108" s="13">
        <v>0</v>
      </c>
      <c r="E108" s="48">
        <f t="shared" si="255"/>
        <v>0</v>
      </c>
      <c r="F108" s="47">
        <v>0</v>
      </c>
      <c r="G108" s="13">
        <v>0</v>
      </c>
      <c r="H108" s="48">
        <f t="shared" si="236"/>
        <v>0</v>
      </c>
      <c r="I108" s="47">
        <v>0</v>
      </c>
      <c r="J108" s="13">
        <v>0</v>
      </c>
      <c r="K108" s="48">
        <f t="shared" si="237"/>
        <v>0</v>
      </c>
      <c r="L108" s="85">
        <v>3.8799999999999994E-2</v>
      </c>
      <c r="M108" s="13">
        <v>1.2529999999999999</v>
      </c>
      <c r="N108" s="48">
        <f t="shared" si="238"/>
        <v>32293.814432989693</v>
      </c>
      <c r="O108" s="47">
        <v>0</v>
      </c>
      <c r="P108" s="13">
        <v>0</v>
      </c>
      <c r="Q108" s="48">
        <f t="shared" si="239"/>
        <v>0</v>
      </c>
      <c r="R108" s="47">
        <v>0</v>
      </c>
      <c r="S108" s="13">
        <v>0</v>
      </c>
      <c r="T108" s="48">
        <f t="shared" si="240"/>
        <v>0</v>
      </c>
      <c r="U108" s="47">
        <v>0</v>
      </c>
      <c r="V108" s="13">
        <v>0</v>
      </c>
      <c r="W108" s="48">
        <f t="shared" si="241"/>
        <v>0</v>
      </c>
      <c r="X108" s="47">
        <v>0</v>
      </c>
      <c r="Y108" s="13">
        <v>0</v>
      </c>
      <c r="Z108" s="48">
        <f t="shared" si="242"/>
        <v>0</v>
      </c>
      <c r="AA108" s="85">
        <v>1.6300299999999999</v>
      </c>
      <c r="AB108" s="13">
        <v>59.003999999999998</v>
      </c>
      <c r="AC108" s="48">
        <f t="shared" si="243"/>
        <v>36198.106783310745</v>
      </c>
      <c r="AD108" s="85">
        <v>29.099</v>
      </c>
      <c r="AE108" s="13">
        <v>104.965</v>
      </c>
      <c r="AF108" s="48">
        <f t="shared" si="244"/>
        <v>3607.168631224441</v>
      </c>
      <c r="AG108" s="47">
        <v>0</v>
      </c>
      <c r="AH108" s="13">
        <v>0</v>
      </c>
      <c r="AI108" s="48">
        <f t="shared" si="245"/>
        <v>0</v>
      </c>
      <c r="AJ108" s="47">
        <v>0</v>
      </c>
      <c r="AK108" s="13">
        <v>0</v>
      </c>
      <c r="AL108" s="48">
        <f t="shared" si="246"/>
        <v>0</v>
      </c>
      <c r="AM108" s="47">
        <v>0</v>
      </c>
      <c r="AN108" s="13">
        <v>0</v>
      </c>
      <c r="AO108" s="48">
        <f t="shared" si="247"/>
        <v>0</v>
      </c>
      <c r="AP108" s="47">
        <v>0</v>
      </c>
      <c r="AQ108" s="13">
        <v>0</v>
      </c>
      <c r="AR108" s="48">
        <f t="shared" si="248"/>
        <v>0</v>
      </c>
      <c r="AS108" s="47">
        <v>0</v>
      </c>
      <c r="AT108" s="13">
        <v>0</v>
      </c>
      <c r="AU108" s="48">
        <f t="shared" si="249"/>
        <v>0</v>
      </c>
      <c r="AV108" s="47">
        <v>0</v>
      </c>
      <c r="AW108" s="13">
        <v>0</v>
      </c>
      <c r="AX108" s="48">
        <f t="shared" si="250"/>
        <v>0</v>
      </c>
      <c r="AY108" s="47">
        <v>0</v>
      </c>
      <c r="AZ108" s="13">
        <v>0</v>
      </c>
      <c r="BA108" s="48">
        <f t="shared" si="251"/>
        <v>0</v>
      </c>
      <c r="BB108" s="12">
        <f t="shared" si="253"/>
        <v>30.76783</v>
      </c>
      <c r="BC108" s="14">
        <f t="shared" si="254"/>
        <v>165.22200000000001</v>
      </c>
    </row>
    <row r="109" spans="1:55" ht="15" thickBot="1" x14ac:dyDescent="0.35">
      <c r="A109" s="43"/>
      <c r="B109" s="89" t="s">
        <v>17</v>
      </c>
      <c r="C109" s="59">
        <f t="shared" ref="C109:D109" si="256">SUM(C97:C108)</f>
        <v>0.25</v>
      </c>
      <c r="D109" s="60">
        <f t="shared" si="256"/>
        <v>18.734000000000002</v>
      </c>
      <c r="E109" s="50"/>
      <c r="F109" s="59">
        <f t="shared" ref="F109:G109" si="257">SUM(F97:F108)</f>
        <v>0</v>
      </c>
      <c r="G109" s="60">
        <f t="shared" si="257"/>
        <v>0</v>
      </c>
      <c r="H109" s="50"/>
      <c r="I109" s="59">
        <f t="shared" ref="I109:J109" si="258">SUM(I97:I108)</f>
        <v>0</v>
      </c>
      <c r="J109" s="60">
        <f t="shared" si="258"/>
        <v>0</v>
      </c>
      <c r="K109" s="50"/>
      <c r="L109" s="59">
        <f t="shared" ref="L109:M109" si="259">SUM(L97:L108)</f>
        <v>9.2922000000000011</v>
      </c>
      <c r="M109" s="60">
        <f t="shared" si="259"/>
        <v>215.33199999999999</v>
      </c>
      <c r="N109" s="50"/>
      <c r="O109" s="59">
        <f t="shared" ref="O109:P109" si="260">SUM(O97:O108)</f>
        <v>0</v>
      </c>
      <c r="P109" s="60">
        <f t="shared" si="260"/>
        <v>0</v>
      </c>
      <c r="Q109" s="50"/>
      <c r="R109" s="59">
        <f t="shared" ref="R109:S109" si="261">SUM(R97:R108)</f>
        <v>0</v>
      </c>
      <c r="S109" s="60">
        <f t="shared" si="261"/>
        <v>0</v>
      </c>
      <c r="T109" s="50"/>
      <c r="U109" s="59">
        <f t="shared" ref="U109:V109" si="262">SUM(U97:U108)</f>
        <v>0.8307500000000001</v>
      </c>
      <c r="V109" s="60">
        <f t="shared" si="262"/>
        <v>17.295999999999999</v>
      </c>
      <c r="W109" s="50"/>
      <c r="X109" s="59">
        <f t="shared" ref="X109:Y109" si="263">SUM(X97:X108)</f>
        <v>0</v>
      </c>
      <c r="Y109" s="60">
        <f t="shared" si="263"/>
        <v>0</v>
      </c>
      <c r="Z109" s="50"/>
      <c r="AA109" s="59">
        <f t="shared" ref="AA109:AB109" si="264">SUM(AA97:AA108)</f>
        <v>24.798100000000002</v>
      </c>
      <c r="AB109" s="60">
        <f t="shared" si="264"/>
        <v>811.24099999999999</v>
      </c>
      <c r="AC109" s="50"/>
      <c r="AD109" s="59">
        <f t="shared" ref="AD109:AE109" si="265">SUM(AD97:AD108)</f>
        <v>646.35709999999995</v>
      </c>
      <c r="AE109" s="60">
        <f t="shared" si="265"/>
        <v>2143.598</v>
      </c>
      <c r="AF109" s="50"/>
      <c r="AG109" s="59">
        <f t="shared" ref="AG109:AH109" si="266">SUM(AG97:AG108)</f>
        <v>1.0049999999999999</v>
      </c>
      <c r="AH109" s="60">
        <f t="shared" si="266"/>
        <v>36.945</v>
      </c>
      <c r="AI109" s="50"/>
      <c r="AJ109" s="59">
        <f t="shared" ref="AJ109:AK109" si="267">SUM(AJ97:AJ108)</f>
        <v>0.90200000000000002</v>
      </c>
      <c r="AK109" s="60">
        <f t="shared" si="267"/>
        <v>841.27099999999996</v>
      </c>
      <c r="AL109" s="50"/>
      <c r="AM109" s="59">
        <f t="shared" ref="AM109:AN109" si="268">SUM(AM97:AM108)</f>
        <v>0</v>
      </c>
      <c r="AN109" s="60">
        <f t="shared" si="268"/>
        <v>0</v>
      </c>
      <c r="AO109" s="50"/>
      <c r="AP109" s="59">
        <f t="shared" ref="AP109:AQ109" si="269">SUM(AP97:AP108)</f>
        <v>0</v>
      </c>
      <c r="AQ109" s="60">
        <f t="shared" si="269"/>
        <v>0</v>
      </c>
      <c r="AR109" s="50"/>
      <c r="AS109" s="59">
        <f t="shared" ref="AS109:AT109" si="270">SUM(AS97:AS108)</f>
        <v>0</v>
      </c>
      <c r="AT109" s="60">
        <f t="shared" si="270"/>
        <v>0</v>
      </c>
      <c r="AU109" s="50"/>
      <c r="AV109" s="59">
        <f t="shared" ref="AV109:AW109" si="271">SUM(AV97:AV108)</f>
        <v>0</v>
      </c>
      <c r="AW109" s="60">
        <f t="shared" si="271"/>
        <v>0</v>
      </c>
      <c r="AX109" s="50"/>
      <c r="AY109" s="59">
        <f t="shared" ref="AY109:AZ109" si="272">SUM(AY97:AY108)</f>
        <v>34</v>
      </c>
      <c r="AZ109" s="60">
        <f t="shared" si="272"/>
        <v>834.36</v>
      </c>
      <c r="BA109" s="50"/>
      <c r="BB109" s="35">
        <f t="shared" si="253"/>
        <v>717.43515000000002</v>
      </c>
      <c r="BC109" s="36">
        <f t="shared" si="254"/>
        <v>4918.777</v>
      </c>
    </row>
    <row r="110" spans="1:55" x14ac:dyDescent="0.3">
      <c r="A110" s="41">
        <v>2025</v>
      </c>
      <c r="B110" s="42" t="s">
        <v>5</v>
      </c>
      <c r="C110" s="85">
        <v>9.2030000000000001E-2</v>
      </c>
      <c r="D110" s="13">
        <v>3.5329999999999999</v>
      </c>
      <c r="E110" s="48">
        <f>IF(C110=0,0,D110/C110*1000)</f>
        <v>38389.655547104208</v>
      </c>
      <c r="F110" s="47">
        <v>0</v>
      </c>
      <c r="G110" s="13">
        <v>0</v>
      </c>
      <c r="H110" s="48">
        <f t="shared" ref="H110:H121" si="273">IF(F110=0,0,G110/F110*1000)</f>
        <v>0</v>
      </c>
      <c r="I110" s="47">
        <v>0</v>
      </c>
      <c r="J110" s="13">
        <v>0</v>
      </c>
      <c r="K110" s="48">
        <f t="shared" ref="K110:K121" si="274">IF(I110=0,0,J110/I110*1000)</f>
        <v>0</v>
      </c>
      <c r="L110" s="85">
        <v>3.8799999999999994E-2</v>
      </c>
      <c r="M110" s="13">
        <v>1.2390000000000001</v>
      </c>
      <c r="N110" s="48">
        <f t="shared" ref="N110:N121" si="275">IF(L110=0,0,M110/L110*1000)</f>
        <v>31932.989690721657</v>
      </c>
      <c r="O110" s="47">
        <v>0</v>
      </c>
      <c r="P110" s="13">
        <v>0</v>
      </c>
      <c r="Q110" s="48">
        <f t="shared" ref="Q110:Q121" si="276">IF(O110=0,0,P110/O110*1000)</f>
        <v>0</v>
      </c>
      <c r="R110" s="47">
        <v>0</v>
      </c>
      <c r="S110" s="13">
        <v>0</v>
      </c>
      <c r="T110" s="48">
        <f t="shared" ref="T110:T121" si="277">IF(R110=0,0,S110/R110*1000)</f>
        <v>0</v>
      </c>
      <c r="U110" s="47">
        <v>0</v>
      </c>
      <c r="V110" s="13">
        <v>0</v>
      </c>
      <c r="W110" s="48">
        <f t="shared" ref="W110:W121" si="278">IF(U110=0,0,V110/U110*1000)</f>
        <v>0</v>
      </c>
      <c r="X110" s="47">
        <v>0</v>
      </c>
      <c r="Y110" s="13">
        <v>0</v>
      </c>
      <c r="Z110" s="48">
        <f t="shared" ref="Z110:Z121" si="279">IF(X110=0,0,Y110/X110*1000)</f>
        <v>0</v>
      </c>
      <c r="AA110" s="85">
        <v>2.944</v>
      </c>
      <c r="AB110" s="13">
        <v>94.406000000000006</v>
      </c>
      <c r="AC110" s="48">
        <f t="shared" ref="AC110:AC121" si="280">IF(AA110=0,0,AB110/AA110*1000)</f>
        <v>32067.255434782608</v>
      </c>
      <c r="AD110" s="85">
        <v>29.084</v>
      </c>
      <c r="AE110" s="13">
        <v>104.44</v>
      </c>
      <c r="AF110" s="48">
        <f t="shared" ref="AF110:AF121" si="281">IF(AD110=0,0,AE110/AD110*1000)</f>
        <v>3590.9778572410946</v>
      </c>
      <c r="AG110" s="47">
        <v>0</v>
      </c>
      <c r="AH110" s="13">
        <v>0</v>
      </c>
      <c r="AI110" s="48">
        <f t="shared" ref="AI110:AI121" si="282">IF(AG110=0,0,AH110/AG110*1000)</f>
        <v>0</v>
      </c>
      <c r="AJ110" s="47">
        <v>0</v>
      </c>
      <c r="AK110" s="13">
        <v>0</v>
      </c>
      <c r="AL110" s="48">
        <f t="shared" ref="AL110:AL121" si="283">IF(AJ110=0,0,AK110/AJ110*1000)</f>
        <v>0</v>
      </c>
      <c r="AM110" s="47">
        <v>0</v>
      </c>
      <c r="AN110" s="13">
        <v>0</v>
      </c>
      <c r="AO110" s="48">
        <f t="shared" ref="AO110:AO121" si="284">IF(AM110=0,0,AN110/AM110*1000)</f>
        <v>0</v>
      </c>
      <c r="AP110" s="47">
        <v>0</v>
      </c>
      <c r="AQ110" s="13">
        <v>0</v>
      </c>
      <c r="AR110" s="48">
        <f t="shared" ref="AR110:AR121" si="285">IF(AP110=0,0,AQ110/AP110*1000)</f>
        <v>0</v>
      </c>
      <c r="AS110" s="47">
        <v>0</v>
      </c>
      <c r="AT110" s="13">
        <v>0</v>
      </c>
      <c r="AU110" s="48">
        <f t="shared" ref="AU110:AU121" si="286">IF(AS110=0,0,AT110/AS110*1000)</f>
        <v>0</v>
      </c>
      <c r="AV110" s="47">
        <v>0</v>
      </c>
      <c r="AW110" s="13">
        <v>0</v>
      </c>
      <c r="AX110" s="48">
        <f t="shared" ref="AX110:AX121" si="287">IF(AV110=0,0,AW110/AV110*1000)</f>
        <v>0</v>
      </c>
      <c r="AY110" s="47">
        <v>0</v>
      </c>
      <c r="AZ110" s="13">
        <v>0</v>
      </c>
      <c r="BA110" s="48">
        <f t="shared" ref="BA110:BA121" si="288">IF(AY110=0,0,AZ110/AY110*1000)</f>
        <v>0</v>
      </c>
      <c r="BB110" s="12">
        <f>SUMIF($C$5:$BA$5,"Ton",C110:BA110)</f>
        <v>32.158830000000002</v>
      </c>
      <c r="BC110" s="14">
        <f>SUMIF($C$5:$BA$5,"F*",C110:BA110)</f>
        <v>203.61799999999999</v>
      </c>
    </row>
    <row r="111" spans="1:55" x14ac:dyDescent="0.3">
      <c r="A111" s="41">
        <v>2025</v>
      </c>
      <c r="B111" s="42" t="s">
        <v>6</v>
      </c>
      <c r="C111" s="47">
        <v>0</v>
      </c>
      <c r="D111" s="13">
        <v>0</v>
      </c>
      <c r="E111" s="48">
        <f t="shared" ref="E111:E112" si="289">IF(C111=0,0,D111/C111*1000)</f>
        <v>0</v>
      </c>
      <c r="F111" s="47">
        <v>0</v>
      </c>
      <c r="G111" s="13">
        <v>0</v>
      </c>
      <c r="H111" s="48">
        <f t="shared" si="273"/>
        <v>0</v>
      </c>
      <c r="I111" s="47">
        <v>0</v>
      </c>
      <c r="J111" s="13">
        <v>0</v>
      </c>
      <c r="K111" s="48">
        <f t="shared" si="274"/>
        <v>0</v>
      </c>
      <c r="L111" s="85">
        <v>1.2194</v>
      </c>
      <c r="M111" s="13">
        <v>41.959000000000003</v>
      </c>
      <c r="N111" s="48">
        <f t="shared" si="275"/>
        <v>34409.545678202398</v>
      </c>
      <c r="O111" s="47">
        <v>0</v>
      </c>
      <c r="P111" s="13">
        <v>0</v>
      </c>
      <c r="Q111" s="48">
        <f t="shared" si="276"/>
        <v>0</v>
      </c>
      <c r="R111" s="47">
        <v>0</v>
      </c>
      <c r="S111" s="13">
        <v>0</v>
      </c>
      <c r="T111" s="48">
        <f t="shared" si="277"/>
        <v>0</v>
      </c>
      <c r="U111" s="47">
        <v>0</v>
      </c>
      <c r="V111" s="13">
        <v>0</v>
      </c>
      <c r="W111" s="48">
        <f t="shared" si="278"/>
        <v>0</v>
      </c>
      <c r="X111" s="47">
        <v>0</v>
      </c>
      <c r="Y111" s="13">
        <v>0</v>
      </c>
      <c r="Z111" s="48">
        <f t="shared" si="279"/>
        <v>0</v>
      </c>
      <c r="AA111" s="85">
        <v>3.4039999999999999</v>
      </c>
      <c r="AB111" s="13">
        <v>113.34699999999999</v>
      </c>
      <c r="AC111" s="48">
        <f t="shared" si="280"/>
        <v>33298.178613396005</v>
      </c>
      <c r="AD111" s="85">
        <v>60.012</v>
      </c>
      <c r="AE111" s="13">
        <v>211.29499999999999</v>
      </c>
      <c r="AF111" s="48">
        <f t="shared" si="281"/>
        <v>3520.8791575018327</v>
      </c>
      <c r="AG111" s="47">
        <v>0</v>
      </c>
      <c r="AH111" s="13">
        <v>0</v>
      </c>
      <c r="AI111" s="48">
        <f t="shared" si="282"/>
        <v>0</v>
      </c>
      <c r="AJ111" s="47">
        <v>0</v>
      </c>
      <c r="AK111" s="13">
        <v>0</v>
      </c>
      <c r="AL111" s="48">
        <f t="shared" si="283"/>
        <v>0</v>
      </c>
      <c r="AM111" s="47">
        <v>0</v>
      </c>
      <c r="AN111" s="13">
        <v>0</v>
      </c>
      <c r="AO111" s="48">
        <f t="shared" si="284"/>
        <v>0</v>
      </c>
      <c r="AP111" s="47">
        <v>0</v>
      </c>
      <c r="AQ111" s="13">
        <v>0</v>
      </c>
      <c r="AR111" s="48">
        <f t="shared" si="285"/>
        <v>0</v>
      </c>
      <c r="AS111" s="47">
        <v>0</v>
      </c>
      <c r="AT111" s="13">
        <v>0</v>
      </c>
      <c r="AU111" s="48">
        <f t="shared" si="286"/>
        <v>0</v>
      </c>
      <c r="AV111" s="47">
        <v>0</v>
      </c>
      <c r="AW111" s="13">
        <v>0</v>
      </c>
      <c r="AX111" s="48">
        <f t="shared" si="287"/>
        <v>0</v>
      </c>
      <c r="AY111" s="47">
        <v>0</v>
      </c>
      <c r="AZ111" s="13">
        <v>0</v>
      </c>
      <c r="BA111" s="48">
        <f t="shared" si="288"/>
        <v>0</v>
      </c>
      <c r="BB111" s="12">
        <f t="shared" ref="BB111:BB122" si="290">SUMIF($C$5:$BA$5,"Ton",C111:BA111)</f>
        <v>64.635400000000004</v>
      </c>
      <c r="BC111" s="55">
        <f t="shared" ref="BC111:BC122" si="291">SUMIF($C$5:$BA$5,"F*",C111:BA111)</f>
        <v>366.601</v>
      </c>
    </row>
    <row r="112" spans="1:55" x14ac:dyDescent="0.3">
      <c r="A112" s="41">
        <v>2025</v>
      </c>
      <c r="B112" s="42" t="s">
        <v>7</v>
      </c>
      <c r="C112" s="47">
        <v>0</v>
      </c>
      <c r="D112" s="13">
        <v>0</v>
      </c>
      <c r="E112" s="48">
        <f t="shared" si="289"/>
        <v>0</v>
      </c>
      <c r="F112" s="47">
        <v>0</v>
      </c>
      <c r="G112" s="13">
        <v>0</v>
      </c>
      <c r="H112" s="48">
        <f t="shared" si="273"/>
        <v>0</v>
      </c>
      <c r="I112" s="47">
        <v>0</v>
      </c>
      <c r="J112" s="13">
        <v>0</v>
      </c>
      <c r="K112" s="48">
        <f t="shared" si="274"/>
        <v>0</v>
      </c>
      <c r="L112" s="85">
        <v>6.7900000000000002E-2</v>
      </c>
      <c r="M112" s="13">
        <v>2.5</v>
      </c>
      <c r="N112" s="48">
        <f t="shared" si="275"/>
        <v>36818.851251840941</v>
      </c>
      <c r="O112" s="47">
        <v>0</v>
      </c>
      <c r="P112" s="13">
        <v>0</v>
      </c>
      <c r="Q112" s="48">
        <f t="shared" si="276"/>
        <v>0</v>
      </c>
      <c r="R112" s="47">
        <v>0</v>
      </c>
      <c r="S112" s="13">
        <v>0</v>
      </c>
      <c r="T112" s="48">
        <f t="shared" si="277"/>
        <v>0</v>
      </c>
      <c r="U112" s="85">
        <v>3.76</v>
      </c>
      <c r="V112" s="13">
        <v>344.84899999999999</v>
      </c>
      <c r="W112" s="48">
        <f t="shared" si="278"/>
        <v>91715.159574468096</v>
      </c>
      <c r="X112" s="47">
        <v>0</v>
      </c>
      <c r="Y112" s="13">
        <v>0</v>
      </c>
      <c r="Z112" s="48">
        <f t="shared" si="279"/>
        <v>0</v>
      </c>
      <c r="AA112" s="85">
        <v>1.6559999999999999</v>
      </c>
      <c r="AB112" s="13">
        <v>55.142000000000003</v>
      </c>
      <c r="AC112" s="48">
        <f t="shared" si="280"/>
        <v>33298.309178743963</v>
      </c>
      <c r="AD112" s="85">
        <v>29.05</v>
      </c>
      <c r="AE112" s="13">
        <v>103.25</v>
      </c>
      <c r="AF112" s="48">
        <f t="shared" si="281"/>
        <v>3554.2168674698792</v>
      </c>
      <c r="AG112" s="47">
        <v>0</v>
      </c>
      <c r="AH112" s="13">
        <v>0</v>
      </c>
      <c r="AI112" s="48">
        <f t="shared" si="282"/>
        <v>0</v>
      </c>
      <c r="AJ112" s="47">
        <v>0</v>
      </c>
      <c r="AK112" s="13">
        <v>0</v>
      </c>
      <c r="AL112" s="48">
        <f t="shared" si="283"/>
        <v>0</v>
      </c>
      <c r="AM112" s="47">
        <v>0</v>
      </c>
      <c r="AN112" s="13">
        <v>0</v>
      </c>
      <c r="AO112" s="48">
        <f t="shared" si="284"/>
        <v>0</v>
      </c>
      <c r="AP112" s="47">
        <v>0</v>
      </c>
      <c r="AQ112" s="13">
        <v>0</v>
      </c>
      <c r="AR112" s="48">
        <f t="shared" si="285"/>
        <v>0</v>
      </c>
      <c r="AS112" s="47">
        <v>0</v>
      </c>
      <c r="AT112" s="13">
        <v>0</v>
      </c>
      <c r="AU112" s="48">
        <f t="shared" si="286"/>
        <v>0</v>
      </c>
      <c r="AV112" s="47">
        <v>0</v>
      </c>
      <c r="AW112" s="13">
        <v>0</v>
      </c>
      <c r="AX112" s="48">
        <f t="shared" si="287"/>
        <v>0</v>
      </c>
      <c r="AY112" s="47">
        <v>0</v>
      </c>
      <c r="AZ112" s="13">
        <v>0</v>
      </c>
      <c r="BA112" s="48">
        <f t="shared" si="288"/>
        <v>0</v>
      </c>
      <c r="BB112" s="12">
        <f t="shared" si="290"/>
        <v>34.533900000000003</v>
      </c>
      <c r="BC112" s="14">
        <f t="shared" si="291"/>
        <v>505.74099999999999</v>
      </c>
    </row>
    <row r="113" spans="1:55" x14ac:dyDescent="0.3">
      <c r="A113" s="41">
        <v>2025</v>
      </c>
      <c r="B113" s="42" t="s">
        <v>8</v>
      </c>
      <c r="C113" s="85">
        <v>2.5726499999999999</v>
      </c>
      <c r="D113" s="13">
        <v>83.805000000000007</v>
      </c>
      <c r="E113" s="48">
        <f>IF(C113=0,0,D113/C113*1000)</f>
        <v>32575.360037315611</v>
      </c>
      <c r="F113" s="47">
        <v>0</v>
      </c>
      <c r="G113" s="13">
        <v>0</v>
      </c>
      <c r="H113" s="48">
        <f t="shared" si="273"/>
        <v>0</v>
      </c>
      <c r="I113" s="47">
        <v>0</v>
      </c>
      <c r="J113" s="13">
        <v>0</v>
      </c>
      <c r="K113" s="48">
        <f t="shared" si="274"/>
        <v>0</v>
      </c>
      <c r="L113" s="85">
        <v>0.16850000000000001</v>
      </c>
      <c r="M113" s="13">
        <v>5.4779999999999998</v>
      </c>
      <c r="N113" s="48">
        <f t="shared" si="275"/>
        <v>32510.385756676555</v>
      </c>
      <c r="O113" s="47">
        <v>0</v>
      </c>
      <c r="P113" s="13">
        <v>0</v>
      </c>
      <c r="Q113" s="48">
        <f t="shared" si="276"/>
        <v>0</v>
      </c>
      <c r="R113" s="47">
        <v>0</v>
      </c>
      <c r="S113" s="13">
        <v>0</v>
      </c>
      <c r="T113" s="48">
        <f t="shared" si="277"/>
        <v>0</v>
      </c>
      <c r="U113" s="85">
        <v>0.2</v>
      </c>
      <c r="V113" s="13">
        <v>3.4279999999999999</v>
      </c>
      <c r="W113" s="48">
        <f t="shared" si="278"/>
        <v>17139.999999999996</v>
      </c>
      <c r="X113" s="47">
        <v>0</v>
      </c>
      <c r="Y113" s="13">
        <v>0</v>
      </c>
      <c r="Z113" s="48">
        <f t="shared" si="279"/>
        <v>0</v>
      </c>
      <c r="AA113" s="85">
        <v>0.99727999999999994</v>
      </c>
      <c r="AB113" s="13">
        <v>61.268000000000001</v>
      </c>
      <c r="AC113" s="48">
        <f t="shared" si="280"/>
        <v>61435.103481469603</v>
      </c>
      <c r="AD113" s="47">
        <v>0</v>
      </c>
      <c r="AE113" s="13">
        <v>0</v>
      </c>
      <c r="AF113" s="48">
        <f t="shared" si="281"/>
        <v>0</v>
      </c>
      <c r="AG113" s="47">
        <v>0</v>
      </c>
      <c r="AH113" s="13">
        <v>0</v>
      </c>
      <c r="AI113" s="48">
        <f t="shared" si="282"/>
        <v>0</v>
      </c>
      <c r="AJ113" s="47">
        <v>0</v>
      </c>
      <c r="AK113" s="13">
        <v>0</v>
      </c>
      <c r="AL113" s="48">
        <f t="shared" si="283"/>
        <v>0</v>
      </c>
      <c r="AM113" s="47">
        <v>0</v>
      </c>
      <c r="AN113" s="13">
        <v>0</v>
      </c>
      <c r="AO113" s="48">
        <f t="shared" si="284"/>
        <v>0</v>
      </c>
      <c r="AP113" s="47">
        <v>0</v>
      </c>
      <c r="AQ113" s="13">
        <v>0</v>
      </c>
      <c r="AR113" s="48">
        <f t="shared" si="285"/>
        <v>0</v>
      </c>
      <c r="AS113" s="47">
        <v>0</v>
      </c>
      <c r="AT113" s="13">
        <v>0</v>
      </c>
      <c r="AU113" s="48">
        <f t="shared" si="286"/>
        <v>0</v>
      </c>
      <c r="AV113" s="47">
        <v>0</v>
      </c>
      <c r="AW113" s="13">
        <v>0</v>
      </c>
      <c r="AX113" s="48">
        <f t="shared" si="287"/>
        <v>0</v>
      </c>
      <c r="AY113" s="47">
        <v>0</v>
      </c>
      <c r="AZ113" s="13">
        <v>0</v>
      </c>
      <c r="BA113" s="48">
        <f t="shared" si="288"/>
        <v>0</v>
      </c>
      <c r="BB113" s="12">
        <f t="shared" si="290"/>
        <v>3.9384299999999999</v>
      </c>
      <c r="BC113" s="14">
        <f t="shared" si="291"/>
        <v>153.97899999999998</v>
      </c>
    </row>
    <row r="114" spans="1:55" x14ac:dyDescent="0.3">
      <c r="A114" s="41">
        <v>2025</v>
      </c>
      <c r="B114" s="48" t="s">
        <v>9</v>
      </c>
      <c r="C114" s="47">
        <v>0</v>
      </c>
      <c r="D114" s="13">
        <v>0</v>
      </c>
      <c r="E114" s="48">
        <f t="shared" ref="E114:E121" si="292">IF(C114=0,0,D114/C114*1000)</f>
        <v>0</v>
      </c>
      <c r="F114" s="47">
        <v>0</v>
      </c>
      <c r="G114" s="13">
        <v>0</v>
      </c>
      <c r="H114" s="48">
        <f t="shared" si="273"/>
        <v>0</v>
      </c>
      <c r="I114" s="47">
        <v>0</v>
      </c>
      <c r="J114" s="13">
        <v>0</v>
      </c>
      <c r="K114" s="48">
        <f t="shared" si="274"/>
        <v>0</v>
      </c>
      <c r="L114" s="47">
        <v>0</v>
      </c>
      <c r="M114" s="13">
        <v>0</v>
      </c>
      <c r="N114" s="48">
        <f t="shared" si="275"/>
        <v>0</v>
      </c>
      <c r="O114" s="47">
        <v>0</v>
      </c>
      <c r="P114" s="13">
        <v>0</v>
      </c>
      <c r="Q114" s="48">
        <f t="shared" si="276"/>
        <v>0</v>
      </c>
      <c r="R114" s="47">
        <v>0</v>
      </c>
      <c r="S114" s="13">
        <v>0</v>
      </c>
      <c r="T114" s="48">
        <f t="shared" si="277"/>
        <v>0</v>
      </c>
      <c r="U114" s="47">
        <v>0</v>
      </c>
      <c r="V114" s="13">
        <v>0</v>
      </c>
      <c r="W114" s="48">
        <f t="shared" si="278"/>
        <v>0</v>
      </c>
      <c r="X114" s="47">
        <v>0</v>
      </c>
      <c r="Y114" s="13">
        <v>0</v>
      </c>
      <c r="Z114" s="48">
        <f t="shared" si="279"/>
        <v>0</v>
      </c>
      <c r="AA114" s="47">
        <v>0</v>
      </c>
      <c r="AB114" s="13">
        <v>0</v>
      </c>
      <c r="AC114" s="48">
        <f t="shared" si="280"/>
        <v>0</v>
      </c>
      <c r="AD114" s="47">
        <v>0</v>
      </c>
      <c r="AE114" s="13">
        <v>0</v>
      </c>
      <c r="AF114" s="48">
        <f t="shared" si="281"/>
        <v>0</v>
      </c>
      <c r="AG114" s="47">
        <v>0</v>
      </c>
      <c r="AH114" s="13">
        <v>0</v>
      </c>
      <c r="AI114" s="48">
        <f t="shared" si="282"/>
        <v>0</v>
      </c>
      <c r="AJ114" s="47">
        <v>0</v>
      </c>
      <c r="AK114" s="13">
        <v>0</v>
      </c>
      <c r="AL114" s="48">
        <f t="shared" si="283"/>
        <v>0</v>
      </c>
      <c r="AM114" s="47">
        <v>0</v>
      </c>
      <c r="AN114" s="13">
        <v>0</v>
      </c>
      <c r="AO114" s="48">
        <f t="shared" si="284"/>
        <v>0</v>
      </c>
      <c r="AP114" s="47">
        <v>0</v>
      </c>
      <c r="AQ114" s="13">
        <v>0</v>
      </c>
      <c r="AR114" s="48">
        <f t="shared" si="285"/>
        <v>0</v>
      </c>
      <c r="AS114" s="47">
        <v>0</v>
      </c>
      <c r="AT114" s="13">
        <v>0</v>
      </c>
      <c r="AU114" s="48">
        <f t="shared" si="286"/>
        <v>0</v>
      </c>
      <c r="AV114" s="47">
        <v>0</v>
      </c>
      <c r="AW114" s="13">
        <v>0</v>
      </c>
      <c r="AX114" s="48">
        <f t="shared" si="287"/>
        <v>0</v>
      </c>
      <c r="AY114" s="47">
        <v>0</v>
      </c>
      <c r="AZ114" s="13">
        <v>0</v>
      </c>
      <c r="BA114" s="48">
        <f t="shared" si="288"/>
        <v>0</v>
      </c>
      <c r="BB114" s="12">
        <f t="shared" si="290"/>
        <v>0</v>
      </c>
      <c r="BC114" s="14">
        <f t="shared" si="291"/>
        <v>0</v>
      </c>
    </row>
    <row r="115" spans="1:55" x14ac:dyDescent="0.3">
      <c r="A115" s="41">
        <v>2025</v>
      </c>
      <c r="B115" s="42" t="s">
        <v>10</v>
      </c>
      <c r="C115" s="47">
        <v>0</v>
      </c>
      <c r="D115" s="13">
        <v>0</v>
      </c>
      <c r="E115" s="48">
        <f t="shared" si="292"/>
        <v>0</v>
      </c>
      <c r="F115" s="47">
        <v>0</v>
      </c>
      <c r="G115" s="13">
        <v>0</v>
      </c>
      <c r="H115" s="48">
        <f t="shared" si="273"/>
        <v>0</v>
      </c>
      <c r="I115" s="47">
        <v>0</v>
      </c>
      <c r="J115" s="13">
        <v>0</v>
      </c>
      <c r="K115" s="48">
        <f t="shared" si="274"/>
        <v>0</v>
      </c>
      <c r="L115" s="47">
        <v>0</v>
      </c>
      <c r="M115" s="13">
        <v>0</v>
      </c>
      <c r="N115" s="48">
        <f t="shared" si="275"/>
        <v>0</v>
      </c>
      <c r="O115" s="47">
        <v>0</v>
      </c>
      <c r="P115" s="13">
        <v>0</v>
      </c>
      <c r="Q115" s="48">
        <f t="shared" si="276"/>
        <v>0</v>
      </c>
      <c r="R115" s="47">
        <v>0</v>
      </c>
      <c r="S115" s="13">
        <v>0</v>
      </c>
      <c r="T115" s="48">
        <f t="shared" si="277"/>
        <v>0</v>
      </c>
      <c r="U115" s="47">
        <v>0</v>
      </c>
      <c r="V115" s="13">
        <v>0</v>
      </c>
      <c r="W115" s="48">
        <f t="shared" si="278"/>
        <v>0</v>
      </c>
      <c r="X115" s="47">
        <v>0</v>
      </c>
      <c r="Y115" s="13">
        <v>0</v>
      </c>
      <c r="Z115" s="48">
        <f t="shared" si="279"/>
        <v>0</v>
      </c>
      <c r="AA115" s="47">
        <v>0</v>
      </c>
      <c r="AB115" s="13">
        <v>0</v>
      </c>
      <c r="AC115" s="48">
        <f t="shared" si="280"/>
        <v>0</v>
      </c>
      <c r="AD115" s="47">
        <v>0</v>
      </c>
      <c r="AE115" s="13">
        <v>0</v>
      </c>
      <c r="AF115" s="48">
        <f t="shared" si="281"/>
        <v>0</v>
      </c>
      <c r="AG115" s="47">
        <v>0</v>
      </c>
      <c r="AH115" s="13">
        <v>0</v>
      </c>
      <c r="AI115" s="48">
        <f t="shared" si="282"/>
        <v>0</v>
      </c>
      <c r="AJ115" s="47">
        <v>0</v>
      </c>
      <c r="AK115" s="13">
        <v>0</v>
      </c>
      <c r="AL115" s="48">
        <f t="shared" si="283"/>
        <v>0</v>
      </c>
      <c r="AM115" s="47">
        <v>0</v>
      </c>
      <c r="AN115" s="13">
        <v>0</v>
      </c>
      <c r="AO115" s="48">
        <f t="shared" si="284"/>
        <v>0</v>
      </c>
      <c r="AP115" s="47">
        <v>0</v>
      </c>
      <c r="AQ115" s="13">
        <v>0</v>
      </c>
      <c r="AR115" s="48">
        <f t="shared" si="285"/>
        <v>0</v>
      </c>
      <c r="AS115" s="47">
        <v>0</v>
      </c>
      <c r="AT115" s="13">
        <v>0</v>
      </c>
      <c r="AU115" s="48">
        <f t="shared" si="286"/>
        <v>0</v>
      </c>
      <c r="AV115" s="47">
        <v>0</v>
      </c>
      <c r="AW115" s="13">
        <v>0</v>
      </c>
      <c r="AX115" s="48">
        <f t="shared" si="287"/>
        <v>0</v>
      </c>
      <c r="AY115" s="47">
        <v>0</v>
      </c>
      <c r="AZ115" s="13">
        <v>0</v>
      </c>
      <c r="BA115" s="48">
        <f t="shared" si="288"/>
        <v>0</v>
      </c>
      <c r="BB115" s="12">
        <f t="shared" si="290"/>
        <v>0</v>
      </c>
      <c r="BC115" s="14">
        <f t="shared" si="291"/>
        <v>0</v>
      </c>
    </row>
    <row r="116" spans="1:55" x14ac:dyDescent="0.3">
      <c r="A116" s="41">
        <v>2025</v>
      </c>
      <c r="B116" s="42" t="s">
        <v>11</v>
      </c>
      <c r="C116" s="47">
        <v>0</v>
      </c>
      <c r="D116" s="13">
        <v>0</v>
      </c>
      <c r="E116" s="48">
        <f t="shared" si="292"/>
        <v>0</v>
      </c>
      <c r="F116" s="47">
        <v>0</v>
      </c>
      <c r="G116" s="13">
        <v>0</v>
      </c>
      <c r="H116" s="48">
        <f t="shared" si="273"/>
        <v>0</v>
      </c>
      <c r="I116" s="47">
        <v>0</v>
      </c>
      <c r="J116" s="13">
        <v>0</v>
      </c>
      <c r="K116" s="48">
        <f t="shared" si="274"/>
        <v>0</v>
      </c>
      <c r="L116" s="47">
        <v>0</v>
      </c>
      <c r="M116" s="13">
        <v>0</v>
      </c>
      <c r="N116" s="48">
        <f t="shared" si="275"/>
        <v>0</v>
      </c>
      <c r="O116" s="47">
        <v>0</v>
      </c>
      <c r="P116" s="13">
        <v>0</v>
      </c>
      <c r="Q116" s="48">
        <f t="shared" si="276"/>
        <v>0</v>
      </c>
      <c r="R116" s="47">
        <v>0</v>
      </c>
      <c r="S116" s="13">
        <v>0</v>
      </c>
      <c r="T116" s="48">
        <f t="shared" si="277"/>
        <v>0</v>
      </c>
      <c r="U116" s="47">
        <v>0</v>
      </c>
      <c r="V116" s="13">
        <v>0</v>
      </c>
      <c r="W116" s="48">
        <f t="shared" si="278"/>
        <v>0</v>
      </c>
      <c r="X116" s="47">
        <v>0</v>
      </c>
      <c r="Y116" s="13">
        <v>0</v>
      </c>
      <c r="Z116" s="48">
        <f t="shared" si="279"/>
        <v>0</v>
      </c>
      <c r="AA116" s="47">
        <v>0</v>
      </c>
      <c r="AB116" s="13">
        <v>0</v>
      </c>
      <c r="AC116" s="48">
        <f t="shared" si="280"/>
        <v>0</v>
      </c>
      <c r="AD116" s="47">
        <v>0</v>
      </c>
      <c r="AE116" s="13">
        <v>0</v>
      </c>
      <c r="AF116" s="48">
        <f t="shared" si="281"/>
        <v>0</v>
      </c>
      <c r="AG116" s="47">
        <v>0</v>
      </c>
      <c r="AH116" s="13">
        <v>0</v>
      </c>
      <c r="AI116" s="48">
        <f t="shared" si="282"/>
        <v>0</v>
      </c>
      <c r="AJ116" s="47">
        <v>0</v>
      </c>
      <c r="AK116" s="13">
        <v>0</v>
      </c>
      <c r="AL116" s="48">
        <f t="shared" si="283"/>
        <v>0</v>
      </c>
      <c r="AM116" s="47">
        <v>0</v>
      </c>
      <c r="AN116" s="13">
        <v>0</v>
      </c>
      <c r="AO116" s="48">
        <f t="shared" si="284"/>
        <v>0</v>
      </c>
      <c r="AP116" s="47">
        <v>0</v>
      </c>
      <c r="AQ116" s="13">
        <v>0</v>
      </c>
      <c r="AR116" s="48">
        <f t="shared" si="285"/>
        <v>0</v>
      </c>
      <c r="AS116" s="47">
        <v>0</v>
      </c>
      <c r="AT116" s="13">
        <v>0</v>
      </c>
      <c r="AU116" s="48">
        <f t="shared" si="286"/>
        <v>0</v>
      </c>
      <c r="AV116" s="47">
        <v>0</v>
      </c>
      <c r="AW116" s="13">
        <v>0</v>
      </c>
      <c r="AX116" s="48">
        <f t="shared" si="287"/>
        <v>0</v>
      </c>
      <c r="AY116" s="47">
        <v>0</v>
      </c>
      <c r="AZ116" s="13">
        <v>0</v>
      </c>
      <c r="BA116" s="48">
        <f t="shared" si="288"/>
        <v>0</v>
      </c>
      <c r="BB116" s="12">
        <f t="shared" si="290"/>
        <v>0</v>
      </c>
      <c r="BC116" s="14">
        <f t="shared" si="291"/>
        <v>0</v>
      </c>
    </row>
    <row r="117" spans="1:55" x14ac:dyDescent="0.3">
      <c r="A117" s="41">
        <v>2025</v>
      </c>
      <c r="B117" s="42" t="s">
        <v>12</v>
      </c>
      <c r="C117" s="47">
        <v>0</v>
      </c>
      <c r="D117" s="13">
        <v>0</v>
      </c>
      <c r="E117" s="48">
        <f t="shared" si="292"/>
        <v>0</v>
      </c>
      <c r="F117" s="47">
        <v>0</v>
      </c>
      <c r="G117" s="13">
        <v>0</v>
      </c>
      <c r="H117" s="48">
        <f t="shared" si="273"/>
        <v>0</v>
      </c>
      <c r="I117" s="47">
        <v>0</v>
      </c>
      <c r="J117" s="13">
        <v>0</v>
      </c>
      <c r="K117" s="48">
        <f t="shared" si="274"/>
        <v>0</v>
      </c>
      <c r="L117" s="47">
        <v>0</v>
      </c>
      <c r="M117" s="13">
        <v>0</v>
      </c>
      <c r="N117" s="48">
        <f t="shared" si="275"/>
        <v>0</v>
      </c>
      <c r="O117" s="47">
        <v>0</v>
      </c>
      <c r="P117" s="13">
        <v>0</v>
      </c>
      <c r="Q117" s="48">
        <f t="shared" si="276"/>
        <v>0</v>
      </c>
      <c r="R117" s="47">
        <v>0</v>
      </c>
      <c r="S117" s="13">
        <v>0</v>
      </c>
      <c r="T117" s="48">
        <f t="shared" si="277"/>
        <v>0</v>
      </c>
      <c r="U117" s="47">
        <v>0</v>
      </c>
      <c r="V117" s="13">
        <v>0</v>
      </c>
      <c r="W117" s="48">
        <f t="shared" si="278"/>
        <v>0</v>
      </c>
      <c r="X117" s="47">
        <v>0</v>
      </c>
      <c r="Y117" s="13">
        <v>0</v>
      </c>
      <c r="Z117" s="48">
        <f t="shared" si="279"/>
        <v>0</v>
      </c>
      <c r="AA117" s="47">
        <v>0</v>
      </c>
      <c r="AB117" s="13">
        <v>0</v>
      </c>
      <c r="AC117" s="48">
        <f t="shared" si="280"/>
        <v>0</v>
      </c>
      <c r="AD117" s="47">
        <v>0</v>
      </c>
      <c r="AE117" s="13">
        <v>0</v>
      </c>
      <c r="AF117" s="48">
        <f t="shared" si="281"/>
        <v>0</v>
      </c>
      <c r="AG117" s="47">
        <v>0</v>
      </c>
      <c r="AH117" s="13">
        <v>0</v>
      </c>
      <c r="AI117" s="48">
        <f t="shared" si="282"/>
        <v>0</v>
      </c>
      <c r="AJ117" s="47">
        <v>0</v>
      </c>
      <c r="AK117" s="13">
        <v>0</v>
      </c>
      <c r="AL117" s="48">
        <f t="shared" si="283"/>
        <v>0</v>
      </c>
      <c r="AM117" s="47">
        <v>0</v>
      </c>
      <c r="AN117" s="13">
        <v>0</v>
      </c>
      <c r="AO117" s="48">
        <f t="shared" si="284"/>
        <v>0</v>
      </c>
      <c r="AP117" s="47">
        <v>0</v>
      </c>
      <c r="AQ117" s="13">
        <v>0</v>
      </c>
      <c r="AR117" s="48">
        <f t="shared" si="285"/>
        <v>0</v>
      </c>
      <c r="AS117" s="47">
        <v>0</v>
      </c>
      <c r="AT117" s="13">
        <v>0</v>
      </c>
      <c r="AU117" s="48">
        <f t="shared" si="286"/>
        <v>0</v>
      </c>
      <c r="AV117" s="47">
        <v>0</v>
      </c>
      <c r="AW117" s="13">
        <v>0</v>
      </c>
      <c r="AX117" s="48">
        <f t="shared" si="287"/>
        <v>0</v>
      </c>
      <c r="AY117" s="47">
        <v>0</v>
      </c>
      <c r="AZ117" s="13">
        <v>0</v>
      </c>
      <c r="BA117" s="48">
        <f t="shared" si="288"/>
        <v>0</v>
      </c>
      <c r="BB117" s="12">
        <f t="shared" si="290"/>
        <v>0</v>
      </c>
      <c r="BC117" s="14">
        <f t="shared" si="291"/>
        <v>0</v>
      </c>
    </row>
    <row r="118" spans="1:55" x14ac:dyDescent="0.3">
      <c r="A118" s="41">
        <v>2025</v>
      </c>
      <c r="B118" s="42" t="s">
        <v>13</v>
      </c>
      <c r="C118" s="47">
        <v>0</v>
      </c>
      <c r="D118" s="13">
        <v>0</v>
      </c>
      <c r="E118" s="48">
        <f t="shared" si="292"/>
        <v>0</v>
      </c>
      <c r="F118" s="47">
        <v>0</v>
      </c>
      <c r="G118" s="13">
        <v>0</v>
      </c>
      <c r="H118" s="48">
        <f t="shared" si="273"/>
        <v>0</v>
      </c>
      <c r="I118" s="47">
        <v>0</v>
      </c>
      <c r="J118" s="13">
        <v>0</v>
      </c>
      <c r="K118" s="48">
        <f t="shared" si="274"/>
        <v>0</v>
      </c>
      <c r="L118" s="47">
        <v>0</v>
      </c>
      <c r="M118" s="13">
        <v>0</v>
      </c>
      <c r="N118" s="48">
        <f t="shared" si="275"/>
        <v>0</v>
      </c>
      <c r="O118" s="47">
        <v>0</v>
      </c>
      <c r="P118" s="13">
        <v>0</v>
      </c>
      <c r="Q118" s="48">
        <f t="shared" si="276"/>
        <v>0</v>
      </c>
      <c r="R118" s="47">
        <v>0</v>
      </c>
      <c r="S118" s="13">
        <v>0</v>
      </c>
      <c r="T118" s="48">
        <f t="shared" si="277"/>
        <v>0</v>
      </c>
      <c r="U118" s="47">
        <v>0</v>
      </c>
      <c r="V118" s="13">
        <v>0</v>
      </c>
      <c r="W118" s="48">
        <f t="shared" si="278"/>
        <v>0</v>
      </c>
      <c r="X118" s="47">
        <v>0</v>
      </c>
      <c r="Y118" s="13">
        <v>0</v>
      </c>
      <c r="Z118" s="48">
        <f t="shared" si="279"/>
        <v>0</v>
      </c>
      <c r="AA118" s="47">
        <v>0</v>
      </c>
      <c r="AB118" s="13">
        <v>0</v>
      </c>
      <c r="AC118" s="48">
        <f t="shared" si="280"/>
        <v>0</v>
      </c>
      <c r="AD118" s="47">
        <v>0</v>
      </c>
      <c r="AE118" s="13">
        <v>0</v>
      </c>
      <c r="AF118" s="48">
        <f t="shared" si="281"/>
        <v>0</v>
      </c>
      <c r="AG118" s="47">
        <v>0</v>
      </c>
      <c r="AH118" s="13">
        <v>0</v>
      </c>
      <c r="AI118" s="48">
        <f t="shared" si="282"/>
        <v>0</v>
      </c>
      <c r="AJ118" s="47">
        <v>0</v>
      </c>
      <c r="AK118" s="13">
        <v>0</v>
      </c>
      <c r="AL118" s="48">
        <f t="shared" si="283"/>
        <v>0</v>
      </c>
      <c r="AM118" s="47">
        <v>0</v>
      </c>
      <c r="AN118" s="13">
        <v>0</v>
      </c>
      <c r="AO118" s="48">
        <f t="shared" si="284"/>
        <v>0</v>
      </c>
      <c r="AP118" s="47">
        <v>0</v>
      </c>
      <c r="AQ118" s="13">
        <v>0</v>
      </c>
      <c r="AR118" s="48">
        <f t="shared" si="285"/>
        <v>0</v>
      </c>
      <c r="AS118" s="47">
        <v>0</v>
      </c>
      <c r="AT118" s="13">
        <v>0</v>
      </c>
      <c r="AU118" s="48">
        <f t="shared" si="286"/>
        <v>0</v>
      </c>
      <c r="AV118" s="47">
        <v>0</v>
      </c>
      <c r="AW118" s="13">
        <v>0</v>
      </c>
      <c r="AX118" s="48">
        <f t="shared" si="287"/>
        <v>0</v>
      </c>
      <c r="AY118" s="47">
        <v>0</v>
      </c>
      <c r="AZ118" s="13">
        <v>0</v>
      </c>
      <c r="BA118" s="48">
        <f t="shared" si="288"/>
        <v>0</v>
      </c>
      <c r="BB118" s="12">
        <f t="shared" si="290"/>
        <v>0</v>
      </c>
      <c r="BC118" s="14">
        <f t="shared" si="291"/>
        <v>0</v>
      </c>
    </row>
    <row r="119" spans="1:55" x14ac:dyDescent="0.3">
      <c r="A119" s="41">
        <v>2025</v>
      </c>
      <c r="B119" s="42" t="s">
        <v>14</v>
      </c>
      <c r="C119" s="47">
        <v>0</v>
      </c>
      <c r="D119" s="13">
        <v>0</v>
      </c>
      <c r="E119" s="48">
        <f t="shared" si="292"/>
        <v>0</v>
      </c>
      <c r="F119" s="47">
        <v>0</v>
      </c>
      <c r="G119" s="13">
        <v>0</v>
      </c>
      <c r="H119" s="48">
        <f t="shared" si="273"/>
        <v>0</v>
      </c>
      <c r="I119" s="47">
        <v>0</v>
      </c>
      <c r="J119" s="13">
        <v>0</v>
      </c>
      <c r="K119" s="48">
        <f t="shared" si="274"/>
        <v>0</v>
      </c>
      <c r="L119" s="47">
        <v>0</v>
      </c>
      <c r="M119" s="13">
        <v>0</v>
      </c>
      <c r="N119" s="48">
        <f t="shared" si="275"/>
        <v>0</v>
      </c>
      <c r="O119" s="47">
        <v>0</v>
      </c>
      <c r="P119" s="13">
        <v>0</v>
      </c>
      <c r="Q119" s="48">
        <f t="shared" si="276"/>
        <v>0</v>
      </c>
      <c r="R119" s="47">
        <v>0</v>
      </c>
      <c r="S119" s="13">
        <v>0</v>
      </c>
      <c r="T119" s="48">
        <f t="shared" si="277"/>
        <v>0</v>
      </c>
      <c r="U119" s="47">
        <v>0</v>
      </c>
      <c r="V119" s="13">
        <v>0</v>
      </c>
      <c r="W119" s="48">
        <f t="shared" si="278"/>
        <v>0</v>
      </c>
      <c r="X119" s="47">
        <v>0</v>
      </c>
      <c r="Y119" s="13">
        <v>0</v>
      </c>
      <c r="Z119" s="48">
        <f t="shared" si="279"/>
        <v>0</v>
      </c>
      <c r="AA119" s="47">
        <v>0</v>
      </c>
      <c r="AB119" s="13">
        <v>0</v>
      </c>
      <c r="AC119" s="48">
        <f t="shared" si="280"/>
        <v>0</v>
      </c>
      <c r="AD119" s="47">
        <v>0</v>
      </c>
      <c r="AE119" s="13">
        <v>0</v>
      </c>
      <c r="AF119" s="48">
        <f t="shared" si="281"/>
        <v>0</v>
      </c>
      <c r="AG119" s="47">
        <v>0</v>
      </c>
      <c r="AH119" s="13">
        <v>0</v>
      </c>
      <c r="AI119" s="48">
        <f t="shared" si="282"/>
        <v>0</v>
      </c>
      <c r="AJ119" s="47">
        <v>0</v>
      </c>
      <c r="AK119" s="13">
        <v>0</v>
      </c>
      <c r="AL119" s="48">
        <f t="shared" si="283"/>
        <v>0</v>
      </c>
      <c r="AM119" s="47">
        <v>0</v>
      </c>
      <c r="AN119" s="13">
        <v>0</v>
      </c>
      <c r="AO119" s="48">
        <f t="shared" si="284"/>
        <v>0</v>
      </c>
      <c r="AP119" s="47">
        <v>0</v>
      </c>
      <c r="AQ119" s="13">
        <v>0</v>
      </c>
      <c r="AR119" s="48">
        <f t="shared" si="285"/>
        <v>0</v>
      </c>
      <c r="AS119" s="47">
        <v>0</v>
      </c>
      <c r="AT119" s="13">
        <v>0</v>
      </c>
      <c r="AU119" s="48">
        <f t="shared" si="286"/>
        <v>0</v>
      </c>
      <c r="AV119" s="47">
        <v>0</v>
      </c>
      <c r="AW119" s="13">
        <v>0</v>
      </c>
      <c r="AX119" s="48">
        <f t="shared" si="287"/>
        <v>0</v>
      </c>
      <c r="AY119" s="47">
        <v>0</v>
      </c>
      <c r="AZ119" s="13">
        <v>0</v>
      </c>
      <c r="BA119" s="48">
        <f t="shared" si="288"/>
        <v>0</v>
      </c>
      <c r="BB119" s="12">
        <f t="shared" si="290"/>
        <v>0</v>
      </c>
      <c r="BC119" s="14">
        <f t="shared" si="291"/>
        <v>0</v>
      </c>
    </row>
    <row r="120" spans="1:55" x14ac:dyDescent="0.3">
      <c r="A120" s="41">
        <v>2025</v>
      </c>
      <c r="B120" s="48" t="s">
        <v>15</v>
      </c>
      <c r="C120" s="47">
        <v>0</v>
      </c>
      <c r="D120" s="13">
        <v>0</v>
      </c>
      <c r="E120" s="48">
        <f t="shared" si="292"/>
        <v>0</v>
      </c>
      <c r="F120" s="47">
        <v>0</v>
      </c>
      <c r="G120" s="13">
        <v>0</v>
      </c>
      <c r="H120" s="48">
        <f t="shared" si="273"/>
        <v>0</v>
      </c>
      <c r="I120" s="47">
        <v>0</v>
      </c>
      <c r="J120" s="13">
        <v>0</v>
      </c>
      <c r="K120" s="48">
        <f t="shared" si="274"/>
        <v>0</v>
      </c>
      <c r="L120" s="47">
        <v>0</v>
      </c>
      <c r="M120" s="13">
        <v>0</v>
      </c>
      <c r="N120" s="48">
        <f t="shared" si="275"/>
        <v>0</v>
      </c>
      <c r="O120" s="47">
        <v>0</v>
      </c>
      <c r="P120" s="13">
        <v>0</v>
      </c>
      <c r="Q120" s="48">
        <f t="shared" si="276"/>
        <v>0</v>
      </c>
      <c r="R120" s="47">
        <v>0</v>
      </c>
      <c r="S120" s="13">
        <v>0</v>
      </c>
      <c r="T120" s="48">
        <f t="shared" si="277"/>
        <v>0</v>
      </c>
      <c r="U120" s="47">
        <v>0</v>
      </c>
      <c r="V120" s="13">
        <v>0</v>
      </c>
      <c r="W120" s="48">
        <f t="shared" si="278"/>
        <v>0</v>
      </c>
      <c r="X120" s="47">
        <v>0</v>
      </c>
      <c r="Y120" s="13">
        <v>0</v>
      </c>
      <c r="Z120" s="48">
        <f t="shared" si="279"/>
        <v>0</v>
      </c>
      <c r="AA120" s="47">
        <v>0</v>
      </c>
      <c r="AB120" s="13">
        <v>0</v>
      </c>
      <c r="AC120" s="48">
        <f t="shared" si="280"/>
        <v>0</v>
      </c>
      <c r="AD120" s="47">
        <v>0</v>
      </c>
      <c r="AE120" s="13">
        <v>0</v>
      </c>
      <c r="AF120" s="48">
        <f t="shared" si="281"/>
        <v>0</v>
      </c>
      <c r="AG120" s="47">
        <v>0</v>
      </c>
      <c r="AH120" s="13">
        <v>0</v>
      </c>
      <c r="AI120" s="48">
        <f t="shared" si="282"/>
        <v>0</v>
      </c>
      <c r="AJ120" s="47">
        <v>0</v>
      </c>
      <c r="AK120" s="13">
        <v>0</v>
      </c>
      <c r="AL120" s="48">
        <f t="shared" si="283"/>
        <v>0</v>
      </c>
      <c r="AM120" s="47">
        <v>0</v>
      </c>
      <c r="AN120" s="13">
        <v>0</v>
      </c>
      <c r="AO120" s="48">
        <f t="shared" si="284"/>
        <v>0</v>
      </c>
      <c r="AP120" s="47">
        <v>0</v>
      </c>
      <c r="AQ120" s="13">
        <v>0</v>
      </c>
      <c r="AR120" s="48">
        <f t="shared" si="285"/>
        <v>0</v>
      </c>
      <c r="AS120" s="47">
        <v>0</v>
      </c>
      <c r="AT120" s="13">
        <v>0</v>
      </c>
      <c r="AU120" s="48">
        <f t="shared" si="286"/>
        <v>0</v>
      </c>
      <c r="AV120" s="47">
        <v>0</v>
      </c>
      <c r="AW120" s="13">
        <v>0</v>
      </c>
      <c r="AX120" s="48">
        <f t="shared" si="287"/>
        <v>0</v>
      </c>
      <c r="AY120" s="47">
        <v>0</v>
      </c>
      <c r="AZ120" s="13">
        <v>0</v>
      </c>
      <c r="BA120" s="48">
        <f t="shared" si="288"/>
        <v>0</v>
      </c>
      <c r="BB120" s="12">
        <f t="shared" si="290"/>
        <v>0</v>
      </c>
      <c r="BC120" s="14">
        <f t="shared" si="291"/>
        <v>0</v>
      </c>
    </row>
    <row r="121" spans="1:55" x14ac:dyDescent="0.3">
      <c r="A121" s="41">
        <v>2025</v>
      </c>
      <c r="B121" s="42" t="s">
        <v>16</v>
      </c>
      <c r="C121" s="47">
        <v>0</v>
      </c>
      <c r="D121" s="13">
        <v>0</v>
      </c>
      <c r="E121" s="48">
        <f t="shared" si="292"/>
        <v>0</v>
      </c>
      <c r="F121" s="47">
        <v>0</v>
      </c>
      <c r="G121" s="13">
        <v>0</v>
      </c>
      <c r="H121" s="48">
        <f t="shared" si="273"/>
        <v>0</v>
      </c>
      <c r="I121" s="47">
        <v>0</v>
      </c>
      <c r="J121" s="13">
        <v>0</v>
      </c>
      <c r="K121" s="48">
        <f t="shared" si="274"/>
        <v>0</v>
      </c>
      <c r="L121" s="47">
        <v>0</v>
      </c>
      <c r="M121" s="13">
        <v>0</v>
      </c>
      <c r="N121" s="48">
        <f t="shared" si="275"/>
        <v>0</v>
      </c>
      <c r="O121" s="47">
        <v>0</v>
      </c>
      <c r="P121" s="13">
        <v>0</v>
      </c>
      <c r="Q121" s="48">
        <f t="shared" si="276"/>
        <v>0</v>
      </c>
      <c r="R121" s="47">
        <v>0</v>
      </c>
      <c r="S121" s="13">
        <v>0</v>
      </c>
      <c r="T121" s="48">
        <f t="shared" si="277"/>
        <v>0</v>
      </c>
      <c r="U121" s="47">
        <v>0</v>
      </c>
      <c r="V121" s="13">
        <v>0</v>
      </c>
      <c r="W121" s="48">
        <f t="shared" si="278"/>
        <v>0</v>
      </c>
      <c r="X121" s="47">
        <v>0</v>
      </c>
      <c r="Y121" s="13">
        <v>0</v>
      </c>
      <c r="Z121" s="48">
        <f t="shared" si="279"/>
        <v>0</v>
      </c>
      <c r="AA121" s="47">
        <v>0</v>
      </c>
      <c r="AB121" s="13">
        <v>0</v>
      </c>
      <c r="AC121" s="48">
        <f t="shared" si="280"/>
        <v>0</v>
      </c>
      <c r="AD121" s="47">
        <v>0</v>
      </c>
      <c r="AE121" s="13">
        <v>0</v>
      </c>
      <c r="AF121" s="48">
        <f t="shared" si="281"/>
        <v>0</v>
      </c>
      <c r="AG121" s="47">
        <v>0</v>
      </c>
      <c r="AH121" s="13">
        <v>0</v>
      </c>
      <c r="AI121" s="48">
        <f t="shared" si="282"/>
        <v>0</v>
      </c>
      <c r="AJ121" s="47">
        <v>0</v>
      </c>
      <c r="AK121" s="13">
        <v>0</v>
      </c>
      <c r="AL121" s="48">
        <f t="shared" si="283"/>
        <v>0</v>
      </c>
      <c r="AM121" s="47">
        <v>0</v>
      </c>
      <c r="AN121" s="13">
        <v>0</v>
      </c>
      <c r="AO121" s="48">
        <f t="shared" si="284"/>
        <v>0</v>
      </c>
      <c r="AP121" s="47">
        <v>0</v>
      </c>
      <c r="AQ121" s="13">
        <v>0</v>
      </c>
      <c r="AR121" s="48">
        <f t="shared" si="285"/>
        <v>0</v>
      </c>
      <c r="AS121" s="47">
        <v>0</v>
      </c>
      <c r="AT121" s="13">
        <v>0</v>
      </c>
      <c r="AU121" s="48">
        <f t="shared" si="286"/>
        <v>0</v>
      </c>
      <c r="AV121" s="47">
        <v>0</v>
      </c>
      <c r="AW121" s="13">
        <v>0</v>
      </c>
      <c r="AX121" s="48">
        <f t="shared" si="287"/>
        <v>0</v>
      </c>
      <c r="AY121" s="47">
        <v>0</v>
      </c>
      <c r="AZ121" s="13">
        <v>0</v>
      </c>
      <c r="BA121" s="48">
        <f t="shared" si="288"/>
        <v>0</v>
      </c>
      <c r="BB121" s="12">
        <f t="shared" si="290"/>
        <v>0</v>
      </c>
      <c r="BC121" s="14">
        <f t="shared" si="291"/>
        <v>0</v>
      </c>
    </row>
    <row r="122" spans="1:55" ht="15" thickBot="1" x14ac:dyDescent="0.35">
      <c r="A122" s="43"/>
      <c r="B122" s="89" t="s">
        <v>17</v>
      </c>
      <c r="C122" s="59">
        <f t="shared" ref="C122:D122" si="293">SUM(C110:C121)</f>
        <v>2.6646799999999997</v>
      </c>
      <c r="D122" s="60">
        <f t="shared" si="293"/>
        <v>87.338000000000008</v>
      </c>
      <c r="E122" s="50"/>
      <c r="F122" s="59">
        <f t="shared" ref="F122:G122" si="294">SUM(F110:F121)</f>
        <v>0</v>
      </c>
      <c r="G122" s="60">
        <f t="shared" si="294"/>
        <v>0</v>
      </c>
      <c r="H122" s="50"/>
      <c r="I122" s="59">
        <f t="shared" ref="I122:J122" si="295">SUM(I110:I121)</f>
        <v>0</v>
      </c>
      <c r="J122" s="60">
        <f t="shared" si="295"/>
        <v>0</v>
      </c>
      <c r="K122" s="50"/>
      <c r="L122" s="59">
        <f t="shared" ref="L122:M122" si="296">SUM(L110:L121)</f>
        <v>1.4946000000000002</v>
      </c>
      <c r="M122" s="60">
        <f t="shared" si="296"/>
        <v>51.176000000000002</v>
      </c>
      <c r="N122" s="50"/>
      <c r="O122" s="59">
        <f t="shared" ref="O122:P122" si="297">SUM(O110:O121)</f>
        <v>0</v>
      </c>
      <c r="P122" s="60">
        <f t="shared" si="297"/>
        <v>0</v>
      </c>
      <c r="Q122" s="50"/>
      <c r="R122" s="59">
        <f t="shared" ref="R122:S122" si="298">SUM(R110:R121)</f>
        <v>0</v>
      </c>
      <c r="S122" s="60">
        <f t="shared" si="298"/>
        <v>0</v>
      </c>
      <c r="T122" s="50"/>
      <c r="U122" s="59">
        <f t="shared" ref="U122:V122" si="299">SUM(U110:U121)</f>
        <v>3.96</v>
      </c>
      <c r="V122" s="60">
        <f t="shared" si="299"/>
        <v>348.27699999999999</v>
      </c>
      <c r="W122" s="50"/>
      <c r="X122" s="59">
        <f t="shared" ref="X122:Y122" si="300">SUM(X110:X121)</f>
        <v>0</v>
      </c>
      <c r="Y122" s="60">
        <f t="shared" si="300"/>
        <v>0</v>
      </c>
      <c r="Z122" s="50"/>
      <c r="AA122" s="59">
        <f t="shared" ref="AA122:AB122" si="301">SUM(AA110:AA121)</f>
        <v>9.0012799999999995</v>
      </c>
      <c r="AB122" s="60">
        <f t="shared" si="301"/>
        <v>324.16300000000001</v>
      </c>
      <c r="AC122" s="50"/>
      <c r="AD122" s="59">
        <f t="shared" ref="AD122:AE122" si="302">SUM(AD110:AD121)</f>
        <v>118.146</v>
      </c>
      <c r="AE122" s="60">
        <f t="shared" si="302"/>
        <v>418.98500000000001</v>
      </c>
      <c r="AF122" s="50"/>
      <c r="AG122" s="59">
        <f t="shared" ref="AG122:AH122" si="303">SUM(AG110:AG121)</f>
        <v>0</v>
      </c>
      <c r="AH122" s="60">
        <f t="shared" si="303"/>
        <v>0</v>
      </c>
      <c r="AI122" s="50"/>
      <c r="AJ122" s="59">
        <f t="shared" ref="AJ122:AK122" si="304">SUM(AJ110:AJ121)</f>
        <v>0</v>
      </c>
      <c r="AK122" s="60">
        <f t="shared" si="304"/>
        <v>0</v>
      </c>
      <c r="AL122" s="50"/>
      <c r="AM122" s="59">
        <f t="shared" ref="AM122:AN122" si="305">SUM(AM110:AM121)</f>
        <v>0</v>
      </c>
      <c r="AN122" s="60">
        <f t="shared" si="305"/>
        <v>0</v>
      </c>
      <c r="AO122" s="50"/>
      <c r="AP122" s="59">
        <f t="shared" ref="AP122:AQ122" si="306">SUM(AP110:AP121)</f>
        <v>0</v>
      </c>
      <c r="AQ122" s="60">
        <f t="shared" si="306"/>
        <v>0</v>
      </c>
      <c r="AR122" s="50"/>
      <c r="AS122" s="59">
        <f t="shared" ref="AS122:AT122" si="307">SUM(AS110:AS121)</f>
        <v>0</v>
      </c>
      <c r="AT122" s="60">
        <f t="shared" si="307"/>
        <v>0</v>
      </c>
      <c r="AU122" s="50"/>
      <c r="AV122" s="59">
        <f t="shared" ref="AV122:AW122" si="308">SUM(AV110:AV121)</f>
        <v>0</v>
      </c>
      <c r="AW122" s="60">
        <f t="shared" si="308"/>
        <v>0</v>
      </c>
      <c r="AX122" s="50"/>
      <c r="AY122" s="59">
        <f t="shared" ref="AY122:AZ122" si="309">SUM(AY110:AY121)</f>
        <v>0</v>
      </c>
      <c r="AZ122" s="60">
        <f t="shared" si="309"/>
        <v>0</v>
      </c>
      <c r="BA122" s="50"/>
      <c r="BB122" s="35">
        <f t="shared" si="290"/>
        <v>135.26656</v>
      </c>
      <c r="BC122" s="36">
        <f t="shared" si="291"/>
        <v>1229.9389999999999</v>
      </c>
    </row>
  </sheetData>
  <mergeCells count="20">
    <mergeCell ref="O4:Q4"/>
    <mergeCell ref="C2:N2"/>
    <mergeCell ref="C3:N3"/>
    <mergeCell ref="A4:B4"/>
    <mergeCell ref="C4:E4"/>
    <mergeCell ref="L4:N4"/>
    <mergeCell ref="I4:K4"/>
    <mergeCell ref="F4:H4"/>
    <mergeCell ref="AY4:BA4"/>
    <mergeCell ref="R4:T4"/>
    <mergeCell ref="AV4:AX4"/>
    <mergeCell ref="X4:Z4"/>
    <mergeCell ref="AG4:AI4"/>
    <mergeCell ref="U4:W4"/>
    <mergeCell ref="AM4:AO4"/>
    <mergeCell ref="AA4:AC4"/>
    <mergeCell ref="AP4:AR4"/>
    <mergeCell ref="AD4:AF4"/>
    <mergeCell ref="AS4:AU4"/>
    <mergeCell ref="AJ4:AL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1511.10.90 Imports</vt:lpstr>
      <vt:lpstr>1511.10.90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2025-06-03T12:22:15Z</dcterms:modified>
</cp:coreProperties>
</file>