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708649DB-DC62-446B-BAFA-59CF89CA0085}" xr6:coauthVersionLast="47" xr6:coauthVersionMax="47" xr10:uidLastSave="{00000000-0000-0000-0000-000000000000}"/>
  <bookViews>
    <workbookView xWindow="6660" yWindow="264" windowWidth="8436" windowHeight="11232" xr2:uid="{00000000-000D-0000-FFFF-FFFF00000000}"/>
  </bookViews>
  <sheets>
    <sheet name="1507.10.90 Imports" sheetId="1" r:id="rId1"/>
    <sheet name="1507.10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22" i="1" l="1"/>
  <c r="X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Y109" i="1"/>
  <c r="X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Y96" i="1"/>
  <c r="X96" i="1"/>
  <c r="Z95" i="1"/>
  <c r="Z94" i="1"/>
  <c r="Z93" i="1"/>
  <c r="Z92" i="1"/>
  <c r="Z91" i="1"/>
  <c r="Z90" i="1"/>
  <c r="Z89" i="1"/>
  <c r="Z88" i="1"/>
  <c r="Z87" i="1"/>
  <c r="Z86" i="1"/>
  <c r="Z85" i="1"/>
  <c r="Z84" i="1"/>
  <c r="Y83" i="1"/>
  <c r="X83" i="1"/>
  <c r="Z82" i="1"/>
  <c r="Z81" i="1"/>
  <c r="Z80" i="1"/>
  <c r="Z79" i="1"/>
  <c r="Z78" i="1"/>
  <c r="Z77" i="1"/>
  <c r="Z76" i="1"/>
  <c r="Z75" i="1"/>
  <c r="Z74" i="1"/>
  <c r="Z73" i="1"/>
  <c r="Z72" i="1"/>
  <c r="Z71" i="1"/>
  <c r="Y70" i="1"/>
  <c r="X70" i="1"/>
  <c r="Z69" i="1"/>
  <c r="Z68" i="1"/>
  <c r="Z67" i="1"/>
  <c r="Z66" i="1"/>
  <c r="Z65" i="1"/>
  <c r="Z64" i="1"/>
  <c r="Z63" i="1"/>
  <c r="Z62" i="1"/>
  <c r="Z61" i="1"/>
  <c r="Z60" i="1"/>
  <c r="Z59" i="1"/>
  <c r="Z58" i="1"/>
  <c r="Y57" i="1"/>
  <c r="X57" i="1"/>
  <c r="Z56" i="1"/>
  <c r="Z55" i="1"/>
  <c r="Z54" i="1"/>
  <c r="Z53" i="1"/>
  <c r="Z52" i="1"/>
  <c r="Z51" i="1"/>
  <c r="Z50" i="1"/>
  <c r="Z49" i="1"/>
  <c r="Z48" i="1"/>
  <c r="Z47" i="1"/>
  <c r="Z46" i="1"/>
  <c r="Z45" i="1"/>
  <c r="Y44" i="1"/>
  <c r="X44" i="1"/>
  <c r="Z43" i="1"/>
  <c r="Z42" i="1"/>
  <c r="Z41" i="1"/>
  <c r="Z40" i="1"/>
  <c r="Z39" i="1"/>
  <c r="Z38" i="1"/>
  <c r="Z36" i="1"/>
  <c r="Z34" i="1"/>
  <c r="Y31" i="1"/>
  <c r="X31" i="1"/>
  <c r="Z30" i="1"/>
  <c r="Z29" i="1"/>
  <c r="Z28" i="1"/>
  <c r="Z27" i="1"/>
  <c r="Z26" i="1"/>
  <c r="Z25" i="1"/>
  <c r="Y18" i="1"/>
  <c r="X18" i="1"/>
  <c r="Z17" i="1"/>
  <c r="Z16" i="1"/>
  <c r="Z15" i="1"/>
  <c r="Z14" i="1"/>
  <c r="Z13" i="1"/>
  <c r="Z12" i="1"/>
  <c r="Z7" i="1"/>
  <c r="M122" i="1"/>
  <c r="L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BC122" i="2"/>
  <c r="BB122" i="2"/>
  <c r="AZ122" i="2"/>
  <c r="AY122" i="2"/>
  <c r="AW122" i="2"/>
  <c r="AV122" i="2"/>
  <c r="AT122" i="2"/>
  <c r="AS122" i="2"/>
  <c r="AQ122" i="2"/>
  <c r="AP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P122" i="2"/>
  <c r="O122" i="2"/>
  <c r="M122" i="2"/>
  <c r="L122" i="2"/>
  <c r="J122" i="2"/>
  <c r="I122" i="2"/>
  <c r="G122" i="2"/>
  <c r="F122" i="2"/>
  <c r="BD121" i="2"/>
  <c r="BA121" i="2"/>
  <c r="AX121" i="2"/>
  <c r="AU121" i="2"/>
  <c r="AR121" i="2"/>
  <c r="AO121" i="2"/>
  <c r="AL121" i="2"/>
  <c r="AI121" i="2"/>
  <c r="AF121" i="2"/>
  <c r="AC121" i="2"/>
  <c r="Z121" i="2"/>
  <c r="W121" i="2"/>
  <c r="T121" i="2"/>
  <c r="Q121" i="2"/>
  <c r="N121" i="2"/>
  <c r="K121" i="2"/>
  <c r="H121" i="2"/>
  <c r="BD120" i="2"/>
  <c r="BA120" i="2"/>
  <c r="AX120" i="2"/>
  <c r="AU120" i="2"/>
  <c r="AR120" i="2"/>
  <c r="AO120" i="2"/>
  <c r="AL120" i="2"/>
  <c r="AI120" i="2"/>
  <c r="AF120" i="2"/>
  <c r="AC120" i="2"/>
  <c r="Z120" i="2"/>
  <c r="W120" i="2"/>
  <c r="T120" i="2"/>
  <c r="Q120" i="2"/>
  <c r="N120" i="2"/>
  <c r="K120" i="2"/>
  <c r="H120" i="2"/>
  <c r="BD119" i="2"/>
  <c r="BA119" i="2"/>
  <c r="AX119" i="2"/>
  <c r="AU119" i="2"/>
  <c r="AR119" i="2"/>
  <c r="AO119" i="2"/>
  <c r="AL119" i="2"/>
  <c r="AI119" i="2"/>
  <c r="AF119" i="2"/>
  <c r="AC119" i="2"/>
  <c r="Z119" i="2"/>
  <c r="W119" i="2"/>
  <c r="T119" i="2"/>
  <c r="Q119" i="2"/>
  <c r="N119" i="2"/>
  <c r="K119" i="2"/>
  <c r="H119" i="2"/>
  <c r="BD118" i="2"/>
  <c r="BA118" i="2"/>
  <c r="AX118" i="2"/>
  <c r="AU118" i="2"/>
  <c r="AR118" i="2"/>
  <c r="AO118" i="2"/>
  <c r="AL118" i="2"/>
  <c r="AI118" i="2"/>
  <c r="AF118" i="2"/>
  <c r="AC118" i="2"/>
  <c r="Z118" i="2"/>
  <c r="W118" i="2"/>
  <c r="T118" i="2"/>
  <c r="Q118" i="2"/>
  <c r="N118" i="2"/>
  <c r="K118" i="2"/>
  <c r="H118" i="2"/>
  <c r="BD117" i="2"/>
  <c r="BA117" i="2"/>
  <c r="AX117" i="2"/>
  <c r="AU117" i="2"/>
  <c r="AR117" i="2"/>
  <c r="AO117" i="2"/>
  <c r="AL117" i="2"/>
  <c r="AI117" i="2"/>
  <c r="AF117" i="2"/>
  <c r="AC117" i="2"/>
  <c r="Z117" i="2"/>
  <c r="W117" i="2"/>
  <c r="T117" i="2"/>
  <c r="Q117" i="2"/>
  <c r="N117" i="2"/>
  <c r="K117" i="2"/>
  <c r="H117" i="2"/>
  <c r="BD116" i="2"/>
  <c r="BA116" i="2"/>
  <c r="AX116" i="2"/>
  <c r="AU116" i="2"/>
  <c r="AR116" i="2"/>
  <c r="AO116" i="2"/>
  <c r="AL116" i="2"/>
  <c r="AI116" i="2"/>
  <c r="AF116" i="2"/>
  <c r="AC116" i="2"/>
  <c r="Z116" i="2"/>
  <c r="W116" i="2"/>
  <c r="T116" i="2"/>
  <c r="Q116" i="2"/>
  <c r="N116" i="2"/>
  <c r="K116" i="2"/>
  <c r="H116" i="2"/>
  <c r="BD115" i="2"/>
  <c r="BA115" i="2"/>
  <c r="AX115" i="2"/>
  <c r="AU115" i="2"/>
  <c r="AR115" i="2"/>
  <c r="AO115" i="2"/>
  <c r="AL115" i="2"/>
  <c r="AI115" i="2"/>
  <c r="AF115" i="2"/>
  <c r="AC115" i="2"/>
  <c r="Z115" i="2"/>
  <c r="W115" i="2"/>
  <c r="T115" i="2"/>
  <c r="Q115" i="2"/>
  <c r="N115" i="2"/>
  <c r="K115" i="2"/>
  <c r="H115" i="2"/>
  <c r="BD114" i="2"/>
  <c r="BA114" i="2"/>
  <c r="AX114" i="2"/>
  <c r="AU114" i="2"/>
  <c r="AR114" i="2"/>
  <c r="AO114" i="2"/>
  <c r="AL114" i="2"/>
  <c r="AI114" i="2"/>
  <c r="AF114" i="2"/>
  <c r="AC114" i="2"/>
  <c r="Z114" i="2"/>
  <c r="W114" i="2"/>
  <c r="T114" i="2"/>
  <c r="Q114" i="2"/>
  <c r="N114" i="2"/>
  <c r="K114" i="2"/>
  <c r="H114" i="2"/>
  <c r="BD113" i="2"/>
  <c r="BA113" i="2"/>
  <c r="AX113" i="2"/>
  <c r="AU113" i="2"/>
  <c r="AR113" i="2"/>
  <c r="AO113" i="2"/>
  <c r="AL113" i="2"/>
  <c r="AI113" i="2"/>
  <c r="AF113" i="2"/>
  <c r="AC113" i="2"/>
  <c r="Z113" i="2"/>
  <c r="W113" i="2"/>
  <c r="T113" i="2"/>
  <c r="Q113" i="2"/>
  <c r="N113" i="2"/>
  <c r="K113" i="2"/>
  <c r="H113" i="2"/>
  <c r="BD112" i="2"/>
  <c r="BA112" i="2"/>
  <c r="AX112" i="2"/>
  <c r="AU112" i="2"/>
  <c r="AR112" i="2"/>
  <c r="AO112" i="2"/>
  <c r="AL112" i="2"/>
  <c r="AI112" i="2"/>
  <c r="AF112" i="2"/>
  <c r="AC112" i="2"/>
  <c r="Z112" i="2"/>
  <c r="W112" i="2"/>
  <c r="T112" i="2"/>
  <c r="Q112" i="2"/>
  <c r="N112" i="2"/>
  <c r="K112" i="2"/>
  <c r="H112" i="2"/>
  <c r="BD111" i="2"/>
  <c r="BA111" i="2"/>
  <c r="AX111" i="2"/>
  <c r="AU111" i="2"/>
  <c r="AR111" i="2"/>
  <c r="AO111" i="2"/>
  <c r="AL111" i="2"/>
  <c r="AI111" i="2"/>
  <c r="AF111" i="2"/>
  <c r="AC111" i="2"/>
  <c r="Z111" i="2"/>
  <c r="W111" i="2"/>
  <c r="T111" i="2"/>
  <c r="Q111" i="2"/>
  <c r="N111" i="2"/>
  <c r="K111" i="2"/>
  <c r="H111" i="2"/>
  <c r="BD110" i="2"/>
  <c r="BA110" i="2"/>
  <c r="AX110" i="2"/>
  <c r="AU110" i="2"/>
  <c r="AR110" i="2"/>
  <c r="AO110" i="2"/>
  <c r="AL110" i="2"/>
  <c r="AI110" i="2"/>
  <c r="AF110" i="2"/>
  <c r="AC110" i="2"/>
  <c r="Z110" i="2"/>
  <c r="W110" i="2"/>
  <c r="T110" i="2"/>
  <c r="Q110" i="2"/>
  <c r="N110" i="2"/>
  <c r="K110" i="2"/>
  <c r="H110" i="2"/>
  <c r="D122" i="2"/>
  <c r="C122" i="2"/>
  <c r="BF121" i="2"/>
  <c r="BE121" i="2"/>
  <c r="E121" i="2"/>
  <c r="BF120" i="2"/>
  <c r="BE120" i="2"/>
  <c r="E120" i="2"/>
  <c r="BF119" i="2"/>
  <c r="BE119" i="2"/>
  <c r="E119" i="2"/>
  <c r="BF118" i="2"/>
  <c r="BE118" i="2"/>
  <c r="E118" i="2"/>
  <c r="BF117" i="2"/>
  <c r="BE117" i="2"/>
  <c r="E117" i="2"/>
  <c r="BF116" i="2"/>
  <c r="BE116" i="2"/>
  <c r="E116" i="2"/>
  <c r="BF115" i="2"/>
  <c r="BE115" i="2"/>
  <c r="E115" i="2"/>
  <c r="BF114" i="2"/>
  <c r="BE114" i="2"/>
  <c r="E114" i="2"/>
  <c r="BF113" i="2"/>
  <c r="BE113" i="2"/>
  <c r="E113" i="2"/>
  <c r="BF112" i="2"/>
  <c r="BE112" i="2"/>
  <c r="E112" i="2"/>
  <c r="BF111" i="2"/>
  <c r="BE111" i="2"/>
  <c r="E111" i="2"/>
  <c r="BF110" i="2"/>
  <c r="BE110" i="2"/>
  <c r="E110" i="2"/>
  <c r="AZ122" i="1"/>
  <c r="AY122" i="1"/>
  <c r="AW122" i="1"/>
  <c r="AV122" i="1"/>
  <c r="AT122" i="1"/>
  <c r="AS122" i="1"/>
  <c r="AQ122" i="1"/>
  <c r="AP122" i="1"/>
  <c r="AN122" i="1"/>
  <c r="AM122" i="1"/>
  <c r="AK122" i="1"/>
  <c r="AJ122" i="1"/>
  <c r="AH122" i="1"/>
  <c r="AG122" i="1"/>
  <c r="AE122" i="1"/>
  <c r="AD122" i="1"/>
  <c r="AB122" i="1"/>
  <c r="AA122" i="1"/>
  <c r="V122" i="1"/>
  <c r="U122" i="1"/>
  <c r="S122" i="1"/>
  <c r="R122" i="1"/>
  <c r="P122" i="1"/>
  <c r="O122" i="1"/>
  <c r="J122" i="1"/>
  <c r="I122" i="1"/>
  <c r="G122" i="1"/>
  <c r="F122" i="1"/>
  <c r="BA121" i="1"/>
  <c r="AX121" i="1"/>
  <c r="AU121" i="1"/>
  <c r="AR121" i="1"/>
  <c r="AO121" i="1"/>
  <c r="AL121" i="1"/>
  <c r="AI121" i="1"/>
  <c r="AF121" i="1"/>
  <c r="AC121" i="1"/>
  <c r="W121" i="1"/>
  <c r="T121" i="1"/>
  <c r="Q121" i="1"/>
  <c r="K121" i="1"/>
  <c r="H121" i="1"/>
  <c r="BA120" i="1"/>
  <c r="AX120" i="1"/>
  <c r="AU120" i="1"/>
  <c r="AR120" i="1"/>
  <c r="AO120" i="1"/>
  <c r="AL120" i="1"/>
  <c r="AI120" i="1"/>
  <c r="AF120" i="1"/>
  <c r="AC120" i="1"/>
  <c r="W120" i="1"/>
  <c r="T120" i="1"/>
  <c r="Q120" i="1"/>
  <c r="K120" i="1"/>
  <c r="H120" i="1"/>
  <c r="BA119" i="1"/>
  <c r="AX119" i="1"/>
  <c r="AU119" i="1"/>
  <c r="AR119" i="1"/>
  <c r="AO119" i="1"/>
  <c r="AL119" i="1"/>
  <c r="AI119" i="1"/>
  <c r="AF119" i="1"/>
  <c r="AC119" i="1"/>
  <c r="W119" i="1"/>
  <c r="T119" i="1"/>
  <c r="Q119" i="1"/>
  <c r="K119" i="1"/>
  <c r="H119" i="1"/>
  <c r="BA118" i="1"/>
  <c r="AX118" i="1"/>
  <c r="AU118" i="1"/>
  <c r="AR118" i="1"/>
  <c r="AO118" i="1"/>
  <c r="AL118" i="1"/>
  <c r="AI118" i="1"/>
  <c r="AF118" i="1"/>
  <c r="AC118" i="1"/>
  <c r="W118" i="1"/>
  <c r="T118" i="1"/>
  <c r="Q118" i="1"/>
  <c r="K118" i="1"/>
  <c r="H118" i="1"/>
  <c r="BA117" i="1"/>
  <c r="AX117" i="1"/>
  <c r="AU117" i="1"/>
  <c r="AR117" i="1"/>
  <c r="AO117" i="1"/>
  <c r="AL117" i="1"/>
  <c r="AI117" i="1"/>
  <c r="AF117" i="1"/>
  <c r="AC117" i="1"/>
  <c r="W117" i="1"/>
  <c r="T117" i="1"/>
  <c r="Q117" i="1"/>
  <c r="K117" i="1"/>
  <c r="H117" i="1"/>
  <c r="BA116" i="1"/>
  <c r="AX116" i="1"/>
  <c r="AU116" i="1"/>
  <c r="AR116" i="1"/>
  <c r="AO116" i="1"/>
  <c r="AL116" i="1"/>
  <c r="AI116" i="1"/>
  <c r="AF116" i="1"/>
  <c r="AC116" i="1"/>
  <c r="W116" i="1"/>
  <c r="T116" i="1"/>
  <c r="Q116" i="1"/>
  <c r="K116" i="1"/>
  <c r="H116" i="1"/>
  <c r="BA115" i="1"/>
  <c r="AX115" i="1"/>
  <c r="AU115" i="1"/>
  <c r="AR115" i="1"/>
  <c r="AO115" i="1"/>
  <c r="AL115" i="1"/>
  <c r="AI115" i="1"/>
  <c r="AF115" i="1"/>
  <c r="AC115" i="1"/>
  <c r="W115" i="1"/>
  <c r="T115" i="1"/>
  <c r="Q115" i="1"/>
  <c r="K115" i="1"/>
  <c r="H115" i="1"/>
  <c r="BA114" i="1"/>
  <c r="AX114" i="1"/>
  <c r="AU114" i="1"/>
  <c r="AR114" i="1"/>
  <c r="AO114" i="1"/>
  <c r="AL114" i="1"/>
  <c r="AI114" i="1"/>
  <c r="AF114" i="1"/>
  <c r="AC114" i="1"/>
  <c r="W114" i="1"/>
  <c r="T114" i="1"/>
  <c r="Q114" i="1"/>
  <c r="K114" i="1"/>
  <c r="H114" i="1"/>
  <c r="BA113" i="1"/>
  <c r="AX113" i="1"/>
  <c r="AU113" i="1"/>
  <c r="AR113" i="1"/>
  <c r="AO113" i="1"/>
  <c r="AL113" i="1"/>
  <c r="AI113" i="1"/>
  <c r="AF113" i="1"/>
  <c r="AC113" i="1"/>
  <c r="W113" i="1"/>
  <c r="T113" i="1"/>
  <c r="Q113" i="1"/>
  <c r="K113" i="1"/>
  <c r="H113" i="1"/>
  <c r="BA112" i="1"/>
  <c r="AX112" i="1"/>
  <c r="AU112" i="1"/>
  <c r="AR112" i="1"/>
  <c r="AO112" i="1"/>
  <c r="AL112" i="1"/>
  <c r="AI112" i="1"/>
  <c r="AF112" i="1"/>
  <c r="AC112" i="1"/>
  <c r="W112" i="1"/>
  <c r="T112" i="1"/>
  <c r="Q112" i="1"/>
  <c r="K112" i="1"/>
  <c r="H112" i="1"/>
  <c r="BA111" i="1"/>
  <c r="AX111" i="1"/>
  <c r="AU111" i="1"/>
  <c r="AR111" i="1"/>
  <c r="AO111" i="1"/>
  <c r="AL111" i="1"/>
  <c r="AI111" i="1"/>
  <c r="AF111" i="1"/>
  <c r="AC111" i="1"/>
  <c r="W111" i="1"/>
  <c r="T111" i="1"/>
  <c r="Q111" i="1"/>
  <c r="K111" i="1"/>
  <c r="H111" i="1"/>
  <c r="BA110" i="1"/>
  <c r="AX110" i="1"/>
  <c r="AU110" i="1"/>
  <c r="AR110" i="1"/>
  <c r="AO110" i="1"/>
  <c r="AL110" i="1"/>
  <c r="AI110" i="1"/>
  <c r="AF110" i="1"/>
  <c r="AC110" i="1"/>
  <c r="W110" i="1"/>
  <c r="T110" i="1"/>
  <c r="Q110" i="1"/>
  <c r="K110" i="1"/>
  <c r="H110" i="1"/>
  <c r="D122" i="1"/>
  <c r="C122" i="1"/>
  <c r="BC121" i="1"/>
  <c r="BB121" i="1"/>
  <c r="E121" i="1"/>
  <c r="BC120" i="1"/>
  <c r="BB120" i="1"/>
  <c r="E120" i="1"/>
  <c r="BC119" i="1"/>
  <c r="BB119" i="1"/>
  <c r="E119" i="1"/>
  <c r="BC118" i="1"/>
  <c r="BB118" i="1"/>
  <c r="E118" i="1"/>
  <c r="BC117" i="1"/>
  <c r="BB117" i="1"/>
  <c r="E117" i="1"/>
  <c r="BC116" i="1"/>
  <c r="BB116" i="1"/>
  <c r="E116" i="1"/>
  <c r="BC115" i="1"/>
  <c r="BB115" i="1"/>
  <c r="E115" i="1"/>
  <c r="BC114" i="1"/>
  <c r="BB114" i="1"/>
  <c r="E114" i="1"/>
  <c r="BC113" i="1"/>
  <c r="BB113" i="1"/>
  <c r="E113" i="1"/>
  <c r="BC112" i="1"/>
  <c r="BB112" i="1"/>
  <c r="E112" i="1"/>
  <c r="BC111" i="1"/>
  <c r="BB111" i="1"/>
  <c r="E111" i="1"/>
  <c r="BC110" i="1"/>
  <c r="BB110" i="1"/>
  <c r="E110" i="1"/>
  <c r="BF108" i="2"/>
  <c r="BE108" i="2"/>
  <c r="BF107" i="2"/>
  <c r="BE107" i="2"/>
  <c r="BF106" i="2"/>
  <c r="BE106" i="2"/>
  <c r="BF105" i="2"/>
  <c r="BE105" i="2"/>
  <c r="BF104" i="2"/>
  <c r="BE104" i="2"/>
  <c r="BF103" i="2"/>
  <c r="BE103" i="2"/>
  <c r="BF102" i="2"/>
  <c r="BE102" i="2"/>
  <c r="BF101" i="2"/>
  <c r="BE101" i="2"/>
  <c r="BF100" i="2"/>
  <c r="BE100" i="2"/>
  <c r="BF99" i="2"/>
  <c r="BE99" i="2"/>
  <c r="BF98" i="2"/>
  <c r="BE98" i="2"/>
  <c r="BF97" i="2"/>
  <c r="BE97" i="2"/>
  <c r="BC109" i="2"/>
  <c r="BB109" i="2"/>
  <c r="AZ109" i="2"/>
  <c r="AY109" i="2"/>
  <c r="AW109" i="2"/>
  <c r="AV109" i="2"/>
  <c r="AT109" i="2"/>
  <c r="AS109" i="2"/>
  <c r="AQ109" i="2"/>
  <c r="AP109" i="2"/>
  <c r="AN109" i="2"/>
  <c r="AM109" i="2"/>
  <c r="AK109" i="2"/>
  <c r="AJ109" i="2"/>
  <c r="AH109" i="2"/>
  <c r="AG109" i="2"/>
  <c r="AE109" i="2"/>
  <c r="AD109" i="2"/>
  <c r="AB109" i="2"/>
  <c r="AA109" i="2"/>
  <c r="Y109" i="2"/>
  <c r="X109" i="2"/>
  <c r="V109" i="2"/>
  <c r="U109" i="2"/>
  <c r="S109" i="2"/>
  <c r="R109" i="2"/>
  <c r="P109" i="2"/>
  <c r="O109" i="2"/>
  <c r="M109" i="2"/>
  <c r="L109" i="2"/>
  <c r="J109" i="2"/>
  <c r="I109" i="2"/>
  <c r="G109" i="2"/>
  <c r="F109" i="2"/>
  <c r="BD108" i="2"/>
  <c r="BA108" i="2"/>
  <c r="AX108" i="2"/>
  <c r="AU108" i="2"/>
  <c r="AR108" i="2"/>
  <c r="AO108" i="2"/>
  <c r="AL108" i="2"/>
  <c r="AI108" i="2"/>
  <c r="AF108" i="2"/>
  <c r="AC108" i="2"/>
  <c r="Z108" i="2"/>
  <c r="W108" i="2"/>
  <c r="T108" i="2"/>
  <c r="Q108" i="2"/>
  <c r="N108" i="2"/>
  <c r="K108" i="2"/>
  <c r="H108" i="2"/>
  <c r="BD107" i="2"/>
  <c r="BA107" i="2"/>
  <c r="AX107" i="2"/>
  <c r="AU107" i="2"/>
  <c r="AR107" i="2"/>
  <c r="AO107" i="2"/>
  <c r="AL107" i="2"/>
  <c r="AI107" i="2"/>
  <c r="AF107" i="2"/>
  <c r="AC107" i="2"/>
  <c r="Z107" i="2"/>
  <c r="W107" i="2"/>
  <c r="T107" i="2"/>
  <c r="Q107" i="2"/>
  <c r="N107" i="2"/>
  <c r="K107" i="2"/>
  <c r="H107" i="2"/>
  <c r="BD106" i="2"/>
  <c r="BA106" i="2"/>
  <c r="AX106" i="2"/>
  <c r="AU106" i="2"/>
  <c r="AR106" i="2"/>
  <c r="AO106" i="2"/>
  <c r="AL106" i="2"/>
  <c r="AI106" i="2"/>
  <c r="AF106" i="2"/>
  <c r="AC106" i="2"/>
  <c r="Z106" i="2"/>
  <c r="W106" i="2"/>
  <c r="T106" i="2"/>
  <c r="Q106" i="2"/>
  <c r="N106" i="2"/>
  <c r="K106" i="2"/>
  <c r="H106" i="2"/>
  <c r="BD105" i="2"/>
  <c r="BA105" i="2"/>
  <c r="AX105" i="2"/>
  <c r="AU105" i="2"/>
  <c r="AR105" i="2"/>
  <c r="AO105" i="2"/>
  <c r="AL105" i="2"/>
  <c r="AI105" i="2"/>
  <c r="AF105" i="2"/>
  <c r="AC105" i="2"/>
  <c r="Z105" i="2"/>
  <c r="W105" i="2"/>
  <c r="T105" i="2"/>
  <c r="Q105" i="2"/>
  <c r="N105" i="2"/>
  <c r="K105" i="2"/>
  <c r="H105" i="2"/>
  <c r="BD104" i="2"/>
  <c r="BA104" i="2"/>
  <c r="AX104" i="2"/>
  <c r="AU104" i="2"/>
  <c r="AR104" i="2"/>
  <c r="AO104" i="2"/>
  <c r="AL104" i="2"/>
  <c r="AI104" i="2"/>
  <c r="AF104" i="2"/>
  <c r="AC104" i="2"/>
  <c r="Z104" i="2"/>
  <c r="W104" i="2"/>
  <c r="T104" i="2"/>
  <c r="Q104" i="2"/>
  <c r="N104" i="2"/>
  <c r="K104" i="2"/>
  <c r="H104" i="2"/>
  <c r="BD103" i="2"/>
  <c r="BA103" i="2"/>
  <c r="AX103" i="2"/>
  <c r="AU103" i="2"/>
  <c r="AR103" i="2"/>
  <c r="AO103" i="2"/>
  <c r="AL103" i="2"/>
  <c r="AI103" i="2"/>
  <c r="AF103" i="2"/>
  <c r="AC103" i="2"/>
  <c r="Z103" i="2"/>
  <c r="W103" i="2"/>
  <c r="T103" i="2"/>
  <c r="Q103" i="2"/>
  <c r="N103" i="2"/>
  <c r="K103" i="2"/>
  <c r="H103" i="2"/>
  <c r="BD102" i="2"/>
  <c r="BA102" i="2"/>
  <c r="AX102" i="2"/>
  <c r="AU102" i="2"/>
  <c r="AR102" i="2"/>
  <c r="AO102" i="2"/>
  <c r="AL102" i="2"/>
  <c r="AI102" i="2"/>
  <c r="AF102" i="2"/>
  <c r="AC102" i="2"/>
  <c r="Z102" i="2"/>
  <c r="W102" i="2"/>
  <c r="T102" i="2"/>
  <c r="Q102" i="2"/>
  <c r="N102" i="2"/>
  <c r="K102" i="2"/>
  <c r="H102" i="2"/>
  <c r="BD101" i="2"/>
  <c r="BA101" i="2"/>
  <c r="AX101" i="2"/>
  <c r="AU101" i="2"/>
  <c r="AR101" i="2"/>
  <c r="AO101" i="2"/>
  <c r="AL101" i="2"/>
  <c r="AI101" i="2"/>
  <c r="AF101" i="2"/>
  <c r="AC101" i="2"/>
  <c r="Z101" i="2"/>
  <c r="W101" i="2"/>
  <c r="T101" i="2"/>
  <c r="Q101" i="2"/>
  <c r="N101" i="2"/>
  <c r="K101" i="2"/>
  <c r="H101" i="2"/>
  <c r="BD100" i="2"/>
  <c r="BA100" i="2"/>
  <c r="AX100" i="2"/>
  <c r="AU100" i="2"/>
  <c r="AR100" i="2"/>
  <c r="AO100" i="2"/>
  <c r="AL100" i="2"/>
  <c r="AI100" i="2"/>
  <c r="AF100" i="2"/>
  <c r="AC100" i="2"/>
  <c r="Z100" i="2"/>
  <c r="W100" i="2"/>
  <c r="T100" i="2"/>
  <c r="Q100" i="2"/>
  <c r="N100" i="2"/>
  <c r="K100" i="2"/>
  <c r="H100" i="2"/>
  <c r="BD99" i="2"/>
  <c r="BA99" i="2"/>
  <c r="AX99" i="2"/>
  <c r="AU99" i="2"/>
  <c r="AR99" i="2"/>
  <c r="AO99" i="2"/>
  <c r="AL99" i="2"/>
  <c r="AI99" i="2"/>
  <c r="AF99" i="2"/>
  <c r="AC99" i="2"/>
  <c r="Z99" i="2"/>
  <c r="W99" i="2"/>
  <c r="T99" i="2"/>
  <c r="Q99" i="2"/>
  <c r="N99" i="2"/>
  <c r="K99" i="2"/>
  <c r="H99" i="2"/>
  <c r="BD98" i="2"/>
  <c r="BA98" i="2"/>
  <c r="AX98" i="2"/>
  <c r="AU98" i="2"/>
  <c r="AR98" i="2"/>
  <c r="AO98" i="2"/>
  <c r="AL98" i="2"/>
  <c r="AI98" i="2"/>
  <c r="AF98" i="2"/>
  <c r="AC98" i="2"/>
  <c r="Z98" i="2"/>
  <c r="W98" i="2"/>
  <c r="T98" i="2"/>
  <c r="Q98" i="2"/>
  <c r="N98" i="2"/>
  <c r="K98" i="2"/>
  <c r="H98" i="2"/>
  <c r="BD97" i="2"/>
  <c r="BA97" i="2"/>
  <c r="AX97" i="2"/>
  <c r="AU97" i="2"/>
  <c r="AR97" i="2"/>
  <c r="AO97" i="2"/>
  <c r="AL97" i="2"/>
  <c r="AI97" i="2"/>
  <c r="AF97" i="2"/>
  <c r="AC97" i="2"/>
  <c r="Z97" i="2"/>
  <c r="W97" i="2"/>
  <c r="T97" i="2"/>
  <c r="Q97" i="2"/>
  <c r="N97" i="2"/>
  <c r="K97" i="2"/>
  <c r="H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BC108" i="1"/>
  <c r="BB108" i="1"/>
  <c r="BC107" i="1"/>
  <c r="BB107" i="1"/>
  <c r="BC106" i="1"/>
  <c r="BB106" i="1"/>
  <c r="BC105" i="1"/>
  <c r="BB105" i="1"/>
  <c r="BC104" i="1"/>
  <c r="BB104" i="1"/>
  <c r="BC103" i="1"/>
  <c r="BB103" i="1"/>
  <c r="BC102" i="1"/>
  <c r="BB102" i="1"/>
  <c r="BC101" i="1"/>
  <c r="BB101" i="1"/>
  <c r="BC100" i="1"/>
  <c r="BB100" i="1"/>
  <c r="BC99" i="1"/>
  <c r="BB99" i="1"/>
  <c r="BC98" i="1"/>
  <c r="BB98" i="1"/>
  <c r="BC97" i="1"/>
  <c r="BB97" i="1"/>
  <c r="AZ109" i="1"/>
  <c r="AY109" i="1"/>
  <c r="AW109" i="1"/>
  <c r="AV109" i="1"/>
  <c r="AT109" i="1"/>
  <c r="AS109" i="1"/>
  <c r="AQ109" i="1"/>
  <c r="AP109" i="1"/>
  <c r="AN109" i="1"/>
  <c r="AM109" i="1"/>
  <c r="AK109" i="1"/>
  <c r="AJ109" i="1"/>
  <c r="AH109" i="1"/>
  <c r="AG109" i="1"/>
  <c r="AE109" i="1"/>
  <c r="AD109" i="1"/>
  <c r="AB109" i="1"/>
  <c r="AA109" i="1"/>
  <c r="V109" i="1"/>
  <c r="U109" i="1"/>
  <c r="S109" i="1"/>
  <c r="R109" i="1"/>
  <c r="P109" i="1"/>
  <c r="O109" i="1"/>
  <c r="J109" i="1"/>
  <c r="I109" i="1"/>
  <c r="G109" i="1"/>
  <c r="F109" i="1"/>
  <c r="BA108" i="1"/>
  <c r="AX108" i="1"/>
  <c r="AU108" i="1"/>
  <c r="AR108" i="1"/>
  <c r="AO108" i="1"/>
  <c r="AL108" i="1"/>
  <c r="AI108" i="1"/>
  <c r="AF108" i="1"/>
  <c r="AC108" i="1"/>
  <c r="W108" i="1"/>
  <c r="T108" i="1"/>
  <c r="Q108" i="1"/>
  <c r="K108" i="1"/>
  <c r="H108" i="1"/>
  <c r="BA107" i="1"/>
  <c r="AX107" i="1"/>
  <c r="AU107" i="1"/>
  <c r="AR107" i="1"/>
  <c r="AO107" i="1"/>
  <c r="AL107" i="1"/>
  <c r="AI107" i="1"/>
  <c r="AF107" i="1"/>
  <c r="AC107" i="1"/>
  <c r="W107" i="1"/>
  <c r="T107" i="1"/>
  <c r="Q107" i="1"/>
  <c r="K107" i="1"/>
  <c r="H107" i="1"/>
  <c r="BA106" i="1"/>
  <c r="AX106" i="1"/>
  <c r="AU106" i="1"/>
  <c r="AR106" i="1"/>
  <c r="AO106" i="1"/>
  <c r="AL106" i="1"/>
  <c r="AI106" i="1"/>
  <c r="AF106" i="1"/>
  <c r="AC106" i="1"/>
  <c r="W106" i="1"/>
  <c r="T106" i="1"/>
  <c r="Q106" i="1"/>
  <c r="K106" i="1"/>
  <c r="H106" i="1"/>
  <c r="BA105" i="1"/>
  <c r="AX105" i="1"/>
  <c r="AU105" i="1"/>
  <c r="AR105" i="1"/>
  <c r="AO105" i="1"/>
  <c r="AL105" i="1"/>
  <c r="AI105" i="1"/>
  <c r="AF105" i="1"/>
  <c r="AC105" i="1"/>
  <c r="W105" i="1"/>
  <c r="T105" i="1"/>
  <c r="Q105" i="1"/>
  <c r="K105" i="1"/>
  <c r="H105" i="1"/>
  <c r="BA104" i="1"/>
  <c r="AX104" i="1"/>
  <c r="AU104" i="1"/>
  <c r="AR104" i="1"/>
  <c r="AO104" i="1"/>
  <c r="AL104" i="1"/>
  <c r="AI104" i="1"/>
  <c r="AF104" i="1"/>
  <c r="AC104" i="1"/>
  <c r="W104" i="1"/>
  <c r="T104" i="1"/>
  <c r="Q104" i="1"/>
  <c r="K104" i="1"/>
  <c r="H104" i="1"/>
  <c r="BA103" i="1"/>
  <c r="AX103" i="1"/>
  <c r="AU103" i="1"/>
  <c r="AR103" i="1"/>
  <c r="AO103" i="1"/>
  <c r="AL103" i="1"/>
  <c r="AI103" i="1"/>
  <c r="AF103" i="1"/>
  <c r="AC103" i="1"/>
  <c r="W103" i="1"/>
  <c r="T103" i="1"/>
  <c r="Q103" i="1"/>
  <c r="K103" i="1"/>
  <c r="H103" i="1"/>
  <c r="BA102" i="1"/>
  <c r="AX102" i="1"/>
  <c r="AU102" i="1"/>
  <c r="AR102" i="1"/>
  <c r="AO102" i="1"/>
  <c r="AL102" i="1"/>
  <c r="AI102" i="1"/>
  <c r="AF102" i="1"/>
  <c r="AC102" i="1"/>
  <c r="W102" i="1"/>
  <c r="T102" i="1"/>
  <c r="Q102" i="1"/>
  <c r="K102" i="1"/>
  <c r="H102" i="1"/>
  <c r="BA101" i="1"/>
  <c r="AX101" i="1"/>
  <c r="AU101" i="1"/>
  <c r="AR101" i="1"/>
  <c r="AO101" i="1"/>
  <c r="AL101" i="1"/>
  <c r="AI101" i="1"/>
  <c r="AF101" i="1"/>
  <c r="AC101" i="1"/>
  <c r="W101" i="1"/>
  <c r="T101" i="1"/>
  <c r="Q101" i="1"/>
  <c r="K101" i="1"/>
  <c r="H101" i="1"/>
  <c r="BA100" i="1"/>
  <c r="AX100" i="1"/>
  <c r="AU100" i="1"/>
  <c r="AR100" i="1"/>
  <c r="AO100" i="1"/>
  <c r="AL100" i="1"/>
  <c r="AI100" i="1"/>
  <c r="AF100" i="1"/>
  <c r="AC100" i="1"/>
  <c r="W100" i="1"/>
  <c r="T100" i="1"/>
  <c r="Q100" i="1"/>
  <c r="K100" i="1"/>
  <c r="H100" i="1"/>
  <c r="BA99" i="1"/>
  <c r="AX99" i="1"/>
  <c r="AU99" i="1"/>
  <c r="AR99" i="1"/>
  <c r="AO99" i="1"/>
  <c r="AL99" i="1"/>
  <c r="AI99" i="1"/>
  <c r="AF99" i="1"/>
  <c r="AC99" i="1"/>
  <c r="W99" i="1"/>
  <c r="T99" i="1"/>
  <c r="Q99" i="1"/>
  <c r="K99" i="1"/>
  <c r="H99" i="1"/>
  <c r="BA98" i="1"/>
  <c r="AX98" i="1"/>
  <c r="AU98" i="1"/>
  <c r="AR98" i="1"/>
  <c r="AO98" i="1"/>
  <c r="AL98" i="1"/>
  <c r="AI98" i="1"/>
  <c r="AF98" i="1"/>
  <c r="AC98" i="1"/>
  <c r="W98" i="1"/>
  <c r="T98" i="1"/>
  <c r="Q98" i="1"/>
  <c r="K98" i="1"/>
  <c r="H98" i="1"/>
  <c r="BA97" i="1"/>
  <c r="AX97" i="1"/>
  <c r="AU97" i="1"/>
  <c r="AR97" i="1"/>
  <c r="AO97" i="1"/>
  <c r="AL97" i="1"/>
  <c r="AI97" i="1"/>
  <c r="AF97" i="1"/>
  <c r="AC97" i="1"/>
  <c r="W97" i="1"/>
  <c r="T97" i="1"/>
  <c r="Q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BF86" i="2"/>
  <c r="BE86" i="2"/>
  <c r="BF84" i="2"/>
  <c r="BE84" i="2"/>
  <c r="BF95" i="2"/>
  <c r="BE95" i="2"/>
  <c r="BF94" i="2"/>
  <c r="BE94" i="2"/>
  <c r="BF93" i="2"/>
  <c r="BE93" i="2"/>
  <c r="BF92" i="2"/>
  <c r="BE92" i="2"/>
  <c r="BF91" i="2"/>
  <c r="BE91" i="2"/>
  <c r="BF90" i="2"/>
  <c r="BE90" i="2"/>
  <c r="BF89" i="2"/>
  <c r="BE89" i="2"/>
  <c r="BF88" i="2"/>
  <c r="BE88" i="2"/>
  <c r="BF87" i="2"/>
  <c r="BE87" i="2"/>
  <c r="BF85" i="2"/>
  <c r="BE85" i="2"/>
  <c r="BC96" i="2"/>
  <c r="BB96" i="2"/>
  <c r="AZ96" i="2"/>
  <c r="AY96" i="2"/>
  <c r="AW96" i="2"/>
  <c r="AV96" i="2"/>
  <c r="AT96" i="2"/>
  <c r="AS96" i="2"/>
  <c r="AQ96" i="2"/>
  <c r="AP96" i="2"/>
  <c r="AN96" i="2"/>
  <c r="AM96" i="2"/>
  <c r="AK96" i="2"/>
  <c r="AJ96" i="2"/>
  <c r="AH96" i="2"/>
  <c r="AG96" i="2"/>
  <c r="AE96" i="2"/>
  <c r="AD96" i="2"/>
  <c r="AB96" i="2"/>
  <c r="AA96" i="2"/>
  <c r="Y96" i="2"/>
  <c r="X96" i="2"/>
  <c r="V96" i="2"/>
  <c r="U96" i="2"/>
  <c r="S96" i="2"/>
  <c r="R96" i="2"/>
  <c r="P96" i="2"/>
  <c r="O96" i="2"/>
  <c r="M96" i="2"/>
  <c r="L96" i="2"/>
  <c r="J96" i="2"/>
  <c r="I96" i="2"/>
  <c r="G96" i="2"/>
  <c r="F96" i="2"/>
  <c r="BD95" i="2"/>
  <c r="BA95" i="2"/>
  <c r="AX95" i="2"/>
  <c r="AU95" i="2"/>
  <c r="AR95" i="2"/>
  <c r="AO95" i="2"/>
  <c r="AL95" i="2"/>
  <c r="AI95" i="2"/>
  <c r="AF95" i="2"/>
  <c r="AC95" i="2"/>
  <c r="Z95" i="2"/>
  <c r="W95" i="2"/>
  <c r="T95" i="2"/>
  <c r="Q95" i="2"/>
  <c r="N95" i="2"/>
  <c r="K95" i="2"/>
  <c r="H95" i="2"/>
  <c r="BD94" i="2"/>
  <c r="BA94" i="2"/>
  <c r="AX94" i="2"/>
  <c r="AU94" i="2"/>
  <c r="AR94" i="2"/>
  <c r="AO94" i="2"/>
  <c r="AL94" i="2"/>
  <c r="AI94" i="2"/>
  <c r="AF94" i="2"/>
  <c r="AC94" i="2"/>
  <c r="Z94" i="2"/>
  <c r="W94" i="2"/>
  <c r="T94" i="2"/>
  <c r="Q94" i="2"/>
  <c r="N94" i="2"/>
  <c r="K94" i="2"/>
  <c r="H94" i="2"/>
  <c r="BD93" i="2"/>
  <c r="BA93" i="2"/>
  <c r="AX93" i="2"/>
  <c r="AU93" i="2"/>
  <c r="AR93" i="2"/>
  <c r="AO93" i="2"/>
  <c r="AL93" i="2"/>
  <c r="AI93" i="2"/>
  <c r="AF93" i="2"/>
  <c r="AC93" i="2"/>
  <c r="Z93" i="2"/>
  <c r="W93" i="2"/>
  <c r="T93" i="2"/>
  <c r="Q93" i="2"/>
  <c r="N93" i="2"/>
  <c r="K93" i="2"/>
  <c r="H93" i="2"/>
  <c r="BD92" i="2"/>
  <c r="BA92" i="2"/>
  <c r="AX92" i="2"/>
  <c r="AU92" i="2"/>
  <c r="AR92" i="2"/>
  <c r="AO92" i="2"/>
  <c r="AL92" i="2"/>
  <c r="AI92" i="2"/>
  <c r="AF92" i="2"/>
  <c r="AC92" i="2"/>
  <c r="Z92" i="2"/>
  <c r="W92" i="2"/>
  <c r="T92" i="2"/>
  <c r="Q92" i="2"/>
  <c r="N92" i="2"/>
  <c r="K92" i="2"/>
  <c r="H92" i="2"/>
  <c r="BD91" i="2"/>
  <c r="BA91" i="2"/>
  <c r="AX91" i="2"/>
  <c r="AU91" i="2"/>
  <c r="AR91" i="2"/>
  <c r="AO91" i="2"/>
  <c r="AL91" i="2"/>
  <c r="AI91" i="2"/>
  <c r="AF91" i="2"/>
  <c r="AC91" i="2"/>
  <c r="Z91" i="2"/>
  <c r="W91" i="2"/>
  <c r="T91" i="2"/>
  <c r="Q91" i="2"/>
  <c r="N91" i="2"/>
  <c r="K91" i="2"/>
  <c r="H91" i="2"/>
  <c r="BD90" i="2"/>
  <c r="BA90" i="2"/>
  <c r="AX90" i="2"/>
  <c r="AU90" i="2"/>
  <c r="AR90" i="2"/>
  <c r="AO90" i="2"/>
  <c r="AL90" i="2"/>
  <c r="AI90" i="2"/>
  <c r="AF90" i="2"/>
  <c r="AC90" i="2"/>
  <c r="Z90" i="2"/>
  <c r="W90" i="2"/>
  <c r="T90" i="2"/>
  <c r="Q90" i="2"/>
  <c r="N90" i="2"/>
  <c r="K90" i="2"/>
  <c r="H90" i="2"/>
  <c r="BD89" i="2"/>
  <c r="BA89" i="2"/>
  <c r="AX89" i="2"/>
  <c r="AU89" i="2"/>
  <c r="AR89" i="2"/>
  <c r="AO89" i="2"/>
  <c r="AL89" i="2"/>
  <c r="AI89" i="2"/>
  <c r="AF89" i="2"/>
  <c r="AC89" i="2"/>
  <c r="Z89" i="2"/>
  <c r="W89" i="2"/>
  <c r="T89" i="2"/>
  <c r="Q89" i="2"/>
  <c r="N89" i="2"/>
  <c r="K89" i="2"/>
  <c r="H89" i="2"/>
  <c r="BD88" i="2"/>
  <c r="BA88" i="2"/>
  <c r="AX88" i="2"/>
  <c r="AU88" i="2"/>
  <c r="AR88" i="2"/>
  <c r="AO88" i="2"/>
  <c r="AL88" i="2"/>
  <c r="AI88" i="2"/>
  <c r="AF88" i="2"/>
  <c r="AC88" i="2"/>
  <c r="Z88" i="2"/>
  <c r="W88" i="2"/>
  <c r="T88" i="2"/>
  <c r="Q88" i="2"/>
  <c r="N88" i="2"/>
  <c r="K88" i="2"/>
  <c r="H88" i="2"/>
  <c r="BD87" i="2"/>
  <c r="BA87" i="2"/>
  <c r="AX87" i="2"/>
  <c r="AU87" i="2"/>
  <c r="AR87" i="2"/>
  <c r="AO87" i="2"/>
  <c r="AL87" i="2"/>
  <c r="AI87" i="2"/>
  <c r="AF87" i="2"/>
  <c r="AC87" i="2"/>
  <c r="Z87" i="2"/>
  <c r="W87" i="2"/>
  <c r="T87" i="2"/>
  <c r="Q87" i="2"/>
  <c r="N87" i="2"/>
  <c r="K87" i="2"/>
  <c r="H87" i="2"/>
  <c r="BD86" i="2"/>
  <c r="BA86" i="2"/>
  <c r="AX86" i="2"/>
  <c r="AU86" i="2"/>
  <c r="AR86" i="2"/>
  <c r="AO86" i="2"/>
  <c r="AL86" i="2"/>
  <c r="AI86" i="2"/>
  <c r="AF86" i="2"/>
  <c r="AC86" i="2"/>
  <c r="Z86" i="2"/>
  <c r="W86" i="2"/>
  <c r="T86" i="2"/>
  <c r="Q86" i="2"/>
  <c r="N86" i="2"/>
  <c r="K86" i="2"/>
  <c r="H86" i="2"/>
  <c r="BD85" i="2"/>
  <c r="BA85" i="2"/>
  <c r="AX85" i="2"/>
  <c r="AU85" i="2"/>
  <c r="AR85" i="2"/>
  <c r="AO85" i="2"/>
  <c r="AL85" i="2"/>
  <c r="AI85" i="2"/>
  <c r="AF85" i="2"/>
  <c r="AC85" i="2"/>
  <c r="Z85" i="2"/>
  <c r="W85" i="2"/>
  <c r="T85" i="2"/>
  <c r="Q85" i="2"/>
  <c r="N85" i="2"/>
  <c r="K85" i="2"/>
  <c r="H85" i="2"/>
  <c r="BD84" i="2"/>
  <c r="BA84" i="2"/>
  <c r="AX84" i="2"/>
  <c r="AU84" i="2"/>
  <c r="AR84" i="2"/>
  <c r="AO84" i="2"/>
  <c r="AL84" i="2"/>
  <c r="AI84" i="2"/>
  <c r="AF84" i="2"/>
  <c r="AC84" i="2"/>
  <c r="Z84" i="2"/>
  <c r="W84" i="2"/>
  <c r="T84" i="2"/>
  <c r="Q84" i="2"/>
  <c r="N84" i="2"/>
  <c r="K84" i="2"/>
  <c r="H84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BC95" i="1"/>
  <c r="BB95" i="1"/>
  <c r="BC94" i="1"/>
  <c r="BB94" i="1"/>
  <c r="BC93" i="1"/>
  <c r="BB93" i="1"/>
  <c r="BC92" i="1"/>
  <c r="BB92" i="1"/>
  <c r="BC91" i="1"/>
  <c r="BB91" i="1"/>
  <c r="BC90" i="1"/>
  <c r="BB90" i="1"/>
  <c r="BC89" i="1"/>
  <c r="BB89" i="1"/>
  <c r="BC88" i="1"/>
  <c r="BB88" i="1"/>
  <c r="BC87" i="1"/>
  <c r="BB87" i="1"/>
  <c r="BC86" i="1"/>
  <c r="BB86" i="1"/>
  <c r="BC85" i="1"/>
  <c r="BB85" i="1"/>
  <c r="BC84" i="1"/>
  <c r="BB84" i="1"/>
  <c r="AZ96" i="1"/>
  <c r="AY96" i="1"/>
  <c r="AW96" i="1"/>
  <c r="AV96" i="1"/>
  <c r="AT96" i="1"/>
  <c r="AS96" i="1"/>
  <c r="AQ96" i="1"/>
  <c r="AP96" i="1"/>
  <c r="AN96" i="1"/>
  <c r="AM96" i="1"/>
  <c r="AK96" i="1"/>
  <c r="AJ96" i="1"/>
  <c r="AH96" i="1"/>
  <c r="AG96" i="1"/>
  <c r="AE96" i="1"/>
  <c r="AD96" i="1"/>
  <c r="AB96" i="1"/>
  <c r="AA96" i="1"/>
  <c r="V96" i="1"/>
  <c r="U96" i="1"/>
  <c r="S96" i="1"/>
  <c r="R96" i="1"/>
  <c r="P96" i="1"/>
  <c r="O96" i="1"/>
  <c r="J96" i="1"/>
  <c r="I96" i="1"/>
  <c r="G96" i="1"/>
  <c r="F96" i="1"/>
  <c r="BA95" i="1"/>
  <c r="AX95" i="1"/>
  <c r="AU95" i="1"/>
  <c r="AR95" i="1"/>
  <c r="AO95" i="1"/>
  <c r="AL95" i="1"/>
  <c r="AI95" i="1"/>
  <c r="AF95" i="1"/>
  <c r="AC95" i="1"/>
  <c r="W95" i="1"/>
  <c r="T95" i="1"/>
  <c r="Q95" i="1"/>
  <c r="K95" i="1"/>
  <c r="H95" i="1"/>
  <c r="BA94" i="1"/>
  <c r="AX94" i="1"/>
  <c r="AU94" i="1"/>
  <c r="AR94" i="1"/>
  <c r="AO94" i="1"/>
  <c r="AL94" i="1"/>
  <c r="AI94" i="1"/>
  <c r="AF94" i="1"/>
  <c r="AC94" i="1"/>
  <c r="W94" i="1"/>
  <c r="T94" i="1"/>
  <c r="Q94" i="1"/>
  <c r="K94" i="1"/>
  <c r="H94" i="1"/>
  <c r="BA93" i="1"/>
  <c r="AX93" i="1"/>
  <c r="AU93" i="1"/>
  <c r="AR93" i="1"/>
  <c r="AO93" i="1"/>
  <c r="AL93" i="1"/>
  <c r="AI93" i="1"/>
  <c r="AF93" i="1"/>
  <c r="AC93" i="1"/>
  <c r="W93" i="1"/>
  <c r="T93" i="1"/>
  <c r="Q93" i="1"/>
  <c r="K93" i="1"/>
  <c r="H93" i="1"/>
  <c r="BA92" i="1"/>
  <c r="AX92" i="1"/>
  <c r="AU92" i="1"/>
  <c r="AR92" i="1"/>
  <c r="AO92" i="1"/>
  <c r="AL92" i="1"/>
  <c r="AI92" i="1"/>
  <c r="AF92" i="1"/>
  <c r="AC92" i="1"/>
  <c r="W92" i="1"/>
  <c r="T92" i="1"/>
  <c r="Q92" i="1"/>
  <c r="K92" i="1"/>
  <c r="H92" i="1"/>
  <c r="BA91" i="1"/>
  <c r="AX91" i="1"/>
  <c r="AU91" i="1"/>
  <c r="AR91" i="1"/>
  <c r="AO91" i="1"/>
  <c r="AL91" i="1"/>
  <c r="AI91" i="1"/>
  <c r="AF91" i="1"/>
  <c r="AC91" i="1"/>
  <c r="W91" i="1"/>
  <c r="T91" i="1"/>
  <c r="Q91" i="1"/>
  <c r="K91" i="1"/>
  <c r="H91" i="1"/>
  <c r="BA90" i="1"/>
  <c r="AX90" i="1"/>
  <c r="AU90" i="1"/>
  <c r="AR90" i="1"/>
  <c r="AO90" i="1"/>
  <c r="AL90" i="1"/>
  <c r="AI90" i="1"/>
  <c r="AF90" i="1"/>
  <c r="AC90" i="1"/>
  <c r="W90" i="1"/>
  <c r="T90" i="1"/>
  <c r="Q90" i="1"/>
  <c r="K90" i="1"/>
  <c r="H90" i="1"/>
  <c r="BA89" i="1"/>
  <c r="AX89" i="1"/>
  <c r="AU89" i="1"/>
  <c r="AR89" i="1"/>
  <c r="AO89" i="1"/>
  <c r="AL89" i="1"/>
  <c r="AI89" i="1"/>
  <c r="AF89" i="1"/>
  <c r="AC89" i="1"/>
  <c r="W89" i="1"/>
  <c r="T89" i="1"/>
  <c r="Q89" i="1"/>
  <c r="K89" i="1"/>
  <c r="H89" i="1"/>
  <c r="BA88" i="1"/>
  <c r="AX88" i="1"/>
  <c r="AU88" i="1"/>
  <c r="AR88" i="1"/>
  <c r="AO88" i="1"/>
  <c r="AL88" i="1"/>
  <c r="AI88" i="1"/>
  <c r="AF88" i="1"/>
  <c r="AC88" i="1"/>
  <c r="W88" i="1"/>
  <c r="T88" i="1"/>
  <c r="Q88" i="1"/>
  <c r="K88" i="1"/>
  <c r="H88" i="1"/>
  <c r="BA87" i="1"/>
  <c r="AX87" i="1"/>
  <c r="AU87" i="1"/>
  <c r="AR87" i="1"/>
  <c r="AO87" i="1"/>
  <c r="AL87" i="1"/>
  <c r="AI87" i="1"/>
  <c r="AF87" i="1"/>
  <c r="AC87" i="1"/>
  <c r="W87" i="1"/>
  <c r="T87" i="1"/>
  <c r="Q87" i="1"/>
  <c r="K87" i="1"/>
  <c r="H87" i="1"/>
  <c r="BA86" i="1"/>
  <c r="AX86" i="1"/>
  <c r="AU86" i="1"/>
  <c r="AR86" i="1"/>
  <c r="AO86" i="1"/>
  <c r="AL86" i="1"/>
  <c r="AI86" i="1"/>
  <c r="AF86" i="1"/>
  <c r="AC86" i="1"/>
  <c r="W86" i="1"/>
  <c r="T86" i="1"/>
  <c r="Q86" i="1"/>
  <c r="K86" i="1"/>
  <c r="H86" i="1"/>
  <c r="BA85" i="1"/>
  <c r="AX85" i="1"/>
  <c r="AU85" i="1"/>
  <c r="AR85" i="1"/>
  <c r="AO85" i="1"/>
  <c r="AL85" i="1"/>
  <c r="AI85" i="1"/>
  <c r="AF85" i="1"/>
  <c r="AC85" i="1"/>
  <c r="W85" i="1"/>
  <c r="T85" i="1"/>
  <c r="Q85" i="1"/>
  <c r="K85" i="1"/>
  <c r="H85" i="1"/>
  <c r="BA84" i="1"/>
  <c r="AX84" i="1"/>
  <c r="AU84" i="1"/>
  <c r="AR84" i="1"/>
  <c r="AO84" i="1"/>
  <c r="AL84" i="1"/>
  <c r="AI84" i="1"/>
  <c r="AF84" i="1"/>
  <c r="AC84" i="1"/>
  <c r="W84" i="1"/>
  <c r="T84" i="1"/>
  <c r="Q84" i="1"/>
  <c r="K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BF82" i="2"/>
  <c r="BE82" i="2"/>
  <c r="BF81" i="2"/>
  <c r="BE81" i="2"/>
  <c r="BF80" i="2"/>
  <c r="BE80" i="2"/>
  <c r="BF79" i="2"/>
  <c r="BE79" i="2"/>
  <c r="BF78" i="2"/>
  <c r="BE78" i="2"/>
  <c r="BF77" i="2"/>
  <c r="BE77" i="2"/>
  <c r="BF76" i="2"/>
  <c r="BE76" i="2"/>
  <c r="BF75" i="2"/>
  <c r="BE75" i="2"/>
  <c r="BF74" i="2"/>
  <c r="BE74" i="2"/>
  <c r="BF73" i="2"/>
  <c r="BE73" i="2"/>
  <c r="BF72" i="2"/>
  <c r="BE72" i="2"/>
  <c r="BF71" i="2"/>
  <c r="BE71" i="2"/>
  <c r="BC82" i="1"/>
  <c r="BB82" i="1"/>
  <c r="BC81" i="1"/>
  <c r="BB81" i="1"/>
  <c r="BC80" i="1"/>
  <c r="BB80" i="1"/>
  <c r="BC79" i="1"/>
  <c r="BB79" i="1"/>
  <c r="BC78" i="1"/>
  <c r="BB78" i="1"/>
  <c r="BC77" i="1"/>
  <c r="BB77" i="1"/>
  <c r="BC76" i="1"/>
  <c r="BB76" i="1"/>
  <c r="BC75" i="1"/>
  <c r="BB75" i="1"/>
  <c r="BC74" i="1"/>
  <c r="BB74" i="1"/>
  <c r="BC73" i="1"/>
  <c r="BB73" i="1"/>
  <c r="BC72" i="1"/>
  <c r="BB72" i="1"/>
  <c r="BB71" i="1"/>
  <c r="BC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J70" i="1"/>
  <c r="I70" i="1"/>
  <c r="K69" i="1"/>
  <c r="K68" i="1"/>
  <c r="K67" i="1"/>
  <c r="K66" i="1"/>
  <c r="K65" i="1"/>
  <c r="K64" i="1"/>
  <c r="K63" i="1"/>
  <c r="K62" i="1"/>
  <c r="K61" i="1"/>
  <c r="K60" i="1"/>
  <c r="K59" i="1"/>
  <c r="K58" i="1"/>
  <c r="J57" i="1"/>
  <c r="I57" i="1"/>
  <c r="K56" i="1"/>
  <c r="K55" i="1"/>
  <c r="K54" i="1"/>
  <c r="K53" i="1"/>
  <c r="K52" i="1"/>
  <c r="K51" i="1"/>
  <c r="K50" i="1"/>
  <c r="K49" i="1"/>
  <c r="K48" i="1"/>
  <c r="K47" i="1"/>
  <c r="K46" i="1"/>
  <c r="K45" i="1"/>
  <c r="J44" i="1"/>
  <c r="I44" i="1"/>
  <c r="K43" i="1"/>
  <c r="K42" i="1"/>
  <c r="K41" i="1"/>
  <c r="K40" i="1"/>
  <c r="K39" i="1"/>
  <c r="K38" i="1"/>
  <c r="K37" i="1"/>
  <c r="K36" i="1"/>
  <c r="K35" i="1"/>
  <c r="K34" i="1"/>
  <c r="K33" i="1"/>
  <c r="K32" i="1"/>
  <c r="J31" i="1"/>
  <c r="I31" i="1"/>
  <c r="K30" i="1"/>
  <c r="K29" i="1"/>
  <c r="K28" i="1"/>
  <c r="K27" i="1"/>
  <c r="K26" i="1"/>
  <c r="K25" i="1"/>
  <c r="K24" i="1"/>
  <c r="K23" i="1"/>
  <c r="K22" i="1"/>
  <c r="K21" i="1"/>
  <c r="K20" i="1"/>
  <c r="K19" i="1"/>
  <c r="J18" i="1"/>
  <c r="I18" i="1"/>
  <c r="K17" i="1"/>
  <c r="K16" i="1"/>
  <c r="K15" i="1"/>
  <c r="K14" i="1"/>
  <c r="K13" i="1"/>
  <c r="K12" i="1"/>
  <c r="K11" i="1"/>
  <c r="K10" i="1"/>
  <c r="K9" i="1"/>
  <c r="K8" i="1"/>
  <c r="K7" i="1"/>
  <c r="K6" i="1"/>
  <c r="J83" i="1"/>
  <c r="I83" i="1"/>
  <c r="K82" i="1"/>
  <c r="K81" i="1"/>
  <c r="K80" i="1"/>
  <c r="K79" i="1"/>
  <c r="K78" i="1"/>
  <c r="K77" i="1"/>
  <c r="K76" i="1"/>
  <c r="K75" i="1"/>
  <c r="K74" i="1"/>
  <c r="K73" i="1"/>
  <c r="K72" i="1"/>
  <c r="K71" i="1"/>
  <c r="V70" i="1"/>
  <c r="U70" i="1"/>
  <c r="W69" i="1"/>
  <c r="W68" i="1"/>
  <c r="W67" i="1"/>
  <c r="W66" i="1"/>
  <c r="W65" i="1"/>
  <c r="W64" i="1"/>
  <c r="W63" i="1"/>
  <c r="W62" i="1"/>
  <c r="W61" i="1"/>
  <c r="W60" i="1"/>
  <c r="W59" i="1"/>
  <c r="W58" i="1"/>
  <c r="V57" i="1"/>
  <c r="U57" i="1"/>
  <c r="W56" i="1"/>
  <c r="W55" i="1"/>
  <c r="W54" i="1"/>
  <c r="W53" i="1"/>
  <c r="W52" i="1"/>
  <c r="W51" i="1"/>
  <c r="W50" i="1"/>
  <c r="W49" i="1"/>
  <c r="W48" i="1"/>
  <c r="W47" i="1"/>
  <c r="W46" i="1"/>
  <c r="W45" i="1"/>
  <c r="V44" i="1"/>
  <c r="U44" i="1"/>
  <c r="W43" i="1"/>
  <c r="W42" i="1"/>
  <c r="W41" i="1"/>
  <c r="W40" i="1"/>
  <c r="W39" i="1"/>
  <c r="W38" i="1"/>
  <c r="W37" i="1"/>
  <c r="W36" i="1"/>
  <c r="W35" i="1"/>
  <c r="W34" i="1"/>
  <c r="W33" i="1"/>
  <c r="W32" i="1"/>
  <c r="V31" i="1"/>
  <c r="U31" i="1"/>
  <c r="W30" i="1"/>
  <c r="W29" i="1"/>
  <c r="W28" i="1"/>
  <c r="W27" i="1"/>
  <c r="W26" i="1"/>
  <c r="W25" i="1"/>
  <c r="W24" i="1"/>
  <c r="W23" i="1"/>
  <c r="W22" i="1"/>
  <c r="W21" i="1"/>
  <c r="W20" i="1"/>
  <c r="W19" i="1"/>
  <c r="V18" i="1"/>
  <c r="U18" i="1"/>
  <c r="W17" i="1"/>
  <c r="W16" i="1"/>
  <c r="W15" i="1"/>
  <c r="W14" i="1"/>
  <c r="W13" i="1"/>
  <c r="W12" i="1"/>
  <c r="W11" i="1"/>
  <c r="W10" i="1"/>
  <c r="W9" i="1"/>
  <c r="W8" i="1"/>
  <c r="W7" i="1"/>
  <c r="W6" i="1"/>
  <c r="V83" i="1"/>
  <c r="U83" i="1"/>
  <c r="W82" i="1"/>
  <c r="W81" i="1"/>
  <c r="W80" i="1"/>
  <c r="W79" i="1"/>
  <c r="W78" i="1"/>
  <c r="W77" i="1"/>
  <c r="W76" i="1"/>
  <c r="W75" i="1"/>
  <c r="W74" i="1"/>
  <c r="W73" i="1"/>
  <c r="W72" i="1"/>
  <c r="W71" i="1"/>
  <c r="S70" i="1"/>
  <c r="R70" i="1"/>
  <c r="T69" i="1"/>
  <c r="T68" i="1"/>
  <c r="T67" i="1"/>
  <c r="T66" i="1"/>
  <c r="T65" i="1"/>
  <c r="T64" i="1"/>
  <c r="T63" i="1"/>
  <c r="T62" i="1"/>
  <c r="T61" i="1"/>
  <c r="T60" i="1"/>
  <c r="T59" i="1"/>
  <c r="T58" i="1"/>
  <c r="S57" i="1"/>
  <c r="R57" i="1"/>
  <c r="T56" i="1"/>
  <c r="T55" i="1"/>
  <c r="T54" i="1"/>
  <c r="T53" i="1"/>
  <c r="T52" i="1"/>
  <c r="T51" i="1"/>
  <c r="T50" i="1"/>
  <c r="T49" i="1"/>
  <c r="T48" i="1"/>
  <c r="T47" i="1"/>
  <c r="T46" i="1"/>
  <c r="T45" i="1"/>
  <c r="S44" i="1"/>
  <c r="R44" i="1"/>
  <c r="T43" i="1"/>
  <c r="T42" i="1"/>
  <c r="T41" i="1"/>
  <c r="T40" i="1"/>
  <c r="T39" i="1"/>
  <c r="T38" i="1"/>
  <c r="T37" i="1"/>
  <c r="T36" i="1"/>
  <c r="T35" i="1"/>
  <c r="T34" i="1"/>
  <c r="T33" i="1"/>
  <c r="T32" i="1"/>
  <c r="S31" i="1"/>
  <c r="R31" i="1"/>
  <c r="T30" i="1"/>
  <c r="T29" i="1"/>
  <c r="T28" i="1"/>
  <c r="T27" i="1"/>
  <c r="T26" i="1"/>
  <c r="T25" i="1"/>
  <c r="T24" i="1"/>
  <c r="T23" i="1"/>
  <c r="T22" i="1"/>
  <c r="T21" i="1"/>
  <c r="T20" i="1"/>
  <c r="T19" i="1"/>
  <c r="S18" i="1"/>
  <c r="R18" i="1"/>
  <c r="T17" i="1"/>
  <c r="T16" i="1"/>
  <c r="T15" i="1"/>
  <c r="T14" i="1"/>
  <c r="T13" i="1"/>
  <c r="T12" i="1"/>
  <c r="T11" i="1"/>
  <c r="T10" i="1"/>
  <c r="T9" i="1"/>
  <c r="T8" i="1"/>
  <c r="T7" i="1"/>
  <c r="T6" i="1"/>
  <c r="S83" i="1"/>
  <c r="R83" i="1"/>
  <c r="T82" i="1"/>
  <c r="T81" i="1"/>
  <c r="T80" i="1"/>
  <c r="T79" i="1"/>
  <c r="T78" i="1"/>
  <c r="T77" i="1"/>
  <c r="T76" i="1"/>
  <c r="T75" i="1"/>
  <c r="T74" i="1"/>
  <c r="T73" i="1"/>
  <c r="T72" i="1"/>
  <c r="T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W44" i="1"/>
  <c r="AV44" i="1"/>
  <c r="AX43" i="1"/>
  <c r="AX34" i="1"/>
  <c r="AX32" i="1"/>
  <c r="AW31" i="1"/>
  <c r="AV31" i="1"/>
  <c r="AX28" i="1"/>
  <c r="AX27" i="1"/>
  <c r="AX26" i="1"/>
  <c r="AX23" i="1"/>
  <c r="AX22" i="1"/>
  <c r="AW18" i="1"/>
  <c r="AV18" i="1"/>
  <c r="AX16" i="1"/>
  <c r="AX10" i="1"/>
  <c r="AX8" i="1"/>
  <c r="AX7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N57" i="1"/>
  <c r="AM57" i="1"/>
  <c r="AO56" i="1"/>
  <c r="AO55" i="1"/>
  <c r="AO54" i="1"/>
  <c r="AO53" i="1"/>
  <c r="AO52" i="1"/>
  <c r="AO51" i="1"/>
  <c r="AO50" i="1"/>
  <c r="AO49" i="1"/>
  <c r="AO48" i="1"/>
  <c r="AN44" i="1"/>
  <c r="AM44" i="1"/>
  <c r="AO32" i="1"/>
  <c r="AN31" i="1"/>
  <c r="AM31" i="1"/>
  <c r="AO21" i="1"/>
  <c r="AN18" i="1"/>
  <c r="AM18" i="1"/>
  <c r="BC83" i="2"/>
  <c r="BB83" i="2"/>
  <c r="AZ83" i="2"/>
  <c r="AY83" i="2"/>
  <c r="AW83" i="2"/>
  <c r="AV83" i="2"/>
  <c r="AT83" i="2"/>
  <c r="AS83" i="2"/>
  <c r="AQ83" i="2"/>
  <c r="AP83" i="2"/>
  <c r="AN83" i="2"/>
  <c r="AM83" i="2"/>
  <c r="AK83" i="2"/>
  <c r="AJ83" i="2"/>
  <c r="AH83" i="2"/>
  <c r="AG83" i="2"/>
  <c r="AE83" i="2"/>
  <c r="AD83" i="2"/>
  <c r="AB83" i="2"/>
  <c r="AA83" i="2"/>
  <c r="Y83" i="2"/>
  <c r="X83" i="2"/>
  <c r="V83" i="2"/>
  <c r="U83" i="2"/>
  <c r="S83" i="2"/>
  <c r="R83" i="2"/>
  <c r="P83" i="2"/>
  <c r="O83" i="2"/>
  <c r="M83" i="2"/>
  <c r="L83" i="2"/>
  <c r="BE83" i="2" s="1"/>
  <c r="J83" i="2"/>
  <c r="I83" i="2"/>
  <c r="G83" i="2"/>
  <c r="F83" i="2"/>
  <c r="BD82" i="2"/>
  <c r="BA82" i="2"/>
  <c r="AX82" i="2"/>
  <c r="AU82" i="2"/>
  <c r="AR82" i="2"/>
  <c r="AO82" i="2"/>
  <c r="AL82" i="2"/>
  <c r="AI82" i="2"/>
  <c r="AF82" i="2"/>
  <c r="AC82" i="2"/>
  <c r="Z82" i="2"/>
  <c r="W82" i="2"/>
  <c r="T82" i="2"/>
  <c r="Q82" i="2"/>
  <c r="N82" i="2"/>
  <c r="K82" i="2"/>
  <c r="H82" i="2"/>
  <c r="BD81" i="2"/>
  <c r="BA81" i="2"/>
  <c r="AX81" i="2"/>
  <c r="AU81" i="2"/>
  <c r="AR81" i="2"/>
  <c r="AO81" i="2"/>
  <c r="AL81" i="2"/>
  <c r="AI81" i="2"/>
  <c r="AF81" i="2"/>
  <c r="AC81" i="2"/>
  <c r="Z81" i="2"/>
  <c r="W81" i="2"/>
  <c r="T81" i="2"/>
  <c r="Q81" i="2"/>
  <c r="N81" i="2"/>
  <c r="K81" i="2"/>
  <c r="H81" i="2"/>
  <c r="BD80" i="2"/>
  <c r="BA80" i="2"/>
  <c r="AX80" i="2"/>
  <c r="AU80" i="2"/>
  <c r="AR80" i="2"/>
  <c r="AO80" i="2"/>
  <c r="AL80" i="2"/>
  <c r="AI80" i="2"/>
  <c r="AF80" i="2"/>
  <c r="AC80" i="2"/>
  <c r="Z80" i="2"/>
  <c r="W80" i="2"/>
  <c r="T80" i="2"/>
  <c r="Q80" i="2"/>
  <c r="N80" i="2"/>
  <c r="K80" i="2"/>
  <c r="H80" i="2"/>
  <c r="BD79" i="2"/>
  <c r="BA79" i="2"/>
  <c r="AX79" i="2"/>
  <c r="AU79" i="2"/>
  <c r="AR79" i="2"/>
  <c r="AO79" i="2"/>
  <c r="AL79" i="2"/>
  <c r="AI79" i="2"/>
  <c r="AF79" i="2"/>
  <c r="AC79" i="2"/>
  <c r="Z79" i="2"/>
  <c r="W79" i="2"/>
  <c r="T79" i="2"/>
  <c r="Q79" i="2"/>
  <c r="N79" i="2"/>
  <c r="K79" i="2"/>
  <c r="H79" i="2"/>
  <c r="BD78" i="2"/>
  <c r="BA78" i="2"/>
  <c r="AX78" i="2"/>
  <c r="AU78" i="2"/>
  <c r="AR78" i="2"/>
  <c r="AO78" i="2"/>
  <c r="AL78" i="2"/>
  <c r="AI78" i="2"/>
  <c r="AF78" i="2"/>
  <c r="AC78" i="2"/>
  <c r="Z78" i="2"/>
  <c r="W78" i="2"/>
  <c r="T78" i="2"/>
  <c r="Q78" i="2"/>
  <c r="N78" i="2"/>
  <c r="K78" i="2"/>
  <c r="H78" i="2"/>
  <c r="BD77" i="2"/>
  <c r="BA77" i="2"/>
  <c r="AX77" i="2"/>
  <c r="AU77" i="2"/>
  <c r="AR77" i="2"/>
  <c r="AO77" i="2"/>
  <c r="AL77" i="2"/>
  <c r="AI77" i="2"/>
  <c r="AF77" i="2"/>
  <c r="AC77" i="2"/>
  <c r="Z77" i="2"/>
  <c r="W77" i="2"/>
  <c r="T77" i="2"/>
  <c r="Q77" i="2"/>
  <c r="N77" i="2"/>
  <c r="K77" i="2"/>
  <c r="H77" i="2"/>
  <c r="BD76" i="2"/>
  <c r="BA76" i="2"/>
  <c r="AX76" i="2"/>
  <c r="AU76" i="2"/>
  <c r="AR76" i="2"/>
  <c r="AO76" i="2"/>
  <c r="AL76" i="2"/>
  <c r="AI76" i="2"/>
  <c r="AF76" i="2"/>
  <c r="AC76" i="2"/>
  <c r="Z76" i="2"/>
  <c r="W76" i="2"/>
  <c r="T76" i="2"/>
  <c r="Q76" i="2"/>
  <c r="N76" i="2"/>
  <c r="K76" i="2"/>
  <c r="H76" i="2"/>
  <c r="BD75" i="2"/>
  <c r="BA75" i="2"/>
  <c r="AX75" i="2"/>
  <c r="AU75" i="2"/>
  <c r="AR75" i="2"/>
  <c r="AO75" i="2"/>
  <c r="AL75" i="2"/>
  <c r="AI75" i="2"/>
  <c r="AF75" i="2"/>
  <c r="AC75" i="2"/>
  <c r="Z75" i="2"/>
  <c r="W75" i="2"/>
  <c r="T75" i="2"/>
  <c r="Q75" i="2"/>
  <c r="N75" i="2"/>
  <c r="K75" i="2"/>
  <c r="H75" i="2"/>
  <c r="BD74" i="2"/>
  <c r="BA74" i="2"/>
  <c r="AX74" i="2"/>
  <c r="AU74" i="2"/>
  <c r="AR74" i="2"/>
  <c r="AO74" i="2"/>
  <c r="AL74" i="2"/>
  <c r="AI74" i="2"/>
  <c r="AF74" i="2"/>
  <c r="AC74" i="2"/>
  <c r="Z74" i="2"/>
  <c r="W74" i="2"/>
  <c r="T74" i="2"/>
  <c r="Q74" i="2"/>
  <c r="N74" i="2"/>
  <c r="K74" i="2"/>
  <c r="H74" i="2"/>
  <c r="BD73" i="2"/>
  <c r="BA73" i="2"/>
  <c r="AX73" i="2"/>
  <c r="AU73" i="2"/>
  <c r="AR73" i="2"/>
  <c r="AO73" i="2"/>
  <c r="AL73" i="2"/>
  <c r="AI73" i="2"/>
  <c r="AF73" i="2"/>
  <c r="AC73" i="2"/>
  <c r="Z73" i="2"/>
  <c r="W73" i="2"/>
  <c r="T73" i="2"/>
  <c r="Q73" i="2"/>
  <c r="N73" i="2"/>
  <c r="K73" i="2"/>
  <c r="H73" i="2"/>
  <c r="BD72" i="2"/>
  <c r="BA72" i="2"/>
  <c r="AX72" i="2"/>
  <c r="AU72" i="2"/>
  <c r="AR72" i="2"/>
  <c r="AO72" i="2"/>
  <c r="AL72" i="2"/>
  <c r="AI72" i="2"/>
  <c r="AF72" i="2"/>
  <c r="AC72" i="2"/>
  <c r="Z72" i="2"/>
  <c r="W72" i="2"/>
  <c r="T72" i="2"/>
  <c r="Q72" i="2"/>
  <c r="N72" i="2"/>
  <c r="K72" i="2"/>
  <c r="H72" i="2"/>
  <c r="BD71" i="2"/>
  <c r="BA71" i="2"/>
  <c r="AX71" i="2"/>
  <c r="AU71" i="2"/>
  <c r="AR71" i="2"/>
  <c r="AO71" i="2"/>
  <c r="AL71" i="2"/>
  <c r="AI71" i="2"/>
  <c r="AF71" i="2"/>
  <c r="AC71" i="2"/>
  <c r="Z71" i="2"/>
  <c r="W71" i="2"/>
  <c r="T71" i="2"/>
  <c r="Q71" i="2"/>
  <c r="N71" i="2"/>
  <c r="K71" i="2"/>
  <c r="H71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AZ83" i="1"/>
  <c r="AY83" i="1"/>
  <c r="AT83" i="1"/>
  <c r="AS83" i="1"/>
  <c r="AQ83" i="1"/>
  <c r="AP83" i="1"/>
  <c r="AK83" i="1"/>
  <c r="AJ83" i="1"/>
  <c r="AE83" i="1"/>
  <c r="AD83" i="1"/>
  <c r="AB83" i="1"/>
  <c r="AA83" i="1"/>
  <c r="P83" i="1"/>
  <c r="O83" i="1"/>
  <c r="G83" i="1"/>
  <c r="F83" i="1"/>
  <c r="BA82" i="1"/>
  <c r="AU82" i="1"/>
  <c r="AR82" i="1"/>
  <c r="AL82" i="1"/>
  <c r="AF82" i="1"/>
  <c r="AC82" i="1"/>
  <c r="Q82" i="1"/>
  <c r="H82" i="1"/>
  <c r="BA81" i="1"/>
  <c r="AU81" i="1"/>
  <c r="AR81" i="1"/>
  <c r="AL81" i="1"/>
  <c r="AF81" i="1"/>
  <c r="AC81" i="1"/>
  <c r="Q81" i="1"/>
  <c r="H81" i="1"/>
  <c r="BA80" i="1"/>
  <c r="AU80" i="1"/>
  <c r="AR80" i="1"/>
  <c r="AL80" i="1"/>
  <c r="AF80" i="1"/>
  <c r="AC80" i="1"/>
  <c r="Q80" i="1"/>
  <c r="H80" i="1"/>
  <c r="BA79" i="1"/>
  <c r="AU79" i="1"/>
  <c r="AR79" i="1"/>
  <c r="AL79" i="1"/>
  <c r="AF79" i="1"/>
  <c r="AC79" i="1"/>
  <c r="Q79" i="1"/>
  <c r="H79" i="1"/>
  <c r="BA78" i="1"/>
  <c r="AU78" i="1"/>
  <c r="AR78" i="1"/>
  <c r="AL78" i="1"/>
  <c r="AF78" i="1"/>
  <c r="AC78" i="1"/>
  <c r="Q78" i="1"/>
  <c r="H78" i="1"/>
  <c r="BA77" i="1"/>
  <c r="AU77" i="1"/>
  <c r="AR77" i="1"/>
  <c r="AL77" i="1"/>
  <c r="AF77" i="1"/>
  <c r="AC77" i="1"/>
  <c r="Q77" i="1"/>
  <c r="H77" i="1"/>
  <c r="BA76" i="1"/>
  <c r="AU76" i="1"/>
  <c r="AR76" i="1"/>
  <c r="AL76" i="1"/>
  <c r="AF76" i="1"/>
  <c r="AC76" i="1"/>
  <c r="Q76" i="1"/>
  <c r="H76" i="1"/>
  <c r="BA75" i="1"/>
  <c r="AU75" i="1"/>
  <c r="AR75" i="1"/>
  <c r="AL75" i="1"/>
  <c r="AF75" i="1"/>
  <c r="AC75" i="1"/>
  <c r="Q75" i="1"/>
  <c r="H75" i="1"/>
  <c r="BA74" i="1"/>
  <c r="AU74" i="1"/>
  <c r="AR74" i="1"/>
  <c r="AL74" i="1"/>
  <c r="AF74" i="1"/>
  <c r="AC74" i="1"/>
  <c r="Q74" i="1"/>
  <c r="H74" i="1"/>
  <c r="BA73" i="1"/>
  <c r="AU73" i="1"/>
  <c r="AR73" i="1"/>
  <c r="AL73" i="1"/>
  <c r="AF73" i="1"/>
  <c r="AC73" i="1"/>
  <c r="Q73" i="1"/>
  <c r="H73" i="1"/>
  <c r="BA72" i="1"/>
  <c r="AU72" i="1"/>
  <c r="AR72" i="1"/>
  <c r="AL72" i="1"/>
  <c r="AF72" i="1"/>
  <c r="AC72" i="1"/>
  <c r="Q72" i="1"/>
  <c r="H72" i="1"/>
  <c r="BA71" i="1"/>
  <c r="AU71" i="1"/>
  <c r="AR71" i="1"/>
  <c r="AL71" i="1"/>
  <c r="AF71" i="1"/>
  <c r="AC71" i="1"/>
  <c r="Q71" i="1"/>
  <c r="H71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BB83" i="1" l="1"/>
  <c r="BC122" i="1"/>
  <c r="BC83" i="1"/>
  <c r="BC109" i="1"/>
  <c r="BB96" i="1"/>
  <c r="BC96" i="1"/>
  <c r="BE122" i="2"/>
  <c r="BF122" i="2"/>
  <c r="BB122" i="1"/>
  <c r="BB109" i="1"/>
  <c r="BE109" i="2"/>
  <c r="BF109" i="2"/>
  <c r="BF96" i="2"/>
  <c r="BE96" i="2"/>
  <c r="BF83" i="2"/>
  <c r="AQ57" i="2"/>
  <c r="AP57" i="2"/>
  <c r="AR56" i="2"/>
  <c r="AR55" i="2"/>
  <c r="AR54" i="2"/>
  <c r="AR53" i="2"/>
  <c r="AR52" i="2"/>
  <c r="AR51" i="2"/>
  <c r="AR50" i="2"/>
  <c r="AR49" i="2"/>
  <c r="AR48" i="2"/>
  <c r="AR47" i="2"/>
  <c r="AR46" i="2"/>
  <c r="AR45" i="2"/>
  <c r="AQ44" i="2"/>
  <c r="AP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Q31" i="2"/>
  <c r="AP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Q18" i="2"/>
  <c r="AP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AQ70" i="2"/>
  <c r="AP70" i="2"/>
  <c r="AR69" i="2"/>
  <c r="AR68" i="2"/>
  <c r="AR67" i="2"/>
  <c r="AR66" i="2"/>
  <c r="AR65" i="2"/>
  <c r="AR64" i="2"/>
  <c r="AR63" i="2"/>
  <c r="AR62" i="2"/>
  <c r="AR61" i="2"/>
  <c r="AR60" i="2"/>
  <c r="AR59" i="2"/>
  <c r="AR58" i="2"/>
  <c r="BF69" i="2" l="1"/>
  <c r="BE69" i="2"/>
  <c r="BF68" i="2"/>
  <c r="BE68" i="2"/>
  <c r="BF67" i="2"/>
  <c r="BE67" i="2"/>
  <c r="BF66" i="2"/>
  <c r="BE66" i="2"/>
  <c r="BF65" i="2"/>
  <c r="BE65" i="2"/>
  <c r="BF64" i="2"/>
  <c r="BE64" i="2"/>
  <c r="BF63" i="2"/>
  <c r="BE63" i="2"/>
  <c r="BF62" i="2"/>
  <c r="BE62" i="2"/>
  <c r="BF60" i="2"/>
  <c r="BE60" i="2"/>
  <c r="BF59" i="2"/>
  <c r="BE59" i="2"/>
  <c r="BF58" i="2"/>
  <c r="BE58" i="2"/>
  <c r="BF61" i="2"/>
  <c r="BE61" i="2"/>
  <c r="P57" i="2"/>
  <c r="O57" i="2"/>
  <c r="Q56" i="2"/>
  <c r="Q55" i="2"/>
  <c r="Q54" i="2"/>
  <c r="Q53" i="2"/>
  <c r="Q52" i="2"/>
  <c r="Q51" i="2"/>
  <c r="Q50" i="2"/>
  <c r="Q49" i="2"/>
  <c r="Q48" i="2"/>
  <c r="Q47" i="2"/>
  <c r="Q46" i="2"/>
  <c r="Q45" i="2"/>
  <c r="P44" i="2"/>
  <c r="O44" i="2"/>
  <c r="Q43" i="2"/>
  <c r="Q42" i="2"/>
  <c r="Q41" i="2"/>
  <c r="Q40" i="2"/>
  <c r="Q39" i="2"/>
  <c r="Q38" i="2"/>
  <c r="Q37" i="2"/>
  <c r="Q36" i="2"/>
  <c r="Q35" i="2"/>
  <c r="Q34" i="2"/>
  <c r="Q33" i="2"/>
  <c r="Q32" i="2"/>
  <c r="P31" i="2"/>
  <c r="O31" i="2"/>
  <c r="Q30" i="2"/>
  <c r="Q29" i="2"/>
  <c r="Q28" i="2"/>
  <c r="Q27" i="2"/>
  <c r="Q26" i="2"/>
  <c r="Q25" i="2"/>
  <c r="Q24" i="2"/>
  <c r="Q23" i="2"/>
  <c r="Q22" i="2"/>
  <c r="Q21" i="2"/>
  <c r="Q20" i="2"/>
  <c r="Q19" i="2"/>
  <c r="P18" i="2"/>
  <c r="O18" i="2"/>
  <c r="Q17" i="2"/>
  <c r="Q16" i="2"/>
  <c r="Q15" i="2"/>
  <c r="Q14" i="2"/>
  <c r="Q13" i="2"/>
  <c r="Q12" i="2"/>
  <c r="Q11" i="2"/>
  <c r="Q10" i="2"/>
  <c r="Q9" i="2"/>
  <c r="Q8" i="2"/>
  <c r="Q7" i="2"/>
  <c r="Q6" i="2"/>
  <c r="P70" i="2"/>
  <c r="O70" i="2"/>
  <c r="Q69" i="2"/>
  <c r="Q68" i="2"/>
  <c r="Q67" i="2"/>
  <c r="Q66" i="2"/>
  <c r="Q65" i="2"/>
  <c r="Q64" i="2"/>
  <c r="Q63" i="2"/>
  <c r="Q62" i="2"/>
  <c r="Q61" i="2"/>
  <c r="Q60" i="2"/>
  <c r="Q59" i="2"/>
  <c r="Q58" i="2"/>
  <c r="AH70" i="2" l="1"/>
  <c r="AG70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BC69" i="1" l="1"/>
  <c r="BB69" i="1"/>
  <c r="BC68" i="1"/>
  <c r="BB68" i="1"/>
  <c r="BC67" i="1"/>
  <c r="BB67" i="1"/>
  <c r="BC66" i="1"/>
  <c r="BB66" i="1"/>
  <c r="BC65" i="1"/>
  <c r="BB65" i="1"/>
  <c r="BC64" i="1"/>
  <c r="BB64" i="1"/>
  <c r="BC63" i="1"/>
  <c r="BB63" i="1"/>
  <c r="BC62" i="1"/>
  <c r="BB62" i="1"/>
  <c r="BC61" i="1"/>
  <c r="BB61" i="1"/>
  <c r="BC60" i="1"/>
  <c r="BB60" i="1"/>
  <c r="BC58" i="1"/>
  <c r="BB58" i="1"/>
  <c r="BC59" i="1"/>
  <c r="BB59" i="1"/>
  <c r="AF51" i="1"/>
  <c r="AF52" i="1"/>
  <c r="AF53" i="1"/>
  <c r="AF54" i="1"/>
  <c r="AF55" i="1"/>
  <c r="AE70" i="1"/>
  <c r="AD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E57" i="1"/>
  <c r="AD57" i="1"/>
  <c r="AF56" i="1"/>
  <c r="AF50" i="1"/>
  <c r="AF49" i="1"/>
  <c r="AF48" i="1"/>
  <c r="AE44" i="1"/>
  <c r="AD44" i="1"/>
  <c r="AE31" i="1"/>
  <c r="AD31" i="1"/>
  <c r="AE18" i="1"/>
  <c r="AD18" i="1"/>
  <c r="BC55" i="1" l="1"/>
  <c r="BB55" i="1"/>
  <c r="BC54" i="1"/>
  <c r="BB54" i="1"/>
  <c r="BC53" i="1"/>
  <c r="BB53" i="1"/>
  <c r="BC52" i="1"/>
  <c r="BB52" i="1"/>
  <c r="BC51" i="1"/>
  <c r="BB51" i="1"/>
  <c r="BC50" i="1"/>
  <c r="BB50" i="1"/>
  <c r="BC49" i="1"/>
  <c r="BB49" i="1"/>
  <c r="BC48" i="1"/>
  <c r="BB48" i="1"/>
  <c r="BC47" i="1"/>
  <c r="BB47" i="1"/>
  <c r="BC46" i="1"/>
  <c r="BB46" i="1"/>
  <c r="BC45" i="1"/>
  <c r="BB45" i="1"/>
  <c r="BC70" i="2" l="1"/>
  <c r="BB70" i="2"/>
  <c r="AZ70" i="2"/>
  <c r="AY70" i="2"/>
  <c r="AW70" i="2"/>
  <c r="AV70" i="2"/>
  <c r="AT70" i="2"/>
  <c r="AS70" i="2"/>
  <c r="AN70" i="2"/>
  <c r="AM70" i="2"/>
  <c r="AK70" i="2"/>
  <c r="AJ70" i="2"/>
  <c r="AE70" i="2"/>
  <c r="AD70" i="2"/>
  <c r="AB70" i="2"/>
  <c r="AA70" i="2"/>
  <c r="Y70" i="2"/>
  <c r="X70" i="2"/>
  <c r="V70" i="2"/>
  <c r="U70" i="2"/>
  <c r="S70" i="2"/>
  <c r="R70" i="2"/>
  <c r="M70" i="2"/>
  <c r="L70" i="2"/>
  <c r="J70" i="2"/>
  <c r="I70" i="2"/>
  <c r="G70" i="2"/>
  <c r="F70" i="2"/>
  <c r="BD69" i="2"/>
  <c r="BA69" i="2"/>
  <c r="AX69" i="2"/>
  <c r="AU69" i="2"/>
  <c r="AO69" i="2"/>
  <c r="AL69" i="2"/>
  <c r="AF69" i="2"/>
  <c r="AC69" i="2"/>
  <c r="Z69" i="2"/>
  <c r="W69" i="2"/>
  <c r="T69" i="2"/>
  <c r="N69" i="2"/>
  <c r="K69" i="2"/>
  <c r="H69" i="2"/>
  <c r="BD68" i="2"/>
  <c r="BA68" i="2"/>
  <c r="AX68" i="2"/>
  <c r="AU68" i="2"/>
  <c r="AO68" i="2"/>
  <c r="AL68" i="2"/>
  <c r="AF68" i="2"/>
  <c r="AC68" i="2"/>
  <c r="Z68" i="2"/>
  <c r="W68" i="2"/>
  <c r="T68" i="2"/>
  <c r="N68" i="2"/>
  <c r="K68" i="2"/>
  <c r="H68" i="2"/>
  <c r="BD67" i="2"/>
  <c r="BA67" i="2"/>
  <c r="AX67" i="2"/>
  <c r="AU67" i="2"/>
  <c r="AO67" i="2"/>
  <c r="AL67" i="2"/>
  <c r="AF67" i="2"/>
  <c r="AC67" i="2"/>
  <c r="Z67" i="2"/>
  <c r="W67" i="2"/>
  <c r="T67" i="2"/>
  <c r="N67" i="2"/>
  <c r="K67" i="2"/>
  <c r="H67" i="2"/>
  <c r="BD66" i="2"/>
  <c r="BA66" i="2"/>
  <c r="AX66" i="2"/>
  <c r="AU66" i="2"/>
  <c r="AO66" i="2"/>
  <c r="AL66" i="2"/>
  <c r="AF66" i="2"/>
  <c r="AC66" i="2"/>
  <c r="Z66" i="2"/>
  <c r="W66" i="2"/>
  <c r="T66" i="2"/>
  <c r="N66" i="2"/>
  <c r="K66" i="2"/>
  <c r="H66" i="2"/>
  <c r="BD65" i="2"/>
  <c r="BA65" i="2"/>
  <c r="AX65" i="2"/>
  <c r="AU65" i="2"/>
  <c r="AO65" i="2"/>
  <c r="AL65" i="2"/>
  <c r="AF65" i="2"/>
  <c r="AC65" i="2"/>
  <c r="Z65" i="2"/>
  <c r="W65" i="2"/>
  <c r="T65" i="2"/>
  <c r="N65" i="2"/>
  <c r="K65" i="2"/>
  <c r="H65" i="2"/>
  <c r="BD64" i="2"/>
  <c r="BA64" i="2"/>
  <c r="AX64" i="2"/>
  <c r="AU64" i="2"/>
  <c r="AO64" i="2"/>
  <c r="AL64" i="2"/>
  <c r="AF64" i="2"/>
  <c r="AC64" i="2"/>
  <c r="Z64" i="2"/>
  <c r="W64" i="2"/>
  <c r="T64" i="2"/>
  <c r="N64" i="2"/>
  <c r="K64" i="2"/>
  <c r="H64" i="2"/>
  <c r="BD63" i="2"/>
  <c r="BA63" i="2"/>
  <c r="AX63" i="2"/>
  <c r="AU63" i="2"/>
  <c r="AO63" i="2"/>
  <c r="AL63" i="2"/>
  <c r="AF63" i="2"/>
  <c r="AC63" i="2"/>
  <c r="Z63" i="2"/>
  <c r="W63" i="2"/>
  <c r="T63" i="2"/>
  <c r="N63" i="2"/>
  <c r="K63" i="2"/>
  <c r="H63" i="2"/>
  <c r="BD62" i="2"/>
  <c r="BA62" i="2"/>
  <c r="AX62" i="2"/>
  <c r="AU62" i="2"/>
  <c r="AO62" i="2"/>
  <c r="AL62" i="2"/>
  <c r="AF62" i="2"/>
  <c r="AC62" i="2"/>
  <c r="Z62" i="2"/>
  <c r="W62" i="2"/>
  <c r="T62" i="2"/>
  <c r="N62" i="2"/>
  <c r="K62" i="2"/>
  <c r="H62" i="2"/>
  <c r="BD61" i="2"/>
  <c r="BA61" i="2"/>
  <c r="AX61" i="2"/>
  <c r="AU61" i="2"/>
  <c r="AO61" i="2"/>
  <c r="AL61" i="2"/>
  <c r="AF61" i="2"/>
  <c r="AC61" i="2"/>
  <c r="Z61" i="2"/>
  <c r="W61" i="2"/>
  <c r="T61" i="2"/>
  <c r="N61" i="2"/>
  <c r="K61" i="2"/>
  <c r="H61" i="2"/>
  <c r="BD60" i="2"/>
  <c r="BA60" i="2"/>
  <c r="AX60" i="2"/>
  <c r="AU60" i="2"/>
  <c r="AO60" i="2"/>
  <c r="AL60" i="2"/>
  <c r="AF60" i="2"/>
  <c r="AC60" i="2"/>
  <c r="Z60" i="2"/>
  <c r="W60" i="2"/>
  <c r="T60" i="2"/>
  <c r="N60" i="2"/>
  <c r="K60" i="2"/>
  <c r="H60" i="2"/>
  <c r="BD59" i="2"/>
  <c r="BA59" i="2"/>
  <c r="AX59" i="2"/>
  <c r="AU59" i="2"/>
  <c r="AO59" i="2"/>
  <c r="AL59" i="2"/>
  <c r="AF59" i="2"/>
  <c r="AC59" i="2"/>
  <c r="Z59" i="2"/>
  <c r="W59" i="2"/>
  <c r="T59" i="2"/>
  <c r="N59" i="2"/>
  <c r="K59" i="2"/>
  <c r="H59" i="2"/>
  <c r="BD58" i="2"/>
  <c r="BA58" i="2"/>
  <c r="AX58" i="2"/>
  <c r="AU58" i="2"/>
  <c r="AO58" i="2"/>
  <c r="AL58" i="2"/>
  <c r="AF58" i="2"/>
  <c r="AC58" i="2"/>
  <c r="Z58" i="2"/>
  <c r="W58" i="2"/>
  <c r="T58" i="2"/>
  <c r="N58" i="2"/>
  <c r="K58" i="2"/>
  <c r="H58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BC56" i="1"/>
  <c r="BB56" i="1"/>
  <c r="AT70" i="1"/>
  <c r="AS70" i="1"/>
  <c r="AQ70" i="1"/>
  <c r="AP70" i="1"/>
  <c r="AK70" i="1"/>
  <c r="AJ70" i="1"/>
  <c r="AB70" i="1"/>
  <c r="AA70" i="1"/>
  <c r="P70" i="1"/>
  <c r="O70" i="1"/>
  <c r="G70" i="1"/>
  <c r="F70" i="1"/>
  <c r="AU69" i="1"/>
  <c r="AR69" i="1"/>
  <c r="AL69" i="1"/>
  <c r="AC69" i="1"/>
  <c r="Q69" i="1"/>
  <c r="H69" i="1"/>
  <c r="AU68" i="1"/>
  <c r="AR68" i="1"/>
  <c r="AL68" i="1"/>
  <c r="AC68" i="1"/>
  <c r="Q68" i="1"/>
  <c r="H68" i="1"/>
  <c r="AU67" i="1"/>
  <c r="AR67" i="1"/>
  <c r="AL67" i="1"/>
  <c r="AC67" i="1"/>
  <c r="Q67" i="1"/>
  <c r="H67" i="1"/>
  <c r="AU66" i="1"/>
  <c r="AR66" i="1"/>
  <c r="AL66" i="1"/>
  <c r="AC66" i="1"/>
  <c r="Q66" i="1"/>
  <c r="H66" i="1"/>
  <c r="AU65" i="1"/>
  <c r="AR65" i="1"/>
  <c r="AL65" i="1"/>
  <c r="AC65" i="1"/>
  <c r="Q65" i="1"/>
  <c r="H65" i="1"/>
  <c r="AU64" i="1"/>
  <c r="AR64" i="1"/>
  <c r="AL64" i="1"/>
  <c r="AC64" i="1"/>
  <c r="Q64" i="1"/>
  <c r="H64" i="1"/>
  <c r="AU63" i="1"/>
  <c r="AR63" i="1"/>
  <c r="AL63" i="1"/>
  <c r="AC63" i="1"/>
  <c r="Q63" i="1"/>
  <c r="H63" i="1"/>
  <c r="AU62" i="1"/>
  <c r="AR62" i="1"/>
  <c r="AL62" i="1"/>
  <c r="AC62" i="1"/>
  <c r="Q62" i="1"/>
  <c r="H62" i="1"/>
  <c r="AU61" i="1"/>
  <c r="AR61" i="1"/>
  <c r="AL61" i="1"/>
  <c r="AC61" i="1"/>
  <c r="Q61" i="1"/>
  <c r="H61" i="1"/>
  <c r="AU60" i="1"/>
  <c r="AR60" i="1"/>
  <c r="AL60" i="1"/>
  <c r="AC60" i="1"/>
  <c r="Q60" i="1"/>
  <c r="H60" i="1"/>
  <c r="AU59" i="1"/>
  <c r="AR59" i="1"/>
  <c r="AL59" i="1"/>
  <c r="AC59" i="1"/>
  <c r="Q59" i="1"/>
  <c r="H59" i="1"/>
  <c r="AU58" i="1"/>
  <c r="AR58" i="1"/>
  <c r="AL58" i="1"/>
  <c r="AC58" i="1"/>
  <c r="Q58" i="1"/>
  <c r="H58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BC70" i="1" l="1"/>
  <c r="BB70" i="1"/>
  <c r="BE70" i="2"/>
  <c r="BF70" i="2"/>
  <c r="BF56" i="2"/>
  <c r="BE56" i="2"/>
  <c r="BF54" i="2"/>
  <c r="BE54" i="2"/>
  <c r="BF53" i="2"/>
  <c r="BE53" i="2"/>
  <c r="BF52" i="2"/>
  <c r="BE52" i="2"/>
  <c r="BF51" i="2"/>
  <c r="BE51" i="2"/>
  <c r="BF50" i="2"/>
  <c r="BE50" i="2"/>
  <c r="BF49" i="2"/>
  <c r="BE49" i="2"/>
  <c r="BF48" i="2"/>
  <c r="BE48" i="2"/>
  <c r="BF47" i="2"/>
  <c r="BE47" i="2"/>
  <c r="BF46" i="2"/>
  <c r="BE46" i="2"/>
  <c r="BF45" i="2"/>
  <c r="BE45" i="2"/>
  <c r="BF55" i="2"/>
  <c r="BE55" i="2"/>
  <c r="AU43" i="2"/>
  <c r="AU42" i="2"/>
  <c r="AU41" i="2"/>
  <c r="AU40" i="2"/>
  <c r="AU39" i="2"/>
  <c r="AU38" i="2"/>
  <c r="AU37" i="2"/>
  <c r="AU36" i="2"/>
  <c r="AT57" i="2"/>
  <c r="AS57" i="2"/>
  <c r="AU56" i="2"/>
  <c r="AU55" i="2"/>
  <c r="AU54" i="2"/>
  <c r="AU53" i="2"/>
  <c r="AU52" i="2"/>
  <c r="AU51" i="2"/>
  <c r="AU50" i="2"/>
  <c r="AU49" i="2"/>
  <c r="AT44" i="2"/>
  <c r="AS44" i="2"/>
  <c r="AT31" i="2"/>
  <c r="AS31" i="2"/>
  <c r="AT18" i="2"/>
  <c r="AS18" i="2"/>
  <c r="AU48" i="1" l="1"/>
  <c r="AR48" i="1"/>
  <c r="AL48" i="1"/>
  <c r="AC48" i="1"/>
  <c r="Q48" i="1"/>
  <c r="H48" i="1"/>
  <c r="E48" i="1"/>
  <c r="BD56" i="2" l="1"/>
  <c r="BA56" i="2"/>
  <c r="AX56" i="2"/>
  <c r="AO56" i="2"/>
  <c r="AL56" i="2"/>
  <c r="AF56" i="2"/>
  <c r="AC56" i="2"/>
  <c r="Z56" i="2"/>
  <c r="W56" i="2"/>
  <c r="T56" i="2"/>
  <c r="N56" i="2"/>
  <c r="K56" i="2"/>
  <c r="H56" i="2"/>
  <c r="E56" i="2"/>
  <c r="BD55" i="2"/>
  <c r="BA55" i="2"/>
  <c r="AX55" i="2"/>
  <c r="AO55" i="2"/>
  <c r="AL55" i="2"/>
  <c r="AF55" i="2"/>
  <c r="AC55" i="2"/>
  <c r="Z55" i="2"/>
  <c r="W55" i="2"/>
  <c r="T55" i="2"/>
  <c r="N55" i="2"/>
  <c r="K55" i="2"/>
  <c r="H55" i="2"/>
  <c r="E55" i="2"/>
  <c r="BD54" i="2"/>
  <c r="BA54" i="2"/>
  <c r="AX54" i="2"/>
  <c r="AO54" i="2"/>
  <c r="AL54" i="2"/>
  <c r="AF54" i="2"/>
  <c r="AC54" i="2"/>
  <c r="Z54" i="2"/>
  <c r="W54" i="2"/>
  <c r="T54" i="2"/>
  <c r="N54" i="2"/>
  <c r="K54" i="2"/>
  <c r="H54" i="2"/>
  <c r="E54" i="2"/>
  <c r="BD53" i="2"/>
  <c r="BA53" i="2"/>
  <c r="AX53" i="2"/>
  <c r="AO53" i="2"/>
  <c r="AL53" i="2"/>
  <c r="AF53" i="2"/>
  <c r="AC53" i="2"/>
  <c r="Z53" i="2"/>
  <c r="W53" i="2"/>
  <c r="T53" i="2"/>
  <c r="N53" i="2"/>
  <c r="K53" i="2"/>
  <c r="H53" i="2"/>
  <c r="E53" i="2"/>
  <c r="BD52" i="2"/>
  <c r="BA52" i="2"/>
  <c r="AX52" i="2"/>
  <c r="AO52" i="2"/>
  <c r="AL52" i="2"/>
  <c r="AF52" i="2"/>
  <c r="AC52" i="2"/>
  <c r="Z52" i="2"/>
  <c r="W52" i="2"/>
  <c r="T52" i="2"/>
  <c r="N52" i="2"/>
  <c r="K52" i="2"/>
  <c r="H52" i="2"/>
  <c r="E52" i="2"/>
  <c r="BD51" i="2"/>
  <c r="BA51" i="2"/>
  <c r="AX51" i="2"/>
  <c r="AO51" i="2"/>
  <c r="AL51" i="2"/>
  <c r="AF51" i="2"/>
  <c r="AC51" i="2"/>
  <c r="Z51" i="2"/>
  <c r="W51" i="2"/>
  <c r="T51" i="2"/>
  <c r="N51" i="2"/>
  <c r="K51" i="2"/>
  <c r="H51" i="2"/>
  <c r="E51" i="2"/>
  <c r="BD50" i="2"/>
  <c r="BA50" i="2"/>
  <c r="AX50" i="2"/>
  <c r="AO50" i="2"/>
  <c r="AL50" i="2"/>
  <c r="AF50" i="2"/>
  <c r="AC50" i="2"/>
  <c r="Z50" i="2"/>
  <c r="W50" i="2"/>
  <c r="T50" i="2"/>
  <c r="N50" i="2"/>
  <c r="K50" i="2"/>
  <c r="H50" i="2"/>
  <c r="E50" i="2"/>
  <c r="BD49" i="2"/>
  <c r="BA49" i="2"/>
  <c r="AX49" i="2"/>
  <c r="AO49" i="2"/>
  <c r="AL49" i="2"/>
  <c r="AF49" i="2"/>
  <c r="AC49" i="2"/>
  <c r="Z49" i="2"/>
  <c r="W49" i="2"/>
  <c r="T49" i="2"/>
  <c r="N49" i="2"/>
  <c r="K49" i="2"/>
  <c r="H49" i="2"/>
  <c r="E49" i="2"/>
  <c r="AU56" i="1"/>
  <c r="AR56" i="1"/>
  <c r="AL56" i="1"/>
  <c r="AC56" i="1"/>
  <c r="Q56" i="1"/>
  <c r="H56" i="1"/>
  <c r="E56" i="1"/>
  <c r="AU55" i="1"/>
  <c r="AR55" i="1"/>
  <c r="AL55" i="1"/>
  <c r="AC55" i="1"/>
  <c r="Q55" i="1"/>
  <c r="H55" i="1"/>
  <c r="E55" i="1"/>
  <c r="AU54" i="1"/>
  <c r="AR54" i="1"/>
  <c r="AL54" i="1"/>
  <c r="AC54" i="1"/>
  <c r="Q54" i="1"/>
  <c r="H54" i="1"/>
  <c r="E54" i="1"/>
  <c r="AU53" i="1"/>
  <c r="AR53" i="1"/>
  <c r="AL53" i="1"/>
  <c r="AC53" i="1"/>
  <c r="Q53" i="1"/>
  <c r="H53" i="1"/>
  <c r="E53" i="1"/>
  <c r="AU52" i="1"/>
  <c r="AR52" i="1"/>
  <c r="AL52" i="1"/>
  <c r="AC52" i="1"/>
  <c r="Q52" i="1"/>
  <c r="H52" i="1"/>
  <c r="E52" i="1"/>
  <c r="AU51" i="1"/>
  <c r="AR51" i="1"/>
  <c r="AL51" i="1"/>
  <c r="AC51" i="1"/>
  <c r="Q51" i="1"/>
  <c r="H51" i="1"/>
  <c r="E51" i="1"/>
  <c r="AU50" i="1"/>
  <c r="AR50" i="1"/>
  <c r="AL50" i="1"/>
  <c r="AC50" i="1"/>
  <c r="Q50" i="1"/>
  <c r="H50" i="1"/>
  <c r="E50" i="1"/>
  <c r="AU49" i="1"/>
  <c r="AR49" i="1"/>
  <c r="AL49" i="1"/>
  <c r="AC49" i="1"/>
  <c r="Q49" i="1"/>
  <c r="H49" i="1"/>
  <c r="E49" i="1"/>
  <c r="D57" i="1" l="1"/>
  <c r="C57" i="1"/>
  <c r="E46" i="1"/>
  <c r="D44" i="1"/>
  <c r="C44" i="1"/>
  <c r="D31" i="1"/>
  <c r="C31" i="1"/>
  <c r="D18" i="1"/>
  <c r="C18" i="1"/>
  <c r="AF45" i="2" l="1"/>
  <c r="BC57" i="2" l="1"/>
  <c r="BB57" i="2"/>
  <c r="AZ57" i="2"/>
  <c r="AY57" i="2"/>
  <c r="AW57" i="2"/>
  <c r="AV57" i="2"/>
  <c r="AN57" i="2"/>
  <c r="AM57" i="2"/>
  <c r="AK57" i="2"/>
  <c r="AJ57" i="2"/>
  <c r="AE57" i="2"/>
  <c r="AD57" i="2"/>
  <c r="AB57" i="2"/>
  <c r="AA57" i="2"/>
  <c r="Y57" i="2"/>
  <c r="X57" i="2"/>
  <c r="V57" i="2"/>
  <c r="U57" i="2"/>
  <c r="S57" i="2"/>
  <c r="R57" i="2"/>
  <c r="M57" i="2"/>
  <c r="L57" i="2"/>
  <c r="J57" i="2"/>
  <c r="I57" i="2"/>
  <c r="G57" i="2"/>
  <c r="F57" i="2"/>
  <c r="BD48" i="2"/>
  <c r="BA48" i="2"/>
  <c r="AF48" i="2"/>
  <c r="N48" i="2"/>
  <c r="BD47" i="2"/>
  <c r="BA47" i="2"/>
  <c r="AF47" i="2"/>
  <c r="N47" i="2"/>
  <c r="BD46" i="2"/>
  <c r="BA46" i="2"/>
  <c r="AC46" i="2"/>
  <c r="BD45" i="2"/>
  <c r="N45" i="2"/>
  <c r="D57" i="2"/>
  <c r="C57" i="2"/>
  <c r="E48" i="2"/>
  <c r="E47" i="2"/>
  <c r="E45" i="2"/>
  <c r="AT57" i="1"/>
  <c r="AS57" i="1"/>
  <c r="AQ57" i="1"/>
  <c r="AP57" i="1"/>
  <c r="AK57" i="1"/>
  <c r="AJ57" i="1"/>
  <c r="AB57" i="1"/>
  <c r="AA57" i="1"/>
  <c r="P57" i="1"/>
  <c r="O57" i="1"/>
  <c r="AC47" i="1"/>
  <c r="AC46" i="1"/>
  <c r="AU45" i="1"/>
  <c r="AC45" i="1"/>
  <c r="G57" i="1"/>
  <c r="F57" i="1"/>
  <c r="H45" i="1"/>
  <c r="BB57" i="1" l="1"/>
  <c r="BC57" i="1"/>
  <c r="BE57" i="2"/>
  <c r="BF57" i="2"/>
  <c r="BC43" i="1"/>
  <c r="BB43" i="1"/>
  <c r="BC42" i="1"/>
  <c r="BB42" i="1"/>
  <c r="BC41" i="1"/>
  <c r="BB41" i="1"/>
  <c r="BC40" i="1"/>
  <c r="BB40" i="1"/>
  <c r="BC39" i="1"/>
  <c r="BB39" i="1"/>
  <c r="BC37" i="1"/>
  <c r="BB37" i="1"/>
  <c r="BC36" i="1"/>
  <c r="BB36" i="1"/>
  <c r="BC35" i="1"/>
  <c r="BB35" i="1"/>
  <c r="BC34" i="1"/>
  <c r="BB34" i="1"/>
  <c r="BC33" i="1"/>
  <c r="BB33" i="1"/>
  <c r="BC32" i="1"/>
  <c r="BB32" i="1"/>
  <c r="BC38" i="1"/>
  <c r="BB38" i="1"/>
  <c r="P44" i="1"/>
  <c r="O44" i="1"/>
  <c r="Q38" i="1"/>
  <c r="P31" i="1"/>
  <c r="O31" i="1"/>
  <c r="P18" i="1"/>
  <c r="O18" i="1"/>
  <c r="BF43" i="2" l="1"/>
  <c r="BE43" i="2"/>
  <c r="BF42" i="2"/>
  <c r="BE42" i="2"/>
  <c r="BF41" i="2"/>
  <c r="BE41" i="2"/>
  <c r="BF40" i="2"/>
  <c r="BE40" i="2"/>
  <c r="BF39" i="2"/>
  <c r="BE39" i="2"/>
  <c r="BF38" i="2"/>
  <c r="BE38" i="2"/>
  <c r="BF37" i="2"/>
  <c r="BE37" i="2"/>
  <c r="BF36" i="2"/>
  <c r="BE36" i="2"/>
  <c r="BF35" i="2"/>
  <c r="BE35" i="2"/>
  <c r="BF34" i="2"/>
  <c r="BE34" i="2"/>
  <c r="BF33" i="2"/>
  <c r="BE33" i="2"/>
  <c r="BF32" i="2"/>
  <c r="BE32" i="2"/>
  <c r="BF29" i="2"/>
  <c r="BE29" i="2"/>
  <c r="BF28" i="2"/>
  <c r="BE28" i="2"/>
  <c r="BF27" i="2"/>
  <c r="BE27" i="2"/>
  <c r="BF26" i="2"/>
  <c r="BE26" i="2"/>
  <c r="BF25" i="2"/>
  <c r="BE25" i="2"/>
  <c r="BF24" i="2"/>
  <c r="BE24" i="2"/>
  <c r="BF23" i="2"/>
  <c r="BE23" i="2"/>
  <c r="BF22" i="2"/>
  <c r="BE22" i="2"/>
  <c r="BF21" i="2"/>
  <c r="BE21" i="2"/>
  <c r="BF20" i="2"/>
  <c r="BE20" i="2"/>
  <c r="BF19" i="2"/>
  <c r="BE19" i="2"/>
  <c r="BF30" i="2"/>
  <c r="BE30" i="2"/>
  <c r="S44" i="2"/>
  <c r="R44" i="2"/>
  <c r="T35" i="2"/>
  <c r="S31" i="2"/>
  <c r="R31" i="2"/>
  <c r="T30" i="2"/>
  <c r="S18" i="2"/>
  <c r="R18" i="2"/>
  <c r="K6" i="2"/>
  <c r="H8" i="2"/>
  <c r="E9" i="2"/>
  <c r="E10" i="2"/>
  <c r="K10" i="2"/>
  <c r="K11" i="2"/>
  <c r="E14" i="2"/>
  <c r="E15" i="2"/>
  <c r="E17" i="2"/>
  <c r="C18" i="2"/>
  <c r="D18" i="2"/>
  <c r="F18" i="2"/>
  <c r="G18" i="2"/>
  <c r="I18" i="2"/>
  <c r="J18" i="2"/>
  <c r="E19" i="2"/>
  <c r="E20" i="2"/>
  <c r="E21" i="2"/>
  <c r="E22" i="2"/>
  <c r="E23" i="2"/>
  <c r="E24" i="2"/>
  <c r="E25" i="2"/>
  <c r="E26" i="2"/>
  <c r="E27" i="2"/>
  <c r="E28" i="2"/>
  <c r="E29" i="2"/>
  <c r="E30" i="2"/>
  <c r="C31" i="2"/>
  <c r="D31" i="2"/>
  <c r="F31" i="2"/>
  <c r="G31" i="2"/>
  <c r="I31" i="2"/>
  <c r="J31" i="2"/>
  <c r="E32" i="2"/>
  <c r="E33" i="2"/>
  <c r="K33" i="2"/>
  <c r="E34" i="2"/>
  <c r="E35" i="2"/>
  <c r="E36" i="2"/>
  <c r="E37" i="2"/>
  <c r="E38" i="2"/>
  <c r="E39" i="2"/>
  <c r="E40" i="2"/>
  <c r="E41" i="2"/>
  <c r="E42" i="2"/>
  <c r="E43" i="2"/>
  <c r="H43" i="2"/>
  <c r="C44" i="2"/>
  <c r="D44" i="2"/>
  <c r="F44" i="2"/>
  <c r="G44" i="2"/>
  <c r="I44" i="2"/>
  <c r="J44" i="2"/>
  <c r="AC6" i="2"/>
  <c r="N6" i="2"/>
  <c r="BA6" i="2"/>
  <c r="BD6" i="2"/>
  <c r="AC7" i="2"/>
  <c r="N7" i="2"/>
  <c r="BD7" i="2"/>
  <c r="BA8" i="2"/>
  <c r="BD8" i="2"/>
  <c r="N9" i="2"/>
  <c r="BA9" i="2"/>
  <c r="BD9" i="2"/>
  <c r="AC10" i="2"/>
  <c r="N10" i="2"/>
  <c r="BA10" i="2"/>
  <c r="BD10" i="2"/>
  <c r="AC11" i="2"/>
  <c r="AF11" i="2"/>
  <c r="AL11" i="2"/>
  <c r="N11" i="2"/>
  <c r="BA11" i="2"/>
  <c r="BD11" i="2"/>
  <c r="AC12" i="2"/>
  <c r="N12" i="2"/>
  <c r="BA12" i="2"/>
  <c r="BD12" i="2"/>
  <c r="Z13" i="2"/>
  <c r="AF13" i="2"/>
  <c r="N13" i="2"/>
  <c r="BA13" i="2"/>
  <c r="BD13" i="2"/>
  <c r="N14" i="2"/>
  <c r="BA14" i="2"/>
  <c r="BD14" i="2"/>
  <c r="N15" i="2"/>
  <c r="AO15" i="2"/>
  <c r="BA15" i="2"/>
  <c r="BD15" i="2"/>
  <c r="N16" i="2"/>
  <c r="BA16" i="2"/>
  <c r="BD16" i="2"/>
  <c r="N17" i="2"/>
  <c r="BA17" i="2"/>
  <c r="BD17" i="2"/>
  <c r="X18" i="2"/>
  <c r="Y18" i="2"/>
  <c r="AA18" i="2"/>
  <c r="AB18" i="2"/>
  <c r="AD18" i="2"/>
  <c r="AE18" i="2"/>
  <c r="AJ18" i="2"/>
  <c r="AK18" i="2"/>
  <c r="L18" i="2"/>
  <c r="M18" i="2"/>
  <c r="AM18" i="2"/>
  <c r="AN18" i="2"/>
  <c r="AV18" i="2"/>
  <c r="AW18" i="2"/>
  <c r="AY18" i="2"/>
  <c r="AZ18" i="2"/>
  <c r="BB18" i="2"/>
  <c r="BC18" i="2"/>
  <c r="N19" i="2"/>
  <c r="BD19" i="2"/>
  <c r="N20" i="2"/>
  <c r="BA20" i="2"/>
  <c r="BD20" i="2"/>
  <c r="AC21" i="2"/>
  <c r="N21" i="2"/>
  <c r="BA21" i="2"/>
  <c r="BD21" i="2"/>
  <c r="N22" i="2"/>
  <c r="BA22" i="2"/>
  <c r="BD22" i="2"/>
  <c r="Z23" i="2"/>
  <c r="AF23" i="2"/>
  <c r="N23" i="2"/>
  <c r="BA23" i="2"/>
  <c r="BD23" i="2"/>
  <c r="AC24" i="2"/>
  <c r="AF24" i="2"/>
  <c r="N24" i="2"/>
  <c r="BA24" i="2"/>
  <c r="BD24" i="2"/>
  <c r="AF25" i="2"/>
  <c r="N25" i="2"/>
  <c r="BD25" i="2"/>
  <c r="AF26" i="2"/>
  <c r="N26" i="2"/>
  <c r="BD26" i="2"/>
  <c r="AF27" i="2"/>
  <c r="N27" i="2"/>
  <c r="BA27" i="2"/>
  <c r="BD27" i="2"/>
  <c r="AF28" i="2"/>
  <c r="N28" i="2"/>
  <c r="BD28" i="2"/>
  <c r="AC29" i="2"/>
  <c r="AF29" i="2"/>
  <c r="N29" i="2"/>
  <c r="BA29" i="2"/>
  <c r="BD29" i="2"/>
  <c r="AC30" i="2"/>
  <c r="AF30" i="2"/>
  <c r="N30" i="2"/>
  <c r="BA30" i="2"/>
  <c r="BD30" i="2"/>
  <c r="X31" i="2"/>
  <c r="Y31" i="2"/>
  <c r="AA31" i="2"/>
  <c r="AB31" i="2"/>
  <c r="AD31" i="2"/>
  <c r="AE31" i="2"/>
  <c r="AJ31" i="2"/>
  <c r="AK31" i="2"/>
  <c r="L31" i="2"/>
  <c r="M31" i="2"/>
  <c r="AM31" i="2"/>
  <c r="AN31" i="2"/>
  <c r="AV31" i="2"/>
  <c r="AW31" i="2"/>
  <c r="AY31" i="2"/>
  <c r="AZ31" i="2"/>
  <c r="BB31" i="2"/>
  <c r="BC31" i="2"/>
  <c r="AC32" i="2"/>
  <c r="N32" i="2"/>
  <c r="BA32" i="2"/>
  <c r="BD32" i="2"/>
  <c r="AC33" i="2"/>
  <c r="N33" i="2"/>
  <c r="BA33" i="2"/>
  <c r="BD33" i="2"/>
  <c r="AC34" i="2"/>
  <c r="AF34" i="2"/>
  <c r="N34" i="2"/>
  <c r="BA34" i="2"/>
  <c r="BD34" i="2"/>
  <c r="N35" i="2"/>
  <c r="BA35" i="2"/>
  <c r="BD35" i="2"/>
  <c r="Z36" i="2"/>
  <c r="N36" i="2"/>
  <c r="BA36" i="2"/>
  <c r="BD36" i="2"/>
  <c r="N37" i="2"/>
  <c r="BA37" i="2"/>
  <c r="BD37" i="2"/>
  <c r="AF38" i="2"/>
  <c r="N38" i="2"/>
  <c r="AX38" i="2"/>
  <c r="BA38" i="2"/>
  <c r="BD38" i="2"/>
  <c r="AF39" i="2"/>
  <c r="N39" i="2"/>
  <c r="BA39" i="2"/>
  <c r="BD39" i="2"/>
  <c r="AF40" i="2"/>
  <c r="N40" i="2"/>
  <c r="BA40" i="2"/>
  <c r="BD40" i="2"/>
  <c r="N41" i="2"/>
  <c r="BA41" i="2"/>
  <c r="BD41" i="2"/>
  <c r="AF42" i="2"/>
  <c r="N42" i="2"/>
  <c r="BA42" i="2"/>
  <c r="BD42" i="2"/>
  <c r="AF43" i="2"/>
  <c r="N43" i="2"/>
  <c r="BA43" i="2"/>
  <c r="BD43" i="2"/>
  <c r="X44" i="2"/>
  <c r="Y44" i="2"/>
  <c r="AA44" i="2"/>
  <c r="AB44" i="2"/>
  <c r="AD44" i="2"/>
  <c r="AE44" i="2"/>
  <c r="AJ44" i="2"/>
  <c r="AK44" i="2"/>
  <c r="L44" i="2"/>
  <c r="M44" i="2"/>
  <c r="AM44" i="2"/>
  <c r="AN44" i="2"/>
  <c r="AV44" i="2"/>
  <c r="AW44" i="2"/>
  <c r="AY44" i="2"/>
  <c r="AZ44" i="2"/>
  <c r="BB44" i="2"/>
  <c r="BC44" i="2"/>
  <c r="W9" i="2"/>
  <c r="W10" i="2"/>
  <c r="W11" i="2"/>
  <c r="W12" i="2"/>
  <c r="U18" i="2"/>
  <c r="V18" i="2"/>
  <c r="U31" i="2"/>
  <c r="V31" i="2"/>
  <c r="W34" i="2"/>
  <c r="U44" i="2"/>
  <c r="V44" i="2"/>
  <c r="AT44" i="1"/>
  <c r="AS44" i="1"/>
  <c r="AQ44" i="1"/>
  <c r="AP44" i="1"/>
  <c r="AK44" i="1"/>
  <c r="AJ44" i="1"/>
  <c r="AB44" i="1"/>
  <c r="AA44" i="1"/>
  <c r="G44" i="1"/>
  <c r="F44" i="1"/>
  <c r="BB44" i="1" l="1"/>
  <c r="BC44" i="1"/>
  <c r="BF31" i="2"/>
  <c r="BE31" i="2"/>
  <c r="BE44" i="2"/>
  <c r="BF44" i="2"/>
  <c r="AC43" i="1"/>
  <c r="AC42" i="1"/>
  <c r="H42" i="1"/>
  <c r="AC41" i="1"/>
  <c r="AU40" i="1"/>
  <c r="AC40" i="1"/>
  <c r="AC39" i="1"/>
  <c r="AC38" i="1"/>
  <c r="AC36" i="1"/>
  <c r="AU34" i="1"/>
  <c r="AC34" i="1"/>
  <c r="AR32" i="1"/>
  <c r="BB24" i="1" l="1"/>
  <c r="BB25" i="1"/>
  <c r="BB20" i="1" l="1"/>
  <c r="BC20" i="1"/>
  <c r="BB21" i="1"/>
  <c r="BC21" i="1"/>
  <c r="BB22" i="1"/>
  <c r="BC22" i="1"/>
  <c r="BB23" i="1"/>
  <c r="BC23" i="1"/>
  <c r="BC24" i="1"/>
  <c r="BC25" i="1"/>
  <c r="BB26" i="1"/>
  <c r="BC26" i="1"/>
  <c r="BB27" i="1"/>
  <c r="BC27" i="1"/>
  <c r="BB28" i="1"/>
  <c r="BC28" i="1"/>
  <c r="BB29" i="1"/>
  <c r="BC29" i="1"/>
  <c r="BB30" i="1"/>
  <c r="BC30" i="1"/>
  <c r="BB19" i="1"/>
  <c r="BC19" i="1" l="1"/>
  <c r="AQ31" i="1"/>
  <c r="AP31" i="1"/>
  <c r="AR21" i="1"/>
  <c r="AQ18" i="1"/>
  <c r="AP18" i="1"/>
  <c r="AL26" i="1" l="1"/>
  <c r="AL20" i="1"/>
  <c r="AC30" i="1"/>
  <c r="AC29" i="1"/>
  <c r="AC28" i="1"/>
  <c r="AC27" i="1"/>
  <c r="AC26" i="1"/>
  <c r="AC25" i="1"/>
  <c r="H28" i="1"/>
  <c r="H26" i="1"/>
  <c r="H25" i="1"/>
  <c r="AT31" i="1" l="1"/>
  <c r="AS31" i="1"/>
  <c r="AK31" i="1"/>
  <c r="AJ31" i="1"/>
  <c r="AB31" i="1"/>
  <c r="AA31" i="1"/>
  <c r="G31" i="1"/>
  <c r="F31" i="1"/>
  <c r="BB31" i="1" l="1"/>
  <c r="BC31" i="1"/>
  <c r="BF17" i="2"/>
  <c r="BE17" i="2"/>
  <c r="BF16" i="2"/>
  <c r="BE16" i="2"/>
  <c r="BF14" i="2"/>
  <c r="BE14" i="2"/>
  <c r="BF13" i="2"/>
  <c r="BE13" i="2"/>
  <c r="BF12" i="2"/>
  <c r="BE12" i="2"/>
  <c r="BF11" i="2"/>
  <c r="BE11" i="2"/>
  <c r="BF10" i="2"/>
  <c r="BE10" i="2"/>
  <c r="BF9" i="2"/>
  <c r="BE9" i="2"/>
  <c r="BF8" i="2"/>
  <c r="BE8" i="2"/>
  <c r="BF7" i="2"/>
  <c r="BE7" i="2"/>
  <c r="BF6" i="2"/>
  <c r="BE6" i="2"/>
  <c r="BF15" i="2"/>
  <c r="BE15" i="2"/>
  <c r="H13" i="1" l="1"/>
  <c r="BB6" i="1"/>
  <c r="BB7" i="1"/>
  <c r="BC7" i="1"/>
  <c r="BB8" i="1"/>
  <c r="BC8" i="1"/>
  <c r="BB9" i="1"/>
  <c r="BC9" i="1"/>
  <c r="BB10" i="1"/>
  <c r="BC10" i="1"/>
  <c r="BB11" i="1"/>
  <c r="BC11" i="1"/>
  <c r="BB12" i="1"/>
  <c r="BC12" i="1"/>
  <c r="BB13" i="1"/>
  <c r="BC13" i="1"/>
  <c r="BB14" i="1"/>
  <c r="BC14" i="1"/>
  <c r="BB15" i="1"/>
  <c r="BC15" i="1"/>
  <c r="BB16" i="1"/>
  <c r="BC16" i="1"/>
  <c r="BB17" i="1"/>
  <c r="BC17" i="1"/>
  <c r="BC6" i="1"/>
  <c r="AU13" i="1"/>
  <c r="AT18" i="1"/>
  <c r="AS18" i="1"/>
  <c r="AC13" i="1"/>
  <c r="AL11" i="1" l="1"/>
  <c r="AL8" i="1"/>
  <c r="AC12" i="1"/>
  <c r="AC7" i="1"/>
  <c r="H12" i="1"/>
  <c r="H6" i="1"/>
  <c r="AK18" i="1"/>
  <c r="AJ18" i="1"/>
  <c r="BE18" i="2" l="1"/>
  <c r="BF18" i="2"/>
  <c r="AC17" i="1"/>
  <c r="AC16" i="1"/>
  <c r="AC15" i="1"/>
  <c r="AC14" i="1"/>
  <c r="H14" i="1"/>
  <c r="AB18" i="1"/>
  <c r="AA18" i="1"/>
  <c r="G18" i="1"/>
  <c r="F18" i="1"/>
  <c r="BC18" i="1" l="1"/>
  <c r="BB18" i="1"/>
</calcChain>
</file>

<file path=xl/sharedStrings.xml><?xml version="1.0" encoding="utf-8"?>
<sst xmlns="http://schemas.openxmlformats.org/spreadsheetml/2006/main" count="395" uniqueCount="56">
  <si>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</si>
  <si>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</si>
  <si>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</si>
  <si>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</si>
  <si>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</si>
  <si>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</si>
  <si>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</si>
  <si>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</si>
  <si>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</si>
  <si>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</si>
  <si>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</si>
  <si>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</si>
  <si>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</si>
  <si>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</si>
  <si>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</si>
  <si>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</si>
  <si>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</si>
  <si>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</si>
  <si>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</si>
  <si>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All countries</t>
  </si>
  <si>
    <t>Total quantity in tons</t>
  </si>
  <si>
    <t>Total FOB value (R'000)</t>
  </si>
  <si>
    <t>Botswana</t>
  </si>
  <si>
    <t>Exports</t>
  </si>
  <si>
    <t>Argentina</t>
  </si>
  <si>
    <t>Netherlands</t>
  </si>
  <si>
    <t>Spain</t>
  </si>
  <si>
    <t>China</t>
  </si>
  <si>
    <t>Congo, Dem Rep Of</t>
  </si>
  <si>
    <t>Malawi</t>
  </si>
  <si>
    <t>Mozambique</t>
  </si>
  <si>
    <t>Namibia</t>
  </si>
  <si>
    <t>Nigeria</t>
  </si>
  <si>
    <t>Zambia</t>
  </si>
  <si>
    <t>Zimbabwe</t>
  </si>
  <si>
    <t>Old: Tariff Line 1507.10 Soybean oil - Crude</t>
  </si>
  <si>
    <t>Tariff Line 1507.10.90 Soybean oil - Crude - Other</t>
  </si>
  <si>
    <t>Mauritius</t>
  </si>
  <si>
    <t>United Kingdom</t>
  </si>
  <si>
    <t>Tanzania</t>
  </si>
  <si>
    <t>United Arab Emirates</t>
  </si>
  <si>
    <t>Month</t>
  </si>
  <si>
    <t>Lesotho</t>
  </si>
  <si>
    <t>France</t>
  </si>
  <si>
    <t>Unknown</t>
  </si>
  <si>
    <t>United States</t>
  </si>
  <si>
    <t>Antigua and Barbuda</t>
  </si>
  <si>
    <t>Poland</t>
  </si>
  <si>
    <t>Eswatini</t>
  </si>
  <si>
    <t>Korea, Rep of (South Korea)</t>
  </si>
  <si>
    <t>No imports reported</t>
  </si>
  <si>
    <t>Ukraine</t>
  </si>
  <si>
    <t>Germany</t>
  </si>
  <si>
    <t>Italy</t>
  </si>
  <si>
    <t>Portugal</t>
  </si>
  <si>
    <t>Korea, Rep of (South)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</si>
</sst>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4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0" fillId="0" borderId="1" xfId="0" applyNumberFormat="1" applyBorder="1"/>
    <xf numFmtId="4" fontId="0" fillId="0" borderId="0" xfId="0" applyNumberFormat="1"/>
    <xf numFmtId="164" fontId="0" fillId="0" borderId="0" xfId="0" applyNumberFormat="1"/>
    <xf numFmtId="4" fontId="3" fillId="2" borderId="1" xfId="0" applyNumberFormat="1" applyFont="1" applyFill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0" fontId="0" fillId="3" borderId="0" xfId="0" applyFill="1"/>
    <xf numFmtId="4" fontId="2" fillId="3" borderId="0" xfId="0" applyNumberFormat="1" applyFont="1" applyFill="1" applyAlignment="1">
      <alignment horizontal="left" wrapText="1"/>
    </xf>
    <xf numFmtId="4" fontId="0" fillId="3" borderId="0" xfId="0" applyNumberFormat="1" applyFill="1"/>
    <xf numFmtId="164" fontId="0" fillId="3" borderId="0" xfId="0" applyNumberFormat="1" applyFill="1"/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164" fontId="1" fillId="3" borderId="0" xfId="0" applyNumberFormat="1" applyFont="1" applyFill="1" applyAlignment="1">
      <alignment wrapText="1"/>
    </xf>
    <xf numFmtId="4" fontId="0" fillId="0" borderId="6" xfId="0" applyNumberFormat="1" applyBorder="1"/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5" fillId="4" borderId="9" xfId="0" applyNumberFormat="1" applyFont="1" applyFill="1" applyBorder="1"/>
    <xf numFmtId="164" fontId="5" fillId="4" borderId="5" xfId="0" applyNumberFormat="1" applyFont="1" applyFill="1" applyBorder="1" applyAlignment="1">
      <alignment wrapText="1"/>
    </xf>
    <xf numFmtId="4" fontId="5" fillId="4" borderId="3" xfId="0" applyNumberFormat="1" applyFont="1" applyFill="1" applyBorder="1" applyAlignment="1">
      <alignment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6" fillId="4" borderId="9" xfId="0" applyNumberFormat="1" applyFont="1" applyFill="1" applyBorder="1"/>
    <xf numFmtId="164" fontId="6" fillId="4" borderId="5" xfId="0" applyNumberFormat="1" applyFont="1" applyFill="1" applyBorder="1" applyAlignment="1">
      <alignment wrapText="1"/>
    </xf>
    <xf numFmtId="4" fontId="6" fillId="4" borderId="3" xfId="0" applyNumberFormat="1" applyFont="1" applyFill="1" applyBorder="1" applyAlignment="1">
      <alignment wrapText="1"/>
    </xf>
    <xf numFmtId="0" fontId="0" fillId="0" borderId="7" xfId="0" applyBorder="1"/>
    <xf numFmtId="0" fontId="0" fillId="0" borderId="2" xfId="0" applyBorder="1"/>
    <xf numFmtId="4" fontId="0" fillId="0" borderId="2" xfId="0" applyNumberFormat="1" applyBorder="1"/>
    <xf numFmtId="0" fontId="5" fillId="4" borderId="12" xfId="0" applyFont="1" applyFill="1" applyBorder="1"/>
    <xf numFmtId="0" fontId="5" fillId="4" borderId="3" xfId="0" applyFont="1" applyFill="1" applyBorder="1"/>
    <xf numFmtId="0" fontId="0" fillId="0" borderId="8" xfId="0" applyBorder="1"/>
    <xf numFmtId="0" fontId="0" fillId="0" borderId="4" xfId="0" applyBorder="1"/>
    <xf numFmtId="164" fontId="0" fillId="0" borderId="4" xfId="0" applyNumberFormat="1" applyBorder="1"/>
    <xf numFmtId="164" fontId="3" fillId="2" borderId="4" xfId="0" applyNumberFormat="1" applyFont="1" applyFill="1" applyBorder="1" applyAlignment="1">
      <alignment horizontal="right"/>
    </xf>
    <xf numFmtId="164" fontId="5" fillId="4" borderId="5" xfId="0" applyNumberFormat="1" applyFont="1" applyFill="1" applyBorder="1"/>
    <xf numFmtId="4" fontId="5" fillId="4" borderId="3" xfId="0" applyNumberFormat="1" applyFont="1" applyFill="1" applyBorder="1"/>
    <xf numFmtId="164" fontId="0" fillId="0" borderId="7" xfId="0" applyNumberFormat="1" applyBorder="1"/>
    <xf numFmtId="4" fontId="0" fillId="0" borderId="8" xfId="0" applyNumberFormat="1" applyBorder="1"/>
    <xf numFmtId="164" fontId="5" fillId="4" borderId="13" xfId="0" applyNumberFormat="1" applyFont="1" applyFill="1" applyBorder="1" applyAlignment="1">
      <alignment vertical="center" wrapText="1"/>
    </xf>
    <xf numFmtId="4" fontId="5" fillId="4" borderId="15" xfId="0" applyNumberFormat="1" applyFont="1" applyFill="1" applyBorder="1" applyAlignment="1">
      <alignment vertical="center" wrapText="1"/>
    </xf>
    <xf numFmtId="164" fontId="6" fillId="4" borderId="5" xfId="0" applyNumberFormat="1" applyFont="1" applyFill="1" applyBorder="1"/>
    <xf numFmtId="4" fontId="6" fillId="4" borderId="3" xfId="0" applyNumberFormat="1" applyFont="1" applyFill="1" applyBorder="1"/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4" borderId="12" xfId="0" applyFont="1" applyFill="1" applyBorder="1"/>
    <xf numFmtId="0" fontId="6" fillId="4" borderId="3" xfId="0" applyFont="1" applyFill="1" applyBorder="1"/>
    <xf numFmtId="0" fontId="0" fillId="3" borderId="0" xfId="0" applyFill="1" applyAlignment="1">
      <alignment wrapText="1"/>
    </xf>
    <xf numFmtId="0" fontId="7" fillId="4" borderId="12" xfId="0" applyFont="1" applyFill="1" applyBorder="1"/>
    <xf numFmtId="0" fontId="7" fillId="4" borderId="3" xfId="0" applyFont="1" applyFill="1" applyBorder="1"/>
    <xf numFmtId="164" fontId="7" fillId="4" borderId="5" xfId="0" applyNumberFormat="1" applyFont="1" applyFill="1" applyBorder="1"/>
    <xf numFmtId="4" fontId="7" fillId="4" borderId="9" xfId="0" applyNumberFormat="1" applyFont="1" applyFill="1" applyBorder="1"/>
    <xf numFmtId="4" fontId="7" fillId="4" borderId="3" xfId="0" applyNumberFormat="1" applyFont="1" applyFill="1" applyBorder="1"/>
    <xf numFmtId="0" fontId="0" fillId="3" borderId="0" xfId="0" applyFill="1" applyAlignment="1">
      <alignment horizontal="left" wrapText="1"/>
    </xf>
    <xf numFmtId="164" fontId="3" fillId="0" borderId="4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wrapText="1"/>
    </xf>
    <xf numFmtId="164" fontId="8" fillId="0" borderId="0" xfId="0" applyNumberFormat="1" applyFont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4" fontId="0" fillId="0" borderId="20" xfId="0" applyNumberForma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4" fontId="0" fillId="0" borderId="0" xfId="0" applyNumberFormat="1" applyAlignment="1">
      <alignment horizontal="left"/>
    </xf>
    <xf numFmtId="164" fontId="0" fillId="0" borderId="21" xfId="0" applyNumberFormat="1" applyBorder="1" applyAlignment="1">
      <alignment wrapText="1"/>
    </xf>
    <xf numFmtId="164" fontId="0" fillId="0" borderId="22" xfId="0" applyNumberFormat="1" applyBorder="1" applyAlignment="1">
      <alignment wrapText="1"/>
    </xf>
    <xf numFmtId="4" fontId="7" fillId="4" borderId="15" xfId="0" applyNumberFormat="1" applyFont="1" applyFill="1" applyBorder="1" applyAlignment="1">
      <alignment horizontal="center" vertical="center" wrapText="1"/>
    </xf>
    <xf numFmtId="164" fontId="7" fillId="4" borderId="13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4" fontId="11" fillId="0" borderId="1" xfId="0" applyNumberFormat="1" applyFont="1" applyBorder="1"/>
    <xf numFmtId="4" fontId="11" fillId="0" borderId="1" xfId="0" applyNumberFormat="1" applyFont="1" applyBorder="1"/>
    <xf numFmtId="2" fontId="0" fillId="0" borderId="1" xfId="0" applyNumberFormat="1" applyBorder="1"/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5" fillId="4" borderId="13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4" fontId="5" fillId="4" borderId="15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4" fontId="4" fillId="3" borderId="19" xfId="0" applyNumberFormat="1" applyFont="1" applyFill="1" applyBorder="1" applyAlignment="1">
      <alignment horizontal="left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4" fontId="7" fillId="4" borderId="13" xfId="0" applyNumberFormat="1" applyFont="1" applyFill="1" applyBorder="1" applyAlignment="1">
      <alignment horizontal="center" vertical="center" wrapText="1"/>
    </xf>
    <xf numFmtId="4" fontId="7" fillId="4" borderId="14" xfId="0" applyNumberFormat="1" applyFont="1" applyFill="1" applyBorder="1" applyAlignment="1">
      <alignment horizontal="center" vertical="center" wrapText="1"/>
    </xf>
    <xf numFmtId="4" fontId="7" fillId="4" borderId="15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E122"/>
  <sheetViews>
    <sheetView tabSelected="1"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2" sqref="A112"/>
    </sheetView>
  </sheetViews>
  <sheetFormatPr defaultColWidth="9.109375" defaultRowHeight="14.4" x14ac:dyDescent="0.3"/>
  <cols>
    <col min="1" max="1" width="9.44140625" bestFit="1" customWidth="1"/>
    <col min="2" max="2" width="11.5546875" bestFit="1" customWidth="1"/>
    <col min="3" max="3" width="11" style="12" bestFit="1" customWidth="1"/>
    <col min="4" max="4" width="11" style="11" bestFit="1" customWidth="1"/>
    <col min="5" max="5" width="10.5546875" style="11" customWidth="1"/>
    <col min="6" max="6" width="11" style="12" bestFit="1" customWidth="1"/>
    <col min="7" max="7" width="11" style="11" bestFit="1" customWidth="1"/>
    <col min="8" max="8" width="10.5546875" style="11" customWidth="1"/>
    <col min="9" max="9" width="10" style="12" bestFit="1" customWidth="1"/>
    <col min="10" max="10" width="10.44140625" style="11" bestFit="1" customWidth="1"/>
    <col min="11" max="11" width="10.5546875" style="11" customWidth="1"/>
    <col min="12" max="12" width="10" style="12" bestFit="1" customWidth="1"/>
    <col min="13" max="13" width="10.44140625" style="11" bestFit="1" customWidth="1"/>
    <col min="14" max="14" width="10.5546875" style="11" customWidth="1"/>
    <col min="15" max="15" width="10" style="12" bestFit="1" customWidth="1"/>
    <col min="16" max="16" width="10.44140625" style="11" bestFit="1" customWidth="1"/>
    <col min="17" max="17" width="10.5546875" style="11" customWidth="1"/>
    <col min="18" max="18" width="11" style="12" bestFit="1" customWidth="1"/>
    <col min="19" max="19" width="11" style="11" bestFit="1" customWidth="1"/>
    <col min="20" max="20" width="11" style="11" customWidth="1"/>
    <col min="21" max="21" width="11" style="12" bestFit="1" customWidth="1"/>
    <col min="22" max="22" width="11" style="11" bestFit="1" customWidth="1"/>
    <col min="23" max="23" width="11" style="11" customWidth="1"/>
    <col min="24" max="24" width="11" style="12" bestFit="1" customWidth="1"/>
    <col min="25" max="25" width="11" style="11" bestFit="1" customWidth="1"/>
    <col min="26" max="26" width="11" style="11" customWidth="1"/>
    <col min="27" max="27" width="11" style="12" bestFit="1" customWidth="1"/>
    <col min="28" max="28" width="11" style="11" bestFit="1" customWidth="1"/>
    <col min="29" max="29" width="11" style="11" customWidth="1"/>
    <col min="30" max="30" width="10" style="12" bestFit="1" customWidth="1"/>
    <col min="31" max="31" width="10.44140625" style="11" bestFit="1" customWidth="1"/>
    <col min="32" max="32" width="10.5546875" style="11" customWidth="1"/>
    <col min="33" max="33" width="10" style="12" bestFit="1" customWidth="1"/>
    <col min="34" max="34" width="10.44140625" style="11" bestFit="1" customWidth="1"/>
    <col min="35" max="35" width="10.5546875" style="11" customWidth="1"/>
    <col min="36" max="36" width="10" style="12" bestFit="1" customWidth="1"/>
    <col min="37" max="37" width="10.44140625" style="11" bestFit="1" customWidth="1"/>
    <col min="38" max="38" width="10.5546875" style="11" customWidth="1"/>
    <col min="39" max="39" width="10" style="12" bestFit="1" customWidth="1"/>
    <col min="40" max="40" width="10.44140625" style="11" bestFit="1" customWidth="1"/>
    <col min="41" max="41" width="10.5546875" style="11" customWidth="1"/>
    <col min="42" max="42" width="10" style="12" bestFit="1" customWidth="1"/>
    <col min="43" max="43" width="10.44140625" style="11" bestFit="1" customWidth="1"/>
    <col min="44" max="44" width="10.5546875" style="11" customWidth="1"/>
    <col min="45" max="45" width="10" style="12" bestFit="1" customWidth="1"/>
    <col min="46" max="46" width="10.44140625" style="11" bestFit="1" customWidth="1"/>
    <col min="47" max="47" width="10.5546875" style="11" customWidth="1"/>
    <col min="48" max="48" width="9.109375" style="12" customWidth="1"/>
    <col min="49" max="49" width="10.44140625" style="11" bestFit="1" customWidth="1"/>
    <col min="50" max="50" width="9.5546875" style="11" bestFit="1" customWidth="1"/>
    <col min="51" max="51" width="9.109375" style="12" customWidth="1"/>
    <col min="52" max="52" width="10.44140625" style="11" bestFit="1" customWidth="1"/>
    <col min="53" max="53" width="9.5546875" style="11" bestFit="1" customWidth="1"/>
    <col min="54" max="54" width="13.33203125" style="12" customWidth="1"/>
    <col min="55" max="55" width="13.33203125" style="11" customWidth="1"/>
    <col min="56" max="56" width="9.109375" style="11"/>
    <col min="57" max="57" width="1.6640625" style="11" customWidth="1"/>
    <col min="58" max="60" width="9.109375" style="11"/>
    <col min="61" max="61" width="1.6640625" style="11" customWidth="1"/>
    <col min="62" max="64" width="9.109375" style="11"/>
    <col min="65" max="65" width="1.6640625" style="11" customWidth="1"/>
    <col min="66" max="68" width="9.109375" style="11"/>
    <col min="69" max="69" width="1.6640625" style="11" customWidth="1"/>
    <col min="70" max="72" width="9.109375" style="11"/>
    <col min="73" max="73" width="1.6640625" customWidth="1"/>
    <col min="77" max="77" width="1.6640625" customWidth="1"/>
    <col min="81" max="81" width="1.6640625" customWidth="1"/>
    <col min="85" max="85" width="1.6640625" customWidth="1"/>
    <col min="89" max="89" width="1.6640625" customWidth="1"/>
    <col min="90" max="90" width="12.109375" customWidth="1"/>
    <col min="93" max="93" width="1.6640625" customWidth="1"/>
    <col min="97" max="97" width="1.6640625" customWidth="1"/>
    <col min="101" max="101" width="1.6640625" customWidth="1"/>
    <col min="105" max="105" width="1.6640625" customWidth="1"/>
  </cols>
  <sheetData>
    <row r="1" spans="1:187" s="15" customFormat="1" ht="8.25" customHeight="1" x14ac:dyDescent="0.4"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8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</row>
    <row r="2" spans="1:187" s="21" customFormat="1" ht="21" customHeight="1" x14ac:dyDescent="0.4">
      <c r="B2" s="19" t="s">
        <v>18</v>
      </c>
      <c r="C2" s="95" t="s">
        <v>36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6"/>
      <c r="Q2" s="64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</row>
    <row r="3" spans="1:187" s="22" customFormat="1" ht="17.25" customHeight="1" thickBot="1" x14ac:dyDescent="0.45">
      <c r="C3" s="96" t="s">
        <v>35</v>
      </c>
      <c r="D3" s="96"/>
      <c r="E3" s="96"/>
      <c r="F3" s="96"/>
      <c r="G3" s="96"/>
      <c r="H3" s="96"/>
      <c r="I3" s="64"/>
      <c r="J3" s="64"/>
      <c r="K3" s="64"/>
      <c r="L3" s="64"/>
      <c r="M3" s="64"/>
      <c r="N3" s="64"/>
      <c r="O3" s="64"/>
      <c r="P3" s="64"/>
      <c r="Q3" s="64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24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</row>
    <row r="4" spans="1:187" s="8" customFormat="1" ht="45" customHeight="1" x14ac:dyDescent="0.3">
      <c r="A4" s="97" t="s">
        <v>0</v>
      </c>
      <c r="B4" s="98"/>
      <c r="C4" s="92" t="s">
        <v>46</v>
      </c>
      <c r="D4" s="93"/>
      <c r="E4" s="94"/>
      <c r="F4" s="92" t="s">
        <v>24</v>
      </c>
      <c r="G4" s="93"/>
      <c r="H4" s="94"/>
      <c r="I4" s="92" t="s">
        <v>27</v>
      </c>
      <c r="J4" s="93"/>
      <c r="K4" s="94"/>
      <c r="L4" s="92" t="s">
        <v>48</v>
      </c>
      <c r="M4" s="93"/>
      <c r="N4" s="94"/>
      <c r="O4" s="92" t="s">
        <v>43</v>
      </c>
      <c r="P4" s="93"/>
      <c r="Q4" s="94"/>
      <c r="R4" s="92" t="s">
        <v>52</v>
      </c>
      <c r="S4" s="93"/>
      <c r="T4" s="94"/>
      <c r="U4" s="92" t="s">
        <v>53</v>
      </c>
      <c r="V4" s="93"/>
      <c r="W4" s="94"/>
      <c r="X4" s="92" t="s">
        <v>55</v>
      </c>
      <c r="Y4" s="93"/>
      <c r="Z4" s="94"/>
      <c r="AA4" s="92" t="s">
        <v>25</v>
      </c>
      <c r="AB4" s="93"/>
      <c r="AC4" s="94"/>
      <c r="AD4" s="92" t="s">
        <v>47</v>
      </c>
      <c r="AE4" s="93"/>
      <c r="AF4" s="94"/>
      <c r="AG4" s="92" t="s">
        <v>54</v>
      </c>
      <c r="AH4" s="93"/>
      <c r="AI4" s="94"/>
      <c r="AJ4" s="92" t="s">
        <v>26</v>
      </c>
      <c r="AK4" s="93"/>
      <c r="AL4" s="94"/>
      <c r="AM4" s="92" t="s">
        <v>51</v>
      </c>
      <c r="AN4" s="93"/>
      <c r="AO4" s="94"/>
      <c r="AP4" s="92" t="s">
        <v>40</v>
      </c>
      <c r="AQ4" s="93"/>
      <c r="AR4" s="94"/>
      <c r="AS4" s="92" t="s">
        <v>38</v>
      </c>
      <c r="AT4" s="93"/>
      <c r="AU4" s="94"/>
      <c r="AV4" s="92" t="s">
        <v>45</v>
      </c>
      <c r="AW4" s="93"/>
      <c r="AX4" s="94"/>
      <c r="AY4" s="92" t="s">
        <v>44</v>
      </c>
      <c r="AZ4" s="93"/>
      <c r="BA4" s="94"/>
      <c r="BB4" s="50" t="s">
        <v>19</v>
      </c>
      <c r="BC4" s="51" t="s">
        <v>19</v>
      </c>
      <c r="BD4" s="6"/>
      <c r="BE4" s="7"/>
      <c r="BF4" s="6"/>
      <c r="BG4" s="6"/>
      <c r="BH4" s="6"/>
      <c r="BI4" s="7"/>
      <c r="BJ4" s="6"/>
      <c r="BK4" s="6"/>
      <c r="BL4" s="6"/>
      <c r="BM4" s="7"/>
      <c r="BN4" s="6"/>
      <c r="BO4" s="6"/>
      <c r="BP4" s="6"/>
      <c r="BQ4" s="7"/>
      <c r="BR4" s="6"/>
      <c r="BS4" s="6"/>
      <c r="BT4" s="6"/>
      <c r="BV4" s="9"/>
      <c r="BW4" s="9"/>
      <c r="BX4" s="9"/>
      <c r="BZ4" s="9"/>
      <c r="CA4" s="9"/>
      <c r="CB4" s="9"/>
      <c r="CD4" s="9"/>
      <c r="CE4" s="9"/>
      <c r="CF4" s="9"/>
      <c r="CH4" s="9"/>
      <c r="CI4" s="9"/>
      <c r="CJ4" s="9"/>
      <c r="CL4" s="9"/>
      <c r="CM4" s="9"/>
      <c r="CN4" s="9"/>
      <c r="CP4" s="9"/>
      <c r="CQ4" s="9"/>
      <c r="CR4" s="9"/>
      <c r="CT4" s="9"/>
      <c r="CU4" s="9"/>
      <c r="CV4" s="9"/>
      <c r="CX4" s="9"/>
      <c r="CY4" s="9"/>
      <c r="CZ4" s="9"/>
      <c r="DB4" s="9"/>
      <c r="DC4" s="9"/>
      <c r="DD4" s="9"/>
    </row>
    <row r="5" spans="1:187" s="91" customFormat="1" ht="33" customHeight="1" thickBot="1" x14ac:dyDescent="0.35">
      <c r="A5" s="54" t="s">
        <v>1</v>
      </c>
      <c r="B5" s="55" t="s">
        <v>41</v>
      </c>
      <c r="C5" s="32" t="s">
        <v>2</v>
      </c>
      <c r="D5" s="31" t="s">
        <v>3</v>
      </c>
      <c r="E5" s="33" t="s">
        <v>4</v>
      </c>
      <c r="F5" s="32" t="s">
        <v>2</v>
      </c>
      <c r="G5" s="31" t="s">
        <v>3</v>
      </c>
      <c r="H5" s="33" t="s">
        <v>4</v>
      </c>
      <c r="I5" s="32" t="s">
        <v>2</v>
      </c>
      <c r="J5" s="31" t="s">
        <v>3</v>
      </c>
      <c r="K5" s="33" t="s">
        <v>4</v>
      </c>
      <c r="L5" s="32" t="s">
        <v>2</v>
      </c>
      <c r="M5" s="31" t="s">
        <v>3</v>
      </c>
      <c r="N5" s="33" t="s">
        <v>4</v>
      </c>
      <c r="O5" s="32" t="s">
        <v>2</v>
      </c>
      <c r="P5" s="31" t="s">
        <v>3</v>
      </c>
      <c r="Q5" s="33" t="s">
        <v>4</v>
      </c>
      <c r="R5" s="32" t="s">
        <v>2</v>
      </c>
      <c r="S5" s="31" t="s">
        <v>3</v>
      </c>
      <c r="T5" s="33" t="s">
        <v>4</v>
      </c>
      <c r="U5" s="32" t="s">
        <v>2</v>
      </c>
      <c r="V5" s="31" t="s">
        <v>3</v>
      </c>
      <c r="W5" s="33" t="s">
        <v>4</v>
      </c>
      <c r="X5" s="32" t="s">
        <v>2</v>
      </c>
      <c r="Y5" s="31" t="s">
        <v>3</v>
      </c>
      <c r="Z5" s="33" t="s">
        <v>4</v>
      </c>
      <c r="AA5" s="32" t="s">
        <v>2</v>
      </c>
      <c r="AB5" s="31" t="s">
        <v>3</v>
      </c>
      <c r="AC5" s="33" t="s">
        <v>4</v>
      </c>
      <c r="AD5" s="32" t="s">
        <v>2</v>
      </c>
      <c r="AE5" s="31" t="s">
        <v>3</v>
      </c>
      <c r="AF5" s="33" t="s">
        <v>4</v>
      </c>
      <c r="AG5" s="32" t="s">
        <v>2</v>
      </c>
      <c r="AH5" s="31" t="s">
        <v>3</v>
      </c>
      <c r="AI5" s="33" t="s">
        <v>4</v>
      </c>
      <c r="AJ5" s="32" t="s">
        <v>2</v>
      </c>
      <c r="AK5" s="31" t="s">
        <v>3</v>
      </c>
      <c r="AL5" s="33" t="s">
        <v>4</v>
      </c>
      <c r="AM5" s="32" t="s">
        <v>2</v>
      </c>
      <c r="AN5" s="31" t="s">
        <v>3</v>
      </c>
      <c r="AO5" s="33" t="s">
        <v>4</v>
      </c>
      <c r="AP5" s="32" t="s">
        <v>2</v>
      </c>
      <c r="AQ5" s="31" t="s">
        <v>3</v>
      </c>
      <c r="AR5" s="33" t="s">
        <v>4</v>
      </c>
      <c r="AS5" s="32" t="s">
        <v>2</v>
      </c>
      <c r="AT5" s="31" t="s">
        <v>3</v>
      </c>
      <c r="AU5" s="33" t="s">
        <v>4</v>
      </c>
      <c r="AV5" s="32" t="s">
        <v>2</v>
      </c>
      <c r="AW5" s="31" t="s">
        <v>3</v>
      </c>
      <c r="AX5" s="33" t="s">
        <v>4</v>
      </c>
      <c r="AY5" s="32" t="s">
        <v>2</v>
      </c>
      <c r="AZ5" s="31" t="s">
        <v>3</v>
      </c>
      <c r="BA5" s="33" t="s">
        <v>4</v>
      </c>
      <c r="BB5" s="32" t="s">
        <v>20</v>
      </c>
      <c r="BC5" s="33" t="s">
        <v>21</v>
      </c>
      <c r="BD5" s="87"/>
      <c r="BE5" s="88"/>
      <c r="BF5" s="87"/>
      <c r="BG5" s="87"/>
      <c r="BH5" s="87"/>
      <c r="BI5" s="88"/>
      <c r="BJ5" s="87"/>
      <c r="BK5" s="87"/>
      <c r="BL5" s="87"/>
      <c r="BM5" s="88"/>
      <c r="BN5" s="87"/>
      <c r="BO5" s="87"/>
      <c r="BP5" s="87"/>
      <c r="BQ5" s="88"/>
      <c r="BR5" s="87"/>
      <c r="BS5" s="87"/>
      <c r="BT5" s="87"/>
      <c r="BU5" s="89"/>
      <c r="BV5" s="90"/>
      <c r="BW5" s="90"/>
      <c r="BX5" s="90"/>
      <c r="BY5" s="89"/>
      <c r="BZ5" s="90"/>
      <c r="CA5" s="90"/>
      <c r="CB5" s="90"/>
      <c r="CC5" s="89"/>
      <c r="CD5" s="90"/>
      <c r="CE5" s="90"/>
      <c r="CF5" s="90"/>
      <c r="CG5" s="89"/>
      <c r="CH5" s="90"/>
      <c r="CI5" s="90"/>
      <c r="CJ5" s="90"/>
      <c r="CK5" s="89"/>
      <c r="CL5" s="90"/>
      <c r="CM5" s="90"/>
      <c r="CN5" s="90"/>
      <c r="CO5" s="89"/>
      <c r="CP5" s="90"/>
      <c r="CQ5" s="90"/>
      <c r="CR5" s="90"/>
      <c r="CS5" s="89"/>
      <c r="CT5" s="90"/>
      <c r="CU5" s="90"/>
      <c r="CV5" s="90"/>
      <c r="CW5" s="89"/>
      <c r="CX5" s="90"/>
      <c r="CY5" s="90"/>
      <c r="CZ5" s="90"/>
      <c r="DA5" s="89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</row>
    <row r="6" spans="1:187" x14ac:dyDescent="0.3">
      <c r="A6" s="37">
        <v>2017</v>
      </c>
      <c r="B6" s="38" t="s">
        <v>5</v>
      </c>
      <c r="C6" s="44">
        <v>0</v>
      </c>
      <c r="D6" s="10">
        <v>0</v>
      </c>
      <c r="E6" s="39">
        <v>0</v>
      </c>
      <c r="F6" s="44">
        <v>4490.7849999999999</v>
      </c>
      <c r="G6" s="10">
        <v>52193.11</v>
      </c>
      <c r="H6" s="39">
        <f t="shared" ref="H6" si="0">G6/F6*1000</f>
        <v>11622.26871248568</v>
      </c>
      <c r="I6" s="48">
        <v>0</v>
      </c>
      <c r="J6" s="25">
        <v>0</v>
      </c>
      <c r="K6" s="49">
        <f t="shared" ref="K6:K17" si="1">IF(I6=0,0,J6/I6*1000)</f>
        <v>0</v>
      </c>
      <c r="L6" s="48"/>
      <c r="M6" s="25"/>
      <c r="N6" s="49"/>
      <c r="O6" s="48">
        <v>0</v>
      </c>
      <c r="P6" s="25">
        <v>0</v>
      </c>
      <c r="Q6" s="49">
        <v>0</v>
      </c>
      <c r="R6" s="44">
        <v>0</v>
      </c>
      <c r="S6" s="10">
        <v>0</v>
      </c>
      <c r="T6" s="39">
        <f t="shared" ref="T6:T17" si="2">IF(R6=0,0,S6/R6*1000)</f>
        <v>0</v>
      </c>
      <c r="U6" s="44">
        <v>0</v>
      </c>
      <c r="V6" s="10">
        <v>0</v>
      </c>
      <c r="W6" s="39">
        <f t="shared" ref="W6:W17" si="3">IF(U6=0,0,V6/U6*1000)</f>
        <v>0</v>
      </c>
      <c r="X6" s="44">
        <v>0</v>
      </c>
      <c r="Y6" s="10">
        <v>0</v>
      </c>
      <c r="Z6" s="39">
        <v>0</v>
      </c>
      <c r="AA6" s="44">
        <v>0</v>
      </c>
      <c r="AB6" s="10">
        <v>0</v>
      </c>
      <c r="AC6" s="39">
        <v>0</v>
      </c>
      <c r="AD6" s="48">
        <v>0</v>
      </c>
      <c r="AE6" s="25">
        <v>0</v>
      </c>
      <c r="AF6" s="49">
        <v>0</v>
      </c>
      <c r="AG6" s="44">
        <v>0</v>
      </c>
      <c r="AH6" s="10">
        <v>0</v>
      </c>
      <c r="AI6" s="39">
        <f t="shared" ref="AI6:AI17" si="4">IF(AG6=0,0,AH6/AG6*1000)</f>
        <v>0</v>
      </c>
      <c r="AJ6" s="44">
        <v>0</v>
      </c>
      <c r="AK6" s="10">
        <v>0</v>
      </c>
      <c r="AL6" s="39">
        <v>0</v>
      </c>
      <c r="AM6" s="44">
        <v>0</v>
      </c>
      <c r="AN6" s="10">
        <v>0</v>
      </c>
      <c r="AO6" s="39">
        <v>0</v>
      </c>
      <c r="AP6" s="44">
        <v>0</v>
      </c>
      <c r="AQ6" s="10">
        <v>0</v>
      </c>
      <c r="AR6" s="39">
        <v>0</v>
      </c>
      <c r="AS6" s="44">
        <v>0</v>
      </c>
      <c r="AT6" s="10">
        <v>0</v>
      </c>
      <c r="AU6" s="39">
        <v>0</v>
      </c>
      <c r="AV6" s="44">
        <v>0</v>
      </c>
      <c r="AW6" s="10">
        <v>0</v>
      </c>
      <c r="AX6" s="39">
        <v>0</v>
      </c>
      <c r="AY6" s="44">
        <v>0</v>
      </c>
      <c r="AZ6" s="10">
        <v>0</v>
      </c>
      <c r="BA6" s="39">
        <f t="shared" ref="BA6:BA17" si="5">IF(AY6=0,0,AZ6/AY6*1000)</f>
        <v>0</v>
      </c>
      <c r="BB6" s="5">
        <f t="shared" ref="BB6:BB18" si="6">SUM(AY6+F6+AA6)+AJ6+AS6</f>
        <v>4490.7849999999999</v>
      </c>
      <c r="BC6" s="14">
        <f t="shared" ref="BC6:BC18" si="7">SUM(AZ6+G6+AB6)+AK6+AT6</f>
        <v>52193.11</v>
      </c>
    </row>
    <row r="7" spans="1:187" x14ac:dyDescent="0.3">
      <c r="A7" s="37">
        <v>2017</v>
      </c>
      <c r="B7" s="38" t="s">
        <v>6</v>
      </c>
      <c r="C7" s="44">
        <v>0</v>
      </c>
      <c r="D7" s="10">
        <v>0</v>
      </c>
      <c r="E7" s="39">
        <v>0</v>
      </c>
      <c r="F7" s="45">
        <v>0</v>
      </c>
      <c r="G7" s="13">
        <v>0</v>
      </c>
      <c r="H7" s="39">
        <v>0</v>
      </c>
      <c r="I7" s="48">
        <v>0</v>
      </c>
      <c r="J7" s="25">
        <v>0</v>
      </c>
      <c r="K7" s="49">
        <f t="shared" si="1"/>
        <v>0</v>
      </c>
      <c r="L7" s="48"/>
      <c r="M7" s="25"/>
      <c r="N7" s="49"/>
      <c r="O7" s="48">
        <v>0</v>
      </c>
      <c r="P7" s="25">
        <v>0</v>
      </c>
      <c r="Q7" s="49">
        <v>0</v>
      </c>
      <c r="R7" s="45">
        <v>0</v>
      </c>
      <c r="S7" s="13">
        <v>0</v>
      </c>
      <c r="T7" s="39">
        <f t="shared" si="2"/>
        <v>0</v>
      </c>
      <c r="U7" s="45">
        <v>0</v>
      </c>
      <c r="V7" s="13">
        <v>0</v>
      </c>
      <c r="W7" s="39">
        <f t="shared" si="3"/>
        <v>0</v>
      </c>
      <c r="X7" s="45">
        <v>5000.6040000000003</v>
      </c>
      <c r="Y7" s="13">
        <v>64426.93</v>
      </c>
      <c r="Z7" s="39">
        <f t="shared" ref="Z7" si="8">Y7/X7*1000</f>
        <v>12883.829633380286</v>
      </c>
      <c r="AA7" s="45">
        <v>5000.6040000000003</v>
      </c>
      <c r="AB7" s="13">
        <v>64426.93</v>
      </c>
      <c r="AC7" s="39">
        <f t="shared" ref="AC7" si="9">AB7/AA7*1000</f>
        <v>12883.829633380286</v>
      </c>
      <c r="AD7" s="48">
        <v>0</v>
      </c>
      <c r="AE7" s="25">
        <v>0</v>
      </c>
      <c r="AF7" s="49">
        <v>0</v>
      </c>
      <c r="AG7" s="45">
        <v>0</v>
      </c>
      <c r="AH7" s="13">
        <v>0</v>
      </c>
      <c r="AI7" s="39">
        <f t="shared" si="4"/>
        <v>0</v>
      </c>
      <c r="AJ7" s="45">
        <v>0</v>
      </c>
      <c r="AK7" s="13">
        <v>0</v>
      </c>
      <c r="AL7" s="39">
        <v>0</v>
      </c>
      <c r="AM7" s="44">
        <v>0</v>
      </c>
      <c r="AN7" s="10">
        <v>0</v>
      </c>
      <c r="AO7" s="39">
        <v>0</v>
      </c>
      <c r="AP7" s="44">
        <v>0</v>
      </c>
      <c r="AQ7" s="10">
        <v>0</v>
      </c>
      <c r="AR7" s="39">
        <v>0</v>
      </c>
      <c r="AS7" s="44">
        <v>0</v>
      </c>
      <c r="AT7" s="10">
        <v>0</v>
      </c>
      <c r="AU7" s="39">
        <v>0</v>
      </c>
      <c r="AV7" s="45">
        <v>9.7000000000000003E-2</v>
      </c>
      <c r="AW7" s="13">
        <v>3.91</v>
      </c>
      <c r="AX7" s="39">
        <f t="shared" ref="AX7:AX8" si="10">AW7/AV7*1000</f>
        <v>40309.278350515466</v>
      </c>
      <c r="AY7" s="45">
        <v>0</v>
      </c>
      <c r="AZ7" s="13">
        <v>0</v>
      </c>
      <c r="BA7" s="39">
        <f t="shared" si="5"/>
        <v>0</v>
      </c>
      <c r="BB7" s="5">
        <f t="shared" si="6"/>
        <v>5000.6040000000003</v>
      </c>
      <c r="BC7" s="14">
        <f t="shared" si="7"/>
        <v>64426.93</v>
      </c>
    </row>
    <row r="8" spans="1:187" x14ac:dyDescent="0.3">
      <c r="A8" s="37">
        <v>2017</v>
      </c>
      <c r="B8" s="38" t="s">
        <v>7</v>
      </c>
      <c r="C8" s="44">
        <v>0</v>
      </c>
      <c r="D8" s="10">
        <v>0</v>
      </c>
      <c r="E8" s="39">
        <v>0</v>
      </c>
      <c r="F8" s="45">
        <v>0</v>
      </c>
      <c r="G8" s="13">
        <v>0</v>
      </c>
      <c r="H8" s="39">
        <v>0</v>
      </c>
      <c r="I8" s="48">
        <v>0</v>
      </c>
      <c r="J8" s="25">
        <v>0</v>
      </c>
      <c r="K8" s="49">
        <f t="shared" si="1"/>
        <v>0</v>
      </c>
      <c r="L8" s="48"/>
      <c r="M8" s="25"/>
      <c r="N8" s="49"/>
      <c r="O8" s="48">
        <v>0</v>
      </c>
      <c r="P8" s="25">
        <v>0</v>
      </c>
      <c r="Q8" s="49">
        <v>0</v>
      </c>
      <c r="R8" s="45">
        <v>0</v>
      </c>
      <c r="S8" s="13">
        <v>0</v>
      </c>
      <c r="T8" s="39">
        <f t="shared" si="2"/>
        <v>0</v>
      </c>
      <c r="U8" s="45">
        <v>0</v>
      </c>
      <c r="V8" s="13">
        <v>0</v>
      </c>
      <c r="W8" s="39">
        <f t="shared" si="3"/>
        <v>0</v>
      </c>
      <c r="X8" s="45">
        <v>0</v>
      </c>
      <c r="Y8" s="13">
        <v>0</v>
      </c>
      <c r="Z8" s="39">
        <v>0</v>
      </c>
      <c r="AA8" s="45">
        <v>0</v>
      </c>
      <c r="AB8" s="13">
        <v>0</v>
      </c>
      <c r="AC8" s="39">
        <v>0</v>
      </c>
      <c r="AD8" s="48">
        <v>0</v>
      </c>
      <c r="AE8" s="25">
        <v>0</v>
      </c>
      <c r="AF8" s="49">
        <v>0</v>
      </c>
      <c r="AG8" s="45">
        <v>0</v>
      </c>
      <c r="AH8" s="13">
        <v>0</v>
      </c>
      <c r="AI8" s="39">
        <f t="shared" si="4"/>
        <v>0</v>
      </c>
      <c r="AJ8" s="45">
        <v>1008.151</v>
      </c>
      <c r="AK8" s="13">
        <v>13036.68</v>
      </c>
      <c r="AL8" s="39">
        <f t="shared" ref="AL8" si="11">AK8/AJ8*1000</f>
        <v>12931.277159869902</v>
      </c>
      <c r="AM8" s="44">
        <v>0</v>
      </c>
      <c r="AN8" s="10">
        <v>0</v>
      </c>
      <c r="AO8" s="39">
        <v>0</v>
      </c>
      <c r="AP8" s="44">
        <v>0</v>
      </c>
      <c r="AQ8" s="10">
        <v>0</v>
      </c>
      <c r="AR8" s="39">
        <v>0</v>
      </c>
      <c r="AS8" s="44">
        <v>0</v>
      </c>
      <c r="AT8" s="10">
        <v>0</v>
      </c>
      <c r="AU8" s="39">
        <v>0</v>
      </c>
      <c r="AV8" s="45">
        <v>0.193</v>
      </c>
      <c r="AW8" s="13">
        <v>3.79</v>
      </c>
      <c r="AX8" s="39">
        <f t="shared" si="10"/>
        <v>19637.305699481865</v>
      </c>
      <c r="AY8" s="45">
        <v>0</v>
      </c>
      <c r="AZ8" s="13">
        <v>0</v>
      </c>
      <c r="BA8" s="39">
        <f t="shared" si="5"/>
        <v>0</v>
      </c>
      <c r="BB8" s="5">
        <f t="shared" si="6"/>
        <v>1008.151</v>
      </c>
      <c r="BC8" s="14">
        <f t="shared" si="7"/>
        <v>13036.68</v>
      </c>
    </row>
    <row r="9" spans="1:187" x14ac:dyDescent="0.3">
      <c r="A9" s="37">
        <v>2017</v>
      </c>
      <c r="B9" s="38" t="s">
        <v>8</v>
      </c>
      <c r="C9" s="44">
        <v>0</v>
      </c>
      <c r="D9" s="10">
        <v>0</v>
      </c>
      <c r="E9" s="39">
        <v>0</v>
      </c>
      <c r="F9" s="45">
        <v>0</v>
      </c>
      <c r="G9" s="13">
        <v>0</v>
      </c>
      <c r="H9" s="39">
        <v>0</v>
      </c>
      <c r="I9" s="48">
        <v>0</v>
      </c>
      <c r="J9" s="25">
        <v>0</v>
      </c>
      <c r="K9" s="49">
        <f t="shared" si="1"/>
        <v>0</v>
      </c>
      <c r="L9" s="48"/>
      <c r="M9" s="25"/>
      <c r="N9" s="49"/>
      <c r="O9" s="48">
        <v>0</v>
      </c>
      <c r="P9" s="25">
        <v>0</v>
      </c>
      <c r="Q9" s="49">
        <v>0</v>
      </c>
      <c r="R9" s="45">
        <v>0</v>
      </c>
      <c r="S9" s="13">
        <v>0</v>
      </c>
      <c r="T9" s="39">
        <f t="shared" si="2"/>
        <v>0</v>
      </c>
      <c r="U9" s="45">
        <v>0</v>
      </c>
      <c r="V9" s="13">
        <v>0</v>
      </c>
      <c r="W9" s="39">
        <f t="shared" si="3"/>
        <v>0</v>
      </c>
      <c r="X9" s="45">
        <v>0</v>
      </c>
      <c r="Y9" s="13">
        <v>0</v>
      </c>
      <c r="Z9" s="39">
        <v>0</v>
      </c>
      <c r="AA9" s="45">
        <v>0</v>
      </c>
      <c r="AB9" s="13">
        <v>0</v>
      </c>
      <c r="AC9" s="39">
        <v>0</v>
      </c>
      <c r="AD9" s="48">
        <v>0</v>
      </c>
      <c r="AE9" s="25">
        <v>0</v>
      </c>
      <c r="AF9" s="49">
        <v>0</v>
      </c>
      <c r="AG9" s="45">
        <v>0</v>
      </c>
      <c r="AH9" s="13">
        <v>0</v>
      </c>
      <c r="AI9" s="39">
        <f t="shared" si="4"/>
        <v>0</v>
      </c>
      <c r="AJ9" s="45">
        <v>0</v>
      </c>
      <c r="AK9" s="13">
        <v>0</v>
      </c>
      <c r="AL9" s="39">
        <v>0</v>
      </c>
      <c r="AM9" s="44">
        <v>0</v>
      </c>
      <c r="AN9" s="10">
        <v>0</v>
      </c>
      <c r="AO9" s="39">
        <v>0</v>
      </c>
      <c r="AP9" s="44">
        <v>0</v>
      </c>
      <c r="AQ9" s="10">
        <v>0</v>
      </c>
      <c r="AR9" s="39">
        <v>0</v>
      </c>
      <c r="AS9" s="44">
        <v>0</v>
      </c>
      <c r="AT9" s="10">
        <v>0</v>
      </c>
      <c r="AU9" s="39">
        <v>0</v>
      </c>
      <c r="AV9" s="45">
        <v>0</v>
      </c>
      <c r="AW9" s="13">
        <v>0</v>
      </c>
      <c r="AX9" s="39">
        <v>0</v>
      </c>
      <c r="AY9" s="45">
        <v>0</v>
      </c>
      <c r="AZ9" s="13">
        <v>0</v>
      </c>
      <c r="BA9" s="39">
        <f t="shared" si="5"/>
        <v>0</v>
      </c>
      <c r="BB9" s="5">
        <f t="shared" si="6"/>
        <v>0</v>
      </c>
      <c r="BC9" s="14">
        <f t="shared" si="7"/>
        <v>0</v>
      </c>
    </row>
    <row r="10" spans="1:187" x14ac:dyDescent="0.3">
      <c r="A10" s="37">
        <v>2017</v>
      </c>
      <c r="B10" s="38" t="s">
        <v>9</v>
      </c>
      <c r="C10" s="44">
        <v>0</v>
      </c>
      <c r="D10" s="10">
        <v>0</v>
      </c>
      <c r="E10" s="39">
        <v>0</v>
      </c>
      <c r="F10" s="45">
        <v>0</v>
      </c>
      <c r="G10" s="13">
        <v>0</v>
      </c>
      <c r="H10" s="39">
        <v>0</v>
      </c>
      <c r="I10" s="48">
        <v>0</v>
      </c>
      <c r="J10" s="25">
        <v>0</v>
      </c>
      <c r="K10" s="49">
        <f t="shared" si="1"/>
        <v>0</v>
      </c>
      <c r="L10" s="48"/>
      <c r="M10" s="25"/>
      <c r="N10" s="49"/>
      <c r="O10" s="48">
        <v>0</v>
      </c>
      <c r="P10" s="25">
        <v>0</v>
      </c>
      <c r="Q10" s="49">
        <v>0</v>
      </c>
      <c r="R10" s="45">
        <v>0</v>
      </c>
      <c r="S10" s="13">
        <v>0</v>
      </c>
      <c r="T10" s="39">
        <f t="shared" si="2"/>
        <v>0</v>
      </c>
      <c r="U10" s="45">
        <v>0</v>
      </c>
      <c r="V10" s="13">
        <v>0</v>
      </c>
      <c r="W10" s="39">
        <f t="shared" si="3"/>
        <v>0</v>
      </c>
      <c r="X10" s="45">
        <v>0</v>
      </c>
      <c r="Y10" s="13">
        <v>0</v>
      </c>
      <c r="Z10" s="39">
        <v>0</v>
      </c>
      <c r="AA10" s="45">
        <v>0</v>
      </c>
      <c r="AB10" s="13">
        <v>0</v>
      </c>
      <c r="AC10" s="39">
        <v>0</v>
      </c>
      <c r="AD10" s="48">
        <v>0</v>
      </c>
      <c r="AE10" s="25">
        <v>0</v>
      </c>
      <c r="AF10" s="49">
        <v>0</v>
      </c>
      <c r="AG10" s="45">
        <v>0</v>
      </c>
      <c r="AH10" s="13">
        <v>0</v>
      </c>
      <c r="AI10" s="39">
        <f t="shared" si="4"/>
        <v>0</v>
      </c>
      <c r="AJ10" s="45">
        <v>0</v>
      </c>
      <c r="AK10" s="13">
        <v>0</v>
      </c>
      <c r="AL10" s="39">
        <v>0</v>
      </c>
      <c r="AM10" s="44">
        <v>0</v>
      </c>
      <c r="AN10" s="10">
        <v>0</v>
      </c>
      <c r="AO10" s="39">
        <v>0</v>
      </c>
      <c r="AP10" s="44">
        <v>0</v>
      </c>
      <c r="AQ10" s="10">
        <v>0</v>
      </c>
      <c r="AR10" s="39">
        <v>0</v>
      </c>
      <c r="AS10" s="44">
        <v>0</v>
      </c>
      <c r="AT10" s="10">
        <v>0</v>
      </c>
      <c r="AU10" s="39">
        <v>0</v>
      </c>
      <c r="AV10" s="45">
        <v>0.193</v>
      </c>
      <c r="AW10" s="13">
        <v>4.05</v>
      </c>
      <c r="AX10" s="39">
        <f t="shared" ref="AX10" si="12">AW10/AV10*1000</f>
        <v>20984.455958549224</v>
      </c>
      <c r="AY10" s="45">
        <v>0</v>
      </c>
      <c r="AZ10" s="13">
        <v>0</v>
      </c>
      <c r="BA10" s="39">
        <f t="shared" si="5"/>
        <v>0</v>
      </c>
      <c r="BB10" s="5">
        <f t="shared" si="6"/>
        <v>0</v>
      </c>
      <c r="BC10" s="14">
        <f t="shared" si="7"/>
        <v>0</v>
      </c>
    </row>
    <row r="11" spans="1:187" x14ac:dyDescent="0.3">
      <c r="A11" s="37">
        <v>2017</v>
      </c>
      <c r="B11" s="38" t="s">
        <v>10</v>
      </c>
      <c r="C11" s="44">
        <v>0</v>
      </c>
      <c r="D11" s="10">
        <v>0</v>
      </c>
      <c r="E11" s="39">
        <v>0</v>
      </c>
      <c r="F11" s="45">
        <v>0</v>
      </c>
      <c r="G11" s="13">
        <v>0</v>
      </c>
      <c r="H11" s="39">
        <v>0</v>
      </c>
      <c r="I11" s="48">
        <v>0</v>
      </c>
      <c r="J11" s="25">
        <v>0</v>
      </c>
      <c r="K11" s="49">
        <f t="shared" si="1"/>
        <v>0</v>
      </c>
      <c r="L11" s="48"/>
      <c r="M11" s="25"/>
      <c r="N11" s="49"/>
      <c r="O11" s="48">
        <v>0</v>
      </c>
      <c r="P11" s="25">
        <v>0</v>
      </c>
      <c r="Q11" s="49">
        <v>0</v>
      </c>
      <c r="R11" s="45">
        <v>0</v>
      </c>
      <c r="S11" s="13">
        <v>0</v>
      </c>
      <c r="T11" s="39">
        <f t="shared" si="2"/>
        <v>0</v>
      </c>
      <c r="U11" s="45">
        <v>0</v>
      </c>
      <c r="V11" s="13">
        <v>0</v>
      </c>
      <c r="W11" s="39">
        <f t="shared" si="3"/>
        <v>0</v>
      </c>
      <c r="X11" s="45">
        <v>0</v>
      </c>
      <c r="Y11" s="13">
        <v>0</v>
      </c>
      <c r="Z11" s="39">
        <v>0</v>
      </c>
      <c r="AA11" s="45">
        <v>0</v>
      </c>
      <c r="AB11" s="13">
        <v>0</v>
      </c>
      <c r="AC11" s="39">
        <v>0</v>
      </c>
      <c r="AD11" s="48">
        <v>0</v>
      </c>
      <c r="AE11" s="25">
        <v>0</v>
      </c>
      <c r="AF11" s="49">
        <v>0</v>
      </c>
      <c r="AG11" s="45">
        <v>0</v>
      </c>
      <c r="AH11" s="13">
        <v>0</v>
      </c>
      <c r="AI11" s="39">
        <f t="shared" si="4"/>
        <v>0</v>
      </c>
      <c r="AJ11" s="45">
        <v>250.30600000000001</v>
      </c>
      <c r="AK11" s="13">
        <v>2512.64</v>
      </c>
      <c r="AL11" s="39">
        <f t="shared" ref="AL11" si="13">AK11/AJ11*1000</f>
        <v>10038.273153659919</v>
      </c>
      <c r="AM11" s="44">
        <v>0</v>
      </c>
      <c r="AN11" s="10">
        <v>0</v>
      </c>
      <c r="AO11" s="39">
        <v>0</v>
      </c>
      <c r="AP11" s="44">
        <v>0</v>
      </c>
      <c r="AQ11" s="10">
        <v>0</v>
      </c>
      <c r="AR11" s="39">
        <v>0</v>
      </c>
      <c r="AS11" s="44">
        <v>0</v>
      </c>
      <c r="AT11" s="10">
        <v>0</v>
      </c>
      <c r="AU11" s="39">
        <v>0</v>
      </c>
      <c r="AV11" s="45">
        <v>0</v>
      </c>
      <c r="AW11" s="13">
        <v>0</v>
      </c>
      <c r="AX11" s="39">
        <v>0</v>
      </c>
      <c r="AY11" s="45">
        <v>0</v>
      </c>
      <c r="AZ11" s="13">
        <v>0</v>
      </c>
      <c r="BA11" s="39">
        <f t="shared" si="5"/>
        <v>0</v>
      </c>
      <c r="BB11" s="5">
        <f t="shared" si="6"/>
        <v>250.30600000000001</v>
      </c>
      <c r="BC11" s="14">
        <f t="shared" si="7"/>
        <v>2512.64</v>
      </c>
    </row>
    <row r="12" spans="1:187" x14ac:dyDescent="0.3">
      <c r="A12" s="37">
        <v>2017</v>
      </c>
      <c r="B12" s="38" t="s">
        <v>11</v>
      </c>
      <c r="C12" s="44">
        <v>0</v>
      </c>
      <c r="D12" s="10">
        <v>0</v>
      </c>
      <c r="E12" s="39">
        <v>0</v>
      </c>
      <c r="F12" s="45">
        <v>10008.075999999999</v>
      </c>
      <c r="G12" s="13">
        <v>95717.42</v>
      </c>
      <c r="H12" s="39">
        <f t="shared" ref="H12:H14" si="14">G12/F12*1000</f>
        <v>9564.0180989832606</v>
      </c>
      <c r="I12" s="48">
        <v>0</v>
      </c>
      <c r="J12" s="25">
        <v>0</v>
      </c>
      <c r="K12" s="49">
        <f t="shared" si="1"/>
        <v>0</v>
      </c>
      <c r="L12" s="48"/>
      <c r="M12" s="25"/>
      <c r="N12" s="49"/>
      <c r="O12" s="48">
        <v>0</v>
      </c>
      <c r="P12" s="25">
        <v>0</v>
      </c>
      <c r="Q12" s="49">
        <v>0</v>
      </c>
      <c r="R12" s="45">
        <v>0</v>
      </c>
      <c r="S12" s="13">
        <v>0</v>
      </c>
      <c r="T12" s="39">
        <f t="shared" si="2"/>
        <v>0</v>
      </c>
      <c r="U12" s="45">
        <v>0</v>
      </c>
      <c r="V12" s="13">
        <v>0</v>
      </c>
      <c r="W12" s="39">
        <f t="shared" si="3"/>
        <v>0</v>
      </c>
      <c r="X12" s="45">
        <v>6261.759</v>
      </c>
      <c r="Y12" s="13">
        <v>63463.59</v>
      </c>
      <c r="Z12" s="39">
        <f t="shared" ref="Z12:Z17" si="15">Y12/X12*1000</f>
        <v>10135.105806531359</v>
      </c>
      <c r="AA12" s="45">
        <v>6261.759</v>
      </c>
      <c r="AB12" s="13">
        <v>63463.59</v>
      </c>
      <c r="AC12" s="39">
        <f t="shared" ref="AC12" si="16">AB12/AA12*1000</f>
        <v>10135.105806531359</v>
      </c>
      <c r="AD12" s="48">
        <v>0</v>
      </c>
      <c r="AE12" s="25">
        <v>0</v>
      </c>
      <c r="AF12" s="49">
        <v>0</v>
      </c>
      <c r="AG12" s="45">
        <v>0</v>
      </c>
      <c r="AH12" s="13">
        <v>0</v>
      </c>
      <c r="AI12" s="39">
        <f t="shared" si="4"/>
        <v>0</v>
      </c>
      <c r="AJ12" s="45">
        <v>0</v>
      </c>
      <c r="AK12" s="13">
        <v>0</v>
      </c>
      <c r="AL12" s="39">
        <v>0</v>
      </c>
      <c r="AM12" s="44">
        <v>0</v>
      </c>
      <c r="AN12" s="10">
        <v>0</v>
      </c>
      <c r="AO12" s="39">
        <v>0</v>
      </c>
      <c r="AP12" s="44">
        <v>0</v>
      </c>
      <c r="AQ12" s="10">
        <v>0</v>
      </c>
      <c r="AR12" s="39">
        <v>0</v>
      </c>
      <c r="AS12" s="44">
        <v>0</v>
      </c>
      <c r="AT12" s="10">
        <v>0</v>
      </c>
      <c r="AU12" s="39">
        <v>0</v>
      </c>
      <c r="AV12" s="45">
        <v>0</v>
      </c>
      <c r="AW12" s="13">
        <v>0</v>
      </c>
      <c r="AX12" s="39">
        <v>0</v>
      </c>
      <c r="AY12" s="45">
        <v>0</v>
      </c>
      <c r="AZ12" s="13">
        <v>0</v>
      </c>
      <c r="BA12" s="39">
        <f t="shared" si="5"/>
        <v>0</v>
      </c>
      <c r="BB12" s="5">
        <f t="shared" si="6"/>
        <v>16269.834999999999</v>
      </c>
      <c r="BC12" s="14">
        <f t="shared" si="7"/>
        <v>159181.01</v>
      </c>
    </row>
    <row r="13" spans="1:187" x14ac:dyDescent="0.3">
      <c r="A13" s="37">
        <v>2017</v>
      </c>
      <c r="B13" s="38" t="s">
        <v>12</v>
      </c>
      <c r="C13" s="44">
        <v>0</v>
      </c>
      <c r="D13" s="10">
        <v>0</v>
      </c>
      <c r="E13" s="39">
        <v>0</v>
      </c>
      <c r="F13" s="44">
        <v>1503.327</v>
      </c>
      <c r="G13" s="10">
        <v>14720.42</v>
      </c>
      <c r="H13" s="39">
        <f t="shared" si="14"/>
        <v>9791.8949104220173</v>
      </c>
      <c r="I13" s="48">
        <v>0</v>
      </c>
      <c r="J13" s="25">
        <v>0</v>
      </c>
      <c r="K13" s="49">
        <f t="shared" si="1"/>
        <v>0</v>
      </c>
      <c r="L13" s="48"/>
      <c r="M13" s="25"/>
      <c r="N13" s="49"/>
      <c r="O13" s="48">
        <v>0</v>
      </c>
      <c r="P13" s="25">
        <v>0</v>
      </c>
      <c r="Q13" s="49">
        <v>0</v>
      </c>
      <c r="R13" s="44">
        <v>0</v>
      </c>
      <c r="S13" s="10">
        <v>0</v>
      </c>
      <c r="T13" s="39">
        <f t="shared" si="2"/>
        <v>0</v>
      </c>
      <c r="U13" s="44">
        <v>0</v>
      </c>
      <c r="V13" s="10">
        <v>0</v>
      </c>
      <c r="W13" s="39">
        <f t="shared" si="3"/>
        <v>0</v>
      </c>
      <c r="X13" s="44">
        <v>4506.9030000000002</v>
      </c>
      <c r="Y13" s="10">
        <v>45998.97</v>
      </c>
      <c r="Z13" s="39">
        <f t="shared" si="15"/>
        <v>10206.336812662708</v>
      </c>
      <c r="AA13" s="44">
        <v>4506.9030000000002</v>
      </c>
      <c r="AB13" s="10">
        <v>45998.97</v>
      </c>
      <c r="AC13" s="39">
        <f t="shared" ref="AC13:AC17" si="17">AB13/AA13*1000</f>
        <v>10206.336812662708</v>
      </c>
      <c r="AD13" s="48">
        <v>0</v>
      </c>
      <c r="AE13" s="25">
        <v>0</v>
      </c>
      <c r="AF13" s="49">
        <v>0</v>
      </c>
      <c r="AG13" s="44">
        <v>0</v>
      </c>
      <c r="AH13" s="10">
        <v>0</v>
      </c>
      <c r="AI13" s="39">
        <f t="shared" si="4"/>
        <v>0</v>
      </c>
      <c r="AJ13" s="44">
        <v>0</v>
      </c>
      <c r="AK13" s="10">
        <v>0</v>
      </c>
      <c r="AL13" s="39">
        <v>0</v>
      </c>
      <c r="AM13" s="44">
        <v>0</v>
      </c>
      <c r="AN13" s="10">
        <v>0</v>
      </c>
      <c r="AO13" s="39">
        <v>0</v>
      </c>
      <c r="AP13" s="44">
        <v>0</v>
      </c>
      <c r="AQ13" s="10">
        <v>0</v>
      </c>
      <c r="AR13" s="39">
        <v>0</v>
      </c>
      <c r="AS13" s="44">
        <v>0.19</v>
      </c>
      <c r="AT13" s="10">
        <v>8.07</v>
      </c>
      <c r="AU13" s="39">
        <f t="shared" ref="AU13" si="18">AT13/AS13*1000</f>
        <v>42473.684210526313</v>
      </c>
      <c r="AV13" s="44">
        <v>0</v>
      </c>
      <c r="AW13" s="10">
        <v>0</v>
      </c>
      <c r="AX13" s="39">
        <v>0</v>
      </c>
      <c r="AY13" s="44">
        <v>0</v>
      </c>
      <c r="AZ13" s="10">
        <v>0</v>
      </c>
      <c r="BA13" s="39">
        <f t="shared" si="5"/>
        <v>0</v>
      </c>
      <c r="BB13" s="5">
        <f t="shared" si="6"/>
        <v>6010.42</v>
      </c>
      <c r="BC13" s="14">
        <f t="shared" si="7"/>
        <v>60727.46</v>
      </c>
    </row>
    <row r="14" spans="1:187" x14ac:dyDescent="0.3">
      <c r="A14" s="37">
        <v>2017</v>
      </c>
      <c r="B14" s="38" t="s">
        <v>13</v>
      </c>
      <c r="C14" s="44">
        <v>0</v>
      </c>
      <c r="D14" s="10">
        <v>0</v>
      </c>
      <c r="E14" s="39">
        <v>0</v>
      </c>
      <c r="F14" s="44">
        <v>1097.0740000000001</v>
      </c>
      <c r="G14" s="10">
        <v>11636.03</v>
      </c>
      <c r="H14" s="39">
        <f t="shared" si="14"/>
        <v>10606.422173891642</v>
      </c>
      <c r="I14" s="48">
        <v>0</v>
      </c>
      <c r="J14" s="25">
        <v>0</v>
      </c>
      <c r="K14" s="49">
        <f t="shared" si="1"/>
        <v>0</v>
      </c>
      <c r="L14" s="48"/>
      <c r="M14" s="25"/>
      <c r="N14" s="49"/>
      <c r="O14" s="48">
        <v>0</v>
      </c>
      <c r="P14" s="25">
        <v>0</v>
      </c>
      <c r="Q14" s="49">
        <v>0</v>
      </c>
      <c r="R14" s="44">
        <v>0</v>
      </c>
      <c r="S14" s="10">
        <v>0</v>
      </c>
      <c r="T14" s="39">
        <f t="shared" si="2"/>
        <v>0</v>
      </c>
      <c r="U14" s="44">
        <v>0</v>
      </c>
      <c r="V14" s="10">
        <v>0</v>
      </c>
      <c r="W14" s="39">
        <f t="shared" si="3"/>
        <v>0</v>
      </c>
      <c r="X14" s="44">
        <v>1483.396</v>
      </c>
      <c r="Y14" s="10">
        <v>15464.6</v>
      </c>
      <c r="Z14" s="39">
        <f t="shared" si="15"/>
        <v>10425.132601139549</v>
      </c>
      <c r="AA14" s="44">
        <v>1483.396</v>
      </c>
      <c r="AB14" s="10">
        <v>15464.6</v>
      </c>
      <c r="AC14" s="39">
        <f t="shared" si="17"/>
        <v>10425.132601139549</v>
      </c>
      <c r="AD14" s="48">
        <v>0</v>
      </c>
      <c r="AE14" s="25">
        <v>0</v>
      </c>
      <c r="AF14" s="49">
        <v>0</v>
      </c>
      <c r="AG14" s="44">
        <v>0</v>
      </c>
      <c r="AH14" s="10">
        <v>0</v>
      </c>
      <c r="AI14" s="39">
        <f t="shared" si="4"/>
        <v>0</v>
      </c>
      <c r="AJ14" s="44">
        <v>0</v>
      </c>
      <c r="AK14" s="10">
        <v>0</v>
      </c>
      <c r="AL14" s="39">
        <v>0</v>
      </c>
      <c r="AM14" s="44">
        <v>0</v>
      </c>
      <c r="AN14" s="10">
        <v>0</v>
      </c>
      <c r="AO14" s="39">
        <v>0</v>
      </c>
      <c r="AP14" s="44">
        <v>0</v>
      </c>
      <c r="AQ14" s="10">
        <v>0</v>
      </c>
      <c r="AR14" s="39">
        <v>0</v>
      </c>
      <c r="AS14" s="44">
        <v>0</v>
      </c>
      <c r="AT14" s="10">
        <v>0</v>
      </c>
      <c r="AU14" s="39">
        <v>0</v>
      </c>
      <c r="AV14" s="44">
        <v>0</v>
      </c>
      <c r="AW14" s="10">
        <v>0</v>
      </c>
      <c r="AX14" s="39">
        <v>0</v>
      </c>
      <c r="AY14" s="44">
        <v>0</v>
      </c>
      <c r="AZ14" s="10">
        <v>0</v>
      </c>
      <c r="BA14" s="39">
        <f t="shared" si="5"/>
        <v>0</v>
      </c>
      <c r="BB14" s="5">
        <f t="shared" si="6"/>
        <v>2580.4700000000003</v>
      </c>
      <c r="BC14" s="14">
        <f t="shared" si="7"/>
        <v>27100.63</v>
      </c>
    </row>
    <row r="15" spans="1:187" x14ac:dyDescent="0.3">
      <c r="A15" s="37">
        <v>2017</v>
      </c>
      <c r="B15" s="38" t="s">
        <v>14</v>
      </c>
      <c r="C15" s="44">
        <v>0</v>
      </c>
      <c r="D15" s="10">
        <v>0</v>
      </c>
      <c r="E15" s="39">
        <v>0</v>
      </c>
      <c r="F15" s="44">
        <v>0</v>
      </c>
      <c r="G15" s="10">
        <v>0</v>
      </c>
      <c r="H15" s="39">
        <v>0</v>
      </c>
      <c r="I15" s="48">
        <v>0</v>
      </c>
      <c r="J15" s="25">
        <v>0</v>
      </c>
      <c r="K15" s="49">
        <f t="shared" si="1"/>
        <v>0</v>
      </c>
      <c r="L15" s="48"/>
      <c r="M15" s="25"/>
      <c r="N15" s="49"/>
      <c r="O15" s="48">
        <v>0</v>
      </c>
      <c r="P15" s="25">
        <v>0</v>
      </c>
      <c r="Q15" s="49">
        <v>0</v>
      </c>
      <c r="R15" s="44">
        <v>0</v>
      </c>
      <c r="S15" s="10">
        <v>0</v>
      </c>
      <c r="T15" s="39">
        <f t="shared" si="2"/>
        <v>0</v>
      </c>
      <c r="U15" s="44">
        <v>0</v>
      </c>
      <c r="V15" s="10">
        <v>0</v>
      </c>
      <c r="W15" s="39">
        <f t="shared" si="3"/>
        <v>0</v>
      </c>
      <c r="X15" s="44">
        <v>3508.732</v>
      </c>
      <c r="Y15" s="10">
        <v>36010</v>
      </c>
      <c r="Z15" s="39">
        <f t="shared" si="15"/>
        <v>10262.9667925621</v>
      </c>
      <c r="AA15" s="44">
        <v>3508.732</v>
      </c>
      <c r="AB15" s="10">
        <v>36010</v>
      </c>
      <c r="AC15" s="39">
        <f t="shared" si="17"/>
        <v>10262.9667925621</v>
      </c>
      <c r="AD15" s="48">
        <v>0</v>
      </c>
      <c r="AE15" s="25">
        <v>0</v>
      </c>
      <c r="AF15" s="49">
        <v>0</v>
      </c>
      <c r="AG15" s="44">
        <v>0</v>
      </c>
      <c r="AH15" s="10">
        <v>0</v>
      </c>
      <c r="AI15" s="39">
        <f t="shared" si="4"/>
        <v>0</v>
      </c>
      <c r="AJ15" s="44">
        <v>0</v>
      </c>
      <c r="AK15" s="10">
        <v>0</v>
      </c>
      <c r="AL15" s="39">
        <v>0</v>
      </c>
      <c r="AM15" s="44">
        <v>0</v>
      </c>
      <c r="AN15" s="10">
        <v>0</v>
      </c>
      <c r="AO15" s="39">
        <v>0</v>
      </c>
      <c r="AP15" s="44">
        <v>0</v>
      </c>
      <c r="AQ15" s="10">
        <v>0</v>
      </c>
      <c r="AR15" s="39">
        <v>0</v>
      </c>
      <c r="AS15" s="44">
        <v>0</v>
      </c>
      <c r="AT15" s="10">
        <v>0</v>
      </c>
      <c r="AU15" s="39">
        <v>0</v>
      </c>
      <c r="AV15" s="44">
        <v>0</v>
      </c>
      <c r="AW15" s="10">
        <v>0</v>
      </c>
      <c r="AX15" s="39">
        <v>0</v>
      </c>
      <c r="AY15" s="44">
        <v>0</v>
      </c>
      <c r="AZ15" s="10">
        <v>0</v>
      </c>
      <c r="BA15" s="39">
        <f t="shared" si="5"/>
        <v>0</v>
      </c>
      <c r="BB15" s="5">
        <f t="shared" si="6"/>
        <v>3508.732</v>
      </c>
      <c r="BC15" s="14">
        <f t="shared" si="7"/>
        <v>36010</v>
      </c>
    </row>
    <row r="16" spans="1:187" x14ac:dyDescent="0.3">
      <c r="A16" s="37">
        <v>2017</v>
      </c>
      <c r="B16" s="39" t="s">
        <v>15</v>
      </c>
      <c r="C16" s="44">
        <v>0</v>
      </c>
      <c r="D16" s="10">
        <v>0</v>
      </c>
      <c r="E16" s="39">
        <v>0</v>
      </c>
      <c r="F16" s="44">
        <v>0</v>
      </c>
      <c r="G16" s="10">
        <v>0</v>
      </c>
      <c r="H16" s="39">
        <v>0</v>
      </c>
      <c r="I16" s="48">
        <v>0</v>
      </c>
      <c r="J16" s="25">
        <v>0</v>
      </c>
      <c r="K16" s="49">
        <f t="shared" si="1"/>
        <v>0</v>
      </c>
      <c r="L16" s="48"/>
      <c r="M16" s="25"/>
      <c r="N16" s="49"/>
      <c r="O16" s="48">
        <v>0</v>
      </c>
      <c r="P16" s="25">
        <v>0</v>
      </c>
      <c r="Q16" s="49">
        <v>0</v>
      </c>
      <c r="R16" s="44">
        <v>0</v>
      </c>
      <c r="S16" s="10">
        <v>0</v>
      </c>
      <c r="T16" s="39">
        <f t="shared" si="2"/>
        <v>0</v>
      </c>
      <c r="U16" s="44">
        <v>0</v>
      </c>
      <c r="V16" s="10">
        <v>0</v>
      </c>
      <c r="W16" s="39">
        <f t="shared" si="3"/>
        <v>0</v>
      </c>
      <c r="X16" s="44">
        <v>3506.5650000000001</v>
      </c>
      <c r="Y16" s="10">
        <v>38648.870000000003</v>
      </c>
      <c r="Z16" s="39">
        <f t="shared" si="15"/>
        <v>11021.860424660603</v>
      </c>
      <c r="AA16" s="44">
        <v>3506.5650000000001</v>
      </c>
      <c r="AB16" s="10">
        <v>38648.870000000003</v>
      </c>
      <c r="AC16" s="39">
        <f t="shared" si="17"/>
        <v>11021.860424660603</v>
      </c>
      <c r="AD16" s="48">
        <v>0</v>
      </c>
      <c r="AE16" s="25">
        <v>0</v>
      </c>
      <c r="AF16" s="49">
        <v>0</v>
      </c>
      <c r="AG16" s="44">
        <v>0</v>
      </c>
      <c r="AH16" s="10">
        <v>0</v>
      </c>
      <c r="AI16" s="39">
        <f t="shared" si="4"/>
        <v>0</v>
      </c>
      <c r="AJ16" s="44">
        <v>0</v>
      </c>
      <c r="AK16" s="10">
        <v>0</v>
      </c>
      <c r="AL16" s="39">
        <v>0</v>
      </c>
      <c r="AM16" s="44">
        <v>0</v>
      </c>
      <c r="AN16" s="10">
        <v>0</v>
      </c>
      <c r="AO16" s="39">
        <v>0</v>
      </c>
      <c r="AP16" s="44">
        <v>0</v>
      </c>
      <c r="AQ16" s="10">
        <v>0</v>
      </c>
      <c r="AR16" s="39">
        <v>0</v>
      </c>
      <c r="AS16" s="44">
        <v>0</v>
      </c>
      <c r="AT16" s="10">
        <v>0</v>
      </c>
      <c r="AU16" s="39">
        <v>0</v>
      </c>
      <c r="AV16" s="44">
        <v>0.55800000000000005</v>
      </c>
      <c r="AW16" s="10">
        <v>12.91</v>
      </c>
      <c r="AX16" s="39">
        <f t="shared" ref="AX16" si="19">AW16/AV16*1000</f>
        <v>23136.200716845877</v>
      </c>
      <c r="AY16" s="44">
        <v>0</v>
      </c>
      <c r="AZ16" s="10">
        <v>0</v>
      </c>
      <c r="BA16" s="39">
        <f t="shared" si="5"/>
        <v>0</v>
      </c>
      <c r="BB16" s="5">
        <f t="shared" si="6"/>
        <v>3506.5650000000001</v>
      </c>
      <c r="BC16" s="14">
        <f t="shared" si="7"/>
        <v>38648.870000000003</v>
      </c>
    </row>
    <row r="17" spans="1:55" x14ac:dyDescent="0.3">
      <c r="A17" s="37">
        <v>2017</v>
      </c>
      <c r="B17" s="38" t="s">
        <v>16</v>
      </c>
      <c r="C17" s="44">
        <v>0</v>
      </c>
      <c r="D17" s="10">
        <v>0</v>
      </c>
      <c r="E17" s="39">
        <v>0</v>
      </c>
      <c r="F17" s="44">
        <v>0</v>
      </c>
      <c r="G17" s="10">
        <v>0</v>
      </c>
      <c r="H17" s="39">
        <v>0</v>
      </c>
      <c r="I17" s="48">
        <v>0</v>
      </c>
      <c r="J17" s="25">
        <v>0</v>
      </c>
      <c r="K17" s="49">
        <f t="shared" si="1"/>
        <v>0</v>
      </c>
      <c r="L17" s="48"/>
      <c r="M17" s="25"/>
      <c r="N17" s="49"/>
      <c r="O17" s="48">
        <v>0</v>
      </c>
      <c r="P17" s="25">
        <v>0</v>
      </c>
      <c r="Q17" s="49">
        <v>0</v>
      </c>
      <c r="R17" s="44">
        <v>0</v>
      </c>
      <c r="S17" s="10">
        <v>0</v>
      </c>
      <c r="T17" s="39">
        <f t="shared" si="2"/>
        <v>0</v>
      </c>
      <c r="U17" s="44">
        <v>0</v>
      </c>
      <c r="V17" s="10">
        <v>0</v>
      </c>
      <c r="W17" s="39">
        <f t="shared" si="3"/>
        <v>0</v>
      </c>
      <c r="X17" s="44">
        <v>2995.2170000000001</v>
      </c>
      <c r="Y17" s="10">
        <v>33451.69</v>
      </c>
      <c r="Z17" s="39">
        <f t="shared" si="15"/>
        <v>11168.369437005733</v>
      </c>
      <c r="AA17" s="44">
        <v>2995.2170000000001</v>
      </c>
      <c r="AB17" s="10">
        <v>33451.69</v>
      </c>
      <c r="AC17" s="39">
        <f t="shared" si="17"/>
        <v>11168.369437005733</v>
      </c>
      <c r="AD17" s="44">
        <v>0</v>
      </c>
      <c r="AE17" s="10">
        <v>0</v>
      </c>
      <c r="AF17" s="39">
        <v>0</v>
      </c>
      <c r="AG17" s="44">
        <v>0</v>
      </c>
      <c r="AH17" s="10">
        <v>0</v>
      </c>
      <c r="AI17" s="39">
        <f t="shared" si="4"/>
        <v>0</v>
      </c>
      <c r="AJ17" s="44">
        <v>0</v>
      </c>
      <c r="AK17" s="10">
        <v>0</v>
      </c>
      <c r="AL17" s="39">
        <v>0</v>
      </c>
      <c r="AM17" s="44">
        <v>0</v>
      </c>
      <c r="AN17" s="10">
        <v>0</v>
      </c>
      <c r="AO17" s="39">
        <v>0</v>
      </c>
      <c r="AP17" s="44">
        <v>0</v>
      </c>
      <c r="AQ17" s="10">
        <v>0</v>
      </c>
      <c r="AR17" s="39">
        <v>0</v>
      </c>
      <c r="AS17" s="44">
        <v>0</v>
      </c>
      <c r="AT17" s="10">
        <v>0</v>
      </c>
      <c r="AU17" s="39">
        <v>0</v>
      </c>
      <c r="AV17" s="44">
        <v>0</v>
      </c>
      <c r="AW17" s="10">
        <v>0</v>
      </c>
      <c r="AX17" s="39">
        <v>0</v>
      </c>
      <c r="AY17" s="44">
        <v>0</v>
      </c>
      <c r="AZ17" s="10">
        <v>0</v>
      </c>
      <c r="BA17" s="39">
        <f t="shared" si="5"/>
        <v>0</v>
      </c>
      <c r="BB17" s="5">
        <f t="shared" si="6"/>
        <v>2995.2170000000001</v>
      </c>
      <c r="BC17" s="14">
        <f t="shared" si="7"/>
        <v>33451.69</v>
      </c>
    </row>
    <row r="18" spans="1:55" ht="15" thickBot="1" x14ac:dyDescent="0.35">
      <c r="A18" s="40"/>
      <c r="B18" s="41" t="s">
        <v>17</v>
      </c>
      <c r="C18" s="46">
        <f t="shared" ref="C18:D18" si="20">SUM(C6:C17)</f>
        <v>0</v>
      </c>
      <c r="D18" s="28">
        <f t="shared" si="20"/>
        <v>0</v>
      </c>
      <c r="E18" s="47"/>
      <c r="F18" s="46">
        <f t="shared" ref="F18:G18" si="21">SUM(F6:F17)</f>
        <v>17099.261999999999</v>
      </c>
      <c r="G18" s="28">
        <f t="shared" si="21"/>
        <v>174266.98</v>
      </c>
      <c r="H18" s="47"/>
      <c r="I18" s="46">
        <f t="shared" ref="I18:J18" si="22">SUM(I6:I17)</f>
        <v>0</v>
      </c>
      <c r="J18" s="28">
        <f t="shared" si="22"/>
        <v>0</v>
      </c>
      <c r="K18" s="47"/>
      <c r="L18" s="46"/>
      <c r="M18" s="28"/>
      <c r="N18" s="47"/>
      <c r="O18" s="46">
        <f t="shared" ref="O18:P18" si="23">SUM(O6:O17)</f>
        <v>0</v>
      </c>
      <c r="P18" s="28">
        <f t="shared" si="23"/>
        <v>0</v>
      </c>
      <c r="Q18" s="47"/>
      <c r="R18" s="46">
        <f t="shared" ref="R18:S18" si="24">SUM(R6:R17)</f>
        <v>0</v>
      </c>
      <c r="S18" s="28">
        <f t="shared" si="24"/>
        <v>0</v>
      </c>
      <c r="T18" s="47"/>
      <c r="U18" s="46">
        <f t="shared" ref="U18:V18" si="25">SUM(U6:U17)</f>
        <v>0</v>
      </c>
      <c r="V18" s="28">
        <f t="shared" si="25"/>
        <v>0</v>
      </c>
      <c r="W18" s="47"/>
      <c r="X18" s="46">
        <f t="shared" ref="X18:Y18" si="26">SUM(X6:X17)</f>
        <v>27263.175999999999</v>
      </c>
      <c r="Y18" s="28">
        <f t="shared" si="26"/>
        <v>297464.65000000002</v>
      </c>
      <c r="Z18" s="47"/>
      <c r="AA18" s="46">
        <f t="shared" ref="AA18:AB18" si="27">SUM(AA6:AA17)</f>
        <v>27263.175999999999</v>
      </c>
      <c r="AB18" s="28">
        <f t="shared" si="27"/>
        <v>297464.65000000002</v>
      </c>
      <c r="AC18" s="47"/>
      <c r="AD18" s="46">
        <f t="shared" ref="AD18:AE18" si="28">SUM(AD6:AD17)</f>
        <v>0</v>
      </c>
      <c r="AE18" s="28">
        <f t="shared" si="28"/>
        <v>0</v>
      </c>
      <c r="AF18" s="47"/>
      <c r="AG18" s="46">
        <f t="shared" ref="AG18:AH18" si="29">SUM(AG6:AG17)</f>
        <v>0</v>
      </c>
      <c r="AH18" s="28">
        <f t="shared" si="29"/>
        <v>0</v>
      </c>
      <c r="AI18" s="47"/>
      <c r="AJ18" s="46">
        <f t="shared" ref="AJ18:AK18" si="30">SUM(AJ6:AJ17)</f>
        <v>1258.4569999999999</v>
      </c>
      <c r="AK18" s="28">
        <f t="shared" si="30"/>
        <v>15549.32</v>
      </c>
      <c r="AL18" s="47"/>
      <c r="AM18" s="46">
        <f t="shared" ref="AM18:AN18" si="31">SUM(AM6:AM17)</f>
        <v>0</v>
      </c>
      <c r="AN18" s="28">
        <f t="shared" si="31"/>
        <v>0</v>
      </c>
      <c r="AO18" s="47"/>
      <c r="AP18" s="46">
        <f t="shared" ref="AP18:AQ18" si="32">SUM(AP6:AP17)</f>
        <v>0</v>
      </c>
      <c r="AQ18" s="28">
        <f t="shared" si="32"/>
        <v>0</v>
      </c>
      <c r="AR18" s="47"/>
      <c r="AS18" s="46">
        <f t="shared" ref="AS18:AT18" si="33">SUM(AS6:AS17)</f>
        <v>0.19</v>
      </c>
      <c r="AT18" s="28">
        <f t="shared" si="33"/>
        <v>8.07</v>
      </c>
      <c r="AU18" s="47"/>
      <c r="AV18" s="46">
        <f t="shared" ref="AV18:AW18" si="34">SUM(AV6:AV17)</f>
        <v>1.0410000000000001</v>
      </c>
      <c r="AW18" s="28">
        <f t="shared" si="34"/>
        <v>24.66</v>
      </c>
      <c r="AX18" s="47"/>
      <c r="AY18" s="46">
        <f t="shared" ref="AY18:AZ18" si="35">SUM(AY6:AY17)</f>
        <v>0</v>
      </c>
      <c r="AZ18" s="28">
        <f t="shared" si="35"/>
        <v>0</v>
      </c>
      <c r="BA18" s="47"/>
      <c r="BB18" s="29">
        <f t="shared" si="6"/>
        <v>45621.084999999999</v>
      </c>
      <c r="BC18" s="30">
        <f t="shared" si="7"/>
        <v>487289.02</v>
      </c>
    </row>
    <row r="19" spans="1:55" x14ac:dyDescent="0.3">
      <c r="A19" s="37">
        <v>2018</v>
      </c>
      <c r="B19" s="42" t="s">
        <v>5</v>
      </c>
      <c r="C19" s="44">
        <v>0</v>
      </c>
      <c r="D19" s="10">
        <v>0</v>
      </c>
      <c r="E19" s="39">
        <v>0</v>
      </c>
      <c r="F19" s="48">
        <v>0</v>
      </c>
      <c r="G19" s="25">
        <v>0</v>
      </c>
      <c r="H19" s="49">
        <v>0</v>
      </c>
      <c r="I19" s="48">
        <v>0</v>
      </c>
      <c r="J19" s="25">
        <v>0</v>
      </c>
      <c r="K19" s="49">
        <f t="shared" ref="K19:K30" si="36">IF(I19=0,0,J19/I19*1000)</f>
        <v>0</v>
      </c>
      <c r="L19" s="48"/>
      <c r="M19" s="25"/>
      <c r="N19" s="49"/>
      <c r="O19" s="48">
        <v>0</v>
      </c>
      <c r="P19" s="25">
        <v>0</v>
      </c>
      <c r="Q19" s="49">
        <v>0</v>
      </c>
      <c r="R19" s="48">
        <v>0</v>
      </c>
      <c r="S19" s="25">
        <v>0</v>
      </c>
      <c r="T19" s="49">
        <f t="shared" ref="T19:T30" si="37">IF(R19=0,0,S19/R19*1000)</f>
        <v>0</v>
      </c>
      <c r="U19" s="48">
        <v>0</v>
      </c>
      <c r="V19" s="25">
        <v>0</v>
      </c>
      <c r="W19" s="49">
        <f t="shared" ref="W19:W30" si="38">IF(U19=0,0,V19/U19*1000)</f>
        <v>0</v>
      </c>
      <c r="X19" s="48">
        <v>0</v>
      </c>
      <c r="Y19" s="25">
        <v>0</v>
      </c>
      <c r="Z19" s="49">
        <v>0</v>
      </c>
      <c r="AA19" s="48">
        <v>0</v>
      </c>
      <c r="AB19" s="25">
        <v>0</v>
      </c>
      <c r="AC19" s="49">
        <v>0</v>
      </c>
      <c r="AD19" s="48">
        <v>0</v>
      </c>
      <c r="AE19" s="25">
        <v>0</v>
      </c>
      <c r="AF19" s="49">
        <v>0</v>
      </c>
      <c r="AG19" s="48">
        <v>0</v>
      </c>
      <c r="AH19" s="25">
        <v>0</v>
      </c>
      <c r="AI19" s="49">
        <f t="shared" ref="AI19:AI30" si="39">IF(AG19=0,0,AH19/AG19*1000)</f>
        <v>0</v>
      </c>
      <c r="AJ19" s="48">
        <v>0</v>
      </c>
      <c r="AK19" s="25">
        <v>0</v>
      </c>
      <c r="AL19" s="49">
        <v>0</v>
      </c>
      <c r="AM19" s="48">
        <v>0</v>
      </c>
      <c r="AN19" s="25">
        <v>0</v>
      </c>
      <c r="AO19" s="49">
        <v>0</v>
      </c>
      <c r="AP19" s="48">
        <v>0</v>
      </c>
      <c r="AQ19" s="25">
        <v>0</v>
      </c>
      <c r="AR19" s="49">
        <v>0</v>
      </c>
      <c r="AS19" s="48">
        <v>0</v>
      </c>
      <c r="AT19" s="25">
        <v>0</v>
      </c>
      <c r="AU19" s="49">
        <v>0</v>
      </c>
      <c r="AV19" s="48">
        <v>0</v>
      </c>
      <c r="AW19" s="25">
        <v>0</v>
      </c>
      <c r="AX19" s="49">
        <v>0</v>
      </c>
      <c r="AY19" s="48">
        <v>0</v>
      </c>
      <c r="AZ19" s="25">
        <v>0</v>
      </c>
      <c r="BA19" s="49">
        <f t="shared" ref="BA19:BA30" si="40">IF(AY19=0,0,AZ19/AY19*1000)</f>
        <v>0</v>
      </c>
      <c r="BB19" s="26">
        <f t="shared" ref="BB19:BB31" si="41">SUM(AY19+F19+AA19)+AJ19+AS19+AP19</f>
        <v>0</v>
      </c>
      <c r="BC19" s="27">
        <f t="shared" ref="BC19:BC31" si="42">SUM(AZ19+G19+AB19)+AK19+AT19+AQ19</f>
        <v>0</v>
      </c>
    </row>
    <row r="20" spans="1:55" x14ac:dyDescent="0.3">
      <c r="A20" s="43">
        <v>2018</v>
      </c>
      <c r="B20" s="38" t="s">
        <v>6</v>
      </c>
      <c r="C20" s="44">
        <v>0</v>
      </c>
      <c r="D20" s="10">
        <v>0</v>
      </c>
      <c r="E20" s="39">
        <v>0</v>
      </c>
      <c r="F20" s="45">
        <v>0</v>
      </c>
      <c r="G20" s="13">
        <v>0</v>
      </c>
      <c r="H20" s="39">
        <v>0</v>
      </c>
      <c r="I20" s="48">
        <v>0</v>
      </c>
      <c r="J20" s="25">
        <v>0</v>
      </c>
      <c r="K20" s="49">
        <f t="shared" si="36"/>
        <v>0</v>
      </c>
      <c r="L20" s="48"/>
      <c r="M20" s="25"/>
      <c r="N20" s="49"/>
      <c r="O20" s="48">
        <v>0</v>
      </c>
      <c r="P20" s="25">
        <v>0</v>
      </c>
      <c r="Q20" s="49">
        <v>0</v>
      </c>
      <c r="R20" s="45">
        <v>0</v>
      </c>
      <c r="S20" s="13">
        <v>0</v>
      </c>
      <c r="T20" s="39">
        <f t="shared" si="37"/>
        <v>0</v>
      </c>
      <c r="U20" s="45">
        <v>0</v>
      </c>
      <c r="V20" s="13">
        <v>0</v>
      </c>
      <c r="W20" s="39">
        <f t="shared" si="38"/>
        <v>0</v>
      </c>
      <c r="X20" s="45">
        <v>0</v>
      </c>
      <c r="Y20" s="13">
        <v>0</v>
      </c>
      <c r="Z20" s="39">
        <v>0</v>
      </c>
      <c r="AA20" s="45">
        <v>0</v>
      </c>
      <c r="AB20" s="13">
        <v>0</v>
      </c>
      <c r="AC20" s="39">
        <v>0</v>
      </c>
      <c r="AD20" s="48">
        <v>0</v>
      </c>
      <c r="AE20" s="25">
        <v>0</v>
      </c>
      <c r="AF20" s="49">
        <v>0</v>
      </c>
      <c r="AG20" s="45">
        <v>0</v>
      </c>
      <c r="AH20" s="13">
        <v>0</v>
      </c>
      <c r="AI20" s="39">
        <f t="shared" si="39"/>
        <v>0</v>
      </c>
      <c r="AJ20" s="45">
        <v>2000.1690000000001</v>
      </c>
      <c r="AK20" s="13">
        <v>21528.52</v>
      </c>
      <c r="AL20" s="39">
        <f t="shared" ref="AL20:AL26" si="43">AK20/AJ20*1000</f>
        <v>10763.350496883013</v>
      </c>
      <c r="AM20" s="44">
        <v>0</v>
      </c>
      <c r="AN20" s="10">
        <v>0</v>
      </c>
      <c r="AO20" s="39">
        <v>0</v>
      </c>
      <c r="AP20" s="44">
        <v>0</v>
      </c>
      <c r="AQ20" s="10">
        <v>0</v>
      </c>
      <c r="AR20" s="39">
        <v>0</v>
      </c>
      <c r="AS20" s="44">
        <v>0</v>
      </c>
      <c r="AT20" s="10">
        <v>0</v>
      </c>
      <c r="AU20" s="39">
        <v>0</v>
      </c>
      <c r="AV20" s="45">
        <v>0</v>
      </c>
      <c r="AW20" s="13">
        <v>0</v>
      </c>
      <c r="AX20" s="39">
        <v>0</v>
      </c>
      <c r="AY20" s="45">
        <v>0</v>
      </c>
      <c r="AZ20" s="13">
        <v>0</v>
      </c>
      <c r="BA20" s="39">
        <f t="shared" si="40"/>
        <v>0</v>
      </c>
      <c r="BB20" s="5">
        <f t="shared" si="41"/>
        <v>2000.1690000000001</v>
      </c>
      <c r="BC20" s="14">
        <f t="shared" si="42"/>
        <v>21528.52</v>
      </c>
    </row>
    <row r="21" spans="1:55" x14ac:dyDescent="0.3">
      <c r="A21" s="43">
        <v>2018</v>
      </c>
      <c r="B21" s="38" t="s">
        <v>7</v>
      </c>
      <c r="C21" s="44">
        <v>0</v>
      </c>
      <c r="D21" s="10">
        <v>0</v>
      </c>
      <c r="E21" s="39">
        <v>0</v>
      </c>
      <c r="F21" s="45">
        <v>0</v>
      </c>
      <c r="G21" s="13">
        <v>0</v>
      </c>
      <c r="H21" s="39">
        <v>0</v>
      </c>
      <c r="I21" s="48">
        <v>0</v>
      </c>
      <c r="J21" s="25">
        <v>0</v>
      </c>
      <c r="K21" s="49">
        <f t="shared" si="36"/>
        <v>0</v>
      </c>
      <c r="L21" s="48"/>
      <c r="M21" s="25"/>
      <c r="N21" s="49"/>
      <c r="O21" s="48">
        <v>0</v>
      </c>
      <c r="P21" s="25">
        <v>0</v>
      </c>
      <c r="Q21" s="49">
        <v>0</v>
      </c>
      <c r="R21" s="45">
        <v>0</v>
      </c>
      <c r="S21" s="13">
        <v>0</v>
      </c>
      <c r="T21" s="39">
        <f t="shared" si="37"/>
        <v>0</v>
      </c>
      <c r="U21" s="45">
        <v>0</v>
      </c>
      <c r="V21" s="13">
        <v>0</v>
      </c>
      <c r="W21" s="39">
        <f t="shared" si="38"/>
        <v>0</v>
      </c>
      <c r="X21" s="45">
        <v>0</v>
      </c>
      <c r="Y21" s="13">
        <v>0</v>
      </c>
      <c r="Z21" s="39">
        <v>0</v>
      </c>
      <c r="AA21" s="45">
        <v>0</v>
      </c>
      <c r="AB21" s="13">
        <v>0</v>
      </c>
      <c r="AC21" s="39">
        <v>0</v>
      </c>
      <c r="AD21" s="48">
        <v>0</v>
      </c>
      <c r="AE21" s="25">
        <v>0</v>
      </c>
      <c r="AF21" s="49">
        <v>0</v>
      </c>
      <c r="AG21" s="45">
        <v>0</v>
      </c>
      <c r="AH21" s="13">
        <v>0</v>
      </c>
      <c r="AI21" s="39">
        <f t="shared" si="39"/>
        <v>0</v>
      </c>
      <c r="AJ21" s="45">
        <v>0</v>
      </c>
      <c r="AK21" s="13">
        <v>0</v>
      </c>
      <c r="AL21" s="39">
        <v>0</v>
      </c>
      <c r="AM21" s="44">
        <v>1.9E-2</v>
      </c>
      <c r="AN21" s="10">
        <v>1.85</v>
      </c>
      <c r="AO21" s="39">
        <f t="shared" ref="AO21" si="44">AN21/AM21*1000</f>
        <v>97368.421052631587</v>
      </c>
      <c r="AP21" s="44">
        <v>1.9E-2</v>
      </c>
      <c r="AQ21" s="10">
        <v>1.85</v>
      </c>
      <c r="AR21" s="39">
        <f t="shared" ref="AR21" si="45">AQ21/AP21*1000</f>
        <v>97368.421052631587</v>
      </c>
      <c r="AS21" s="44">
        <v>0</v>
      </c>
      <c r="AT21" s="10">
        <v>0</v>
      </c>
      <c r="AU21" s="39">
        <v>0</v>
      </c>
      <c r="AV21" s="45">
        <v>0</v>
      </c>
      <c r="AW21" s="13">
        <v>0</v>
      </c>
      <c r="AX21" s="39">
        <v>0</v>
      </c>
      <c r="AY21" s="45">
        <v>0</v>
      </c>
      <c r="AZ21" s="13">
        <v>0</v>
      </c>
      <c r="BA21" s="39">
        <f t="shared" si="40"/>
        <v>0</v>
      </c>
      <c r="BB21" s="5">
        <f t="shared" si="41"/>
        <v>1.9E-2</v>
      </c>
      <c r="BC21" s="14">
        <f t="shared" si="42"/>
        <v>1.85</v>
      </c>
    </row>
    <row r="22" spans="1:55" x14ac:dyDescent="0.3">
      <c r="A22" s="43">
        <v>2018</v>
      </c>
      <c r="B22" s="38" t="s">
        <v>8</v>
      </c>
      <c r="C22" s="44">
        <v>0</v>
      </c>
      <c r="D22" s="10">
        <v>0</v>
      </c>
      <c r="E22" s="39">
        <v>0</v>
      </c>
      <c r="F22" s="45">
        <v>0</v>
      </c>
      <c r="G22" s="13">
        <v>0</v>
      </c>
      <c r="H22" s="39">
        <v>0</v>
      </c>
      <c r="I22" s="48">
        <v>0</v>
      </c>
      <c r="J22" s="25">
        <v>0</v>
      </c>
      <c r="K22" s="49">
        <f t="shared" si="36"/>
        <v>0</v>
      </c>
      <c r="L22" s="48"/>
      <c r="M22" s="25"/>
      <c r="N22" s="49"/>
      <c r="O22" s="48">
        <v>0</v>
      </c>
      <c r="P22" s="25">
        <v>0</v>
      </c>
      <c r="Q22" s="49">
        <v>0</v>
      </c>
      <c r="R22" s="45">
        <v>0</v>
      </c>
      <c r="S22" s="13">
        <v>0</v>
      </c>
      <c r="T22" s="39">
        <f t="shared" si="37"/>
        <v>0</v>
      </c>
      <c r="U22" s="45">
        <v>0</v>
      </c>
      <c r="V22" s="13">
        <v>0</v>
      </c>
      <c r="W22" s="39">
        <f t="shared" si="38"/>
        <v>0</v>
      </c>
      <c r="X22" s="45">
        <v>0</v>
      </c>
      <c r="Y22" s="13">
        <v>0</v>
      </c>
      <c r="Z22" s="39">
        <v>0</v>
      </c>
      <c r="AA22" s="45">
        <v>0</v>
      </c>
      <c r="AB22" s="13">
        <v>0</v>
      </c>
      <c r="AC22" s="39">
        <v>0</v>
      </c>
      <c r="AD22" s="48">
        <v>0</v>
      </c>
      <c r="AE22" s="25">
        <v>0</v>
      </c>
      <c r="AF22" s="49">
        <v>0</v>
      </c>
      <c r="AG22" s="45">
        <v>0</v>
      </c>
      <c r="AH22" s="13">
        <v>0</v>
      </c>
      <c r="AI22" s="39">
        <f t="shared" si="39"/>
        <v>0</v>
      </c>
      <c r="AJ22" s="45">
        <v>0</v>
      </c>
      <c r="AK22" s="13">
        <v>0</v>
      </c>
      <c r="AL22" s="39">
        <v>0</v>
      </c>
      <c r="AM22" s="44">
        <v>0</v>
      </c>
      <c r="AN22" s="10">
        <v>0</v>
      </c>
      <c r="AO22" s="39">
        <v>0</v>
      </c>
      <c r="AP22" s="44">
        <v>0</v>
      </c>
      <c r="AQ22" s="10">
        <v>0</v>
      </c>
      <c r="AR22" s="39">
        <v>0</v>
      </c>
      <c r="AS22" s="44">
        <v>0</v>
      </c>
      <c r="AT22" s="10">
        <v>0</v>
      </c>
      <c r="AU22" s="39">
        <v>0</v>
      </c>
      <c r="AV22" s="45">
        <v>0.74399999999999999</v>
      </c>
      <c r="AW22" s="13">
        <v>15.13</v>
      </c>
      <c r="AX22" s="39">
        <f t="shared" ref="AX22:AX23" si="46">AW22/AV22*1000</f>
        <v>20336.021505376342</v>
      </c>
      <c r="AY22" s="45">
        <v>0</v>
      </c>
      <c r="AZ22" s="13">
        <v>0</v>
      </c>
      <c r="BA22" s="39">
        <f t="shared" si="40"/>
        <v>0</v>
      </c>
      <c r="BB22" s="5">
        <f t="shared" si="41"/>
        <v>0</v>
      </c>
      <c r="BC22" s="14">
        <f t="shared" si="42"/>
        <v>0</v>
      </c>
    </row>
    <row r="23" spans="1:55" x14ac:dyDescent="0.3">
      <c r="A23" s="43">
        <v>2018</v>
      </c>
      <c r="B23" s="38" t="s">
        <v>9</v>
      </c>
      <c r="C23" s="44">
        <v>0</v>
      </c>
      <c r="D23" s="10">
        <v>0</v>
      </c>
      <c r="E23" s="39">
        <v>0</v>
      </c>
      <c r="F23" s="45">
        <v>0</v>
      </c>
      <c r="G23" s="13">
        <v>0</v>
      </c>
      <c r="H23" s="39">
        <v>0</v>
      </c>
      <c r="I23" s="48">
        <v>0</v>
      </c>
      <c r="J23" s="25">
        <v>0</v>
      </c>
      <c r="K23" s="49">
        <f t="shared" si="36"/>
        <v>0</v>
      </c>
      <c r="L23" s="48"/>
      <c r="M23" s="25"/>
      <c r="N23" s="49"/>
      <c r="O23" s="48">
        <v>0</v>
      </c>
      <c r="P23" s="25">
        <v>0</v>
      </c>
      <c r="Q23" s="49">
        <v>0</v>
      </c>
      <c r="R23" s="45">
        <v>0</v>
      </c>
      <c r="S23" s="13">
        <v>0</v>
      </c>
      <c r="T23" s="39">
        <f t="shared" si="37"/>
        <v>0</v>
      </c>
      <c r="U23" s="45">
        <v>0</v>
      </c>
      <c r="V23" s="13">
        <v>0</v>
      </c>
      <c r="W23" s="39">
        <f t="shared" si="38"/>
        <v>0</v>
      </c>
      <c r="X23" s="45">
        <v>0</v>
      </c>
      <c r="Y23" s="13">
        <v>0</v>
      </c>
      <c r="Z23" s="39">
        <v>0</v>
      </c>
      <c r="AA23" s="45">
        <v>0</v>
      </c>
      <c r="AB23" s="13">
        <v>0</v>
      </c>
      <c r="AC23" s="39">
        <v>0</v>
      </c>
      <c r="AD23" s="48">
        <v>0</v>
      </c>
      <c r="AE23" s="25">
        <v>0</v>
      </c>
      <c r="AF23" s="49">
        <v>0</v>
      </c>
      <c r="AG23" s="45">
        <v>0</v>
      </c>
      <c r="AH23" s="13">
        <v>0</v>
      </c>
      <c r="AI23" s="39">
        <f t="shared" si="39"/>
        <v>0</v>
      </c>
      <c r="AJ23" s="45">
        <v>0</v>
      </c>
      <c r="AK23" s="13">
        <v>0</v>
      </c>
      <c r="AL23" s="39">
        <v>0</v>
      </c>
      <c r="AM23" s="44">
        <v>0</v>
      </c>
      <c r="AN23" s="10">
        <v>0</v>
      </c>
      <c r="AO23" s="39">
        <v>0</v>
      </c>
      <c r="AP23" s="44">
        <v>0</v>
      </c>
      <c r="AQ23" s="10">
        <v>0</v>
      </c>
      <c r="AR23" s="39">
        <v>0</v>
      </c>
      <c r="AS23" s="44">
        <v>0</v>
      </c>
      <c r="AT23" s="10">
        <v>0</v>
      </c>
      <c r="AU23" s="39">
        <v>0</v>
      </c>
      <c r="AV23" s="45">
        <v>0.186</v>
      </c>
      <c r="AW23" s="13">
        <v>3.96</v>
      </c>
      <c r="AX23" s="39">
        <f t="shared" si="46"/>
        <v>21290.322580645159</v>
      </c>
      <c r="AY23" s="45">
        <v>0</v>
      </c>
      <c r="AZ23" s="13">
        <v>0</v>
      </c>
      <c r="BA23" s="39">
        <f t="shared" si="40"/>
        <v>0</v>
      </c>
      <c r="BB23" s="5">
        <f t="shared" si="41"/>
        <v>0</v>
      </c>
      <c r="BC23" s="14">
        <f t="shared" si="42"/>
        <v>0</v>
      </c>
    </row>
    <row r="24" spans="1:55" x14ac:dyDescent="0.3">
      <c r="A24" s="43">
        <v>2018</v>
      </c>
      <c r="B24" s="38" t="s">
        <v>10</v>
      </c>
      <c r="C24" s="44">
        <v>0</v>
      </c>
      <c r="D24" s="10">
        <v>0</v>
      </c>
      <c r="E24" s="39">
        <v>0</v>
      </c>
      <c r="F24" s="45">
        <v>0</v>
      </c>
      <c r="G24" s="13">
        <v>0</v>
      </c>
      <c r="H24" s="39">
        <v>0</v>
      </c>
      <c r="I24" s="48">
        <v>0</v>
      </c>
      <c r="J24" s="25">
        <v>0</v>
      </c>
      <c r="K24" s="49">
        <f t="shared" si="36"/>
        <v>0</v>
      </c>
      <c r="L24" s="48"/>
      <c r="M24" s="25"/>
      <c r="N24" s="49"/>
      <c r="O24" s="48">
        <v>0</v>
      </c>
      <c r="P24" s="25">
        <v>0</v>
      </c>
      <c r="Q24" s="49">
        <v>0</v>
      </c>
      <c r="R24" s="45">
        <v>0</v>
      </c>
      <c r="S24" s="13">
        <v>0</v>
      </c>
      <c r="T24" s="39">
        <f t="shared" si="37"/>
        <v>0</v>
      </c>
      <c r="U24" s="45">
        <v>0</v>
      </c>
      <c r="V24" s="13">
        <v>0</v>
      </c>
      <c r="W24" s="39">
        <f t="shared" si="38"/>
        <v>0</v>
      </c>
      <c r="X24" s="45">
        <v>4000.873</v>
      </c>
      <c r="Y24" s="13">
        <v>38156.332000000002</v>
      </c>
      <c r="Z24" s="39">
        <v>0</v>
      </c>
      <c r="AA24" s="45">
        <v>4000.873</v>
      </c>
      <c r="AB24" s="13">
        <v>38156.332000000002</v>
      </c>
      <c r="AC24" s="39">
        <v>0</v>
      </c>
      <c r="AD24" s="48">
        <v>0</v>
      </c>
      <c r="AE24" s="25">
        <v>0</v>
      </c>
      <c r="AF24" s="49">
        <v>0</v>
      </c>
      <c r="AG24" s="45">
        <v>0</v>
      </c>
      <c r="AH24" s="13">
        <v>0</v>
      </c>
      <c r="AI24" s="39">
        <f t="shared" si="39"/>
        <v>0</v>
      </c>
      <c r="AJ24" s="45">
        <v>0</v>
      </c>
      <c r="AK24" s="13">
        <v>0</v>
      </c>
      <c r="AL24" s="39">
        <v>0</v>
      </c>
      <c r="AM24" s="44">
        <v>0</v>
      </c>
      <c r="AN24" s="10">
        <v>0</v>
      </c>
      <c r="AO24" s="39">
        <v>0</v>
      </c>
      <c r="AP24" s="44">
        <v>0</v>
      </c>
      <c r="AQ24" s="10">
        <v>0</v>
      </c>
      <c r="AR24" s="39">
        <v>0</v>
      </c>
      <c r="AS24" s="44">
        <v>0</v>
      </c>
      <c r="AT24" s="10">
        <v>0</v>
      </c>
      <c r="AU24" s="39">
        <v>0</v>
      </c>
      <c r="AV24" s="44">
        <v>0</v>
      </c>
      <c r="AW24" s="10">
        <v>0</v>
      </c>
      <c r="AX24" s="39">
        <v>0</v>
      </c>
      <c r="AY24" s="44">
        <v>0</v>
      </c>
      <c r="AZ24" s="10">
        <v>0</v>
      </c>
      <c r="BA24" s="39">
        <f t="shared" si="40"/>
        <v>0</v>
      </c>
      <c r="BB24" s="5">
        <f t="shared" si="41"/>
        <v>4000.873</v>
      </c>
      <c r="BC24" s="14">
        <f t="shared" si="42"/>
        <v>38156.332000000002</v>
      </c>
    </row>
    <row r="25" spans="1:55" x14ac:dyDescent="0.3">
      <c r="A25" s="43">
        <v>2018</v>
      </c>
      <c r="B25" s="38" t="s">
        <v>11</v>
      </c>
      <c r="C25" s="44">
        <v>0</v>
      </c>
      <c r="D25" s="10">
        <v>0</v>
      </c>
      <c r="E25" s="39">
        <v>0</v>
      </c>
      <c r="F25" s="45">
        <v>1005.796</v>
      </c>
      <c r="G25" s="13">
        <v>9170.5779999999995</v>
      </c>
      <c r="H25" s="39">
        <f t="shared" ref="H25:H28" si="47">G25/F25*1000</f>
        <v>9117.7316274870846</v>
      </c>
      <c r="I25" s="48">
        <v>0</v>
      </c>
      <c r="J25" s="25">
        <v>0</v>
      </c>
      <c r="K25" s="49">
        <f t="shared" si="36"/>
        <v>0</v>
      </c>
      <c r="L25" s="48"/>
      <c r="M25" s="25"/>
      <c r="N25" s="49"/>
      <c r="O25" s="48">
        <v>0</v>
      </c>
      <c r="P25" s="25">
        <v>0</v>
      </c>
      <c r="Q25" s="49">
        <v>0</v>
      </c>
      <c r="R25" s="45">
        <v>0</v>
      </c>
      <c r="S25" s="13">
        <v>0</v>
      </c>
      <c r="T25" s="39">
        <f t="shared" si="37"/>
        <v>0</v>
      </c>
      <c r="U25" s="45">
        <v>0</v>
      </c>
      <c r="V25" s="13">
        <v>0</v>
      </c>
      <c r="W25" s="39">
        <f t="shared" si="38"/>
        <v>0</v>
      </c>
      <c r="X25" s="45">
        <v>1500</v>
      </c>
      <c r="Y25" s="13">
        <v>14185.451999999999</v>
      </c>
      <c r="Z25" s="39">
        <f t="shared" ref="Z25:Z30" si="48">Y25/X25*1000</f>
        <v>9456.9679999999989</v>
      </c>
      <c r="AA25" s="45">
        <v>1500</v>
      </c>
      <c r="AB25" s="13">
        <v>14185.451999999999</v>
      </c>
      <c r="AC25" s="39">
        <f t="shared" ref="AC25:AC30" si="49">AB25/AA25*1000</f>
        <v>9456.9679999999989</v>
      </c>
      <c r="AD25" s="48">
        <v>0</v>
      </c>
      <c r="AE25" s="25">
        <v>0</v>
      </c>
      <c r="AF25" s="49">
        <v>0</v>
      </c>
      <c r="AG25" s="45">
        <v>0</v>
      </c>
      <c r="AH25" s="13">
        <v>0</v>
      </c>
      <c r="AI25" s="39">
        <f t="shared" si="39"/>
        <v>0</v>
      </c>
      <c r="AJ25" s="45">
        <v>0</v>
      </c>
      <c r="AK25" s="13">
        <v>0</v>
      </c>
      <c r="AL25" s="39">
        <v>0</v>
      </c>
      <c r="AM25" s="44">
        <v>0</v>
      </c>
      <c r="AN25" s="10">
        <v>0</v>
      </c>
      <c r="AO25" s="39">
        <v>0</v>
      </c>
      <c r="AP25" s="44">
        <v>0</v>
      </c>
      <c r="AQ25" s="10">
        <v>0</v>
      </c>
      <c r="AR25" s="39">
        <v>0</v>
      </c>
      <c r="AS25" s="44">
        <v>0</v>
      </c>
      <c r="AT25" s="10">
        <v>0</v>
      </c>
      <c r="AU25" s="39">
        <v>0</v>
      </c>
      <c r="AV25" s="44">
        <v>0</v>
      </c>
      <c r="AW25" s="10">
        <v>0</v>
      </c>
      <c r="AX25" s="39">
        <v>0</v>
      </c>
      <c r="AY25" s="44">
        <v>0</v>
      </c>
      <c r="AZ25" s="10">
        <v>0</v>
      </c>
      <c r="BA25" s="39">
        <f t="shared" si="40"/>
        <v>0</v>
      </c>
      <c r="BB25" s="5">
        <f t="shared" si="41"/>
        <v>2505.7960000000003</v>
      </c>
      <c r="BC25" s="14">
        <f t="shared" si="42"/>
        <v>23356.03</v>
      </c>
    </row>
    <row r="26" spans="1:55" x14ac:dyDescent="0.3">
      <c r="A26" s="43">
        <v>2018</v>
      </c>
      <c r="B26" s="38" t="s">
        <v>12</v>
      </c>
      <c r="C26" s="44">
        <v>0</v>
      </c>
      <c r="D26" s="10">
        <v>0</v>
      </c>
      <c r="E26" s="39">
        <v>0</v>
      </c>
      <c r="F26" s="44">
        <v>750.75099999999998</v>
      </c>
      <c r="G26" s="10">
        <v>6557.4790000000003</v>
      </c>
      <c r="H26" s="39">
        <f t="shared" si="47"/>
        <v>8734.5591281263714</v>
      </c>
      <c r="I26" s="48">
        <v>0</v>
      </c>
      <c r="J26" s="25">
        <v>0</v>
      </c>
      <c r="K26" s="49">
        <f t="shared" si="36"/>
        <v>0</v>
      </c>
      <c r="L26" s="48"/>
      <c r="M26" s="25"/>
      <c r="N26" s="49"/>
      <c r="O26" s="48">
        <v>0</v>
      </c>
      <c r="P26" s="25">
        <v>0</v>
      </c>
      <c r="Q26" s="49">
        <v>0</v>
      </c>
      <c r="R26" s="44">
        <v>0</v>
      </c>
      <c r="S26" s="10">
        <v>0</v>
      </c>
      <c r="T26" s="39">
        <f t="shared" si="37"/>
        <v>0</v>
      </c>
      <c r="U26" s="44">
        <v>0</v>
      </c>
      <c r="V26" s="10">
        <v>0</v>
      </c>
      <c r="W26" s="39">
        <f t="shared" si="38"/>
        <v>0</v>
      </c>
      <c r="X26" s="44">
        <v>1008.704</v>
      </c>
      <c r="Y26" s="10">
        <v>10594.22</v>
      </c>
      <c r="Z26" s="39">
        <f t="shared" si="48"/>
        <v>10502.803597487469</v>
      </c>
      <c r="AA26" s="44">
        <v>1008.704</v>
      </c>
      <c r="AB26" s="10">
        <v>10594.22</v>
      </c>
      <c r="AC26" s="39">
        <f t="shared" si="49"/>
        <v>10502.803597487469</v>
      </c>
      <c r="AD26" s="48">
        <v>0</v>
      </c>
      <c r="AE26" s="25">
        <v>0</v>
      </c>
      <c r="AF26" s="49">
        <v>0</v>
      </c>
      <c r="AG26" s="44">
        <v>0</v>
      </c>
      <c r="AH26" s="10">
        <v>0</v>
      </c>
      <c r="AI26" s="39">
        <f t="shared" si="39"/>
        <v>0</v>
      </c>
      <c r="AJ26" s="44">
        <v>297.58</v>
      </c>
      <c r="AK26" s="10">
        <v>2794.3560000000002</v>
      </c>
      <c r="AL26" s="39">
        <f t="shared" si="43"/>
        <v>9390.268163183011</v>
      </c>
      <c r="AM26" s="44">
        <v>0</v>
      </c>
      <c r="AN26" s="10">
        <v>0</v>
      </c>
      <c r="AO26" s="39">
        <v>0</v>
      </c>
      <c r="AP26" s="44">
        <v>0</v>
      </c>
      <c r="AQ26" s="10">
        <v>0</v>
      </c>
      <c r="AR26" s="39">
        <v>0</v>
      </c>
      <c r="AS26" s="44">
        <v>0</v>
      </c>
      <c r="AT26" s="10">
        <v>0</v>
      </c>
      <c r="AU26" s="39">
        <v>0</v>
      </c>
      <c r="AV26" s="44">
        <v>0.18597999999999998</v>
      </c>
      <c r="AW26" s="10">
        <v>4.2590000000000003</v>
      </c>
      <c r="AX26" s="39">
        <f t="shared" ref="AX26:AX28" si="50">AW26/AV26*1000</f>
        <v>22900.311861490485</v>
      </c>
      <c r="AY26" s="44">
        <v>0</v>
      </c>
      <c r="AZ26" s="10">
        <v>0</v>
      </c>
      <c r="BA26" s="39">
        <f t="shared" si="40"/>
        <v>0</v>
      </c>
      <c r="BB26" s="5">
        <f t="shared" si="41"/>
        <v>2057.0349999999999</v>
      </c>
      <c r="BC26" s="14">
        <f t="shared" si="42"/>
        <v>19946.055</v>
      </c>
    </row>
    <row r="27" spans="1:55" x14ac:dyDescent="0.3">
      <c r="A27" s="43">
        <v>2018</v>
      </c>
      <c r="B27" s="38" t="s">
        <v>13</v>
      </c>
      <c r="C27" s="44">
        <v>0</v>
      </c>
      <c r="D27" s="10">
        <v>0</v>
      </c>
      <c r="E27" s="39">
        <v>0</v>
      </c>
      <c r="F27" s="45">
        <v>0</v>
      </c>
      <c r="G27" s="13">
        <v>0</v>
      </c>
      <c r="H27" s="39">
        <v>0</v>
      </c>
      <c r="I27" s="48">
        <v>0</v>
      </c>
      <c r="J27" s="25">
        <v>0</v>
      </c>
      <c r="K27" s="49">
        <f t="shared" si="36"/>
        <v>0</v>
      </c>
      <c r="L27" s="48"/>
      <c r="M27" s="25"/>
      <c r="N27" s="49"/>
      <c r="O27" s="48">
        <v>0</v>
      </c>
      <c r="P27" s="25">
        <v>0</v>
      </c>
      <c r="Q27" s="49">
        <v>0</v>
      </c>
      <c r="R27" s="44">
        <v>0</v>
      </c>
      <c r="S27" s="10">
        <v>0</v>
      </c>
      <c r="T27" s="39">
        <f t="shared" si="37"/>
        <v>0</v>
      </c>
      <c r="U27" s="44">
        <v>0</v>
      </c>
      <c r="V27" s="10">
        <v>0</v>
      </c>
      <c r="W27" s="39">
        <f t="shared" si="38"/>
        <v>0</v>
      </c>
      <c r="X27" s="44">
        <v>4914.9939999999997</v>
      </c>
      <c r="Y27" s="10">
        <v>47998.033000000003</v>
      </c>
      <c r="Z27" s="39">
        <f t="shared" si="48"/>
        <v>9765.6340984343024</v>
      </c>
      <c r="AA27" s="44">
        <v>4914.9939999999997</v>
      </c>
      <c r="AB27" s="10">
        <v>47998.033000000003</v>
      </c>
      <c r="AC27" s="39">
        <f t="shared" si="49"/>
        <v>9765.6340984343024</v>
      </c>
      <c r="AD27" s="48">
        <v>0</v>
      </c>
      <c r="AE27" s="25">
        <v>0</v>
      </c>
      <c r="AF27" s="49">
        <v>0</v>
      </c>
      <c r="AG27" s="44">
        <v>0</v>
      </c>
      <c r="AH27" s="10">
        <v>0</v>
      </c>
      <c r="AI27" s="39">
        <f t="shared" si="39"/>
        <v>0</v>
      </c>
      <c r="AJ27" s="44">
        <v>0</v>
      </c>
      <c r="AK27" s="10">
        <v>0</v>
      </c>
      <c r="AL27" s="39">
        <v>0</v>
      </c>
      <c r="AM27" s="44">
        <v>0</v>
      </c>
      <c r="AN27" s="10">
        <v>0</v>
      </c>
      <c r="AO27" s="39">
        <v>0</v>
      </c>
      <c r="AP27" s="44">
        <v>0</v>
      </c>
      <c r="AQ27" s="10">
        <v>0</v>
      </c>
      <c r="AR27" s="39">
        <v>0</v>
      </c>
      <c r="AS27" s="44">
        <v>0</v>
      </c>
      <c r="AT27" s="10">
        <v>0</v>
      </c>
      <c r="AU27" s="39">
        <v>0</v>
      </c>
      <c r="AV27" s="44">
        <v>1.526</v>
      </c>
      <c r="AW27" s="10">
        <v>15.281000000000001</v>
      </c>
      <c r="AX27" s="39">
        <f t="shared" si="50"/>
        <v>10013.761467889908</v>
      </c>
      <c r="AY27" s="44">
        <v>0</v>
      </c>
      <c r="AZ27" s="10">
        <v>0</v>
      </c>
      <c r="BA27" s="39">
        <f t="shared" si="40"/>
        <v>0</v>
      </c>
      <c r="BB27" s="5">
        <f t="shared" si="41"/>
        <v>4914.9939999999997</v>
      </c>
      <c r="BC27" s="14">
        <f t="shared" si="42"/>
        <v>47998.033000000003</v>
      </c>
    </row>
    <row r="28" spans="1:55" x14ac:dyDescent="0.3">
      <c r="A28" s="43">
        <v>2018</v>
      </c>
      <c r="B28" s="38" t="s">
        <v>14</v>
      </c>
      <c r="C28" s="44">
        <v>0</v>
      </c>
      <c r="D28" s="10">
        <v>0</v>
      </c>
      <c r="E28" s="39">
        <v>0</v>
      </c>
      <c r="F28" s="44">
        <v>996.12199999999996</v>
      </c>
      <c r="G28" s="10">
        <v>9642.777</v>
      </c>
      <c r="H28" s="39">
        <f t="shared" si="47"/>
        <v>9680.3172703745131</v>
      </c>
      <c r="I28" s="48">
        <v>0</v>
      </c>
      <c r="J28" s="25">
        <v>0</v>
      </c>
      <c r="K28" s="49">
        <f t="shared" si="36"/>
        <v>0</v>
      </c>
      <c r="L28" s="48"/>
      <c r="M28" s="25"/>
      <c r="N28" s="49"/>
      <c r="O28" s="48">
        <v>0</v>
      </c>
      <c r="P28" s="25">
        <v>0</v>
      </c>
      <c r="Q28" s="49">
        <v>0</v>
      </c>
      <c r="R28" s="44">
        <v>0</v>
      </c>
      <c r="S28" s="10">
        <v>0</v>
      </c>
      <c r="T28" s="39">
        <f t="shared" si="37"/>
        <v>0</v>
      </c>
      <c r="U28" s="44">
        <v>0</v>
      </c>
      <c r="V28" s="10">
        <v>0</v>
      </c>
      <c r="W28" s="39">
        <f t="shared" si="38"/>
        <v>0</v>
      </c>
      <c r="X28" s="44">
        <v>10993.371999999999</v>
      </c>
      <c r="Y28" s="10">
        <v>109019.484</v>
      </c>
      <c r="Z28" s="39">
        <f t="shared" si="48"/>
        <v>9916.8375271936584</v>
      </c>
      <c r="AA28" s="44">
        <v>10993.371999999999</v>
      </c>
      <c r="AB28" s="10">
        <v>109019.484</v>
      </c>
      <c r="AC28" s="39">
        <f t="shared" si="49"/>
        <v>9916.8375271936584</v>
      </c>
      <c r="AD28" s="48">
        <v>0</v>
      </c>
      <c r="AE28" s="25">
        <v>0</v>
      </c>
      <c r="AF28" s="49">
        <v>0</v>
      </c>
      <c r="AG28" s="44">
        <v>0</v>
      </c>
      <c r="AH28" s="10">
        <v>0</v>
      </c>
      <c r="AI28" s="39">
        <f t="shared" si="39"/>
        <v>0</v>
      </c>
      <c r="AJ28" s="44">
        <v>0</v>
      </c>
      <c r="AK28" s="10">
        <v>0</v>
      </c>
      <c r="AL28" s="39">
        <v>0</v>
      </c>
      <c r="AM28" s="44">
        <v>0</v>
      </c>
      <c r="AN28" s="10">
        <v>0</v>
      </c>
      <c r="AO28" s="39">
        <v>0</v>
      </c>
      <c r="AP28" s="44">
        <v>0</v>
      </c>
      <c r="AQ28" s="10">
        <v>0</v>
      </c>
      <c r="AR28" s="39">
        <v>0</v>
      </c>
      <c r="AS28" s="44">
        <v>0</v>
      </c>
      <c r="AT28" s="10">
        <v>0</v>
      </c>
      <c r="AU28" s="39">
        <v>0</v>
      </c>
      <c r="AV28" s="44">
        <v>0.18597999999999998</v>
      </c>
      <c r="AW28" s="10">
        <v>4.5259999999999998</v>
      </c>
      <c r="AX28" s="39">
        <f t="shared" si="50"/>
        <v>24335.950102161525</v>
      </c>
      <c r="AY28" s="44">
        <v>0</v>
      </c>
      <c r="AZ28" s="10">
        <v>0</v>
      </c>
      <c r="BA28" s="39">
        <f t="shared" si="40"/>
        <v>0</v>
      </c>
      <c r="BB28" s="5">
        <f t="shared" si="41"/>
        <v>11989.493999999999</v>
      </c>
      <c r="BC28" s="14">
        <f t="shared" si="42"/>
        <v>118662.261</v>
      </c>
    </row>
    <row r="29" spans="1:55" x14ac:dyDescent="0.3">
      <c r="A29" s="43">
        <v>2018</v>
      </c>
      <c r="B29" s="39" t="s">
        <v>15</v>
      </c>
      <c r="C29" s="44">
        <v>0</v>
      </c>
      <c r="D29" s="10">
        <v>0</v>
      </c>
      <c r="E29" s="39">
        <v>0</v>
      </c>
      <c r="F29" s="44">
        <v>0</v>
      </c>
      <c r="G29" s="10">
        <v>0</v>
      </c>
      <c r="H29" s="39">
        <v>0</v>
      </c>
      <c r="I29" s="48">
        <v>0</v>
      </c>
      <c r="J29" s="25">
        <v>0</v>
      </c>
      <c r="K29" s="49">
        <f t="shared" si="36"/>
        <v>0</v>
      </c>
      <c r="L29" s="48"/>
      <c r="M29" s="25"/>
      <c r="N29" s="49"/>
      <c r="O29" s="48">
        <v>0</v>
      </c>
      <c r="P29" s="25">
        <v>0</v>
      </c>
      <c r="Q29" s="49">
        <v>0</v>
      </c>
      <c r="R29" s="44">
        <v>0</v>
      </c>
      <c r="S29" s="10">
        <v>0</v>
      </c>
      <c r="T29" s="39">
        <f t="shared" si="37"/>
        <v>0</v>
      </c>
      <c r="U29" s="44">
        <v>0</v>
      </c>
      <c r="V29" s="10">
        <v>0</v>
      </c>
      <c r="W29" s="39">
        <f t="shared" si="38"/>
        <v>0</v>
      </c>
      <c r="X29" s="44">
        <v>2021.855</v>
      </c>
      <c r="Y29" s="10">
        <v>20273.233</v>
      </c>
      <c r="Z29" s="39">
        <f t="shared" si="48"/>
        <v>10027.045955323207</v>
      </c>
      <c r="AA29" s="44">
        <v>2021.855</v>
      </c>
      <c r="AB29" s="10">
        <v>20273.233</v>
      </c>
      <c r="AC29" s="39">
        <f t="shared" si="49"/>
        <v>10027.045955323207</v>
      </c>
      <c r="AD29" s="48">
        <v>0</v>
      </c>
      <c r="AE29" s="25">
        <v>0</v>
      </c>
      <c r="AF29" s="49">
        <v>0</v>
      </c>
      <c r="AG29" s="44">
        <v>0</v>
      </c>
      <c r="AH29" s="10">
        <v>0</v>
      </c>
      <c r="AI29" s="39">
        <f t="shared" si="39"/>
        <v>0</v>
      </c>
      <c r="AJ29" s="44">
        <v>0</v>
      </c>
      <c r="AK29" s="10">
        <v>0</v>
      </c>
      <c r="AL29" s="39">
        <v>0</v>
      </c>
      <c r="AM29" s="44">
        <v>0</v>
      </c>
      <c r="AN29" s="10">
        <v>0</v>
      </c>
      <c r="AO29" s="39">
        <v>0</v>
      </c>
      <c r="AP29" s="44">
        <v>0</v>
      </c>
      <c r="AQ29" s="10">
        <v>0</v>
      </c>
      <c r="AR29" s="39">
        <v>0</v>
      </c>
      <c r="AS29" s="44">
        <v>0</v>
      </c>
      <c r="AT29" s="10">
        <v>0</v>
      </c>
      <c r="AU29" s="39">
        <v>0</v>
      </c>
      <c r="AV29" s="44">
        <v>0</v>
      </c>
      <c r="AW29" s="10">
        <v>0</v>
      </c>
      <c r="AX29" s="39">
        <v>0</v>
      </c>
      <c r="AY29" s="44">
        <v>0</v>
      </c>
      <c r="AZ29" s="10">
        <v>0</v>
      </c>
      <c r="BA29" s="39">
        <f t="shared" si="40"/>
        <v>0</v>
      </c>
      <c r="BB29" s="5">
        <f t="shared" si="41"/>
        <v>2021.855</v>
      </c>
      <c r="BC29" s="14">
        <f t="shared" si="42"/>
        <v>20273.233</v>
      </c>
    </row>
    <row r="30" spans="1:55" x14ac:dyDescent="0.3">
      <c r="A30" s="43">
        <v>2018</v>
      </c>
      <c r="B30" s="38" t="s">
        <v>16</v>
      </c>
      <c r="C30" s="44">
        <v>0</v>
      </c>
      <c r="D30" s="10">
        <v>0</v>
      </c>
      <c r="E30" s="39">
        <v>0</v>
      </c>
      <c r="F30" s="44">
        <v>0</v>
      </c>
      <c r="G30" s="10">
        <v>0</v>
      </c>
      <c r="H30" s="39">
        <v>0</v>
      </c>
      <c r="I30" s="48">
        <v>0</v>
      </c>
      <c r="J30" s="25">
        <v>0</v>
      </c>
      <c r="K30" s="49">
        <f t="shared" si="36"/>
        <v>0</v>
      </c>
      <c r="L30" s="48"/>
      <c r="M30" s="25"/>
      <c r="N30" s="49"/>
      <c r="O30" s="48">
        <v>0</v>
      </c>
      <c r="P30" s="25">
        <v>0</v>
      </c>
      <c r="Q30" s="49">
        <v>0</v>
      </c>
      <c r="R30" s="44">
        <v>0</v>
      </c>
      <c r="S30" s="10">
        <v>0</v>
      </c>
      <c r="T30" s="39">
        <f t="shared" si="37"/>
        <v>0</v>
      </c>
      <c r="U30" s="44">
        <v>0</v>
      </c>
      <c r="V30" s="10">
        <v>0</v>
      </c>
      <c r="W30" s="39">
        <f t="shared" si="38"/>
        <v>0</v>
      </c>
      <c r="X30" s="44">
        <v>1500</v>
      </c>
      <c r="Y30" s="10">
        <v>16335.061</v>
      </c>
      <c r="Z30" s="39">
        <f t="shared" si="48"/>
        <v>10890.040666666666</v>
      </c>
      <c r="AA30" s="44">
        <v>1500</v>
      </c>
      <c r="AB30" s="10">
        <v>16335.061</v>
      </c>
      <c r="AC30" s="39">
        <f t="shared" si="49"/>
        <v>10890.040666666666</v>
      </c>
      <c r="AD30" s="44">
        <v>0</v>
      </c>
      <c r="AE30" s="10">
        <v>0</v>
      </c>
      <c r="AF30" s="39">
        <v>0</v>
      </c>
      <c r="AG30" s="44">
        <v>0</v>
      </c>
      <c r="AH30" s="10">
        <v>0</v>
      </c>
      <c r="AI30" s="39">
        <f t="shared" si="39"/>
        <v>0</v>
      </c>
      <c r="AJ30" s="44">
        <v>0</v>
      </c>
      <c r="AK30" s="10">
        <v>0</v>
      </c>
      <c r="AL30" s="39">
        <v>0</v>
      </c>
      <c r="AM30" s="44">
        <v>0</v>
      </c>
      <c r="AN30" s="10">
        <v>0</v>
      </c>
      <c r="AO30" s="39">
        <v>0</v>
      </c>
      <c r="AP30" s="44">
        <v>0</v>
      </c>
      <c r="AQ30" s="10">
        <v>0</v>
      </c>
      <c r="AR30" s="39">
        <v>0</v>
      </c>
      <c r="AS30" s="44">
        <v>0</v>
      </c>
      <c r="AT30" s="10">
        <v>0</v>
      </c>
      <c r="AU30" s="39">
        <v>0</v>
      </c>
      <c r="AV30" s="44">
        <v>0</v>
      </c>
      <c r="AW30" s="10">
        <v>0</v>
      </c>
      <c r="AX30" s="39">
        <v>0</v>
      </c>
      <c r="AY30" s="44">
        <v>0</v>
      </c>
      <c r="AZ30" s="10">
        <v>0</v>
      </c>
      <c r="BA30" s="39">
        <f t="shared" si="40"/>
        <v>0</v>
      </c>
      <c r="BB30" s="5">
        <f t="shared" si="41"/>
        <v>1500</v>
      </c>
      <c r="BC30" s="14">
        <f t="shared" si="42"/>
        <v>16335.061</v>
      </c>
    </row>
    <row r="31" spans="1:55" ht="15" thickBot="1" x14ac:dyDescent="0.35">
      <c r="A31" s="40"/>
      <c r="B31" s="41" t="s">
        <v>17</v>
      </c>
      <c r="C31" s="46">
        <f t="shared" ref="C31:D31" si="51">SUM(C19:C30)</f>
        <v>0</v>
      </c>
      <c r="D31" s="28">
        <f t="shared" si="51"/>
        <v>0</v>
      </c>
      <c r="E31" s="47"/>
      <c r="F31" s="46">
        <f t="shared" ref="F31:G31" si="52">SUM(F19:F30)</f>
        <v>2752.6689999999999</v>
      </c>
      <c r="G31" s="28">
        <f t="shared" si="52"/>
        <v>25370.834000000003</v>
      </c>
      <c r="H31" s="47"/>
      <c r="I31" s="46">
        <f t="shared" ref="I31:J31" si="53">SUM(I19:I30)</f>
        <v>0</v>
      </c>
      <c r="J31" s="28">
        <f t="shared" si="53"/>
        <v>0</v>
      </c>
      <c r="K31" s="47"/>
      <c r="L31" s="46"/>
      <c r="M31" s="28"/>
      <c r="N31" s="47"/>
      <c r="O31" s="46">
        <f t="shared" ref="O31:P31" si="54">SUM(O19:O30)</f>
        <v>0</v>
      </c>
      <c r="P31" s="28">
        <f t="shared" si="54"/>
        <v>0</v>
      </c>
      <c r="Q31" s="47"/>
      <c r="R31" s="46">
        <f t="shared" ref="R31:S31" si="55">SUM(R19:R30)</f>
        <v>0</v>
      </c>
      <c r="S31" s="28">
        <f t="shared" si="55"/>
        <v>0</v>
      </c>
      <c r="T31" s="47"/>
      <c r="U31" s="46">
        <f t="shared" ref="U31:V31" si="56">SUM(U19:U30)</f>
        <v>0</v>
      </c>
      <c r="V31" s="28">
        <f t="shared" si="56"/>
        <v>0</v>
      </c>
      <c r="W31" s="47"/>
      <c r="X31" s="46">
        <f t="shared" ref="X31:Y31" si="57">SUM(X19:X30)</f>
        <v>25939.797999999999</v>
      </c>
      <c r="Y31" s="28">
        <f t="shared" si="57"/>
        <v>256561.815</v>
      </c>
      <c r="Z31" s="47"/>
      <c r="AA31" s="46">
        <f t="shared" ref="AA31:AB31" si="58">SUM(AA19:AA30)</f>
        <v>25939.797999999999</v>
      </c>
      <c r="AB31" s="28">
        <f t="shared" si="58"/>
        <v>256561.815</v>
      </c>
      <c r="AC31" s="47"/>
      <c r="AD31" s="46">
        <f t="shared" ref="AD31:AE31" si="59">SUM(AD19:AD30)</f>
        <v>0</v>
      </c>
      <c r="AE31" s="28">
        <f t="shared" si="59"/>
        <v>0</v>
      </c>
      <c r="AF31" s="47"/>
      <c r="AG31" s="46">
        <f t="shared" ref="AG31:AH31" si="60">SUM(AG19:AG30)</f>
        <v>0</v>
      </c>
      <c r="AH31" s="28">
        <f t="shared" si="60"/>
        <v>0</v>
      </c>
      <c r="AI31" s="47"/>
      <c r="AJ31" s="46">
        <f t="shared" ref="AJ31:AK31" si="61">SUM(AJ19:AJ30)</f>
        <v>2297.7490000000003</v>
      </c>
      <c r="AK31" s="28">
        <f t="shared" si="61"/>
        <v>24322.876</v>
      </c>
      <c r="AL31" s="47"/>
      <c r="AM31" s="46">
        <f t="shared" ref="AM31:AN31" si="62">SUM(AM19:AM30)</f>
        <v>1.9E-2</v>
      </c>
      <c r="AN31" s="28">
        <f t="shared" si="62"/>
        <v>1.85</v>
      </c>
      <c r="AO31" s="47"/>
      <c r="AP31" s="46">
        <f t="shared" ref="AP31:AQ31" si="63">SUM(AP19:AP30)</f>
        <v>1.9E-2</v>
      </c>
      <c r="AQ31" s="28">
        <f t="shared" si="63"/>
        <v>1.85</v>
      </c>
      <c r="AR31" s="47"/>
      <c r="AS31" s="46">
        <f t="shared" ref="AS31:AT31" si="64">SUM(AS19:AS30)</f>
        <v>0</v>
      </c>
      <c r="AT31" s="28">
        <f t="shared" si="64"/>
        <v>0</v>
      </c>
      <c r="AU31" s="47"/>
      <c r="AV31" s="46">
        <f t="shared" ref="AV31:AW31" si="65">SUM(AV19:AV30)</f>
        <v>2.82796</v>
      </c>
      <c r="AW31" s="28">
        <f t="shared" si="65"/>
        <v>43.156000000000006</v>
      </c>
      <c r="AX31" s="47"/>
      <c r="AY31" s="46">
        <f t="shared" ref="AY31:AZ31" si="66">SUM(AY19:AY30)</f>
        <v>0</v>
      </c>
      <c r="AZ31" s="28">
        <f t="shared" si="66"/>
        <v>0</v>
      </c>
      <c r="BA31" s="47"/>
      <c r="BB31" s="29">
        <f t="shared" si="41"/>
        <v>30990.234999999997</v>
      </c>
      <c r="BC31" s="30">
        <f t="shared" si="42"/>
        <v>306257.37499999994</v>
      </c>
    </row>
    <row r="32" spans="1:55" x14ac:dyDescent="0.3">
      <c r="A32" s="43">
        <v>2019</v>
      </c>
      <c r="B32" s="42" t="s">
        <v>5</v>
      </c>
      <c r="C32" s="44">
        <v>0</v>
      </c>
      <c r="D32" s="10">
        <v>0</v>
      </c>
      <c r="E32" s="39">
        <v>0</v>
      </c>
      <c r="F32" s="44">
        <v>0</v>
      </c>
      <c r="G32" s="10">
        <v>0</v>
      </c>
      <c r="H32" s="39">
        <v>0</v>
      </c>
      <c r="I32" s="44">
        <v>0</v>
      </c>
      <c r="J32" s="10">
        <v>0</v>
      </c>
      <c r="K32" s="39">
        <f t="shared" ref="K32:K43" si="67">IF(I32=0,0,J32/I32*1000)</f>
        <v>0</v>
      </c>
      <c r="L32" s="44"/>
      <c r="M32" s="10"/>
      <c r="N32" s="39"/>
      <c r="O32" s="44">
        <v>0</v>
      </c>
      <c r="P32" s="10">
        <v>0</v>
      </c>
      <c r="Q32" s="39">
        <v>0</v>
      </c>
      <c r="R32" s="44">
        <v>0</v>
      </c>
      <c r="S32" s="10">
        <v>0</v>
      </c>
      <c r="T32" s="39">
        <f t="shared" ref="T32:T43" si="68">IF(R32=0,0,S32/R32*1000)</f>
        <v>0</v>
      </c>
      <c r="U32" s="44">
        <v>0</v>
      </c>
      <c r="V32" s="10">
        <v>0</v>
      </c>
      <c r="W32" s="39">
        <f t="shared" ref="W32:W43" si="69">IF(U32=0,0,V32/U32*1000)</f>
        <v>0</v>
      </c>
      <c r="X32" s="44">
        <v>0</v>
      </c>
      <c r="Y32" s="10">
        <v>0</v>
      </c>
      <c r="Z32" s="39">
        <v>0</v>
      </c>
      <c r="AA32" s="44">
        <v>0</v>
      </c>
      <c r="AB32" s="10">
        <v>0</v>
      </c>
      <c r="AC32" s="39">
        <v>0</v>
      </c>
      <c r="AD32" s="44">
        <v>0</v>
      </c>
      <c r="AE32" s="10">
        <v>0</v>
      </c>
      <c r="AF32" s="39">
        <v>0</v>
      </c>
      <c r="AG32" s="44">
        <v>0</v>
      </c>
      <c r="AH32" s="10">
        <v>0</v>
      </c>
      <c r="AI32" s="39">
        <f t="shared" ref="AI32:AI43" si="70">IF(AG32=0,0,AH32/AG32*1000)</f>
        <v>0</v>
      </c>
      <c r="AJ32" s="44">
        <v>0</v>
      </c>
      <c r="AK32" s="10">
        <v>0</v>
      </c>
      <c r="AL32" s="39">
        <v>0</v>
      </c>
      <c r="AM32" s="44">
        <v>8.0799999999999997E-2</v>
      </c>
      <c r="AN32" s="10">
        <v>3.6829999999999998</v>
      </c>
      <c r="AO32" s="39">
        <f t="shared" ref="AO32" si="71">AN32/AM32*1000</f>
        <v>45581.683168316828</v>
      </c>
      <c r="AP32" s="44">
        <v>8.0799999999999997E-2</v>
      </c>
      <c r="AQ32" s="10">
        <v>3.6829999999999998</v>
      </c>
      <c r="AR32" s="39">
        <f t="shared" ref="AR32" si="72">AQ32/AP32*1000</f>
        <v>45581.683168316828</v>
      </c>
      <c r="AS32" s="44">
        <v>0</v>
      </c>
      <c r="AT32" s="10">
        <v>0</v>
      </c>
      <c r="AU32" s="39">
        <v>0</v>
      </c>
      <c r="AV32" s="44">
        <v>0.18597999999999998</v>
      </c>
      <c r="AW32" s="10">
        <v>4.6719999999999997</v>
      </c>
      <c r="AX32" s="39">
        <f t="shared" ref="AX32" si="73">AW32/AV32*1000</f>
        <v>25120.980750618346</v>
      </c>
      <c r="AY32" s="44">
        <v>0</v>
      </c>
      <c r="AZ32" s="10">
        <v>0</v>
      </c>
      <c r="BA32" s="39">
        <f t="shared" ref="BA32:BA43" si="74">IF(AY32=0,0,AZ32/AY32*1000)</f>
        <v>0</v>
      </c>
      <c r="BB32" s="5">
        <f t="shared" ref="BB32:BB37" si="75">SUM(AY32+F32+AA32)+AJ32+AS32+AP32+O32</f>
        <v>8.0799999999999997E-2</v>
      </c>
      <c r="BC32" s="14">
        <f t="shared" ref="BC32:BC37" si="76">SUM(AZ32+G32+AB32)+AK32+AT32+AQ32+P32</f>
        <v>3.6829999999999998</v>
      </c>
    </row>
    <row r="33" spans="1:55" x14ac:dyDescent="0.3">
      <c r="A33" s="43">
        <v>2019</v>
      </c>
      <c r="B33" s="38" t="s">
        <v>6</v>
      </c>
      <c r="C33" s="44">
        <v>0</v>
      </c>
      <c r="D33" s="10">
        <v>0</v>
      </c>
      <c r="E33" s="39">
        <v>0</v>
      </c>
      <c r="F33" s="44">
        <v>0</v>
      </c>
      <c r="G33" s="10">
        <v>0</v>
      </c>
      <c r="H33" s="39">
        <v>0</v>
      </c>
      <c r="I33" s="44">
        <v>0</v>
      </c>
      <c r="J33" s="10">
        <v>0</v>
      </c>
      <c r="K33" s="39">
        <f t="shared" si="67"/>
        <v>0</v>
      </c>
      <c r="L33" s="44"/>
      <c r="M33" s="10"/>
      <c r="N33" s="39"/>
      <c r="O33" s="44">
        <v>0</v>
      </c>
      <c r="P33" s="10">
        <v>0</v>
      </c>
      <c r="Q33" s="39">
        <v>0</v>
      </c>
      <c r="R33" s="44">
        <v>0</v>
      </c>
      <c r="S33" s="10">
        <v>0</v>
      </c>
      <c r="T33" s="39">
        <f t="shared" si="68"/>
        <v>0</v>
      </c>
      <c r="U33" s="44">
        <v>0</v>
      </c>
      <c r="V33" s="10">
        <v>0</v>
      </c>
      <c r="W33" s="39">
        <f t="shared" si="69"/>
        <v>0</v>
      </c>
      <c r="X33" s="44">
        <v>0</v>
      </c>
      <c r="Y33" s="10">
        <v>0</v>
      </c>
      <c r="Z33" s="39">
        <v>0</v>
      </c>
      <c r="AA33" s="44">
        <v>0</v>
      </c>
      <c r="AB33" s="10">
        <v>0</v>
      </c>
      <c r="AC33" s="39">
        <v>0</v>
      </c>
      <c r="AD33" s="44">
        <v>0</v>
      </c>
      <c r="AE33" s="10">
        <v>0</v>
      </c>
      <c r="AF33" s="39">
        <v>0</v>
      </c>
      <c r="AG33" s="44">
        <v>0</v>
      </c>
      <c r="AH33" s="10">
        <v>0</v>
      </c>
      <c r="AI33" s="39">
        <f t="shared" si="70"/>
        <v>0</v>
      </c>
      <c r="AJ33" s="44">
        <v>0</v>
      </c>
      <c r="AK33" s="10">
        <v>0</v>
      </c>
      <c r="AL33" s="39">
        <v>0</v>
      </c>
      <c r="AM33" s="44">
        <v>0</v>
      </c>
      <c r="AN33" s="10">
        <v>0</v>
      </c>
      <c r="AO33" s="39">
        <v>0</v>
      </c>
      <c r="AP33" s="44">
        <v>0</v>
      </c>
      <c r="AQ33" s="10">
        <v>0</v>
      </c>
      <c r="AR33" s="39">
        <v>0</v>
      </c>
      <c r="AS33" s="44">
        <v>0</v>
      </c>
      <c r="AT33" s="10">
        <v>0</v>
      </c>
      <c r="AU33" s="39">
        <v>0</v>
      </c>
      <c r="AV33" s="44">
        <v>0</v>
      </c>
      <c r="AW33" s="10">
        <v>0</v>
      </c>
      <c r="AX33" s="39">
        <v>0</v>
      </c>
      <c r="AY33" s="44">
        <v>0</v>
      </c>
      <c r="AZ33" s="10">
        <v>0</v>
      </c>
      <c r="BA33" s="39">
        <f t="shared" si="74"/>
        <v>0</v>
      </c>
      <c r="BB33" s="5">
        <f t="shared" si="75"/>
        <v>0</v>
      </c>
      <c r="BC33" s="14">
        <f t="shared" si="76"/>
        <v>0</v>
      </c>
    </row>
    <row r="34" spans="1:55" x14ac:dyDescent="0.3">
      <c r="A34" s="43">
        <v>2019</v>
      </c>
      <c r="B34" s="38" t="s">
        <v>7</v>
      </c>
      <c r="C34" s="44">
        <v>0</v>
      </c>
      <c r="D34" s="10">
        <v>0</v>
      </c>
      <c r="E34" s="39">
        <v>0</v>
      </c>
      <c r="F34" s="44">
        <v>0</v>
      </c>
      <c r="G34" s="10">
        <v>0</v>
      </c>
      <c r="H34" s="39">
        <v>0</v>
      </c>
      <c r="I34" s="44">
        <v>0</v>
      </c>
      <c r="J34" s="10">
        <v>0</v>
      </c>
      <c r="K34" s="39">
        <f t="shared" si="67"/>
        <v>0</v>
      </c>
      <c r="L34" s="44"/>
      <c r="M34" s="10"/>
      <c r="N34" s="39"/>
      <c r="O34" s="44">
        <v>0</v>
      </c>
      <c r="P34" s="10">
        <v>0</v>
      </c>
      <c r="Q34" s="39">
        <v>0</v>
      </c>
      <c r="R34" s="44">
        <v>0</v>
      </c>
      <c r="S34" s="10">
        <v>0</v>
      </c>
      <c r="T34" s="39">
        <f t="shared" si="68"/>
        <v>0</v>
      </c>
      <c r="U34" s="44">
        <v>0</v>
      </c>
      <c r="V34" s="10">
        <v>0</v>
      </c>
      <c r="W34" s="39">
        <f t="shared" si="69"/>
        <v>0</v>
      </c>
      <c r="X34" s="44">
        <v>4956.4669999999996</v>
      </c>
      <c r="Y34" s="10">
        <v>46465.461000000003</v>
      </c>
      <c r="Z34" s="39">
        <f t="shared" ref="Z34:Z43" si="77">Y34/X34*1000</f>
        <v>9374.7140856581918</v>
      </c>
      <c r="AA34" s="44">
        <v>4956.4669999999996</v>
      </c>
      <c r="AB34" s="10">
        <v>46465.461000000003</v>
      </c>
      <c r="AC34" s="39">
        <f t="shared" ref="AC34:AC43" si="78">AB34/AA34*1000</f>
        <v>9374.7140856581918</v>
      </c>
      <c r="AD34" s="44">
        <v>0</v>
      </c>
      <c r="AE34" s="10">
        <v>0</v>
      </c>
      <c r="AF34" s="39">
        <v>0</v>
      </c>
      <c r="AG34" s="44">
        <v>0</v>
      </c>
      <c r="AH34" s="10">
        <v>0</v>
      </c>
      <c r="AI34" s="39">
        <f t="shared" si="70"/>
        <v>0</v>
      </c>
      <c r="AJ34" s="44">
        <v>0</v>
      </c>
      <c r="AK34" s="10">
        <v>0</v>
      </c>
      <c r="AL34" s="39">
        <v>0</v>
      </c>
      <c r="AM34" s="44">
        <v>0</v>
      </c>
      <c r="AN34" s="10">
        <v>0</v>
      </c>
      <c r="AO34" s="39">
        <v>0</v>
      </c>
      <c r="AP34" s="44">
        <v>0</v>
      </c>
      <c r="AQ34" s="10">
        <v>0</v>
      </c>
      <c r="AR34" s="39">
        <v>0</v>
      </c>
      <c r="AS34" s="44">
        <v>0.19011</v>
      </c>
      <c r="AT34" s="10">
        <v>16.795000000000002</v>
      </c>
      <c r="AU34" s="39">
        <f t="shared" ref="AU34:AU40" si="79">AT34/AS34*1000</f>
        <v>88343.590552837835</v>
      </c>
      <c r="AV34" s="44">
        <v>0.74390999999999996</v>
      </c>
      <c r="AW34" s="10">
        <v>17.943999999999999</v>
      </c>
      <c r="AX34" s="39">
        <f t="shared" ref="AX34" si="80">AW34/AV34*1000</f>
        <v>24121.197456681588</v>
      </c>
      <c r="AY34" s="44">
        <v>0</v>
      </c>
      <c r="AZ34" s="10">
        <v>0</v>
      </c>
      <c r="BA34" s="39">
        <f t="shared" si="74"/>
        <v>0</v>
      </c>
      <c r="BB34" s="5">
        <f t="shared" si="75"/>
        <v>4956.6571099999992</v>
      </c>
      <c r="BC34" s="14">
        <f t="shared" si="76"/>
        <v>46482.256000000001</v>
      </c>
    </row>
    <row r="35" spans="1:55" x14ac:dyDescent="0.3">
      <c r="A35" s="43">
        <v>2019</v>
      </c>
      <c r="B35" s="38" t="s">
        <v>8</v>
      </c>
      <c r="C35" s="44">
        <v>0</v>
      </c>
      <c r="D35" s="10">
        <v>0</v>
      </c>
      <c r="E35" s="39">
        <v>0</v>
      </c>
      <c r="F35" s="44">
        <v>0</v>
      </c>
      <c r="G35" s="10">
        <v>0</v>
      </c>
      <c r="H35" s="39">
        <v>0</v>
      </c>
      <c r="I35" s="44">
        <v>0</v>
      </c>
      <c r="J35" s="10">
        <v>0</v>
      </c>
      <c r="K35" s="39">
        <f t="shared" si="67"/>
        <v>0</v>
      </c>
      <c r="L35" s="44"/>
      <c r="M35" s="10"/>
      <c r="N35" s="39"/>
      <c r="O35" s="44">
        <v>0</v>
      </c>
      <c r="P35" s="10">
        <v>0</v>
      </c>
      <c r="Q35" s="39">
        <v>0</v>
      </c>
      <c r="R35" s="44">
        <v>0</v>
      </c>
      <c r="S35" s="10">
        <v>0</v>
      </c>
      <c r="T35" s="39">
        <f t="shared" si="68"/>
        <v>0</v>
      </c>
      <c r="U35" s="44">
        <v>0</v>
      </c>
      <c r="V35" s="10">
        <v>0</v>
      </c>
      <c r="W35" s="39">
        <f t="shared" si="69"/>
        <v>0</v>
      </c>
      <c r="X35" s="44">
        <v>0</v>
      </c>
      <c r="Y35" s="10">
        <v>0</v>
      </c>
      <c r="Z35" s="39">
        <v>0</v>
      </c>
      <c r="AA35" s="44">
        <v>0</v>
      </c>
      <c r="AB35" s="10">
        <v>0</v>
      </c>
      <c r="AC35" s="39">
        <v>0</v>
      </c>
      <c r="AD35" s="44">
        <v>0</v>
      </c>
      <c r="AE35" s="10">
        <v>0</v>
      </c>
      <c r="AF35" s="39">
        <v>0</v>
      </c>
      <c r="AG35" s="44">
        <v>0</v>
      </c>
      <c r="AH35" s="10">
        <v>0</v>
      </c>
      <c r="AI35" s="39">
        <f t="shared" si="70"/>
        <v>0</v>
      </c>
      <c r="AJ35" s="44">
        <v>0</v>
      </c>
      <c r="AK35" s="10">
        <v>0</v>
      </c>
      <c r="AL35" s="39">
        <v>0</v>
      </c>
      <c r="AM35" s="44">
        <v>0</v>
      </c>
      <c r="AN35" s="10">
        <v>0</v>
      </c>
      <c r="AO35" s="39">
        <v>0</v>
      </c>
      <c r="AP35" s="44">
        <v>0</v>
      </c>
      <c r="AQ35" s="10">
        <v>0</v>
      </c>
      <c r="AR35" s="39">
        <v>0</v>
      </c>
      <c r="AS35" s="44">
        <v>0</v>
      </c>
      <c r="AT35" s="10">
        <v>0</v>
      </c>
      <c r="AU35" s="39">
        <v>0</v>
      </c>
      <c r="AV35" s="44">
        <v>0</v>
      </c>
      <c r="AW35" s="10">
        <v>0</v>
      </c>
      <c r="AX35" s="39">
        <v>0</v>
      </c>
      <c r="AY35" s="44">
        <v>0</v>
      </c>
      <c r="AZ35" s="10">
        <v>0</v>
      </c>
      <c r="BA35" s="39">
        <f t="shared" si="74"/>
        <v>0</v>
      </c>
      <c r="BB35" s="5">
        <f t="shared" si="75"/>
        <v>0</v>
      </c>
      <c r="BC35" s="14">
        <f t="shared" si="76"/>
        <v>0</v>
      </c>
    </row>
    <row r="36" spans="1:55" x14ac:dyDescent="0.3">
      <c r="A36" s="43">
        <v>2019</v>
      </c>
      <c r="B36" s="38" t="s">
        <v>9</v>
      </c>
      <c r="C36" s="44">
        <v>0</v>
      </c>
      <c r="D36" s="10">
        <v>0</v>
      </c>
      <c r="E36" s="39">
        <v>0</v>
      </c>
      <c r="F36" s="44">
        <v>0</v>
      </c>
      <c r="G36" s="10">
        <v>0</v>
      </c>
      <c r="H36" s="39">
        <v>0</v>
      </c>
      <c r="I36" s="44">
        <v>0</v>
      </c>
      <c r="J36" s="10">
        <v>0</v>
      </c>
      <c r="K36" s="39">
        <f t="shared" si="67"/>
        <v>0</v>
      </c>
      <c r="L36" s="44"/>
      <c r="M36" s="10"/>
      <c r="N36" s="39"/>
      <c r="O36" s="44">
        <v>0</v>
      </c>
      <c r="P36" s="10">
        <v>0</v>
      </c>
      <c r="Q36" s="39">
        <v>0</v>
      </c>
      <c r="R36" s="44">
        <v>0</v>
      </c>
      <c r="S36" s="10">
        <v>0</v>
      </c>
      <c r="T36" s="39">
        <f t="shared" si="68"/>
        <v>0</v>
      </c>
      <c r="U36" s="44">
        <v>0</v>
      </c>
      <c r="V36" s="10">
        <v>0</v>
      </c>
      <c r="W36" s="39">
        <f t="shared" si="69"/>
        <v>0</v>
      </c>
      <c r="X36" s="44">
        <v>2977.3009999999999</v>
      </c>
      <c r="Y36" s="10">
        <v>29827.205999999998</v>
      </c>
      <c r="Z36" s="39">
        <f t="shared" ref="Z36:Z45" si="81">Y36/X36*1000</f>
        <v>10018.203063781593</v>
      </c>
      <c r="AA36" s="44">
        <v>2977.3009999999999</v>
      </c>
      <c r="AB36" s="10">
        <v>29827.205999999998</v>
      </c>
      <c r="AC36" s="39">
        <f t="shared" si="78"/>
        <v>10018.203063781593</v>
      </c>
      <c r="AD36" s="44">
        <v>0</v>
      </c>
      <c r="AE36" s="10">
        <v>0</v>
      </c>
      <c r="AF36" s="39">
        <v>0</v>
      </c>
      <c r="AG36" s="44">
        <v>0</v>
      </c>
      <c r="AH36" s="10">
        <v>0</v>
      </c>
      <c r="AI36" s="39">
        <f t="shared" si="70"/>
        <v>0</v>
      </c>
      <c r="AJ36" s="44">
        <v>0</v>
      </c>
      <c r="AK36" s="10">
        <v>0</v>
      </c>
      <c r="AL36" s="39">
        <v>0</v>
      </c>
      <c r="AM36" s="44">
        <v>0</v>
      </c>
      <c r="AN36" s="10">
        <v>0</v>
      </c>
      <c r="AO36" s="39">
        <v>0</v>
      </c>
      <c r="AP36" s="44">
        <v>0</v>
      </c>
      <c r="AQ36" s="10">
        <v>0</v>
      </c>
      <c r="AR36" s="39">
        <v>0</v>
      </c>
      <c r="AS36" s="44">
        <v>0</v>
      </c>
      <c r="AT36" s="10">
        <v>0</v>
      </c>
      <c r="AU36" s="39">
        <v>0</v>
      </c>
      <c r="AV36" s="44">
        <v>0</v>
      </c>
      <c r="AW36" s="10">
        <v>0</v>
      </c>
      <c r="AX36" s="39">
        <v>0</v>
      </c>
      <c r="AY36" s="44">
        <v>0</v>
      </c>
      <c r="AZ36" s="10">
        <v>0</v>
      </c>
      <c r="BA36" s="39">
        <f t="shared" si="74"/>
        <v>0</v>
      </c>
      <c r="BB36" s="5">
        <f t="shared" si="75"/>
        <v>2977.3009999999999</v>
      </c>
      <c r="BC36" s="14">
        <f t="shared" si="76"/>
        <v>29827.205999999998</v>
      </c>
    </row>
    <row r="37" spans="1:55" x14ac:dyDescent="0.3">
      <c r="A37" s="43">
        <v>2019</v>
      </c>
      <c r="B37" s="38" t="s">
        <v>10</v>
      </c>
      <c r="C37" s="44">
        <v>0</v>
      </c>
      <c r="D37" s="10">
        <v>0</v>
      </c>
      <c r="E37" s="39">
        <v>0</v>
      </c>
      <c r="F37" s="44">
        <v>0</v>
      </c>
      <c r="G37" s="10">
        <v>0</v>
      </c>
      <c r="H37" s="39">
        <v>0</v>
      </c>
      <c r="I37" s="44">
        <v>0</v>
      </c>
      <c r="J37" s="10">
        <v>0</v>
      </c>
      <c r="K37" s="39">
        <f t="shared" si="67"/>
        <v>0</v>
      </c>
      <c r="L37" s="44"/>
      <c r="M37" s="10"/>
      <c r="N37" s="39"/>
      <c r="O37" s="44">
        <v>0</v>
      </c>
      <c r="P37" s="10">
        <v>0</v>
      </c>
      <c r="Q37" s="39">
        <v>0</v>
      </c>
      <c r="R37" s="44">
        <v>0</v>
      </c>
      <c r="S37" s="10">
        <v>0</v>
      </c>
      <c r="T37" s="39">
        <f t="shared" si="68"/>
        <v>0</v>
      </c>
      <c r="U37" s="44">
        <v>0</v>
      </c>
      <c r="V37" s="10">
        <v>0</v>
      </c>
      <c r="W37" s="39">
        <f t="shared" si="69"/>
        <v>0</v>
      </c>
      <c r="X37" s="44">
        <v>0</v>
      </c>
      <c r="Y37" s="10">
        <v>0</v>
      </c>
      <c r="Z37" s="39">
        <v>0</v>
      </c>
      <c r="AA37" s="44">
        <v>0</v>
      </c>
      <c r="AB37" s="10">
        <v>0</v>
      </c>
      <c r="AC37" s="39">
        <v>0</v>
      </c>
      <c r="AD37" s="44">
        <v>0</v>
      </c>
      <c r="AE37" s="10">
        <v>0</v>
      </c>
      <c r="AF37" s="39">
        <v>0</v>
      </c>
      <c r="AG37" s="44">
        <v>0</v>
      </c>
      <c r="AH37" s="10">
        <v>0</v>
      </c>
      <c r="AI37" s="39">
        <f t="shared" si="70"/>
        <v>0</v>
      </c>
      <c r="AJ37" s="44">
        <v>0</v>
      </c>
      <c r="AK37" s="10">
        <v>0</v>
      </c>
      <c r="AL37" s="39">
        <v>0</v>
      </c>
      <c r="AM37" s="44">
        <v>0</v>
      </c>
      <c r="AN37" s="10">
        <v>0</v>
      </c>
      <c r="AO37" s="39">
        <v>0</v>
      </c>
      <c r="AP37" s="44">
        <v>0</v>
      </c>
      <c r="AQ37" s="10">
        <v>0</v>
      </c>
      <c r="AR37" s="39">
        <v>0</v>
      </c>
      <c r="AS37" s="44">
        <v>0</v>
      </c>
      <c r="AT37" s="10">
        <v>0</v>
      </c>
      <c r="AU37" s="39">
        <v>0</v>
      </c>
      <c r="AV37" s="44">
        <v>0</v>
      </c>
      <c r="AW37" s="10">
        <v>0</v>
      </c>
      <c r="AX37" s="39">
        <v>0</v>
      </c>
      <c r="AY37" s="44">
        <v>0</v>
      </c>
      <c r="AZ37" s="10">
        <v>0</v>
      </c>
      <c r="BA37" s="39">
        <f t="shared" si="74"/>
        <v>0</v>
      </c>
      <c r="BB37" s="5">
        <f t="shared" si="75"/>
        <v>0</v>
      </c>
      <c r="BC37" s="14">
        <f t="shared" si="76"/>
        <v>0</v>
      </c>
    </row>
    <row r="38" spans="1:55" x14ac:dyDescent="0.3">
      <c r="A38" s="43">
        <v>2019</v>
      </c>
      <c r="B38" s="38" t="s">
        <v>11</v>
      </c>
      <c r="C38" s="44">
        <v>0</v>
      </c>
      <c r="D38" s="10">
        <v>0</v>
      </c>
      <c r="E38" s="39">
        <v>0</v>
      </c>
      <c r="F38" s="44">
        <v>0</v>
      </c>
      <c r="G38" s="10">
        <v>0</v>
      </c>
      <c r="H38" s="39">
        <v>0</v>
      </c>
      <c r="I38" s="44">
        <v>0</v>
      </c>
      <c r="J38" s="10">
        <v>0</v>
      </c>
      <c r="K38" s="39">
        <f t="shared" si="67"/>
        <v>0</v>
      </c>
      <c r="L38" s="44"/>
      <c r="M38" s="10"/>
      <c r="N38" s="39"/>
      <c r="O38" s="44">
        <v>0.38</v>
      </c>
      <c r="P38" s="10">
        <v>34.549999999999997</v>
      </c>
      <c r="Q38" s="39">
        <f t="shared" ref="Q38" si="82">P38/O38*1000</f>
        <v>90921.052631578947</v>
      </c>
      <c r="R38" s="44">
        <v>0</v>
      </c>
      <c r="S38" s="10">
        <v>0</v>
      </c>
      <c r="T38" s="39">
        <f t="shared" si="68"/>
        <v>0</v>
      </c>
      <c r="U38" s="44">
        <v>0</v>
      </c>
      <c r="V38" s="10">
        <v>0</v>
      </c>
      <c r="W38" s="39">
        <f t="shared" si="69"/>
        <v>0</v>
      </c>
      <c r="X38" s="44">
        <v>2014.47</v>
      </c>
      <c r="Y38" s="10">
        <v>21759.197</v>
      </c>
      <c r="Z38" s="39">
        <f t="shared" ref="Z38:Z47" si="83">Y38/X38*1000</f>
        <v>10801.450009183556</v>
      </c>
      <c r="AA38" s="44">
        <v>2014.47</v>
      </c>
      <c r="AB38" s="10">
        <v>21759.197</v>
      </c>
      <c r="AC38" s="39">
        <f t="shared" si="78"/>
        <v>10801.450009183556</v>
      </c>
      <c r="AD38" s="44">
        <v>0</v>
      </c>
      <c r="AE38" s="10">
        <v>0</v>
      </c>
      <c r="AF38" s="39">
        <v>0</v>
      </c>
      <c r="AG38" s="44">
        <v>0</v>
      </c>
      <c r="AH38" s="10">
        <v>0</v>
      </c>
      <c r="AI38" s="39">
        <f t="shared" si="70"/>
        <v>0</v>
      </c>
      <c r="AJ38" s="44">
        <v>0</v>
      </c>
      <c r="AK38" s="10">
        <v>0</v>
      </c>
      <c r="AL38" s="39">
        <v>0</v>
      </c>
      <c r="AM38" s="44">
        <v>0</v>
      </c>
      <c r="AN38" s="10">
        <v>0</v>
      </c>
      <c r="AO38" s="39">
        <v>0</v>
      </c>
      <c r="AP38" s="44">
        <v>0</v>
      </c>
      <c r="AQ38" s="10">
        <v>0</v>
      </c>
      <c r="AR38" s="39">
        <v>0</v>
      </c>
      <c r="AS38" s="44">
        <v>0</v>
      </c>
      <c r="AT38" s="10">
        <v>0</v>
      </c>
      <c r="AU38" s="39">
        <v>0</v>
      </c>
      <c r="AV38" s="44">
        <v>0</v>
      </c>
      <c r="AW38" s="10">
        <v>0</v>
      </c>
      <c r="AX38" s="39">
        <v>0</v>
      </c>
      <c r="AY38" s="44">
        <v>0</v>
      </c>
      <c r="AZ38" s="10">
        <v>0</v>
      </c>
      <c r="BA38" s="39">
        <f t="shared" si="74"/>
        <v>0</v>
      </c>
      <c r="BB38" s="5">
        <f>SUM(AY38+F38+AA38)+AJ38+AS38+AP38+O38</f>
        <v>2014.8500000000001</v>
      </c>
      <c r="BC38" s="14">
        <f>SUM(AZ38+G38+AB38)+AK38+AT38+AQ38+P38</f>
        <v>21793.746999999999</v>
      </c>
    </row>
    <row r="39" spans="1:55" x14ac:dyDescent="0.3">
      <c r="A39" s="43">
        <v>2019</v>
      </c>
      <c r="B39" s="38" t="s">
        <v>12</v>
      </c>
      <c r="C39" s="44">
        <v>0</v>
      </c>
      <c r="D39" s="10">
        <v>0</v>
      </c>
      <c r="E39" s="39">
        <v>0</v>
      </c>
      <c r="F39" s="44">
        <v>0</v>
      </c>
      <c r="G39" s="10">
        <v>0</v>
      </c>
      <c r="H39" s="39">
        <v>0</v>
      </c>
      <c r="I39" s="44">
        <v>0</v>
      </c>
      <c r="J39" s="10">
        <v>0</v>
      </c>
      <c r="K39" s="39">
        <f t="shared" si="67"/>
        <v>0</v>
      </c>
      <c r="L39" s="44"/>
      <c r="M39" s="10"/>
      <c r="N39" s="39"/>
      <c r="O39" s="44">
        <v>0</v>
      </c>
      <c r="P39" s="10">
        <v>0</v>
      </c>
      <c r="Q39" s="39">
        <v>0</v>
      </c>
      <c r="R39" s="44">
        <v>0</v>
      </c>
      <c r="S39" s="10">
        <v>0</v>
      </c>
      <c r="T39" s="39">
        <f t="shared" si="68"/>
        <v>0</v>
      </c>
      <c r="U39" s="44">
        <v>0</v>
      </c>
      <c r="V39" s="10">
        <v>0</v>
      </c>
      <c r="W39" s="39">
        <f t="shared" si="69"/>
        <v>0</v>
      </c>
      <c r="X39" s="44">
        <v>2984.962</v>
      </c>
      <c r="Y39" s="10">
        <v>28770.616000000002</v>
      </c>
      <c r="Z39" s="39">
        <f t="shared" si="83"/>
        <v>9638.5200213604057</v>
      </c>
      <c r="AA39" s="44">
        <v>2984.962</v>
      </c>
      <c r="AB39" s="10">
        <v>28770.616000000002</v>
      </c>
      <c r="AC39" s="39">
        <f t="shared" si="78"/>
        <v>9638.5200213604057</v>
      </c>
      <c r="AD39" s="44">
        <v>0</v>
      </c>
      <c r="AE39" s="10">
        <v>0</v>
      </c>
      <c r="AF39" s="39">
        <v>0</v>
      </c>
      <c r="AG39" s="44">
        <v>0</v>
      </c>
      <c r="AH39" s="10">
        <v>0</v>
      </c>
      <c r="AI39" s="39">
        <f t="shared" si="70"/>
        <v>0</v>
      </c>
      <c r="AJ39" s="44">
        <v>0</v>
      </c>
      <c r="AK39" s="10">
        <v>0</v>
      </c>
      <c r="AL39" s="39">
        <v>0</v>
      </c>
      <c r="AM39" s="44">
        <v>0</v>
      </c>
      <c r="AN39" s="10">
        <v>0</v>
      </c>
      <c r="AO39" s="39">
        <v>0</v>
      </c>
      <c r="AP39" s="44">
        <v>0</v>
      </c>
      <c r="AQ39" s="10">
        <v>0</v>
      </c>
      <c r="AR39" s="39">
        <v>0</v>
      </c>
      <c r="AS39" s="44">
        <v>0</v>
      </c>
      <c r="AT39" s="10">
        <v>0</v>
      </c>
      <c r="AU39" s="39">
        <v>0</v>
      </c>
      <c r="AV39" s="44">
        <v>0</v>
      </c>
      <c r="AW39" s="10">
        <v>0</v>
      </c>
      <c r="AX39" s="39">
        <v>0</v>
      </c>
      <c r="AY39" s="44">
        <v>0</v>
      </c>
      <c r="AZ39" s="10">
        <v>0</v>
      </c>
      <c r="BA39" s="39">
        <f t="shared" si="74"/>
        <v>0</v>
      </c>
      <c r="BB39" s="5">
        <f t="shared" ref="BB39:BB44" si="84">SUM(AY39+F39+AA39)+AJ39+AS39+AP39+O39</f>
        <v>2984.962</v>
      </c>
      <c r="BC39" s="14">
        <f t="shared" ref="BC39:BC44" si="85">SUM(AZ39+G39+AB39)+AK39+AT39+AQ39+P39</f>
        <v>28770.616000000002</v>
      </c>
    </row>
    <row r="40" spans="1:55" x14ac:dyDescent="0.3">
      <c r="A40" s="43">
        <v>2019</v>
      </c>
      <c r="B40" s="38" t="s">
        <v>13</v>
      </c>
      <c r="C40" s="44">
        <v>0</v>
      </c>
      <c r="D40" s="10">
        <v>0</v>
      </c>
      <c r="E40" s="39">
        <v>0</v>
      </c>
      <c r="F40" s="44">
        <v>0</v>
      </c>
      <c r="G40" s="10">
        <v>0</v>
      </c>
      <c r="H40" s="39">
        <v>0</v>
      </c>
      <c r="I40" s="44">
        <v>0</v>
      </c>
      <c r="J40" s="10">
        <v>0</v>
      </c>
      <c r="K40" s="39">
        <f t="shared" si="67"/>
        <v>0</v>
      </c>
      <c r="L40" s="44"/>
      <c r="M40" s="10"/>
      <c r="N40" s="39"/>
      <c r="O40" s="44">
        <v>0</v>
      </c>
      <c r="P40" s="10">
        <v>0</v>
      </c>
      <c r="Q40" s="39">
        <v>0</v>
      </c>
      <c r="R40" s="44">
        <v>0</v>
      </c>
      <c r="S40" s="10">
        <v>0</v>
      </c>
      <c r="T40" s="39">
        <f t="shared" si="68"/>
        <v>0</v>
      </c>
      <c r="U40" s="44">
        <v>0</v>
      </c>
      <c r="V40" s="10">
        <v>0</v>
      </c>
      <c r="W40" s="39">
        <f t="shared" si="69"/>
        <v>0</v>
      </c>
      <c r="X40" s="44">
        <v>1502.556</v>
      </c>
      <c r="Y40" s="10">
        <v>16977.477999999999</v>
      </c>
      <c r="Z40" s="39">
        <f t="shared" si="83"/>
        <v>11299.06505980476</v>
      </c>
      <c r="AA40" s="44">
        <v>1502.556</v>
      </c>
      <c r="AB40" s="10">
        <v>16977.477999999999</v>
      </c>
      <c r="AC40" s="39">
        <f t="shared" si="78"/>
        <v>11299.06505980476</v>
      </c>
      <c r="AD40" s="44">
        <v>0</v>
      </c>
      <c r="AE40" s="10">
        <v>0</v>
      </c>
      <c r="AF40" s="39">
        <v>0</v>
      </c>
      <c r="AG40" s="44">
        <v>0</v>
      </c>
      <c r="AH40" s="10">
        <v>0</v>
      </c>
      <c r="AI40" s="39">
        <f t="shared" si="70"/>
        <v>0</v>
      </c>
      <c r="AJ40" s="44">
        <v>0</v>
      </c>
      <c r="AK40" s="10">
        <v>0</v>
      </c>
      <c r="AL40" s="39">
        <v>0</v>
      </c>
      <c r="AM40" s="44">
        <v>0</v>
      </c>
      <c r="AN40" s="10">
        <v>0</v>
      </c>
      <c r="AO40" s="39">
        <v>0</v>
      </c>
      <c r="AP40" s="44">
        <v>0</v>
      </c>
      <c r="AQ40" s="10">
        <v>0</v>
      </c>
      <c r="AR40" s="39">
        <v>0</v>
      </c>
      <c r="AS40" s="44">
        <v>0.56999999999999995</v>
      </c>
      <c r="AT40" s="10">
        <v>49.695999999999998</v>
      </c>
      <c r="AU40" s="39">
        <f t="shared" si="79"/>
        <v>87185.964912280717</v>
      </c>
      <c r="AV40" s="44">
        <v>0</v>
      </c>
      <c r="AW40" s="10">
        <v>0</v>
      </c>
      <c r="AX40" s="39">
        <v>0</v>
      </c>
      <c r="AY40" s="44">
        <v>0</v>
      </c>
      <c r="AZ40" s="10">
        <v>0</v>
      </c>
      <c r="BA40" s="39">
        <f t="shared" si="74"/>
        <v>0</v>
      </c>
      <c r="BB40" s="5">
        <f t="shared" si="84"/>
        <v>1503.126</v>
      </c>
      <c r="BC40" s="14">
        <f t="shared" si="85"/>
        <v>17027.173999999999</v>
      </c>
    </row>
    <row r="41" spans="1:55" x14ac:dyDescent="0.3">
      <c r="A41" s="43">
        <v>2019</v>
      </c>
      <c r="B41" s="38" t="s">
        <v>14</v>
      </c>
      <c r="C41" s="44">
        <v>0</v>
      </c>
      <c r="D41" s="10">
        <v>0</v>
      </c>
      <c r="E41" s="39">
        <v>0</v>
      </c>
      <c r="F41" s="44">
        <v>0</v>
      </c>
      <c r="G41" s="10">
        <v>0</v>
      </c>
      <c r="H41" s="39">
        <v>0</v>
      </c>
      <c r="I41" s="44">
        <v>0</v>
      </c>
      <c r="J41" s="10">
        <v>0</v>
      </c>
      <c r="K41" s="39">
        <f t="shared" si="67"/>
        <v>0</v>
      </c>
      <c r="L41" s="44"/>
      <c r="M41" s="10"/>
      <c r="N41" s="39"/>
      <c r="O41" s="44">
        <v>0</v>
      </c>
      <c r="P41" s="10">
        <v>0</v>
      </c>
      <c r="Q41" s="39">
        <v>0</v>
      </c>
      <c r="R41" s="44">
        <v>0</v>
      </c>
      <c r="S41" s="10">
        <v>0</v>
      </c>
      <c r="T41" s="39">
        <f t="shared" si="68"/>
        <v>0</v>
      </c>
      <c r="U41" s="44">
        <v>0</v>
      </c>
      <c r="V41" s="10">
        <v>0</v>
      </c>
      <c r="W41" s="39">
        <f t="shared" si="69"/>
        <v>0</v>
      </c>
      <c r="X41" s="44">
        <v>2996.2429999999999</v>
      </c>
      <c r="Y41" s="10">
        <v>32141.911</v>
      </c>
      <c r="Z41" s="39">
        <f t="shared" si="83"/>
        <v>10727.404619718762</v>
      </c>
      <c r="AA41" s="44">
        <v>2996.2429999999999</v>
      </c>
      <c r="AB41" s="10">
        <v>32141.911</v>
      </c>
      <c r="AC41" s="39">
        <f t="shared" si="78"/>
        <v>10727.404619718762</v>
      </c>
      <c r="AD41" s="44">
        <v>0</v>
      </c>
      <c r="AE41" s="10">
        <v>0</v>
      </c>
      <c r="AF41" s="39">
        <v>0</v>
      </c>
      <c r="AG41" s="44">
        <v>0</v>
      </c>
      <c r="AH41" s="10">
        <v>0</v>
      </c>
      <c r="AI41" s="39">
        <f t="shared" si="70"/>
        <v>0</v>
      </c>
      <c r="AJ41" s="44">
        <v>0</v>
      </c>
      <c r="AK41" s="10">
        <v>0</v>
      </c>
      <c r="AL41" s="39">
        <v>0</v>
      </c>
      <c r="AM41" s="44">
        <v>0</v>
      </c>
      <c r="AN41" s="10">
        <v>0</v>
      </c>
      <c r="AO41" s="39">
        <v>0</v>
      </c>
      <c r="AP41" s="44">
        <v>0</v>
      </c>
      <c r="AQ41" s="10">
        <v>0</v>
      </c>
      <c r="AR41" s="39">
        <v>0</v>
      </c>
      <c r="AS41" s="44">
        <v>0</v>
      </c>
      <c r="AT41" s="10">
        <v>0</v>
      </c>
      <c r="AU41" s="39">
        <v>0</v>
      </c>
      <c r="AV41" s="44">
        <v>0</v>
      </c>
      <c r="AW41" s="10">
        <v>0</v>
      </c>
      <c r="AX41" s="39">
        <v>0</v>
      </c>
      <c r="AY41" s="44">
        <v>0</v>
      </c>
      <c r="AZ41" s="10">
        <v>0</v>
      </c>
      <c r="BA41" s="39">
        <f t="shared" si="74"/>
        <v>0</v>
      </c>
      <c r="BB41" s="5">
        <f t="shared" si="84"/>
        <v>2996.2429999999999</v>
      </c>
      <c r="BC41" s="14">
        <f t="shared" si="85"/>
        <v>32141.911</v>
      </c>
    </row>
    <row r="42" spans="1:55" x14ac:dyDescent="0.3">
      <c r="A42" s="43">
        <v>2019</v>
      </c>
      <c r="B42" s="39" t="s">
        <v>15</v>
      </c>
      <c r="C42" s="44">
        <v>0</v>
      </c>
      <c r="D42" s="10">
        <v>0</v>
      </c>
      <c r="E42" s="39">
        <v>0</v>
      </c>
      <c r="F42" s="44">
        <v>3978.6770000000001</v>
      </c>
      <c r="G42" s="10">
        <v>42635.874000000003</v>
      </c>
      <c r="H42" s="39">
        <f t="shared" ref="H42" si="86">G42/F42*1000</f>
        <v>10716.09331443593</v>
      </c>
      <c r="I42" s="44">
        <v>0</v>
      </c>
      <c r="J42" s="10">
        <v>0</v>
      </c>
      <c r="K42" s="39">
        <f t="shared" si="67"/>
        <v>0</v>
      </c>
      <c r="L42" s="44"/>
      <c r="M42" s="10"/>
      <c r="N42" s="39"/>
      <c r="O42" s="44">
        <v>0</v>
      </c>
      <c r="P42" s="10">
        <v>0</v>
      </c>
      <c r="Q42" s="39">
        <v>0</v>
      </c>
      <c r="R42" s="44">
        <v>0</v>
      </c>
      <c r="S42" s="10">
        <v>0</v>
      </c>
      <c r="T42" s="39">
        <f t="shared" si="68"/>
        <v>0</v>
      </c>
      <c r="U42" s="44">
        <v>0</v>
      </c>
      <c r="V42" s="10">
        <v>0</v>
      </c>
      <c r="W42" s="39">
        <f t="shared" si="69"/>
        <v>0</v>
      </c>
      <c r="X42" s="44">
        <v>2128.34</v>
      </c>
      <c r="Y42" s="10">
        <v>21846.305</v>
      </c>
      <c r="Z42" s="39">
        <f t="shared" si="83"/>
        <v>10264.480769050057</v>
      </c>
      <c r="AA42" s="44">
        <v>2128.34</v>
      </c>
      <c r="AB42" s="10">
        <v>21846.305</v>
      </c>
      <c r="AC42" s="39">
        <f t="shared" si="78"/>
        <v>10264.480769050057</v>
      </c>
      <c r="AD42" s="44">
        <v>0</v>
      </c>
      <c r="AE42" s="10">
        <v>0</v>
      </c>
      <c r="AF42" s="39">
        <v>0</v>
      </c>
      <c r="AG42" s="44">
        <v>0</v>
      </c>
      <c r="AH42" s="10">
        <v>0</v>
      </c>
      <c r="AI42" s="39">
        <f t="shared" si="70"/>
        <v>0</v>
      </c>
      <c r="AJ42" s="44">
        <v>0</v>
      </c>
      <c r="AK42" s="10">
        <v>0</v>
      </c>
      <c r="AL42" s="39">
        <v>0</v>
      </c>
      <c r="AM42" s="44">
        <v>0</v>
      </c>
      <c r="AN42" s="10">
        <v>0</v>
      </c>
      <c r="AO42" s="39">
        <v>0</v>
      </c>
      <c r="AP42" s="44">
        <v>0</v>
      </c>
      <c r="AQ42" s="10">
        <v>0</v>
      </c>
      <c r="AR42" s="39">
        <v>0</v>
      </c>
      <c r="AS42" s="44">
        <v>0</v>
      </c>
      <c r="AT42" s="10">
        <v>0</v>
      </c>
      <c r="AU42" s="39">
        <v>0</v>
      </c>
      <c r="AV42" s="44">
        <v>0</v>
      </c>
      <c r="AW42" s="10">
        <v>0</v>
      </c>
      <c r="AX42" s="39">
        <v>0</v>
      </c>
      <c r="AY42" s="44">
        <v>0</v>
      </c>
      <c r="AZ42" s="10">
        <v>0</v>
      </c>
      <c r="BA42" s="39">
        <f t="shared" si="74"/>
        <v>0</v>
      </c>
      <c r="BB42" s="5">
        <f t="shared" si="84"/>
        <v>6107.0169999999998</v>
      </c>
      <c r="BC42" s="14">
        <f t="shared" si="85"/>
        <v>64482.179000000004</v>
      </c>
    </row>
    <row r="43" spans="1:55" x14ac:dyDescent="0.3">
      <c r="A43" s="43">
        <v>2019</v>
      </c>
      <c r="B43" s="38" t="s">
        <v>16</v>
      </c>
      <c r="C43" s="44">
        <v>0</v>
      </c>
      <c r="D43" s="10">
        <v>0</v>
      </c>
      <c r="E43" s="39">
        <v>0</v>
      </c>
      <c r="F43" s="44">
        <v>0</v>
      </c>
      <c r="G43" s="10">
        <v>0</v>
      </c>
      <c r="H43" s="39">
        <v>0</v>
      </c>
      <c r="I43" s="44">
        <v>0</v>
      </c>
      <c r="J43" s="10">
        <v>0</v>
      </c>
      <c r="K43" s="39">
        <f t="shared" si="67"/>
        <v>0</v>
      </c>
      <c r="L43" s="44"/>
      <c r="M43" s="10"/>
      <c r="N43" s="39"/>
      <c r="O43" s="44">
        <v>0</v>
      </c>
      <c r="P43" s="10">
        <v>0</v>
      </c>
      <c r="Q43" s="39">
        <v>0</v>
      </c>
      <c r="R43" s="44">
        <v>0</v>
      </c>
      <c r="S43" s="10">
        <v>0</v>
      </c>
      <c r="T43" s="39">
        <f t="shared" si="68"/>
        <v>0</v>
      </c>
      <c r="U43" s="44">
        <v>0</v>
      </c>
      <c r="V43" s="10">
        <v>0</v>
      </c>
      <c r="W43" s="39">
        <f t="shared" si="69"/>
        <v>0</v>
      </c>
      <c r="X43" s="44">
        <v>5227.8040000000001</v>
      </c>
      <c r="Y43" s="10">
        <v>55476.262999999999</v>
      </c>
      <c r="Z43" s="39">
        <f t="shared" si="83"/>
        <v>10611.771787924719</v>
      </c>
      <c r="AA43" s="44">
        <v>5227.8040000000001</v>
      </c>
      <c r="AB43" s="10">
        <v>55476.262999999999</v>
      </c>
      <c r="AC43" s="39">
        <f t="shared" si="78"/>
        <v>10611.771787924719</v>
      </c>
      <c r="AD43" s="44">
        <v>0</v>
      </c>
      <c r="AE43" s="10">
        <v>0</v>
      </c>
      <c r="AF43" s="39">
        <v>0</v>
      </c>
      <c r="AG43" s="44">
        <v>0</v>
      </c>
      <c r="AH43" s="10">
        <v>0</v>
      </c>
      <c r="AI43" s="39">
        <f t="shared" si="70"/>
        <v>0</v>
      </c>
      <c r="AJ43" s="44">
        <v>0</v>
      </c>
      <c r="AK43" s="10">
        <v>0</v>
      </c>
      <c r="AL43" s="39">
        <v>0</v>
      </c>
      <c r="AM43" s="44">
        <v>0</v>
      </c>
      <c r="AN43" s="10">
        <v>0</v>
      </c>
      <c r="AO43" s="39">
        <v>0</v>
      </c>
      <c r="AP43" s="44">
        <v>0</v>
      </c>
      <c r="AQ43" s="10">
        <v>0</v>
      </c>
      <c r="AR43" s="39">
        <v>0</v>
      </c>
      <c r="AS43" s="44">
        <v>0</v>
      </c>
      <c r="AT43" s="10">
        <v>0</v>
      </c>
      <c r="AU43" s="39">
        <v>0</v>
      </c>
      <c r="AV43" s="44">
        <v>0.37195999999999996</v>
      </c>
      <c r="AW43" s="10">
        <v>9.1430000000000007</v>
      </c>
      <c r="AX43" s="39">
        <f t="shared" ref="AX43" si="87">AW43/AV43*1000</f>
        <v>24580.600064523071</v>
      </c>
      <c r="AY43" s="44">
        <v>0</v>
      </c>
      <c r="AZ43" s="10">
        <v>0</v>
      </c>
      <c r="BA43" s="39">
        <f t="shared" si="74"/>
        <v>0</v>
      </c>
      <c r="BB43" s="5">
        <f t="shared" si="84"/>
        <v>5227.8040000000001</v>
      </c>
      <c r="BC43" s="14">
        <f t="shared" si="85"/>
        <v>55476.262999999999</v>
      </c>
    </row>
    <row r="44" spans="1:55" ht="15" thickBot="1" x14ac:dyDescent="0.35">
      <c r="A44" s="40"/>
      <c r="B44" s="41" t="s">
        <v>17</v>
      </c>
      <c r="C44" s="46">
        <f t="shared" ref="C44:D44" si="88">SUM(C32:C43)</f>
        <v>0</v>
      </c>
      <c r="D44" s="28">
        <f t="shared" si="88"/>
        <v>0</v>
      </c>
      <c r="E44" s="47"/>
      <c r="F44" s="46">
        <f t="shared" ref="F44:G44" si="89">SUM(F32:F43)</f>
        <v>3978.6770000000001</v>
      </c>
      <c r="G44" s="28">
        <f t="shared" si="89"/>
        <v>42635.874000000003</v>
      </c>
      <c r="H44" s="47"/>
      <c r="I44" s="46">
        <f t="shared" ref="I44:J44" si="90">SUM(I32:I43)</f>
        <v>0</v>
      </c>
      <c r="J44" s="28">
        <f t="shared" si="90"/>
        <v>0</v>
      </c>
      <c r="K44" s="47"/>
      <c r="L44" s="46"/>
      <c r="M44" s="28"/>
      <c r="N44" s="47"/>
      <c r="O44" s="46">
        <f t="shared" ref="O44:P44" si="91">SUM(O32:O43)</f>
        <v>0.38</v>
      </c>
      <c r="P44" s="28">
        <f t="shared" si="91"/>
        <v>34.549999999999997</v>
      </c>
      <c r="Q44" s="47"/>
      <c r="R44" s="46">
        <f t="shared" ref="R44:S44" si="92">SUM(R32:R43)</f>
        <v>0</v>
      </c>
      <c r="S44" s="28">
        <f t="shared" si="92"/>
        <v>0</v>
      </c>
      <c r="T44" s="47"/>
      <c r="U44" s="46">
        <f t="shared" ref="U44:V44" si="93">SUM(U32:U43)</f>
        <v>0</v>
      </c>
      <c r="V44" s="28">
        <f t="shared" si="93"/>
        <v>0</v>
      </c>
      <c r="W44" s="47"/>
      <c r="X44" s="46">
        <f t="shared" ref="X44:Y44" si="94">SUM(X32:X43)</f>
        <v>24788.143</v>
      </c>
      <c r="Y44" s="28">
        <f t="shared" si="94"/>
        <v>253264.43700000001</v>
      </c>
      <c r="Z44" s="47"/>
      <c r="AA44" s="46">
        <f t="shared" ref="AA44:AB44" si="95">SUM(AA32:AA43)</f>
        <v>24788.143</v>
      </c>
      <c r="AB44" s="28">
        <f t="shared" si="95"/>
        <v>253264.43700000001</v>
      </c>
      <c r="AC44" s="47"/>
      <c r="AD44" s="46">
        <f t="shared" ref="AD44:AE44" si="96">SUM(AD32:AD43)</f>
        <v>0</v>
      </c>
      <c r="AE44" s="28">
        <f t="shared" si="96"/>
        <v>0</v>
      </c>
      <c r="AF44" s="47"/>
      <c r="AG44" s="46">
        <f t="shared" ref="AG44:AH44" si="97">SUM(AG32:AG43)</f>
        <v>0</v>
      </c>
      <c r="AH44" s="28">
        <f t="shared" si="97"/>
        <v>0</v>
      </c>
      <c r="AI44" s="47"/>
      <c r="AJ44" s="46">
        <f t="shared" ref="AJ44:AK44" si="98">SUM(AJ32:AJ43)</f>
        <v>0</v>
      </c>
      <c r="AK44" s="28">
        <f t="shared" si="98"/>
        <v>0</v>
      </c>
      <c r="AL44" s="47"/>
      <c r="AM44" s="46">
        <f t="shared" ref="AM44:AN44" si="99">SUM(AM32:AM43)</f>
        <v>8.0799999999999997E-2</v>
      </c>
      <c r="AN44" s="28">
        <f t="shared" si="99"/>
        <v>3.6829999999999998</v>
      </c>
      <c r="AO44" s="47"/>
      <c r="AP44" s="46">
        <f t="shared" ref="AP44:AQ44" si="100">SUM(AP32:AP43)</f>
        <v>8.0799999999999997E-2</v>
      </c>
      <c r="AQ44" s="28">
        <f t="shared" si="100"/>
        <v>3.6829999999999998</v>
      </c>
      <c r="AR44" s="47"/>
      <c r="AS44" s="46">
        <f t="shared" ref="AS44:AT44" si="101">SUM(AS32:AS43)</f>
        <v>0.76010999999999995</v>
      </c>
      <c r="AT44" s="28">
        <f t="shared" si="101"/>
        <v>66.491</v>
      </c>
      <c r="AU44" s="47"/>
      <c r="AV44" s="46">
        <f t="shared" ref="AV44:AW44" si="102">SUM(AV32:AV43)</f>
        <v>1.30185</v>
      </c>
      <c r="AW44" s="28">
        <f t="shared" si="102"/>
        <v>31.759</v>
      </c>
      <c r="AX44" s="47"/>
      <c r="AY44" s="46">
        <f t="shared" ref="AY44:AZ44" si="103">SUM(AY32:AY43)</f>
        <v>0</v>
      </c>
      <c r="AZ44" s="28">
        <f t="shared" si="103"/>
        <v>0</v>
      </c>
      <c r="BA44" s="47"/>
      <c r="BB44" s="29">
        <f t="shared" si="84"/>
        <v>28768.04091</v>
      </c>
      <c r="BC44" s="30">
        <f t="shared" si="85"/>
        <v>296005.03499999997</v>
      </c>
    </row>
    <row r="45" spans="1:55" x14ac:dyDescent="0.3">
      <c r="A45" s="43">
        <v>2020</v>
      </c>
      <c r="B45" s="38" t="s">
        <v>5</v>
      </c>
      <c r="C45" s="44">
        <v>0</v>
      </c>
      <c r="D45" s="10">
        <v>0</v>
      </c>
      <c r="E45" s="39">
        <v>0</v>
      </c>
      <c r="F45" s="44">
        <v>2247.6179999999999</v>
      </c>
      <c r="G45" s="10">
        <v>23221.63</v>
      </c>
      <c r="H45" s="39">
        <f t="shared" ref="H45" si="104">G45/F45*1000</f>
        <v>10331.662230859514</v>
      </c>
      <c r="I45" s="44">
        <v>0</v>
      </c>
      <c r="J45" s="10">
        <v>0</v>
      </c>
      <c r="K45" s="39">
        <f t="shared" ref="K45:K56" si="105">IF(I45=0,0,J45/I45*1000)</f>
        <v>0</v>
      </c>
      <c r="L45" s="44"/>
      <c r="M45" s="10"/>
      <c r="N45" s="39"/>
      <c r="O45" s="44">
        <v>0</v>
      </c>
      <c r="P45" s="10">
        <v>0</v>
      </c>
      <c r="Q45" s="39">
        <v>0</v>
      </c>
      <c r="R45" s="44">
        <v>0</v>
      </c>
      <c r="S45" s="10">
        <v>0</v>
      </c>
      <c r="T45" s="39">
        <f t="shared" ref="T45:T56" si="106">IF(R45=0,0,S45/R45*1000)</f>
        <v>0</v>
      </c>
      <c r="U45" s="44">
        <v>0</v>
      </c>
      <c r="V45" s="10">
        <v>0</v>
      </c>
      <c r="W45" s="39">
        <f t="shared" ref="W45:W56" si="107">IF(U45=0,0,V45/U45*1000)</f>
        <v>0</v>
      </c>
      <c r="X45" s="44">
        <v>2149.2069900000001</v>
      </c>
      <c r="Y45" s="10">
        <v>23017.788</v>
      </c>
      <c r="Z45" s="39">
        <f t="shared" ref="Z45:Z47" si="108">Y45/X45*1000</f>
        <v>10709.898165741588</v>
      </c>
      <c r="AA45" s="44">
        <v>2149.2069900000001</v>
      </c>
      <c r="AB45" s="10">
        <v>23017.788</v>
      </c>
      <c r="AC45" s="39">
        <f t="shared" ref="AC45:AC47" si="109">AB45/AA45*1000</f>
        <v>10709.898165741588</v>
      </c>
      <c r="AD45" s="44">
        <v>0</v>
      </c>
      <c r="AE45" s="10">
        <v>0</v>
      </c>
      <c r="AF45" s="39">
        <v>0</v>
      </c>
      <c r="AG45" s="44">
        <v>0</v>
      </c>
      <c r="AH45" s="10">
        <v>0</v>
      </c>
      <c r="AI45" s="39">
        <f t="shared" ref="AI45:AI56" si="110">IF(AG45=0,0,AH45/AG45*1000)</f>
        <v>0</v>
      </c>
      <c r="AJ45" s="44">
        <v>0</v>
      </c>
      <c r="AK45" s="10">
        <v>0</v>
      </c>
      <c r="AL45" s="39">
        <v>0</v>
      </c>
      <c r="AM45" s="44">
        <v>0</v>
      </c>
      <c r="AN45" s="10">
        <v>0</v>
      </c>
      <c r="AO45" s="39">
        <v>0</v>
      </c>
      <c r="AP45" s="44">
        <v>0</v>
      </c>
      <c r="AQ45" s="10">
        <v>0</v>
      </c>
      <c r="AR45" s="39">
        <v>0</v>
      </c>
      <c r="AS45" s="44">
        <v>0.37501999999999996</v>
      </c>
      <c r="AT45" s="10">
        <v>58.131</v>
      </c>
      <c r="AU45" s="39">
        <f t="shared" ref="AU45" si="111">AT45/AS45*1000</f>
        <v>155007.7329209109</v>
      </c>
      <c r="AV45" s="44">
        <v>0</v>
      </c>
      <c r="AW45" s="10">
        <v>0</v>
      </c>
      <c r="AX45" s="39">
        <v>0</v>
      </c>
      <c r="AY45" s="44">
        <v>0</v>
      </c>
      <c r="AZ45" s="10">
        <v>0</v>
      </c>
      <c r="BA45" s="39">
        <f t="shared" ref="BA45:BA56" si="112">IF(AY45=0,0,AZ45/AY45*1000)</f>
        <v>0</v>
      </c>
      <c r="BB45" s="5">
        <f t="shared" ref="BB45:BB55" si="113">SUM(AY45+F45+AA45)+AJ45+AS45+AP45+O45+C45</f>
        <v>4397.2000100000005</v>
      </c>
      <c r="BC45" s="14">
        <f t="shared" ref="BC45:BC55" si="114">SUM(AZ45+G45+AB45)+AK45+AT45+AQ45+P45+D45</f>
        <v>46297.549000000006</v>
      </c>
    </row>
    <row r="46" spans="1:55" x14ac:dyDescent="0.3">
      <c r="A46" s="43">
        <v>2020</v>
      </c>
      <c r="B46" s="38" t="s">
        <v>6</v>
      </c>
      <c r="C46" s="44">
        <v>1500</v>
      </c>
      <c r="D46" s="10">
        <v>16368.545</v>
      </c>
      <c r="E46" s="39">
        <f t="shared" ref="E46" si="115">D46/C46*1000</f>
        <v>10912.363333333333</v>
      </c>
      <c r="F46" s="44">
        <v>0</v>
      </c>
      <c r="G46" s="10">
        <v>0</v>
      </c>
      <c r="H46" s="39">
        <v>0</v>
      </c>
      <c r="I46" s="44">
        <v>0</v>
      </c>
      <c r="J46" s="10">
        <v>0</v>
      </c>
      <c r="K46" s="39">
        <f t="shared" si="105"/>
        <v>0</v>
      </c>
      <c r="L46" s="44"/>
      <c r="M46" s="10"/>
      <c r="N46" s="39"/>
      <c r="O46" s="44">
        <v>0</v>
      </c>
      <c r="P46" s="10">
        <v>0</v>
      </c>
      <c r="Q46" s="39">
        <v>0</v>
      </c>
      <c r="R46" s="44">
        <v>0</v>
      </c>
      <c r="S46" s="10">
        <v>0</v>
      </c>
      <c r="T46" s="39">
        <f t="shared" si="106"/>
        <v>0</v>
      </c>
      <c r="U46" s="44">
        <v>0</v>
      </c>
      <c r="V46" s="10">
        <v>0</v>
      </c>
      <c r="W46" s="39">
        <f t="shared" si="107"/>
        <v>0</v>
      </c>
      <c r="X46" s="44">
        <v>2125.47003</v>
      </c>
      <c r="Y46" s="10">
        <v>23815.003000000001</v>
      </c>
      <c r="Z46" s="39">
        <f t="shared" si="108"/>
        <v>11204.58188723555</v>
      </c>
      <c r="AA46" s="44">
        <v>2125.47003</v>
      </c>
      <c r="AB46" s="10">
        <v>23815.003000000001</v>
      </c>
      <c r="AC46" s="39">
        <f t="shared" si="109"/>
        <v>11204.58188723555</v>
      </c>
      <c r="AD46" s="44">
        <v>0</v>
      </c>
      <c r="AE46" s="10">
        <v>0</v>
      </c>
      <c r="AF46" s="39">
        <v>0</v>
      </c>
      <c r="AG46" s="44">
        <v>0</v>
      </c>
      <c r="AH46" s="10">
        <v>0</v>
      </c>
      <c r="AI46" s="39">
        <f t="shared" si="110"/>
        <v>0</v>
      </c>
      <c r="AJ46" s="44">
        <v>0</v>
      </c>
      <c r="AK46" s="10">
        <v>0</v>
      </c>
      <c r="AL46" s="39">
        <v>0</v>
      </c>
      <c r="AM46" s="44">
        <v>0</v>
      </c>
      <c r="AN46" s="10">
        <v>0</v>
      </c>
      <c r="AO46" s="39">
        <v>0</v>
      </c>
      <c r="AP46" s="44">
        <v>0</v>
      </c>
      <c r="AQ46" s="10">
        <v>0</v>
      </c>
      <c r="AR46" s="39">
        <v>0</v>
      </c>
      <c r="AS46" s="44">
        <v>0</v>
      </c>
      <c r="AT46" s="10">
        <v>0</v>
      </c>
      <c r="AU46" s="39">
        <v>0</v>
      </c>
      <c r="AV46" s="44">
        <v>0</v>
      </c>
      <c r="AW46" s="10">
        <v>0</v>
      </c>
      <c r="AX46" s="39">
        <v>0</v>
      </c>
      <c r="AY46" s="44">
        <v>0</v>
      </c>
      <c r="AZ46" s="10">
        <v>0</v>
      </c>
      <c r="BA46" s="39">
        <f t="shared" si="112"/>
        <v>0</v>
      </c>
      <c r="BB46" s="5">
        <f t="shared" si="113"/>
        <v>3625.47003</v>
      </c>
      <c r="BC46" s="14">
        <f t="shared" si="114"/>
        <v>40183.548000000003</v>
      </c>
    </row>
    <row r="47" spans="1:55" x14ac:dyDescent="0.3">
      <c r="A47" s="43">
        <v>2020</v>
      </c>
      <c r="B47" s="38" t="s">
        <v>7</v>
      </c>
      <c r="C47" s="44">
        <v>0</v>
      </c>
      <c r="D47" s="10">
        <v>0</v>
      </c>
      <c r="E47" s="39">
        <v>0</v>
      </c>
      <c r="F47" s="44">
        <v>0</v>
      </c>
      <c r="G47" s="10">
        <v>0</v>
      </c>
      <c r="H47" s="39">
        <v>0</v>
      </c>
      <c r="I47" s="44">
        <v>0</v>
      </c>
      <c r="J47" s="10">
        <v>0</v>
      </c>
      <c r="K47" s="39">
        <f t="shared" si="105"/>
        <v>0</v>
      </c>
      <c r="L47" s="44"/>
      <c r="M47" s="10"/>
      <c r="N47" s="39"/>
      <c r="O47" s="44">
        <v>0</v>
      </c>
      <c r="P47" s="10">
        <v>0</v>
      </c>
      <c r="Q47" s="39">
        <v>0</v>
      </c>
      <c r="R47" s="44">
        <v>0</v>
      </c>
      <c r="S47" s="10">
        <v>0</v>
      </c>
      <c r="T47" s="39">
        <f t="shared" si="106"/>
        <v>0</v>
      </c>
      <c r="U47" s="44">
        <v>0</v>
      </c>
      <c r="V47" s="10">
        <v>0</v>
      </c>
      <c r="W47" s="39">
        <f t="shared" si="107"/>
        <v>0</v>
      </c>
      <c r="X47" s="44">
        <v>2174.6370000000002</v>
      </c>
      <c r="Y47" s="10">
        <v>25688.953000000001</v>
      </c>
      <c r="Z47" s="39">
        <f t="shared" si="108"/>
        <v>11812.984419928474</v>
      </c>
      <c r="AA47" s="44">
        <v>2174.6370000000002</v>
      </c>
      <c r="AB47" s="10">
        <v>25688.953000000001</v>
      </c>
      <c r="AC47" s="39">
        <f t="shared" si="109"/>
        <v>11812.984419928474</v>
      </c>
      <c r="AD47" s="44">
        <v>0</v>
      </c>
      <c r="AE47" s="10">
        <v>0</v>
      </c>
      <c r="AF47" s="39">
        <v>0</v>
      </c>
      <c r="AG47" s="44">
        <v>0</v>
      </c>
      <c r="AH47" s="10">
        <v>0</v>
      </c>
      <c r="AI47" s="39">
        <f t="shared" si="110"/>
        <v>0</v>
      </c>
      <c r="AJ47" s="44">
        <v>0</v>
      </c>
      <c r="AK47" s="10">
        <v>0</v>
      </c>
      <c r="AL47" s="39">
        <v>0</v>
      </c>
      <c r="AM47" s="44">
        <v>0</v>
      </c>
      <c r="AN47" s="10">
        <v>0</v>
      </c>
      <c r="AO47" s="39">
        <v>0</v>
      </c>
      <c r="AP47" s="44">
        <v>0</v>
      </c>
      <c r="AQ47" s="10">
        <v>0</v>
      </c>
      <c r="AR47" s="39">
        <v>0</v>
      </c>
      <c r="AS47" s="44">
        <v>0</v>
      </c>
      <c r="AT47" s="10">
        <v>0</v>
      </c>
      <c r="AU47" s="39">
        <v>0</v>
      </c>
      <c r="AV47" s="44">
        <v>0.18597999999999998</v>
      </c>
      <c r="AW47" s="10">
        <v>4.843</v>
      </c>
      <c r="AX47" s="39">
        <f t="shared" ref="AX47" si="116">AW47/AV47*1000</f>
        <v>26040.43445531778</v>
      </c>
      <c r="AY47" s="44">
        <v>0</v>
      </c>
      <c r="AZ47" s="10">
        <v>0</v>
      </c>
      <c r="BA47" s="39">
        <f t="shared" si="112"/>
        <v>0</v>
      </c>
      <c r="BB47" s="5">
        <f t="shared" si="113"/>
        <v>2174.6370000000002</v>
      </c>
      <c r="BC47" s="14">
        <f t="shared" si="114"/>
        <v>25688.953000000001</v>
      </c>
    </row>
    <row r="48" spans="1:55" x14ac:dyDescent="0.3">
      <c r="A48" s="43">
        <v>2020</v>
      </c>
      <c r="B48" s="39" t="s">
        <v>8</v>
      </c>
      <c r="C48" s="44">
        <v>0</v>
      </c>
      <c r="D48" s="10">
        <v>0</v>
      </c>
      <c r="E48" s="39">
        <f t="shared" ref="E48" si="117">IF(C48=0,0,D48/C48*1000)</f>
        <v>0</v>
      </c>
      <c r="F48" s="44">
        <v>0</v>
      </c>
      <c r="G48" s="10">
        <v>0</v>
      </c>
      <c r="H48" s="39">
        <f t="shared" ref="H48" si="118">IF(F48=0,0,G48/F48*1000)</f>
        <v>0</v>
      </c>
      <c r="I48" s="44">
        <v>0</v>
      </c>
      <c r="J48" s="10">
        <v>0</v>
      </c>
      <c r="K48" s="39">
        <f t="shared" si="105"/>
        <v>0</v>
      </c>
      <c r="L48" s="44"/>
      <c r="M48" s="10"/>
      <c r="N48" s="39"/>
      <c r="O48" s="44">
        <v>0</v>
      </c>
      <c r="P48" s="10">
        <v>0</v>
      </c>
      <c r="Q48" s="39">
        <f t="shared" ref="Q48" si="119">IF(O48=0,0,P48/O48*1000)</f>
        <v>0</v>
      </c>
      <c r="R48" s="44">
        <v>0</v>
      </c>
      <c r="S48" s="10">
        <v>0</v>
      </c>
      <c r="T48" s="39">
        <f t="shared" si="106"/>
        <v>0</v>
      </c>
      <c r="U48" s="44">
        <v>0</v>
      </c>
      <c r="V48" s="10">
        <v>0</v>
      </c>
      <c r="W48" s="39">
        <f t="shared" si="107"/>
        <v>0</v>
      </c>
      <c r="X48" s="44">
        <v>573.92999999999995</v>
      </c>
      <c r="Y48" s="10">
        <v>6617.2910000000002</v>
      </c>
      <c r="Z48" s="39">
        <f t="shared" ref="Z48:Z56" si="120">IF(X48=0,0,Y48/X48*1000)</f>
        <v>11529.787604760164</v>
      </c>
      <c r="AA48" s="44">
        <v>573.92999999999995</v>
      </c>
      <c r="AB48" s="10">
        <v>6617.2910000000002</v>
      </c>
      <c r="AC48" s="39">
        <f t="shared" ref="AC48" si="121">IF(AA48=0,0,AB48/AA48*1000)</f>
        <v>11529.787604760164</v>
      </c>
      <c r="AD48" s="44">
        <v>0</v>
      </c>
      <c r="AE48" s="10">
        <v>0</v>
      </c>
      <c r="AF48" s="39">
        <f t="shared" ref="AF48:AF56" si="122">IF(AD48=0,0,AE48/AD48*1000)</f>
        <v>0</v>
      </c>
      <c r="AG48" s="44">
        <v>0</v>
      </c>
      <c r="AH48" s="10">
        <v>0</v>
      </c>
      <c r="AI48" s="39">
        <f t="shared" si="110"/>
        <v>0</v>
      </c>
      <c r="AJ48" s="44">
        <v>0</v>
      </c>
      <c r="AK48" s="10">
        <v>0</v>
      </c>
      <c r="AL48" s="39">
        <f t="shared" ref="AL48" si="123">IF(AJ48=0,0,AK48/AJ48*1000)</f>
        <v>0</v>
      </c>
      <c r="AM48" s="44">
        <v>0</v>
      </c>
      <c r="AN48" s="10">
        <v>0</v>
      </c>
      <c r="AO48" s="39">
        <f t="shared" ref="AO48:AO56" si="124">IF(AM48=0,0,AN48/AM48*1000)</f>
        <v>0</v>
      </c>
      <c r="AP48" s="44">
        <v>0</v>
      </c>
      <c r="AQ48" s="10">
        <v>0</v>
      </c>
      <c r="AR48" s="39">
        <f t="shared" ref="AR48" si="125">IF(AP48=0,0,AQ48/AP48*1000)</f>
        <v>0</v>
      </c>
      <c r="AS48" s="44">
        <v>0</v>
      </c>
      <c r="AT48" s="10">
        <v>0</v>
      </c>
      <c r="AU48" s="39">
        <f t="shared" ref="AU48" si="126">IF(AS48=0,0,AT48/AS48*1000)</f>
        <v>0</v>
      </c>
      <c r="AV48" s="44">
        <v>0</v>
      </c>
      <c r="AW48" s="10">
        <v>0</v>
      </c>
      <c r="AX48" s="39">
        <f t="shared" ref="AX48:AX56" si="127">IF(AV48=0,0,AW48/AV48*1000)</f>
        <v>0</v>
      </c>
      <c r="AY48" s="44">
        <v>0</v>
      </c>
      <c r="AZ48" s="10">
        <v>0</v>
      </c>
      <c r="BA48" s="39">
        <f t="shared" si="112"/>
        <v>0</v>
      </c>
      <c r="BB48" s="5">
        <f t="shared" si="113"/>
        <v>573.92999999999995</v>
      </c>
      <c r="BC48" s="14">
        <f t="shared" si="114"/>
        <v>6617.2910000000002</v>
      </c>
    </row>
    <row r="49" spans="1:56" x14ac:dyDescent="0.3">
      <c r="A49" s="43">
        <v>2020</v>
      </c>
      <c r="B49" s="39" t="s">
        <v>9</v>
      </c>
      <c r="C49" s="44">
        <v>0</v>
      </c>
      <c r="D49" s="10">
        <v>0</v>
      </c>
      <c r="E49" s="39">
        <f t="shared" ref="E49:AU56" si="128">IF(C49=0,0,D49/C49*1000)</f>
        <v>0</v>
      </c>
      <c r="F49" s="44">
        <v>0</v>
      </c>
      <c r="G49" s="10">
        <v>0</v>
      </c>
      <c r="H49" s="39">
        <f t="shared" si="128"/>
        <v>0</v>
      </c>
      <c r="I49" s="44">
        <v>0</v>
      </c>
      <c r="J49" s="10">
        <v>0</v>
      </c>
      <c r="K49" s="39">
        <f t="shared" si="105"/>
        <v>0</v>
      </c>
      <c r="L49" s="44"/>
      <c r="M49" s="10"/>
      <c r="N49" s="39"/>
      <c r="O49" s="44">
        <v>0</v>
      </c>
      <c r="P49" s="10">
        <v>0</v>
      </c>
      <c r="Q49" s="39">
        <f t="shared" si="128"/>
        <v>0</v>
      </c>
      <c r="R49" s="44">
        <v>0</v>
      </c>
      <c r="S49" s="10">
        <v>0</v>
      </c>
      <c r="T49" s="39">
        <f t="shared" si="106"/>
        <v>0</v>
      </c>
      <c r="U49" s="44">
        <v>0</v>
      </c>
      <c r="V49" s="10">
        <v>0</v>
      </c>
      <c r="W49" s="39">
        <f t="shared" si="107"/>
        <v>0</v>
      </c>
      <c r="X49" s="44">
        <v>0</v>
      </c>
      <c r="Y49" s="10">
        <v>0</v>
      </c>
      <c r="Z49" s="39">
        <f t="shared" si="120"/>
        <v>0</v>
      </c>
      <c r="AA49" s="44">
        <v>0</v>
      </c>
      <c r="AB49" s="10">
        <v>0</v>
      </c>
      <c r="AC49" s="39">
        <f t="shared" si="128"/>
        <v>0</v>
      </c>
      <c r="AD49" s="44">
        <v>0</v>
      </c>
      <c r="AE49" s="10">
        <v>0</v>
      </c>
      <c r="AF49" s="39">
        <f t="shared" si="122"/>
        <v>0</v>
      </c>
      <c r="AG49" s="44">
        <v>0</v>
      </c>
      <c r="AH49" s="10">
        <v>0</v>
      </c>
      <c r="AI49" s="39">
        <f t="shared" si="110"/>
        <v>0</v>
      </c>
      <c r="AJ49" s="44">
        <v>0</v>
      </c>
      <c r="AK49" s="10">
        <v>0</v>
      </c>
      <c r="AL49" s="39">
        <f t="shared" si="128"/>
        <v>0</v>
      </c>
      <c r="AM49" s="44">
        <v>0</v>
      </c>
      <c r="AN49" s="10">
        <v>0</v>
      </c>
      <c r="AO49" s="39">
        <f t="shared" si="124"/>
        <v>0</v>
      </c>
      <c r="AP49" s="44">
        <v>0</v>
      </c>
      <c r="AQ49" s="10">
        <v>0</v>
      </c>
      <c r="AR49" s="39">
        <f t="shared" si="128"/>
        <v>0</v>
      </c>
      <c r="AS49" s="44">
        <v>0</v>
      </c>
      <c r="AT49" s="10">
        <v>0</v>
      </c>
      <c r="AU49" s="39">
        <f t="shared" si="128"/>
        <v>0</v>
      </c>
      <c r="AV49" s="44">
        <v>0</v>
      </c>
      <c r="AW49" s="10">
        <v>0</v>
      </c>
      <c r="AX49" s="39">
        <f t="shared" si="127"/>
        <v>0</v>
      </c>
      <c r="AY49" s="44">
        <v>0</v>
      </c>
      <c r="AZ49" s="10">
        <v>0</v>
      </c>
      <c r="BA49" s="39">
        <f t="shared" si="112"/>
        <v>0</v>
      </c>
      <c r="BB49" s="5">
        <f t="shared" si="113"/>
        <v>0</v>
      </c>
      <c r="BC49" s="14">
        <f t="shared" si="114"/>
        <v>0</v>
      </c>
    </row>
    <row r="50" spans="1:56" x14ac:dyDescent="0.3">
      <c r="A50" s="43">
        <v>2020</v>
      </c>
      <c r="B50" s="38" t="s">
        <v>10</v>
      </c>
      <c r="C50" s="44">
        <v>0</v>
      </c>
      <c r="D50" s="10">
        <v>0</v>
      </c>
      <c r="E50" s="39">
        <f t="shared" si="128"/>
        <v>0</v>
      </c>
      <c r="F50" s="44">
        <v>0</v>
      </c>
      <c r="G50" s="10">
        <v>0</v>
      </c>
      <c r="H50" s="39">
        <f t="shared" si="128"/>
        <v>0</v>
      </c>
      <c r="I50" s="44">
        <v>0</v>
      </c>
      <c r="J50" s="10">
        <v>0</v>
      </c>
      <c r="K50" s="39">
        <f t="shared" si="105"/>
        <v>0</v>
      </c>
      <c r="L50" s="44"/>
      <c r="M50" s="10"/>
      <c r="N50" s="39"/>
      <c r="O50" s="44">
        <v>0</v>
      </c>
      <c r="P50" s="10">
        <v>0</v>
      </c>
      <c r="Q50" s="39">
        <f t="shared" si="128"/>
        <v>0</v>
      </c>
      <c r="R50" s="44">
        <v>0</v>
      </c>
      <c r="S50" s="10">
        <v>0</v>
      </c>
      <c r="T50" s="39">
        <f t="shared" si="106"/>
        <v>0</v>
      </c>
      <c r="U50" s="44">
        <v>0</v>
      </c>
      <c r="V50" s="10">
        <v>0</v>
      </c>
      <c r="W50" s="39">
        <f t="shared" si="107"/>
        <v>0</v>
      </c>
      <c r="X50" s="44">
        <v>283.92</v>
      </c>
      <c r="Y50" s="10">
        <v>3320.393</v>
      </c>
      <c r="Z50" s="39">
        <f t="shared" si="120"/>
        <v>11694.818963088193</v>
      </c>
      <c r="AA50" s="44">
        <v>283.92</v>
      </c>
      <c r="AB50" s="10">
        <v>3320.393</v>
      </c>
      <c r="AC50" s="39">
        <f t="shared" si="128"/>
        <v>11694.818963088193</v>
      </c>
      <c r="AD50" s="44">
        <v>0</v>
      </c>
      <c r="AE50" s="10">
        <v>0</v>
      </c>
      <c r="AF50" s="39">
        <f t="shared" si="122"/>
        <v>0</v>
      </c>
      <c r="AG50" s="44">
        <v>0</v>
      </c>
      <c r="AH50" s="10">
        <v>0</v>
      </c>
      <c r="AI50" s="39">
        <f t="shared" si="110"/>
        <v>0</v>
      </c>
      <c r="AJ50" s="44">
        <v>0</v>
      </c>
      <c r="AK50" s="10">
        <v>0</v>
      </c>
      <c r="AL50" s="39">
        <f t="shared" si="128"/>
        <v>0</v>
      </c>
      <c r="AM50" s="44">
        <v>0</v>
      </c>
      <c r="AN50" s="10">
        <v>0</v>
      </c>
      <c r="AO50" s="39">
        <f t="shared" si="124"/>
        <v>0</v>
      </c>
      <c r="AP50" s="44">
        <v>0</v>
      </c>
      <c r="AQ50" s="10">
        <v>0</v>
      </c>
      <c r="AR50" s="39">
        <f t="shared" si="128"/>
        <v>0</v>
      </c>
      <c r="AS50" s="44">
        <v>0</v>
      </c>
      <c r="AT50" s="10">
        <v>0</v>
      </c>
      <c r="AU50" s="39">
        <f t="shared" si="128"/>
        <v>0</v>
      </c>
      <c r="AV50" s="44">
        <v>0</v>
      </c>
      <c r="AW50" s="10">
        <v>0</v>
      </c>
      <c r="AX50" s="39">
        <f t="shared" si="127"/>
        <v>0</v>
      </c>
      <c r="AY50" s="44">
        <v>0</v>
      </c>
      <c r="AZ50" s="10">
        <v>0</v>
      </c>
      <c r="BA50" s="39">
        <f t="shared" si="112"/>
        <v>0</v>
      </c>
      <c r="BB50" s="5">
        <f t="shared" si="113"/>
        <v>283.92</v>
      </c>
      <c r="BC50" s="14">
        <f t="shared" si="114"/>
        <v>3320.393</v>
      </c>
    </row>
    <row r="51" spans="1:56" x14ac:dyDescent="0.3">
      <c r="A51" s="43">
        <v>2020</v>
      </c>
      <c r="B51" s="38" t="s">
        <v>11</v>
      </c>
      <c r="C51" s="44">
        <v>0</v>
      </c>
      <c r="D51" s="10">
        <v>0</v>
      </c>
      <c r="E51" s="39">
        <f t="shared" si="128"/>
        <v>0</v>
      </c>
      <c r="F51" s="44">
        <v>0</v>
      </c>
      <c r="G51" s="10">
        <v>0</v>
      </c>
      <c r="H51" s="39">
        <f t="shared" si="128"/>
        <v>0</v>
      </c>
      <c r="I51" s="44">
        <v>0</v>
      </c>
      <c r="J51" s="10">
        <v>0</v>
      </c>
      <c r="K51" s="39">
        <f t="shared" si="105"/>
        <v>0</v>
      </c>
      <c r="L51" s="44"/>
      <c r="M51" s="10"/>
      <c r="N51" s="39"/>
      <c r="O51" s="44">
        <v>0</v>
      </c>
      <c r="P51" s="10">
        <v>0</v>
      </c>
      <c r="Q51" s="39">
        <f t="shared" si="128"/>
        <v>0</v>
      </c>
      <c r="R51" s="44">
        <v>0</v>
      </c>
      <c r="S51" s="10">
        <v>0</v>
      </c>
      <c r="T51" s="39">
        <f t="shared" si="106"/>
        <v>0</v>
      </c>
      <c r="U51" s="44">
        <v>0</v>
      </c>
      <c r="V51" s="10">
        <v>0</v>
      </c>
      <c r="W51" s="39">
        <f t="shared" si="107"/>
        <v>0</v>
      </c>
      <c r="X51" s="44">
        <v>2288.489</v>
      </c>
      <c r="Y51" s="10">
        <v>27271.294999999998</v>
      </c>
      <c r="Z51" s="39">
        <f t="shared" si="120"/>
        <v>11916.725402656512</v>
      </c>
      <c r="AA51" s="44">
        <v>2288.489</v>
      </c>
      <c r="AB51" s="10">
        <v>27271.294999999998</v>
      </c>
      <c r="AC51" s="39">
        <f t="shared" si="128"/>
        <v>11916.725402656512</v>
      </c>
      <c r="AD51" s="44">
        <v>0</v>
      </c>
      <c r="AE51" s="10">
        <v>0</v>
      </c>
      <c r="AF51" s="39">
        <f t="shared" ref="AF51:AF55" si="129">IF(AD51=0,0,AE51/AD51*1000)</f>
        <v>0</v>
      </c>
      <c r="AG51" s="44">
        <v>0</v>
      </c>
      <c r="AH51" s="10">
        <v>0</v>
      </c>
      <c r="AI51" s="39">
        <f t="shared" si="110"/>
        <v>0</v>
      </c>
      <c r="AJ51" s="44">
        <v>2000</v>
      </c>
      <c r="AK51" s="10">
        <v>23859.260999999999</v>
      </c>
      <c r="AL51" s="39">
        <f t="shared" si="128"/>
        <v>11929.630499999999</v>
      </c>
      <c r="AM51" s="44">
        <v>0</v>
      </c>
      <c r="AN51" s="10">
        <v>0</v>
      </c>
      <c r="AO51" s="39">
        <f t="shared" si="124"/>
        <v>0</v>
      </c>
      <c r="AP51" s="44">
        <v>0</v>
      </c>
      <c r="AQ51" s="10">
        <v>0</v>
      </c>
      <c r="AR51" s="39">
        <f t="shared" si="128"/>
        <v>0</v>
      </c>
      <c r="AS51" s="44">
        <v>0</v>
      </c>
      <c r="AT51" s="10">
        <v>0</v>
      </c>
      <c r="AU51" s="39">
        <f t="shared" si="128"/>
        <v>0</v>
      </c>
      <c r="AV51" s="44">
        <v>0</v>
      </c>
      <c r="AW51" s="10">
        <v>0</v>
      </c>
      <c r="AX51" s="39">
        <f t="shared" si="127"/>
        <v>0</v>
      </c>
      <c r="AY51" s="44">
        <v>0</v>
      </c>
      <c r="AZ51" s="10">
        <v>0</v>
      </c>
      <c r="BA51" s="39">
        <f t="shared" si="112"/>
        <v>0</v>
      </c>
      <c r="BB51" s="5">
        <f t="shared" si="113"/>
        <v>4288.4889999999996</v>
      </c>
      <c r="BC51" s="14">
        <f t="shared" si="114"/>
        <v>51130.555999999997</v>
      </c>
    </row>
    <row r="52" spans="1:56" x14ac:dyDescent="0.3">
      <c r="A52" s="43">
        <v>2020</v>
      </c>
      <c r="B52" s="38" t="s">
        <v>12</v>
      </c>
      <c r="C52" s="67">
        <v>0.9</v>
      </c>
      <c r="D52" s="68">
        <v>40.463000000000001</v>
      </c>
      <c r="E52" s="39">
        <f t="shared" si="128"/>
        <v>44958.888888888883</v>
      </c>
      <c r="F52" s="44">
        <v>0</v>
      </c>
      <c r="G52" s="10">
        <v>0</v>
      </c>
      <c r="H52" s="39">
        <f t="shared" si="128"/>
        <v>0</v>
      </c>
      <c r="I52" s="44">
        <v>0</v>
      </c>
      <c r="J52" s="10">
        <v>0</v>
      </c>
      <c r="K52" s="39">
        <f t="shared" si="105"/>
        <v>0</v>
      </c>
      <c r="L52" s="44"/>
      <c r="M52" s="10"/>
      <c r="N52" s="39"/>
      <c r="O52" s="44">
        <v>0</v>
      </c>
      <c r="P52" s="10">
        <v>0</v>
      </c>
      <c r="Q52" s="39">
        <f t="shared" si="128"/>
        <v>0</v>
      </c>
      <c r="R52" s="67">
        <v>0</v>
      </c>
      <c r="S52" s="68">
        <v>0</v>
      </c>
      <c r="T52" s="39">
        <f t="shared" si="106"/>
        <v>0</v>
      </c>
      <c r="U52" s="67">
        <v>0</v>
      </c>
      <c r="V52" s="68">
        <v>0</v>
      </c>
      <c r="W52" s="39">
        <f t="shared" si="107"/>
        <v>0</v>
      </c>
      <c r="X52" s="67">
        <v>1503.0609999999999</v>
      </c>
      <c r="Y52" s="68">
        <v>19035.865000000002</v>
      </c>
      <c r="Z52" s="39">
        <f t="shared" si="120"/>
        <v>12664.732169885323</v>
      </c>
      <c r="AA52" s="67">
        <v>1503.0609999999999</v>
      </c>
      <c r="AB52" s="68">
        <v>19035.865000000002</v>
      </c>
      <c r="AC52" s="39">
        <f t="shared" si="128"/>
        <v>12664.732169885323</v>
      </c>
      <c r="AD52" s="44">
        <v>0</v>
      </c>
      <c r="AE52" s="10">
        <v>0</v>
      </c>
      <c r="AF52" s="39">
        <f t="shared" si="129"/>
        <v>0</v>
      </c>
      <c r="AG52" s="44">
        <v>0</v>
      </c>
      <c r="AH52" s="10">
        <v>0</v>
      </c>
      <c r="AI52" s="39">
        <f t="shared" si="110"/>
        <v>0</v>
      </c>
      <c r="AJ52" s="44">
        <v>0</v>
      </c>
      <c r="AK52" s="10">
        <v>0</v>
      </c>
      <c r="AL52" s="39">
        <f t="shared" si="128"/>
        <v>0</v>
      </c>
      <c r="AM52" s="44">
        <v>0</v>
      </c>
      <c r="AN52" s="10">
        <v>0</v>
      </c>
      <c r="AO52" s="39">
        <f t="shared" si="124"/>
        <v>0</v>
      </c>
      <c r="AP52" s="44">
        <v>0</v>
      </c>
      <c r="AQ52" s="10">
        <v>0</v>
      </c>
      <c r="AR52" s="39">
        <f t="shared" si="128"/>
        <v>0</v>
      </c>
      <c r="AS52" s="44">
        <v>0</v>
      </c>
      <c r="AT52" s="10">
        <v>0</v>
      </c>
      <c r="AU52" s="39">
        <f t="shared" si="128"/>
        <v>0</v>
      </c>
      <c r="AV52" s="44">
        <v>0</v>
      </c>
      <c r="AW52" s="10">
        <v>0</v>
      </c>
      <c r="AX52" s="39">
        <f t="shared" si="127"/>
        <v>0</v>
      </c>
      <c r="AY52" s="44">
        <v>0</v>
      </c>
      <c r="AZ52" s="10">
        <v>0</v>
      </c>
      <c r="BA52" s="39">
        <f t="shared" si="112"/>
        <v>0</v>
      </c>
      <c r="BB52" s="5">
        <f t="shared" si="113"/>
        <v>1503.961</v>
      </c>
      <c r="BC52" s="14">
        <f t="shared" si="114"/>
        <v>19076.328000000001</v>
      </c>
    </row>
    <row r="53" spans="1:56" x14ac:dyDescent="0.3">
      <c r="A53" s="43">
        <v>2020</v>
      </c>
      <c r="B53" s="38" t="s">
        <v>13</v>
      </c>
      <c r="C53" s="44">
        <v>0</v>
      </c>
      <c r="D53" s="10">
        <v>0</v>
      </c>
      <c r="E53" s="39">
        <f t="shared" si="128"/>
        <v>0</v>
      </c>
      <c r="F53" s="44">
        <v>0</v>
      </c>
      <c r="G53" s="10">
        <v>0</v>
      </c>
      <c r="H53" s="39">
        <f t="shared" si="128"/>
        <v>0</v>
      </c>
      <c r="I53" s="44">
        <v>0</v>
      </c>
      <c r="J53" s="10">
        <v>0</v>
      </c>
      <c r="K53" s="39">
        <f t="shared" si="105"/>
        <v>0</v>
      </c>
      <c r="L53" s="44"/>
      <c r="M53" s="10"/>
      <c r="N53" s="39"/>
      <c r="O53" s="44">
        <v>0</v>
      </c>
      <c r="P53" s="10">
        <v>0</v>
      </c>
      <c r="Q53" s="39">
        <f t="shared" si="128"/>
        <v>0</v>
      </c>
      <c r="R53" s="69">
        <v>0</v>
      </c>
      <c r="S53" s="70">
        <v>0</v>
      </c>
      <c r="T53" s="39">
        <f t="shared" si="106"/>
        <v>0</v>
      </c>
      <c r="U53" s="69">
        <v>0</v>
      </c>
      <c r="V53" s="70">
        <v>0</v>
      </c>
      <c r="W53" s="39">
        <f t="shared" si="107"/>
        <v>0</v>
      </c>
      <c r="X53" s="69">
        <v>3006.078</v>
      </c>
      <c r="Y53" s="70">
        <v>41116.987999999998</v>
      </c>
      <c r="Z53" s="39">
        <f t="shared" si="120"/>
        <v>13677.951137661763</v>
      </c>
      <c r="AA53" s="69">
        <v>3006.078</v>
      </c>
      <c r="AB53" s="70">
        <v>41116.987999999998</v>
      </c>
      <c r="AC53" s="39">
        <f t="shared" si="128"/>
        <v>13677.951137661763</v>
      </c>
      <c r="AD53" s="44">
        <v>0</v>
      </c>
      <c r="AE53" s="10">
        <v>0</v>
      </c>
      <c r="AF53" s="39">
        <f t="shared" si="129"/>
        <v>0</v>
      </c>
      <c r="AG53" s="44">
        <v>0</v>
      </c>
      <c r="AH53" s="10">
        <v>0</v>
      </c>
      <c r="AI53" s="39">
        <f t="shared" si="110"/>
        <v>0</v>
      </c>
      <c r="AJ53" s="44">
        <v>0</v>
      </c>
      <c r="AK53" s="10">
        <v>0</v>
      </c>
      <c r="AL53" s="39">
        <f t="shared" si="128"/>
        <v>0</v>
      </c>
      <c r="AM53" s="44">
        <v>0</v>
      </c>
      <c r="AN53" s="10">
        <v>0</v>
      </c>
      <c r="AO53" s="39">
        <f t="shared" si="124"/>
        <v>0</v>
      </c>
      <c r="AP53" s="44">
        <v>0</v>
      </c>
      <c r="AQ53" s="10">
        <v>0</v>
      </c>
      <c r="AR53" s="39">
        <f t="shared" si="128"/>
        <v>0</v>
      </c>
      <c r="AS53" s="44">
        <v>0</v>
      </c>
      <c r="AT53" s="10">
        <v>0</v>
      </c>
      <c r="AU53" s="39">
        <f t="shared" si="128"/>
        <v>0</v>
      </c>
      <c r="AV53" s="69">
        <v>0.18597999999999998</v>
      </c>
      <c r="AW53" s="70">
        <v>5.1779999999999999</v>
      </c>
      <c r="AX53" s="39">
        <f t="shared" si="127"/>
        <v>27841.703408968708</v>
      </c>
      <c r="AY53" s="69">
        <v>0</v>
      </c>
      <c r="AZ53" s="70">
        <v>0</v>
      </c>
      <c r="BA53" s="39">
        <f t="shared" si="112"/>
        <v>0</v>
      </c>
      <c r="BB53" s="5">
        <f t="shared" si="113"/>
        <v>3006.078</v>
      </c>
      <c r="BC53" s="14">
        <f t="shared" si="114"/>
        <v>41116.987999999998</v>
      </c>
    </row>
    <row r="54" spans="1:56" x14ac:dyDescent="0.3">
      <c r="A54" s="43">
        <v>2020</v>
      </c>
      <c r="B54" s="38" t="s">
        <v>14</v>
      </c>
      <c r="C54" s="44">
        <v>0</v>
      </c>
      <c r="D54" s="10">
        <v>0</v>
      </c>
      <c r="E54" s="39">
        <f t="shared" si="128"/>
        <v>0</v>
      </c>
      <c r="F54" s="44">
        <v>0</v>
      </c>
      <c r="G54" s="10">
        <v>0</v>
      </c>
      <c r="H54" s="39">
        <f t="shared" si="128"/>
        <v>0</v>
      </c>
      <c r="I54" s="44">
        <v>0</v>
      </c>
      <c r="J54" s="10">
        <v>0</v>
      </c>
      <c r="K54" s="39">
        <f t="shared" si="105"/>
        <v>0</v>
      </c>
      <c r="L54" s="44"/>
      <c r="M54" s="10"/>
      <c r="N54" s="39"/>
      <c r="O54" s="44">
        <v>0</v>
      </c>
      <c r="P54" s="10">
        <v>0</v>
      </c>
      <c r="Q54" s="39">
        <f t="shared" si="128"/>
        <v>0</v>
      </c>
      <c r="R54" s="12">
        <v>0</v>
      </c>
      <c r="S54" s="71">
        <v>0</v>
      </c>
      <c r="T54" s="39">
        <f t="shared" si="106"/>
        <v>0</v>
      </c>
      <c r="U54" s="12">
        <v>0</v>
      </c>
      <c r="V54" s="71">
        <v>0</v>
      </c>
      <c r="W54" s="39">
        <f t="shared" si="107"/>
        <v>0</v>
      </c>
      <c r="X54" s="12">
        <v>996.06299999999999</v>
      </c>
      <c r="Y54" s="71">
        <v>12563.651</v>
      </c>
      <c r="Z54" s="39">
        <f t="shared" si="120"/>
        <v>12613.309599894785</v>
      </c>
      <c r="AA54" s="12">
        <v>996.06299999999999</v>
      </c>
      <c r="AB54" s="71">
        <v>12563.651</v>
      </c>
      <c r="AC54" s="39">
        <f t="shared" si="128"/>
        <v>12613.309599894785</v>
      </c>
      <c r="AD54" s="44">
        <v>0</v>
      </c>
      <c r="AE54" s="10">
        <v>0</v>
      </c>
      <c r="AF54" s="39">
        <f t="shared" si="129"/>
        <v>0</v>
      </c>
      <c r="AG54" s="44">
        <v>0</v>
      </c>
      <c r="AH54" s="10">
        <v>0</v>
      </c>
      <c r="AI54" s="39">
        <f t="shared" si="110"/>
        <v>0</v>
      </c>
      <c r="AJ54" s="44">
        <v>0</v>
      </c>
      <c r="AK54" s="10">
        <v>0</v>
      </c>
      <c r="AL54" s="39">
        <f t="shared" si="128"/>
        <v>0</v>
      </c>
      <c r="AM54" s="44">
        <v>0</v>
      </c>
      <c r="AN54" s="10">
        <v>0</v>
      </c>
      <c r="AO54" s="39">
        <f t="shared" si="124"/>
        <v>0</v>
      </c>
      <c r="AP54" s="44">
        <v>0</v>
      </c>
      <c r="AQ54" s="10">
        <v>0</v>
      </c>
      <c r="AR54" s="39">
        <f t="shared" si="128"/>
        <v>0</v>
      </c>
      <c r="AS54" s="44">
        <v>0</v>
      </c>
      <c r="AT54" s="10">
        <v>0</v>
      </c>
      <c r="AU54" s="39">
        <f t="shared" si="128"/>
        <v>0</v>
      </c>
      <c r="AV54" s="12">
        <v>5.9889999999999999E-2</v>
      </c>
      <c r="AW54" s="71">
        <v>5.194</v>
      </c>
      <c r="AX54" s="39">
        <f t="shared" si="127"/>
        <v>86725.663716814161</v>
      </c>
      <c r="AY54" s="12">
        <v>0</v>
      </c>
      <c r="AZ54" s="71">
        <v>0</v>
      </c>
      <c r="BA54" s="39">
        <f t="shared" si="112"/>
        <v>0</v>
      </c>
      <c r="BB54" s="5">
        <f t="shared" si="113"/>
        <v>996.06299999999999</v>
      </c>
      <c r="BC54" s="14">
        <f t="shared" si="114"/>
        <v>12563.651</v>
      </c>
    </row>
    <row r="55" spans="1:56" x14ac:dyDescent="0.3">
      <c r="A55" s="43">
        <v>2020</v>
      </c>
      <c r="B55" s="39" t="s">
        <v>15</v>
      </c>
      <c r="C55" s="44">
        <v>0</v>
      </c>
      <c r="D55" s="10">
        <v>0</v>
      </c>
      <c r="E55" s="39">
        <f t="shared" si="128"/>
        <v>0</v>
      </c>
      <c r="F55" s="44">
        <v>0</v>
      </c>
      <c r="G55" s="10">
        <v>0</v>
      </c>
      <c r="H55" s="39">
        <f t="shared" si="128"/>
        <v>0</v>
      </c>
      <c r="I55" s="44">
        <v>0</v>
      </c>
      <c r="J55" s="10">
        <v>0</v>
      </c>
      <c r="K55" s="39">
        <f t="shared" si="105"/>
        <v>0</v>
      </c>
      <c r="L55" s="44"/>
      <c r="M55" s="10"/>
      <c r="N55" s="39"/>
      <c r="O55" s="44">
        <v>0</v>
      </c>
      <c r="P55" s="10">
        <v>0</v>
      </c>
      <c r="Q55" s="39">
        <f t="shared" si="128"/>
        <v>0</v>
      </c>
      <c r="R55" s="69">
        <v>0</v>
      </c>
      <c r="S55" s="70">
        <v>0</v>
      </c>
      <c r="T55" s="39">
        <f t="shared" si="106"/>
        <v>0</v>
      </c>
      <c r="U55" s="69">
        <v>0</v>
      </c>
      <c r="V55" s="70">
        <v>0</v>
      </c>
      <c r="W55" s="39">
        <f t="shared" si="107"/>
        <v>0</v>
      </c>
      <c r="X55" s="69">
        <v>1008.6559999999999</v>
      </c>
      <c r="Y55" s="70">
        <v>13772.34</v>
      </c>
      <c r="Z55" s="39">
        <f t="shared" si="120"/>
        <v>13654.149680366747</v>
      </c>
      <c r="AA55" s="69">
        <v>1008.6559999999999</v>
      </c>
      <c r="AB55" s="70">
        <v>13772.34</v>
      </c>
      <c r="AC55" s="39">
        <f t="shared" si="128"/>
        <v>13654.149680366747</v>
      </c>
      <c r="AD55" s="44">
        <v>0</v>
      </c>
      <c r="AE55" s="10">
        <v>0</v>
      </c>
      <c r="AF55" s="39">
        <f t="shared" si="129"/>
        <v>0</v>
      </c>
      <c r="AG55" s="69">
        <v>0</v>
      </c>
      <c r="AH55" s="70">
        <v>0</v>
      </c>
      <c r="AI55" s="39">
        <f t="shared" si="110"/>
        <v>0</v>
      </c>
      <c r="AJ55" s="69">
        <v>2000</v>
      </c>
      <c r="AK55" s="70">
        <v>26516.853999999999</v>
      </c>
      <c r="AL55" s="39">
        <f t="shared" si="128"/>
        <v>13258.427</v>
      </c>
      <c r="AM55" s="44">
        <v>0</v>
      </c>
      <c r="AN55" s="10">
        <v>0</v>
      </c>
      <c r="AO55" s="39">
        <f t="shared" si="124"/>
        <v>0</v>
      </c>
      <c r="AP55" s="44">
        <v>0</v>
      </c>
      <c r="AQ55" s="10">
        <v>0</v>
      </c>
      <c r="AR55" s="39">
        <f t="shared" si="128"/>
        <v>0</v>
      </c>
      <c r="AS55" s="44">
        <v>0</v>
      </c>
      <c r="AT55" s="10">
        <v>0</v>
      </c>
      <c r="AU55" s="39">
        <f t="shared" si="128"/>
        <v>0</v>
      </c>
      <c r="AV55" s="44">
        <v>0</v>
      </c>
      <c r="AW55" s="10">
        <v>0</v>
      </c>
      <c r="AX55" s="39">
        <f t="shared" si="127"/>
        <v>0</v>
      </c>
      <c r="AY55" s="44">
        <v>0</v>
      </c>
      <c r="AZ55" s="10">
        <v>0</v>
      </c>
      <c r="BA55" s="39">
        <f t="shared" si="112"/>
        <v>0</v>
      </c>
      <c r="BB55" s="5">
        <f t="shared" si="113"/>
        <v>3008.6559999999999</v>
      </c>
      <c r="BC55" s="14">
        <f t="shared" si="114"/>
        <v>40289.194000000003</v>
      </c>
    </row>
    <row r="56" spans="1:56" x14ac:dyDescent="0.3">
      <c r="A56" s="43">
        <v>2020</v>
      </c>
      <c r="B56" s="38" t="s">
        <v>16</v>
      </c>
      <c r="C56" s="44">
        <v>0</v>
      </c>
      <c r="D56" s="10">
        <v>0</v>
      </c>
      <c r="E56" s="39">
        <f t="shared" si="128"/>
        <v>0</v>
      </c>
      <c r="F56" s="44">
        <v>0</v>
      </c>
      <c r="G56" s="10">
        <v>0</v>
      </c>
      <c r="H56" s="39">
        <f t="shared" si="128"/>
        <v>0</v>
      </c>
      <c r="I56" s="44">
        <v>0</v>
      </c>
      <c r="J56" s="10">
        <v>0</v>
      </c>
      <c r="K56" s="39">
        <f t="shared" si="105"/>
        <v>0</v>
      </c>
      <c r="L56" s="44"/>
      <c r="M56" s="10"/>
      <c r="N56" s="39"/>
      <c r="O56" s="44">
        <v>0</v>
      </c>
      <c r="P56" s="10">
        <v>0</v>
      </c>
      <c r="Q56" s="39">
        <f t="shared" si="128"/>
        <v>0</v>
      </c>
      <c r="R56" s="72">
        <v>0</v>
      </c>
      <c r="S56" s="10">
        <v>0</v>
      </c>
      <c r="T56" s="39">
        <f t="shared" si="106"/>
        <v>0</v>
      </c>
      <c r="U56" s="72">
        <v>0</v>
      </c>
      <c r="V56" s="10">
        <v>0</v>
      </c>
      <c r="W56" s="39">
        <f t="shared" si="107"/>
        <v>0</v>
      </c>
      <c r="X56" s="72">
        <v>2120.3249999999998</v>
      </c>
      <c r="Y56" s="10">
        <v>30446.293000000001</v>
      </c>
      <c r="Z56" s="39">
        <f t="shared" si="120"/>
        <v>14359.257660971787</v>
      </c>
      <c r="AA56" s="72">
        <v>2120.3249999999998</v>
      </c>
      <c r="AB56" s="10">
        <v>30446.293000000001</v>
      </c>
      <c r="AC56" s="39">
        <f t="shared" si="128"/>
        <v>14359.257660971787</v>
      </c>
      <c r="AD56" s="44">
        <v>0</v>
      </c>
      <c r="AE56" s="10">
        <v>0</v>
      </c>
      <c r="AF56" s="39">
        <f t="shared" si="122"/>
        <v>0</v>
      </c>
      <c r="AG56" s="44">
        <v>0</v>
      </c>
      <c r="AH56" s="10">
        <v>0</v>
      </c>
      <c r="AI56" s="39">
        <f t="shared" si="110"/>
        <v>0</v>
      </c>
      <c r="AJ56" s="44">
        <v>0</v>
      </c>
      <c r="AK56" s="10">
        <v>0</v>
      </c>
      <c r="AL56" s="39">
        <f t="shared" si="128"/>
        <v>0</v>
      </c>
      <c r="AM56" s="44">
        <v>0</v>
      </c>
      <c r="AN56" s="10">
        <v>0</v>
      </c>
      <c r="AO56" s="39">
        <f t="shared" si="124"/>
        <v>0</v>
      </c>
      <c r="AP56" s="44">
        <v>0</v>
      </c>
      <c r="AQ56" s="10">
        <v>0</v>
      </c>
      <c r="AR56" s="39">
        <f t="shared" si="128"/>
        <v>0</v>
      </c>
      <c r="AS56" s="44">
        <v>0</v>
      </c>
      <c r="AT56" s="10">
        <v>0</v>
      </c>
      <c r="AU56" s="39">
        <f t="shared" si="128"/>
        <v>0</v>
      </c>
      <c r="AV56" s="44">
        <v>0</v>
      </c>
      <c r="AW56" s="10">
        <v>0</v>
      </c>
      <c r="AX56" s="39">
        <f t="shared" si="127"/>
        <v>0</v>
      </c>
      <c r="AY56" s="44">
        <v>0</v>
      </c>
      <c r="AZ56" s="10">
        <v>0</v>
      </c>
      <c r="BA56" s="39">
        <f t="shared" si="112"/>
        <v>0</v>
      </c>
      <c r="BB56" s="5">
        <f t="shared" ref="BB56" si="130">SUM(AY56+F56+AA56)+AJ56+AS56+AP56+O56+C56</f>
        <v>2120.3249999999998</v>
      </c>
      <c r="BC56" s="14">
        <f t="shared" ref="BC56" si="131">SUM(AZ56+G56+AB56)+AK56+AT56+AQ56+P56+D56</f>
        <v>30446.293000000001</v>
      </c>
    </row>
    <row r="57" spans="1:56" ht="15" thickBot="1" x14ac:dyDescent="0.35">
      <c r="A57" s="40"/>
      <c r="B57" s="41" t="s">
        <v>17</v>
      </c>
      <c r="C57" s="46">
        <f t="shared" ref="C57:D57" si="132">SUM(C45:C56)</f>
        <v>1500.9</v>
      </c>
      <c r="D57" s="28">
        <f t="shared" si="132"/>
        <v>16409.008000000002</v>
      </c>
      <c r="E57" s="47"/>
      <c r="F57" s="46">
        <f t="shared" ref="F57:G57" si="133">SUM(F45:F56)</f>
        <v>2247.6179999999999</v>
      </c>
      <c r="G57" s="28">
        <f t="shared" si="133"/>
        <v>23221.63</v>
      </c>
      <c r="H57" s="47"/>
      <c r="I57" s="46">
        <f t="shared" ref="I57:J57" si="134">SUM(I45:I56)</f>
        <v>0</v>
      </c>
      <c r="J57" s="28">
        <f t="shared" si="134"/>
        <v>0</v>
      </c>
      <c r="K57" s="47"/>
      <c r="L57" s="46"/>
      <c r="M57" s="28"/>
      <c r="N57" s="47"/>
      <c r="O57" s="46">
        <f t="shared" ref="O57:P57" si="135">SUM(O45:O56)</f>
        <v>0</v>
      </c>
      <c r="P57" s="28">
        <f t="shared" si="135"/>
        <v>0</v>
      </c>
      <c r="Q57" s="47"/>
      <c r="R57" s="46">
        <f t="shared" ref="R57:S57" si="136">SUM(R45:R56)</f>
        <v>0</v>
      </c>
      <c r="S57" s="28">
        <f t="shared" si="136"/>
        <v>0</v>
      </c>
      <c r="T57" s="47"/>
      <c r="U57" s="46">
        <f t="shared" ref="U57:V57" si="137">SUM(U45:U56)</f>
        <v>0</v>
      </c>
      <c r="V57" s="28">
        <f t="shared" si="137"/>
        <v>0</v>
      </c>
      <c r="W57" s="47"/>
      <c r="X57" s="46">
        <f t="shared" ref="X57:Y57" si="138">SUM(X45:X56)</f>
        <v>18229.836019999999</v>
      </c>
      <c r="Y57" s="28">
        <f t="shared" si="138"/>
        <v>226665.86000000002</v>
      </c>
      <c r="Z57" s="47"/>
      <c r="AA57" s="46">
        <f t="shared" ref="AA57:AB57" si="139">SUM(AA45:AA56)</f>
        <v>18229.836019999999</v>
      </c>
      <c r="AB57" s="28">
        <f t="shared" si="139"/>
        <v>226665.86000000002</v>
      </c>
      <c r="AC57" s="47"/>
      <c r="AD57" s="46">
        <f t="shared" ref="AD57:AE57" si="140">SUM(AD45:AD56)</f>
        <v>0</v>
      </c>
      <c r="AE57" s="28">
        <f t="shared" si="140"/>
        <v>0</v>
      </c>
      <c r="AF57" s="47"/>
      <c r="AG57" s="46">
        <f t="shared" ref="AG57:AH57" si="141">SUM(AG45:AG56)</f>
        <v>0</v>
      </c>
      <c r="AH57" s="28">
        <f t="shared" si="141"/>
        <v>0</v>
      </c>
      <c r="AI57" s="47"/>
      <c r="AJ57" s="46">
        <f t="shared" ref="AJ57:AK57" si="142">SUM(AJ45:AJ56)</f>
        <v>4000</v>
      </c>
      <c r="AK57" s="28">
        <f t="shared" si="142"/>
        <v>50376.114999999998</v>
      </c>
      <c r="AL57" s="47"/>
      <c r="AM57" s="46">
        <f t="shared" ref="AM57:AN57" si="143">SUM(AM45:AM56)</f>
        <v>0</v>
      </c>
      <c r="AN57" s="28">
        <f t="shared" si="143"/>
        <v>0</v>
      </c>
      <c r="AO57" s="47"/>
      <c r="AP57" s="46">
        <f t="shared" ref="AP57:AQ57" si="144">SUM(AP45:AP56)</f>
        <v>0</v>
      </c>
      <c r="AQ57" s="28">
        <f t="shared" si="144"/>
        <v>0</v>
      </c>
      <c r="AR57" s="47"/>
      <c r="AS57" s="46">
        <f t="shared" ref="AS57:AT57" si="145">SUM(AS45:AS56)</f>
        <v>0.37501999999999996</v>
      </c>
      <c r="AT57" s="28">
        <f t="shared" si="145"/>
        <v>58.131</v>
      </c>
      <c r="AU57" s="47"/>
      <c r="AV57" s="46">
        <f t="shared" ref="AV57:AW57" si="146">SUM(AV45:AV56)</f>
        <v>0.43184999999999996</v>
      </c>
      <c r="AW57" s="28">
        <f t="shared" si="146"/>
        <v>15.215</v>
      </c>
      <c r="AX57" s="47"/>
      <c r="AY57" s="46">
        <f t="shared" ref="AY57:AZ57" si="147">SUM(AY45:AY56)</f>
        <v>0</v>
      </c>
      <c r="AZ57" s="28">
        <f t="shared" si="147"/>
        <v>0</v>
      </c>
      <c r="BA57" s="47"/>
      <c r="BB57" s="29">
        <f t="shared" ref="BB57" si="148">SUM(AY57+F57+AA57)+AJ57+AS57+AP57+O57+C57</f>
        <v>25978.729039999998</v>
      </c>
      <c r="BC57" s="30">
        <f t="shared" ref="BC57" si="149">SUM(AZ57+G57+AB57)+AK57+AT57+AQ57+P57+D57</f>
        <v>316730.74400000006</v>
      </c>
    </row>
    <row r="58" spans="1:56" x14ac:dyDescent="0.3">
      <c r="A58" s="43">
        <v>2021</v>
      </c>
      <c r="B58" s="38" t="s">
        <v>5</v>
      </c>
      <c r="C58" s="44">
        <v>0</v>
      </c>
      <c r="D58" s="10">
        <v>0</v>
      </c>
      <c r="E58" s="39">
        <f>IF(C58=0,0,D58/C58*1000)</f>
        <v>0</v>
      </c>
      <c r="F58" s="44">
        <v>0</v>
      </c>
      <c r="G58" s="10">
        <v>0</v>
      </c>
      <c r="H58" s="39">
        <f t="shared" ref="H58:H69" si="150">IF(F58=0,0,G58/F58*1000)</f>
        <v>0</v>
      </c>
      <c r="I58" s="44">
        <v>0</v>
      </c>
      <c r="J58" s="10">
        <v>0</v>
      </c>
      <c r="K58" s="39">
        <f t="shared" ref="K58:K69" si="151">IF(I58=0,0,J58/I58*1000)</f>
        <v>0</v>
      </c>
      <c r="L58" s="44"/>
      <c r="M58" s="10"/>
      <c r="N58" s="39"/>
      <c r="O58" s="44">
        <v>0</v>
      </c>
      <c r="P58" s="10">
        <v>0</v>
      </c>
      <c r="Q58" s="39">
        <f t="shared" ref="Q58:Q69" si="152">IF(O58=0,0,P58/O58*1000)</f>
        <v>0</v>
      </c>
      <c r="R58" s="72">
        <v>0</v>
      </c>
      <c r="S58" s="10">
        <v>0</v>
      </c>
      <c r="T58" s="39">
        <f t="shared" ref="T58:T69" si="153">IF(R58=0,0,S58/R58*1000)</f>
        <v>0</v>
      </c>
      <c r="U58" s="72">
        <v>0</v>
      </c>
      <c r="V58" s="10">
        <v>0</v>
      </c>
      <c r="W58" s="39">
        <f t="shared" ref="W58:W69" si="154">IF(U58=0,0,V58/U58*1000)</f>
        <v>0</v>
      </c>
      <c r="X58" s="72">
        <v>5294.2070000000003</v>
      </c>
      <c r="Y58" s="10">
        <v>81394.070000000007</v>
      </c>
      <c r="Z58" s="39">
        <f t="shared" ref="Z58:Z69" si="155">IF(X58=0,0,Y58/X58*1000)</f>
        <v>15374.175962519033</v>
      </c>
      <c r="AA58" s="72">
        <v>5294.2070000000003</v>
      </c>
      <c r="AB58" s="10">
        <v>81394.070000000007</v>
      </c>
      <c r="AC58" s="39">
        <f t="shared" ref="AC58:AC69" si="156">IF(AA58=0,0,AB58/AA58*1000)</f>
        <v>15374.175962519033</v>
      </c>
      <c r="AD58" s="44">
        <v>0</v>
      </c>
      <c r="AE58" s="10">
        <v>0</v>
      </c>
      <c r="AF58" s="39">
        <f t="shared" ref="AF58:AF69" si="157">IF(AD58=0,0,AE58/AD58*1000)</f>
        <v>0</v>
      </c>
      <c r="AG58" s="44">
        <v>0</v>
      </c>
      <c r="AH58" s="10">
        <v>0</v>
      </c>
      <c r="AI58" s="39">
        <f t="shared" ref="AI58:AI69" si="158">IF(AG58=0,0,AH58/AG58*1000)</f>
        <v>0</v>
      </c>
      <c r="AJ58" s="44">
        <v>0</v>
      </c>
      <c r="AK58" s="10">
        <v>0</v>
      </c>
      <c r="AL58" s="39">
        <f t="shared" ref="AL58:AL69" si="159">IF(AJ58=0,0,AK58/AJ58*1000)</f>
        <v>0</v>
      </c>
      <c r="AM58" s="44">
        <v>0</v>
      </c>
      <c r="AN58" s="10">
        <v>0</v>
      </c>
      <c r="AO58" s="39">
        <f t="shared" ref="AO58:AO69" si="160">IF(AM58=0,0,AN58/AM58*1000)</f>
        <v>0</v>
      </c>
      <c r="AP58" s="44">
        <v>0</v>
      </c>
      <c r="AQ58" s="10">
        <v>0</v>
      </c>
      <c r="AR58" s="39">
        <f t="shared" ref="AR58:AR69" si="161">IF(AP58=0,0,AQ58/AP58*1000)</f>
        <v>0</v>
      </c>
      <c r="AS58" s="44">
        <v>0</v>
      </c>
      <c r="AT58" s="10">
        <v>0</v>
      </c>
      <c r="AU58" s="39">
        <f t="shared" ref="AU58:AU69" si="162">IF(AS58=0,0,AT58/AS58*1000)</f>
        <v>0</v>
      </c>
      <c r="AV58" s="44">
        <v>0</v>
      </c>
      <c r="AW58" s="10">
        <v>0</v>
      </c>
      <c r="AX58" s="39">
        <f t="shared" ref="AX58:AX69" si="163">IF(AV58=0,0,AW58/AV58*1000)</f>
        <v>0</v>
      </c>
      <c r="AY58" s="44">
        <v>0</v>
      </c>
      <c r="AZ58" s="10">
        <v>0</v>
      </c>
      <c r="BA58" s="39">
        <f t="shared" ref="BA58:BA69" si="164">IF(AY58=0,0,AZ58/AY58*1000)</f>
        <v>0</v>
      </c>
      <c r="BB58" s="5">
        <f t="shared" ref="BB58" si="165">SUM(AY58+F58+AA58)+AJ58+AS58+AP58+O58+C58+AD58</f>
        <v>5294.2070000000003</v>
      </c>
      <c r="BC58" s="14">
        <f t="shared" ref="BC58" si="166">SUM(AZ58+G58+AB58)+AK58+AT58+AQ58+P58+D58+AE58</f>
        <v>81394.070000000007</v>
      </c>
    </row>
    <row r="59" spans="1:56" x14ac:dyDescent="0.3">
      <c r="A59" s="43">
        <v>2021</v>
      </c>
      <c r="B59" s="38" t="s">
        <v>6</v>
      </c>
      <c r="C59" s="44">
        <v>0</v>
      </c>
      <c r="D59" s="10">
        <v>0</v>
      </c>
      <c r="E59" s="39">
        <f t="shared" ref="E59:E60" si="167">IF(C59=0,0,D59/C59*1000)</f>
        <v>0</v>
      </c>
      <c r="F59" s="44">
        <v>0</v>
      </c>
      <c r="G59" s="10">
        <v>0</v>
      </c>
      <c r="H59" s="39">
        <f t="shared" si="150"/>
        <v>0</v>
      </c>
      <c r="I59" s="44">
        <v>0</v>
      </c>
      <c r="J59" s="10">
        <v>0</v>
      </c>
      <c r="K59" s="39">
        <f t="shared" si="151"/>
        <v>0</v>
      </c>
      <c r="L59" s="44"/>
      <c r="M59" s="10"/>
      <c r="N59" s="39"/>
      <c r="O59" s="44">
        <v>0</v>
      </c>
      <c r="P59" s="10">
        <v>0</v>
      </c>
      <c r="Q59" s="39">
        <f t="shared" si="152"/>
        <v>0</v>
      </c>
      <c r="R59" s="72">
        <v>0</v>
      </c>
      <c r="S59" s="10">
        <v>0</v>
      </c>
      <c r="T59" s="39">
        <f t="shared" si="153"/>
        <v>0</v>
      </c>
      <c r="U59" s="72">
        <v>0</v>
      </c>
      <c r="V59" s="10">
        <v>0</v>
      </c>
      <c r="W59" s="39">
        <f t="shared" si="154"/>
        <v>0</v>
      </c>
      <c r="X59" s="72">
        <v>1506.3030000000001</v>
      </c>
      <c r="Y59" s="10">
        <v>25935.094000000001</v>
      </c>
      <c r="Z59" s="39">
        <f t="shared" si="155"/>
        <v>17217.713833139813</v>
      </c>
      <c r="AA59" s="72">
        <v>1506.3030000000001</v>
      </c>
      <c r="AB59" s="10">
        <v>25935.094000000001</v>
      </c>
      <c r="AC59" s="39">
        <f t="shared" si="156"/>
        <v>17217.713833139813</v>
      </c>
      <c r="AD59" s="72">
        <v>240</v>
      </c>
      <c r="AE59" s="10">
        <v>3411.8009999999999</v>
      </c>
      <c r="AF59" s="39">
        <f t="shared" si="157"/>
        <v>14215.8375</v>
      </c>
      <c r="AG59" s="44">
        <v>0</v>
      </c>
      <c r="AH59" s="10">
        <v>0</v>
      </c>
      <c r="AI59" s="39">
        <f t="shared" si="158"/>
        <v>0</v>
      </c>
      <c r="AJ59" s="44">
        <v>0</v>
      </c>
      <c r="AK59" s="10">
        <v>0</v>
      </c>
      <c r="AL59" s="39">
        <f t="shared" si="159"/>
        <v>0</v>
      </c>
      <c r="AM59" s="44">
        <v>0</v>
      </c>
      <c r="AN59" s="10">
        <v>0</v>
      </c>
      <c r="AO59" s="39">
        <f t="shared" si="160"/>
        <v>0</v>
      </c>
      <c r="AP59" s="44">
        <v>0</v>
      </c>
      <c r="AQ59" s="10">
        <v>0</v>
      </c>
      <c r="AR59" s="39">
        <f t="shared" si="161"/>
        <v>0</v>
      </c>
      <c r="AS59" s="44">
        <v>0</v>
      </c>
      <c r="AT59" s="10">
        <v>0</v>
      </c>
      <c r="AU59" s="39">
        <f t="shared" si="162"/>
        <v>0</v>
      </c>
      <c r="AV59" s="44">
        <v>0</v>
      </c>
      <c r="AW59" s="10">
        <v>0</v>
      </c>
      <c r="AX59" s="39">
        <f t="shared" si="163"/>
        <v>0</v>
      </c>
      <c r="AY59" s="44">
        <v>0</v>
      </c>
      <c r="AZ59" s="10">
        <v>0</v>
      </c>
      <c r="BA59" s="39">
        <f t="shared" si="164"/>
        <v>0</v>
      </c>
      <c r="BB59" s="5">
        <f>SUM(AY59+F59+AA59)+AJ59+AS59+AP59+O59+C59+AD59</f>
        <v>1746.3030000000001</v>
      </c>
      <c r="BC59" s="76">
        <f>SUM(AZ59+G59+AB59)+AK59+AT59+AQ59+P59+D59+AE59</f>
        <v>29346.895</v>
      </c>
    </row>
    <row r="60" spans="1:56" x14ac:dyDescent="0.3">
      <c r="A60" s="43">
        <v>2021</v>
      </c>
      <c r="B60" s="38" t="s">
        <v>7</v>
      </c>
      <c r="C60" s="44">
        <v>0</v>
      </c>
      <c r="D60" s="10">
        <v>0</v>
      </c>
      <c r="E60" s="39">
        <f t="shared" si="167"/>
        <v>0</v>
      </c>
      <c r="F60" s="44">
        <v>0</v>
      </c>
      <c r="G60" s="10">
        <v>0</v>
      </c>
      <c r="H60" s="39">
        <f t="shared" si="150"/>
        <v>0</v>
      </c>
      <c r="I60" s="44">
        <v>0</v>
      </c>
      <c r="J60" s="10">
        <v>0</v>
      </c>
      <c r="K60" s="39">
        <f t="shared" si="151"/>
        <v>0</v>
      </c>
      <c r="L60" s="44"/>
      <c r="M60" s="10"/>
      <c r="N60" s="39"/>
      <c r="O60" s="44">
        <v>0</v>
      </c>
      <c r="P60" s="10">
        <v>0</v>
      </c>
      <c r="Q60" s="39">
        <f t="shared" si="152"/>
        <v>0</v>
      </c>
      <c r="R60" s="72">
        <v>0</v>
      </c>
      <c r="S60" s="10">
        <v>0</v>
      </c>
      <c r="T60" s="39">
        <f t="shared" si="153"/>
        <v>0</v>
      </c>
      <c r="U60" s="72">
        <v>0</v>
      </c>
      <c r="V60" s="10">
        <v>0</v>
      </c>
      <c r="W60" s="39">
        <f t="shared" si="154"/>
        <v>0</v>
      </c>
      <c r="X60" s="72">
        <v>1005.737</v>
      </c>
      <c r="Y60" s="10">
        <v>16888.394</v>
      </c>
      <c r="Z60" s="39">
        <f t="shared" si="155"/>
        <v>16792.057963463609</v>
      </c>
      <c r="AA60" s="72">
        <v>1005.737</v>
      </c>
      <c r="AB60" s="10">
        <v>16888.394</v>
      </c>
      <c r="AC60" s="39">
        <f t="shared" si="156"/>
        <v>16792.057963463609</v>
      </c>
      <c r="AD60" s="44">
        <v>0</v>
      </c>
      <c r="AE60" s="10">
        <v>0</v>
      </c>
      <c r="AF60" s="39">
        <f t="shared" si="157"/>
        <v>0</v>
      </c>
      <c r="AG60" s="44">
        <v>0</v>
      </c>
      <c r="AH60" s="10">
        <v>0</v>
      </c>
      <c r="AI60" s="39">
        <f t="shared" si="158"/>
        <v>0</v>
      </c>
      <c r="AJ60" s="44">
        <v>0</v>
      </c>
      <c r="AK60" s="10">
        <v>0</v>
      </c>
      <c r="AL60" s="39">
        <f t="shared" si="159"/>
        <v>0</v>
      </c>
      <c r="AM60" s="44">
        <v>0</v>
      </c>
      <c r="AN60" s="10">
        <v>0</v>
      </c>
      <c r="AO60" s="39">
        <f t="shared" si="160"/>
        <v>0</v>
      </c>
      <c r="AP60" s="44">
        <v>0</v>
      </c>
      <c r="AQ60" s="10">
        <v>0</v>
      </c>
      <c r="AR60" s="39">
        <f t="shared" si="161"/>
        <v>0</v>
      </c>
      <c r="AS60" s="44">
        <v>0</v>
      </c>
      <c r="AT60" s="10">
        <v>0</v>
      </c>
      <c r="AU60" s="39">
        <f t="shared" si="162"/>
        <v>0</v>
      </c>
      <c r="AV60" s="44">
        <v>0</v>
      </c>
      <c r="AW60" s="10">
        <v>0</v>
      </c>
      <c r="AX60" s="39">
        <f t="shared" si="163"/>
        <v>0</v>
      </c>
      <c r="AY60" s="44">
        <v>0</v>
      </c>
      <c r="AZ60" s="10">
        <v>0</v>
      </c>
      <c r="BA60" s="39">
        <f t="shared" si="164"/>
        <v>0</v>
      </c>
      <c r="BB60" s="5">
        <f t="shared" ref="BB60:BB70" si="168">SUM(AY60+F60+AA60)+AJ60+AS60+AP60+O60+C60+AD60</f>
        <v>1005.737</v>
      </c>
      <c r="BC60" s="14">
        <f t="shared" ref="BC60:BC70" si="169">SUM(AZ60+G60+AB60)+AK60+AT60+AQ60+P60+D60+AE60</f>
        <v>16888.394</v>
      </c>
    </row>
    <row r="61" spans="1:56" x14ac:dyDescent="0.3">
      <c r="A61" s="43">
        <v>2021</v>
      </c>
      <c r="B61" s="38" t="s">
        <v>8</v>
      </c>
      <c r="C61" s="44">
        <v>0</v>
      </c>
      <c r="D61" s="10">
        <v>0</v>
      </c>
      <c r="E61" s="39">
        <f>IF(C61=0,0,D61/C61*1000)</f>
        <v>0</v>
      </c>
      <c r="F61" s="44">
        <v>0</v>
      </c>
      <c r="G61" s="10">
        <v>0</v>
      </c>
      <c r="H61" s="39">
        <f t="shared" si="150"/>
        <v>0</v>
      </c>
      <c r="I61" s="44">
        <v>0</v>
      </c>
      <c r="J61" s="10">
        <v>0</v>
      </c>
      <c r="K61" s="39">
        <f t="shared" si="151"/>
        <v>0</v>
      </c>
      <c r="L61" s="44"/>
      <c r="M61" s="10"/>
      <c r="N61" s="39"/>
      <c r="O61" s="44">
        <v>0</v>
      </c>
      <c r="P61" s="10">
        <v>0</v>
      </c>
      <c r="Q61" s="39">
        <f t="shared" si="152"/>
        <v>0</v>
      </c>
      <c r="R61" s="72">
        <v>0</v>
      </c>
      <c r="S61" s="10">
        <v>0</v>
      </c>
      <c r="T61" s="39">
        <f t="shared" si="153"/>
        <v>0</v>
      </c>
      <c r="U61" s="72">
        <v>0</v>
      </c>
      <c r="V61" s="10">
        <v>0</v>
      </c>
      <c r="W61" s="39">
        <f t="shared" si="154"/>
        <v>0</v>
      </c>
      <c r="X61" s="72">
        <v>1502.25</v>
      </c>
      <c r="Y61" s="10">
        <v>24170.128000000001</v>
      </c>
      <c r="Z61" s="39">
        <f t="shared" si="155"/>
        <v>16089.284739557332</v>
      </c>
      <c r="AA61" s="72">
        <v>1502.25</v>
      </c>
      <c r="AB61" s="10">
        <v>24170.128000000001</v>
      </c>
      <c r="AC61" s="39">
        <f t="shared" si="156"/>
        <v>16089.284739557332</v>
      </c>
      <c r="AD61" s="44">
        <v>0</v>
      </c>
      <c r="AE61" s="10">
        <v>0</v>
      </c>
      <c r="AF61" s="39">
        <f t="shared" si="157"/>
        <v>0</v>
      </c>
      <c r="AG61" s="44">
        <v>0</v>
      </c>
      <c r="AH61" s="10">
        <v>0</v>
      </c>
      <c r="AI61" s="39">
        <f t="shared" si="158"/>
        <v>0</v>
      </c>
      <c r="AJ61" s="44">
        <v>0</v>
      </c>
      <c r="AK61" s="10">
        <v>0</v>
      </c>
      <c r="AL61" s="39">
        <f t="shared" si="159"/>
        <v>0</v>
      </c>
      <c r="AM61" s="44">
        <v>0</v>
      </c>
      <c r="AN61" s="10">
        <v>0</v>
      </c>
      <c r="AO61" s="39">
        <f t="shared" si="160"/>
        <v>0</v>
      </c>
      <c r="AP61" s="44">
        <v>0</v>
      </c>
      <c r="AQ61" s="10">
        <v>0</v>
      </c>
      <c r="AR61" s="39">
        <f t="shared" si="161"/>
        <v>0</v>
      </c>
      <c r="AS61" s="44">
        <v>0</v>
      </c>
      <c r="AT61" s="10">
        <v>0</v>
      </c>
      <c r="AU61" s="39">
        <f t="shared" si="162"/>
        <v>0</v>
      </c>
      <c r="AV61" s="44">
        <v>0</v>
      </c>
      <c r="AW61" s="10">
        <v>0</v>
      </c>
      <c r="AX61" s="39">
        <f t="shared" si="163"/>
        <v>0</v>
      </c>
      <c r="AY61" s="44">
        <v>0</v>
      </c>
      <c r="AZ61" s="10">
        <v>0</v>
      </c>
      <c r="BA61" s="39">
        <f t="shared" si="164"/>
        <v>0</v>
      </c>
      <c r="BB61" s="5">
        <f t="shared" si="168"/>
        <v>1502.25</v>
      </c>
      <c r="BC61" s="14">
        <f t="shared" si="169"/>
        <v>24170.128000000001</v>
      </c>
    </row>
    <row r="62" spans="1:56" x14ac:dyDescent="0.3">
      <c r="A62" s="43">
        <v>2021</v>
      </c>
      <c r="B62" s="39" t="s">
        <v>9</v>
      </c>
      <c r="C62" s="44">
        <v>0</v>
      </c>
      <c r="D62" s="10">
        <v>0</v>
      </c>
      <c r="E62" s="39">
        <f t="shared" ref="E62:E69" si="170">IF(C62=0,0,D62/C62*1000)</f>
        <v>0</v>
      </c>
      <c r="F62" s="44">
        <v>0</v>
      </c>
      <c r="G62" s="10">
        <v>0</v>
      </c>
      <c r="H62" s="39">
        <f t="shared" si="150"/>
        <v>0</v>
      </c>
      <c r="I62" s="44">
        <v>0</v>
      </c>
      <c r="J62" s="10">
        <v>0</v>
      </c>
      <c r="K62" s="39">
        <f t="shared" si="151"/>
        <v>0</v>
      </c>
      <c r="L62" s="44"/>
      <c r="M62" s="10"/>
      <c r="N62" s="39"/>
      <c r="O62" s="44">
        <v>0</v>
      </c>
      <c r="P62" s="10">
        <v>0</v>
      </c>
      <c r="Q62" s="39">
        <f t="shared" si="152"/>
        <v>0</v>
      </c>
      <c r="R62" s="69">
        <v>0</v>
      </c>
      <c r="S62" s="70">
        <v>0</v>
      </c>
      <c r="T62" s="39">
        <f t="shared" si="153"/>
        <v>0</v>
      </c>
      <c r="U62" s="69">
        <v>0</v>
      </c>
      <c r="V62" s="70">
        <v>0</v>
      </c>
      <c r="W62" s="39">
        <f t="shared" si="154"/>
        <v>0</v>
      </c>
      <c r="X62" s="69">
        <v>1326.6990000000001</v>
      </c>
      <c r="Y62" s="70">
        <v>24931.705000000002</v>
      </c>
      <c r="Z62" s="39">
        <f t="shared" si="155"/>
        <v>18792.284459398852</v>
      </c>
      <c r="AA62" s="69">
        <v>1326.6990000000001</v>
      </c>
      <c r="AB62" s="70">
        <v>24931.705000000002</v>
      </c>
      <c r="AC62" s="39">
        <f t="shared" si="156"/>
        <v>18792.284459398852</v>
      </c>
      <c r="AD62" s="44">
        <v>0</v>
      </c>
      <c r="AE62" s="10">
        <v>0</v>
      </c>
      <c r="AF62" s="39">
        <f t="shared" si="157"/>
        <v>0</v>
      </c>
      <c r="AG62" s="44">
        <v>0</v>
      </c>
      <c r="AH62" s="10">
        <v>0</v>
      </c>
      <c r="AI62" s="39">
        <f t="shared" si="158"/>
        <v>0</v>
      </c>
      <c r="AJ62" s="44">
        <v>0</v>
      </c>
      <c r="AK62" s="10">
        <v>0</v>
      </c>
      <c r="AL62" s="39">
        <f t="shared" si="159"/>
        <v>0</v>
      </c>
      <c r="AM62" s="44">
        <v>0</v>
      </c>
      <c r="AN62" s="10">
        <v>0</v>
      </c>
      <c r="AO62" s="39">
        <f t="shared" si="160"/>
        <v>0</v>
      </c>
      <c r="AP62" s="44">
        <v>0</v>
      </c>
      <c r="AQ62" s="10">
        <v>0</v>
      </c>
      <c r="AR62" s="39">
        <f t="shared" si="161"/>
        <v>0</v>
      </c>
      <c r="AS62" s="44">
        <v>0</v>
      </c>
      <c r="AT62" s="10">
        <v>0</v>
      </c>
      <c r="AU62" s="39">
        <f t="shared" si="162"/>
        <v>0</v>
      </c>
      <c r="AV62" s="44">
        <v>0</v>
      </c>
      <c r="AW62" s="10">
        <v>0</v>
      </c>
      <c r="AX62" s="39">
        <f t="shared" si="163"/>
        <v>0</v>
      </c>
      <c r="AY62" s="44">
        <v>0</v>
      </c>
      <c r="AZ62" s="10">
        <v>0</v>
      </c>
      <c r="BA62" s="39">
        <f t="shared" si="164"/>
        <v>0</v>
      </c>
      <c r="BB62" s="5">
        <f t="shared" si="168"/>
        <v>1326.6990000000001</v>
      </c>
      <c r="BC62" s="14">
        <f t="shared" si="169"/>
        <v>24931.705000000002</v>
      </c>
    </row>
    <row r="63" spans="1:56" x14ac:dyDescent="0.3">
      <c r="A63" s="43">
        <v>2021</v>
      </c>
      <c r="B63" s="38" t="s">
        <v>10</v>
      </c>
      <c r="C63" s="44">
        <v>0</v>
      </c>
      <c r="D63" s="10">
        <v>0</v>
      </c>
      <c r="E63" s="39">
        <f t="shared" si="170"/>
        <v>0</v>
      </c>
      <c r="F63" s="44">
        <v>0</v>
      </c>
      <c r="G63" s="10">
        <v>0</v>
      </c>
      <c r="H63" s="39">
        <f t="shared" si="150"/>
        <v>0</v>
      </c>
      <c r="I63" s="44">
        <v>0</v>
      </c>
      <c r="J63" s="10">
        <v>0</v>
      </c>
      <c r="K63" s="39">
        <f t="shared" si="151"/>
        <v>0</v>
      </c>
      <c r="L63" s="44"/>
      <c r="M63" s="10"/>
      <c r="N63" s="39"/>
      <c r="O63" s="44">
        <v>0</v>
      </c>
      <c r="P63" s="10">
        <v>0</v>
      </c>
      <c r="Q63" s="39">
        <f t="shared" si="152"/>
        <v>0</v>
      </c>
      <c r="R63" s="44">
        <v>0</v>
      </c>
      <c r="S63" s="10">
        <v>0</v>
      </c>
      <c r="T63" s="39">
        <f t="shared" si="153"/>
        <v>0</v>
      </c>
      <c r="U63" s="44">
        <v>0</v>
      </c>
      <c r="V63" s="10">
        <v>0</v>
      </c>
      <c r="W63" s="39">
        <f t="shared" si="154"/>
        <v>0</v>
      </c>
      <c r="X63" s="44">
        <v>0</v>
      </c>
      <c r="Y63" s="10">
        <v>0</v>
      </c>
      <c r="Z63" s="39">
        <f t="shared" si="155"/>
        <v>0</v>
      </c>
      <c r="AA63" s="44">
        <v>0</v>
      </c>
      <c r="AB63" s="10">
        <v>0</v>
      </c>
      <c r="AC63" s="39">
        <f t="shared" si="156"/>
        <v>0</v>
      </c>
      <c r="AD63" s="44">
        <v>0</v>
      </c>
      <c r="AE63" s="10">
        <v>0</v>
      </c>
      <c r="AF63" s="39">
        <f t="shared" si="157"/>
        <v>0</v>
      </c>
      <c r="AG63" s="44">
        <v>0</v>
      </c>
      <c r="AH63" s="10">
        <v>0</v>
      </c>
      <c r="AI63" s="39">
        <f t="shared" si="158"/>
        <v>0</v>
      </c>
      <c r="AJ63" s="44">
        <v>0</v>
      </c>
      <c r="AK63" s="10">
        <v>0</v>
      </c>
      <c r="AL63" s="39">
        <f t="shared" si="159"/>
        <v>0</v>
      </c>
      <c r="AM63" s="44">
        <v>0</v>
      </c>
      <c r="AN63" s="10">
        <v>0</v>
      </c>
      <c r="AO63" s="39">
        <f t="shared" si="160"/>
        <v>0</v>
      </c>
      <c r="AP63" s="44">
        <v>0</v>
      </c>
      <c r="AQ63" s="10">
        <v>0</v>
      </c>
      <c r="AR63" s="39">
        <f t="shared" si="161"/>
        <v>0</v>
      </c>
      <c r="AS63" s="44">
        <v>0</v>
      </c>
      <c r="AT63" s="10">
        <v>0</v>
      </c>
      <c r="AU63" s="39">
        <f t="shared" si="162"/>
        <v>0</v>
      </c>
      <c r="AV63" s="44">
        <v>0</v>
      </c>
      <c r="AW63" s="10">
        <v>0</v>
      </c>
      <c r="AX63" s="39">
        <f t="shared" si="163"/>
        <v>0</v>
      </c>
      <c r="AY63" s="44">
        <v>0</v>
      </c>
      <c r="AZ63" s="10">
        <v>0</v>
      </c>
      <c r="BA63" s="39">
        <f t="shared" si="164"/>
        <v>0</v>
      </c>
      <c r="BB63" s="5">
        <f t="shared" si="168"/>
        <v>0</v>
      </c>
      <c r="BC63" s="14">
        <f t="shared" si="169"/>
        <v>0</v>
      </c>
      <c r="BD63" s="75" t="s">
        <v>50</v>
      </c>
    </row>
    <row r="64" spans="1:56" x14ac:dyDescent="0.3">
      <c r="A64" s="43">
        <v>2021</v>
      </c>
      <c r="B64" s="38" t="s">
        <v>11</v>
      </c>
      <c r="C64" s="44">
        <v>0</v>
      </c>
      <c r="D64" s="10">
        <v>0</v>
      </c>
      <c r="E64" s="39">
        <f t="shared" si="170"/>
        <v>0</v>
      </c>
      <c r="F64" s="44">
        <v>0</v>
      </c>
      <c r="G64" s="10">
        <v>0</v>
      </c>
      <c r="H64" s="39">
        <f t="shared" si="150"/>
        <v>0</v>
      </c>
      <c r="I64" s="44">
        <v>0</v>
      </c>
      <c r="J64" s="10">
        <v>0</v>
      </c>
      <c r="K64" s="39">
        <f t="shared" si="151"/>
        <v>0</v>
      </c>
      <c r="L64" s="44"/>
      <c r="M64" s="10"/>
      <c r="N64" s="39"/>
      <c r="O64" s="44">
        <v>0</v>
      </c>
      <c r="P64" s="10">
        <v>0</v>
      </c>
      <c r="Q64" s="39">
        <f t="shared" si="152"/>
        <v>0</v>
      </c>
      <c r="R64" s="72">
        <v>0</v>
      </c>
      <c r="S64" s="10">
        <v>0</v>
      </c>
      <c r="T64" s="39">
        <f t="shared" si="153"/>
        <v>0</v>
      </c>
      <c r="U64" s="72">
        <v>0</v>
      </c>
      <c r="V64" s="10">
        <v>0</v>
      </c>
      <c r="W64" s="39">
        <f t="shared" si="154"/>
        <v>0</v>
      </c>
      <c r="X64" s="72">
        <v>1497.79</v>
      </c>
      <c r="Y64" s="10">
        <v>26121.476999999999</v>
      </c>
      <c r="Z64" s="39">
        <f t="shared" si="155"/>
        <v>17440.01295241656</v>
      </c>
      <c r="AA64" s="72">
        <v>1497.79</v>
      </c>
      <c r="AB64" s="10">
        <v>26121.476999999999</v>
      </c>
      <c r="AC64" s="39">
        <f t="shared" si="156"/>
        <v>17440.01295241656</v>
      </c>
      <c r="AD64" s="44">
        <v>0</v>
      </c>
      <c r="AE64" s="10">
        <v>0</v>
      </c>
      <c r="AF64" s="39">
        <f t="shared" si="157"/>
        <v>0</v>
      </c>
      <c r="AG64" s="44">
        <v>0</v>
      </c>
      <c r="AH64" s="10">
        <v>0</v>
      </c>
      <c r="AI64" s="39">
        <f t="shared" si="158"/>
        <v>0</v>
      </c>
      <c r="AJ64" s="44">
        <v>0</v>
      </c>
      <c r="AK64" s="10">
        <v>0</v>
      </c>
      <c r="AL64" s="39">
        <f t="shared" si="159"/>
        <v>0</v>
      </c>
      <c r="AM64" s="44">
        <v>0</v>
      </c>
      <c r="AN64" s="10">
        <v>0</v>
      </c>
      <c r="AO64" s="39">
        <f t="shared" si="160"/>
        <v>0</v>
      </c>
      <c r="AP64" s="44">
        <v>0</v>
      </c>
      <c r="AQ64" s="10">
        <v>0</v>
      </c>
      <c r="AR64" s="39">
        <f t="shared" si="161"/>
        <v>0</v>
      </c>
      <c r="AS64" s="44">
        <v>0</v>
      </c>
      <c r="AT64" s="10">
        <v>0</v>
      </c>
      <c r="AU64" s="39">
        <f t="shared" si="162"/>
        <v>0</v>
      </c>
      <c r="AV64" s="44">
        <v>0</v>
      </c>
      <c r="AW64" s="10">
        <v>0</v>
      </c>
      <c r="AX64" s="39">
        <f t="shared" si="163"/>
        <v>0</v>
      </c>
      <c r="AY64" s="44">
        <v>0</v>
      </c>
      <c r="AZ64" s="10">
        <v>0</v>
      </c>
      <c r="BA64" s="39">
        <f t="shared" si="164"/>
        <v>0</v>
      </c>
      <c r="BB64" s="5">
        <f t="shared" si="168"/>
        <v>1497.79</v>
      </c>
      <c r="BC64" s="14">
        <f t="shared" si="169"/>
        <v>26121.476999999999</v>
      </c>
    </row>
    <row r="65" spans="1:55" x14ac:dyDescent="0.3">
      <c r="A65" s="43">
        <v>2021</v>
      </c>
      <c r="B65" s="38" t="s">
        <v>12</v>
      </c>
      <c r="C65" s="44">
        <v>0</v>
      </c>
      <c r="D65" s="10">
        <v>0</v>
      </c>
      <c r="E65" s="39">
        <f t="shared" si="170"/>
        <v>0</v>
      </c>
      <c r="F65" s="44">
        <v>0</v>
      </c>
      <c r="G65" s="10">
        <v>0</v>
      </c>
      <c r="H65" s="39">
        <f t="shared" si="150"/>
        <v>0</v>
      </c>
      <c r="I65" s="44">
        <v>0</v>
      </c>
      <c r="J65" s="10">
        <v>0</v>
      </c>
      <c r="K65" s="39">
        <f t="shared" si="151"/>
        <v>0</v>
      </c>
      <c r="L65" s="44"/>
      <c r="M65" s="10"/>
      <c r="N65" s="39"/>
      <c r="O65" s="44">
        <v>0</v>
      </c>
      <c r="P65" s="10">
        <v>0</v>
      </c>
      <c r="Q65" s="39">
        <f t="shared" si="152"/>
        <v>0</v>
      </c>
      <c r="R65" s="72">
        <v>0</v>
      </c>
      <c r="S65" s="10">
        <v>0</v>
      </c>
      <c r="T65" s="39">
        <f t="shared" si="153"/>
        <v>0</v>
      </c>
      <c r="U65" s="72">
        <v>0</v>
      </c>
      <c r="V65" s="10">
        <v>0</v>
      </c>
      <c r="W65" s="39">
        <f t="shared" si="154"/>
        <v>0</v>
      </c>
      <c r="X65" s="72">
        <v>602.6</v>
      </c>
      <c r="Y65" s="10">
        <v>12187.976000000001</v>
      </c>
      <c r="Z65" s="39">
        <f t="shared" si="155"/>
        <v>20225.648854961833</v>
      </c>
      <c r="AA65" s="72">
        <v>602.6</v>
      </c>
      <c r="AB65" s="10">
        <v>12187.976000000001</v>
      </c>
      <c r="AC65" s="39">
        <f t="shared" si="156"/>
        <v>20225.648854961833</v>
      </c>
      <c r="AD65" s="44">
        <v>0</v>
      </c>
      <c r="AE65" s="10">
        <v>0</v>
      </c>
      <c r="AF65" s="39">
        <f t="shared" si="157"/>
        <v>0</v>
      </c>
      <c r="AG65" s="44">
        <v>0</v>
      </c>
      <c r="AH65" s="10">
        <v>0</v>
      </c>
      <c r="AI65" s="39">
        <f t="shared" si="158"/>
        <v>0</v>
      </c>
      <c r="AJ65" s="44">
        <v>0</v>
      </c>
      <c r="AK65" s="10">
        <v>0</v>
      </c>
      <c r="AL65" s="39">
        <f t="shared" si="159"/>
        <v>0</v>
      </c>
      <c r="AM65" s="44">
        <v>0</v>
      </c>
      <c r="AN65" s="10">
        <v>0</v>
      </c>
      <c r="AO65" s="39">
        <f t="shared" si="160"/>
        <v>0</v>
      </c>
      <c r="AP65" s="44">
        <v>0</v>
      </c>
      <c r="AQ65" s="10">
        <v>0</v>
      </c>
      <c r="AR65" s="39">
        <f t="shared" si="161"/>
        <v>0</v>
      </c>
      <c r="AS65" s="44">
        <v>0</v>
      </c>
      <c r="AT65" s="10">
        <v>0</v>
      </c>
      <c r="AU65" s="39">
        <f t="shared" si="162"/>
        <v>0</v>
      </c>
      <c r="AV65" s="44">
        <v>0</v>
      </c>
      <c r="AW65" s="10">
        <v>0</v>
      </c>
      <c r="AX65" s="39">
        <f t="shared" si="163"/>
        <v>0</v>
      </c>
      <c r="AY65" s="44">
        <v>0</v>
      </c>
      <c r="AZ65" s="10">
        <v>0</v>
      </c>
      <c r="BA65" s="39">
        <f t="shared" si="164"/>
        <v>0</v>
      </c>
      <c r="BB65" s="5">
        <f t="shared" si="168"/>
        <v>602.6</v>
      </c>
      <c r="BC65" s="14">
        <f t="shared" si="169"/>
        <v>12187.976000000001</v>
      </c>
    </row>
    <row r="66" spans="1:55" x14ac:dyDescent="0.3">
      <c r="A66" s="43">
        <v>2021</v>
      </c>
      <c r="B66" s="38" t="s">
        <v>13</v>
      </c>
      <c r="C66" s="44">
        <v>0</v>
      </c>
      <c r="D66" s="10">
        <v>0</v>
      </c>
      <c r="E66" s="39">
        <f t="shared" si="170"/>
        <v>0</v>
      </c>
      <c r="F66" s="44">
        <v>0</v>
      </c>
      <c r="G66" s="10">
        <v>0</v>
      </c>
      <c r="H66" s="39">
        <f t="shared" si="150"/>
        <v>0</v>
      </c>
      <c r="I66" s="44">
        <v>0</v>
      </c>
      <c r="J66" s="10">
        <v>0</v>
      </c>
      <c r="K66" s="39">
        <f t="shared" si="151"/>
        <v>0</v>
      </c>
      <c r="L66" s="44"/>
      <c r="M66" s="10"/>
      <c r="N66" s="39"/>
      <c r="O66" s="44">
        <v>0</v>
      </c>
      <c r="P66" s="10">
        <v>0</v>
      </c>
      <c r="Q66" s="39">
        <f t="shared" si="152"/>
        <v>0</v>
      </c>
      <c r="R66" s="72">
        <v>0</v>
      </c>
      <c r="S66" s="10">
        <v>0</v>
      </c>
      <c r="T66" s="39">
        <f t="shared" si="153"/>
        <v>0</v>
      </c>
      <c r="U66" s="72">
        <v>0</v>
      </c>
      <c r="V66" s="10">
        <v>0</v>
      </c>
      <c r="W66" s="39">
        <f t="shared" si="154"/>
        <v>0</v>
      </c>
      <c r="X66" s="72">
        <v>1406.011</v>
      </c>
      <c r="Y66" s="10">
        <v>27581.904999999999</v>
      </c>
      <c r="Z66" s="39">
        <f t="shared" si="155"/>
        <v>19617.133151874346</v>
      </c>
      <c r="AA66" s="72">
        <v>1406.011</v>
      </c>
      <c r="AB66" s="10">
        <v>27581.904999999999</v>
      </c>
      <c r="AC66" s="39">
        <f t="shared" si="156"/>
        <v>19617.133151874346</v>
      </c>
      <c r="AD66" s="44">
        <v>0</v>
      </c>
      <c r="AE66" s="10">
        <v>0</v>
      </c>
      <c r="AF66" s="39">
        <f t="shared" si="157"/>
        <v>0</v>
      </c>
      <c r="AG66" s="44">
        <v>0</v>
      </c>
      <c r="AH66" s="10">
        <v>0</v>
      </c>
      <c r="AI66" s="39">
        <f t="shared" si="158"/>
        <v>0</v>
      </c>
      <c r="AJ66" s="44">
        <v>0</v>
      </c>
      <c r="AK66" s="10">
        <v>0</v>
      </c>
      <c r="AL66" s="39">
        <f t="shared" si="159"/>
        <v>0</v>
      </c>
      <c r="AM66" s="44">
        <v>0</v>
      </c>
      <c r="AN66" s="10">
        <v>0</v>
      </c>
      <c r="AO66" s="39">
        <f t="shared" si="160"/>
        <v>0</v>
      </c>
      <c r="AP66" s="44">
        <v>0</v>
      </c>
      <c r="AQ66" s="10">
        <v>0</v>
      </c>
      <c r="AR66" s="39">
        <f t="shared" si="161"/>
        <v>0</v>
      </c>
      <c r="AS66" s="44">
        <v>0</v>
      </c>
      <c r="AT66" s="10">
        <v>0</v>
      </c>
      <c r="AU66" s="39">
        <f t="shared" si="162"/>
        <v>0</v>
      </c>
      <c r="AV66" s="44">
        <v>0</v>
      </c>
      <c r="AW66" s="10">
        <v>0</v>
      </c>
      <c r="AX66" s="39">
        <f t="shared" si="163"/>
        <v>0</v>
      </c>
      <c r="AY66" s="44">
        <v>0</v>
      </c>
      <c r="AZ66" s="10">
        <v>0</v>
      </c>
      <c r="BA66" s="39">
        <f t="shared" si="164"/>
        <v>0</v>
      </c>
      <c r="BB66" s="5">
        <f t="shared" si="168"/>
        <v>1406.011</v>
      </c>
      <c r="BC66" s="14">
        <f t="shared" si="169"/>
        <v>27581.904999999999</v>
      </c>
    </row>
    <row r="67" spans="1:55" x14ac:dyDescent="0.3">
      <c r="A67" s="43">
        <v>2021</v>
      </c>
      <c r="B67" s="38" t="s">
        <v>14</v>
      </c>
      <c r="C67" s="44">
        <v>0</v>
      </c>
      <c r="D67" s="10">
        <v>0</v>
      </c>
      <c r="E67" s="39">
        <f t="shared" si="170"/>
        <v>0</v>
      </c>
      <c r="F67" s="44">
        <v>0</v>
      </c>
      <c r="G67" s="10">
        <v>0</v>
      </c>
      <c r="H67" s="39">
        <f t="shared" si="150"/>
        <v>0</v>
      </c>
      <c r="I67" s="44">
        <v>0</v>
      </c>
      <c r="J67" s="10">
        <v>0</v>
      </c>
      <c r="K67" s="39">
        <f t="shared" si="151"/>
        <v>0</v>
      </c>
      <c r="L67" s="44"/>
      <c r="M67" s="10"/>
      <c r="N67" s="39"/>
      <c r="O67" s="44">
        <v>0</v>
      </c>
      <c r="P67" s="10">
        <v>0</v>
      </c>
      <c r="Q67" s="39">
        <f t="shared" si="152"/>
        <v>0</v>
      </c>
      <c r="R67" s="72">
        <v>0</v>
      </c>
      <c r="S67" s="10">
        <v>0</v>
      </c>
      <c r="T67" s="39">
        <f t="shared" si="153"/>
        <v>0</v>
      </c>
      <c r="U67" s="72">
        <v>0</v>
      </c>
      <c r="V67" s="10">
        <v>0</v>
      </c>
      <c r="W67" s="39">
        <f t="shared" si="154"/>
        <v>0</v>
      </c>
      <c r="X67" s="72">
        <v>1005.521</v>
      </c>
      <c r="Y67" s="10">
        <v>21553.027999999998</v>
      </c>
      <c r="Z67" s="39">
        <f t="shared" si="155"/>
        <v>21434.687092561966</v>
      </c>
      <c r="AA67" s="72">
        <v>1005.521</v>
      </c>
      <c r="AB67" s="10">
        <v>21553.027999999998</v>
      </c>
      <c r="AC67" s="39">
        <f t="shared" si="156"/>
        <v>21434.687092561966</v>
      </c>
      <c r="AD67" s="44">
        <v>0</v>
      </c>
      <c r="AE67" s="10">
        <v>0</v>
      </c>
      <c r="AF67" s="39">
        <f t="shared" si="157"/>
        <v>0</v>
      </c>
      <c r="AG67" s="44">
        <v>0</v>
      </c>
      <c r="AH67" s="10">
        <v>0</v>
      </c>
      <c r="AI67" s="39">
        <f t="shared" si="158"/>
        <v>0</v>
      </c>
      <c r="AJ67" s="44">
        <v>0</v>
      </c>
      <c r="AK67" s="10">
        <v>0</v>
      </c>
      <c r="AL67" s="39">
        <f t="shared" si="159"/>
        <v>0</v>
      </c>
      <c r="AM67" s="44">
        <v>0</v>
      </c>
      <c r="AN67" s="10">
        <v>0</v>
      </c>
      <c r="AO67" s="39">
        <f t="shared" si="160"/>
        <v>0</v>
      </c>
      <c r="AP67" s="44">
        <v>0</v>
      </c>
      <c r="AQ67" s="10">
        <v>0</v>
      </c>
      <c r="AR67" s="39">
        <f t="shared" si="161"/>
        <v>0</v>
      </c>
      <c r="AS67" s="44">
        <v>0</v>
      </c>
      <c r="AT67" s="10">
        <v>0</v>
      </c>
      <c r="AU67" s="39">
        <f t="shared" si="162"/>
        <v>0</v>
      </c>
      <c r="AV67" s="44">
        <v>0</v>
      </c>
      <c r="AW67" s="10">
        <v>0</v>
      </c>
      <c r="AX67" s="39">
        <f t="shared" si="163"/>
        <v>0</v>
      </c>
      <c r="AY67" s="44">
        <v>0</v>
      </c>
      <c r="AZ67" s="10">
        <v>0</v>
      </c>
      <c r="BA67" s="39">
        <f t="shared" si="164"/>
        <v>0</v>
      </c>
      <c r="BB67" s="5">
        <f t="shared" si="168"/>
        <v>1005.521</v>
      </c>
      <c r="BC67" s="14">
        <f t="shared" si="169"/>
        <v>21553.027999999998</v>
      </c>
    </row>
    <row r="68" spans="1:55" x14ac:dyDescent="0.3">
      <c r="A68" s="43">
        <v>2021</v>
      </c>
      <c r="B68" s="39" t="s">
        <v>15</v>
      </c>
      <c r="C68" s="44">
        <v>0</v>
      </c>
      <c r="D68" s="10">
        <v>0</v>
      </c>
      <c r="E68" s="39">
        <f t="shared" si="170"/>
        <v>0</v>
      </c>
      <c r="F68" s="44">
        <v>0</v>
      </c>
      <c r="G68" s="10">
        <v>0</v>
      </c>
      <c r="H68" s="39">
        <f t="shared" si="150"/>
        <v>0</v>
      </c>
      <c r="I68" s="44">
        <v>0</v>
      </c>
      <c r="J68" s="10">
        <v>0</v>
      </c>
      <c r="K68" s="39">
        <f t="shared" si="151"/>
        <v>0</v>
      </c>
      <c r="L68" s="44"/>
      <c r="M68" s="10"/>
      <c r="N68" s="39"/>
      <c r="O68" s="44">
        <v>0</v>
      </c>
      <c r="P68" s="10">
        <v>0</v>
      </c>
      <c r="Q68" s="39">
        <f t="shared" si="152"/>
        <v>0</v>
      </c>
      <c r="R68" s="72">
        <v>0</v>
      </c>
      <c r="S68" s="10">
        <v>0</v>
      </c>
      <c r="T68" s="39">
        <f t="shared" si="153"/>
        <v>0</v>
      </c>
      <c r="U68" s="72">
        <v>0</v>
      </c>
      <c r="V68" s="10">
        <v>0</v>
      </c>
      <c r="W68" s="39">
        <f t="shared" si="154"/>
        <v>0</v>
      </c>
      <c r="X68" s="72">
        <v>996.57600000000002</v>
      </c>
      <c r="Y68" s="10">
        <v>20104.355</v>
      </c>
      <c r="Z68" s="39">
        <f t="shared" si="155"/>
        <v>20173.428820280642</v>
      </c>
      <c r="AA68" s="72">
        <v>996.57600000000002</v>
      </c>
      <c r="AB68" s="10">
        <v>20104.355</v>
      </c>
      <c r="AC68" s="39">
        <f t="shared" si="156"/>
        <v>20173.428820280642</v>
      </c>
      <c r="AD68" s="72">
        <v>671.38</v>
      </c>
      <c r="AE68" s="10">
        <v>11541.998</v>
      </c>
      <c r="AF68" s="39">
        <f t="shared" si="157"/>
        <v>17191.453424290266</v>
      </c>
      <c r="AG68" s="44">
        <v>0</v>
      </c>
      <c r="AH68" s="10">
        <v>0</v>
      </c>
      <c r="AI68" s="39">
        <f t="shared" si="158"/>
        <v>0</v>
      </c>
      <c r="AJ68" s="44">
        <v>0</v>
      </c>
      <c r="AK68" s="10">
        <v>0</v>
      </c>
      <c r="AL68" s="39">
        <f t="shared" si="159"/>
        <v>0</v>
      </c>
      <c r="AM68" s="44">
        <v>0</v>
      </c>
      <c r="AN68" s="10">
        <v>0</v>
      </c>
      <c r="AO68" s="39">
        <f t="shared" si="160"/>
        <v>0</v>
      </c>
      <c r="AP68" s="44">
        <v>0</v>
      </c>
      <c r="AQ68" s="10">
        <v>0</v>
      </c>
      <c r="AR68" s="39">
        <f t="shared" si="161"/>
        <v>0</v>
      </c>
      <c r="AS68" s="72">
        <v>0.05</v>
      </c>
      <c r="AT68" s="10">
        <v>4.4870000000000001</v>
      </c>
      <c r="AU68" s="39">
        <f t="shared" si="162"/>
        <v>89740</v>
      </c>
      <c r="AV68" s="44">
        <v>0</v>
      </c>
      <c r="AW68" s="10">
        <v>0</v>
      </c>
      <c r="AX68" s="39">
        <f t="shared" si="163"/>
        <v>0</v>
      </c>
      <c r="AY68" s="44">
        <v>0</v>
      </c>
      <c r="AZ68" s="10">
        <v>0</v>
      </c>
      <c r="BA68" s="39">
        <f t="shared" si="164"/>
        <v>0</v>
      </c>
      <c r="BB68" s="5">
        <f t="shared" si="168"/>
        <v>1668.0059999999999</v>
      </c>
      <c r="BC68" s="14">
        <f t="shared" si="169"/>
        <v>31650.84</v>
      </c>
    </row>
    <row r="69" spans="1:55" x14ac:dyDescent="0.3">
      <c r="A69" s="43">
        <v>2021</v>
      </c>
      <c r="B69" s="38" t="s">
        <v>16</v>
      </c>
      <c r="C69" s="44">
        <v>0</v>
      </c>
      <c r="D69" s="10">
        <v>0</v>
      </c>
      <c r="E69" s="39">
        <f t="shared" si="170"/>
        <v>0</v>
      </c>
      <c r="F69" s="44">
        <v>0</v>
      </c>
      <c r="G69" s="10">
        <v>0</v>
      </c>
      <c r="H69" s="39">
        <f t="shared" si="150"/>
        <v>0</v>
      </c>
      <c r="I69" s="44">
        <v>0</v>
      </c>
      <c r="J69" s="10">
        <v>0</v>
      </c>
      <c r="K69" s="39">
        <f t="shared" si="151"/>
        <v>0</v>
      </c>
      <c r="L69" s="44"/>
      <c r="M69" s="10"/>
      <c r="N69" s="39"/>
      <c r="O69" s="44">
        <v>0</v>
      </c>
      <c r="P69" s="10">
        <v>0</v>
      </c>
      <c r="Q69" s="39">
        <f t="shared" si="152"/>
        <v>0</v>
      </c>
      <c r="R69" s="44">
        <v>0</v>
      </c>
      <c r="S69" s="10">
        <v>0</v>
      </c>
      <c r="T69" s="39">
        <f t="shared" si="153"/>
        <v>0</v>
      </c>
      <c r="U69" s="44">
        <v>0</v>
      </c>
      <c r="V69" s="10">
        <v>0</v>
      </c>
      <c r="W69" s="39">
        <f t="shared" si="154"/>
        <v>0</v>
      </c>
      <c r="X69" s="44">
        <v>0</v>
      </c>
      <c r="Y69" s="10">
        <v>0</v>
      </c>
      <c r="Z69" s="39">
        <f t="shared" si="155"/>
        <v>0</v>
      </c>
      <c r="AA69" s="44">
        <v>0</v>
      </c>
      <c r="AB69" s="10">
        <v>0</v>
      </c>
      <c r="AC69" s="39">
        <f t="shared" si="156"/>
        <v>0</v>
      </c>
      <c r="AD69" s="44">
        <v>0</v>
      </c>
      <c r="AE69" s="10">
        <v>0</v>
      </c>
      <c r="AF69" s="39">
        <f t="shared" si="157"/>
        <v>0</v>
      </c>
      <c r="AG69" s="44">
        <v>0</v>
      </c>
      <c r="AH69" s="10">
        <v>0</v>
      </c>
      <c r="AI69" s="39">
        <f t="shared" si="158"/>
        <v>0</v>
      </c>
      <c r="AJ69" s="44">
        <v>0</v>
      </c>
      <c r="AK69" s="10">
        <v>0</v>
      </c>
      <c r="AL69" s="39">
        <f t="shared" si="159"/>
        <v>0</v>
      </c>
      <c r="AM69" s="44">
        <v>0</v>
      </c>
      <c r="AN69" s="10">
        <v>0</v>
      </c>
      <c r="AO69" s="39">
        <f t="shared" si="160"/>
        <v>0</v>
      </c>
      <c r="AP69" s="44">
        <v>0</v>
      </c>
      <c r="AQ69" s="10">
        <v>0</v>
      </c>
      <c r="AR69" s="39">
        <f t="shared" si="161"/>
        <v>0</v>
      </c>
      <c r="AS69" s="44">
        <v>0</v>
      </c>
      <c r="AT69" s="10">
        <v>0</v>
      </c>
      <c r="AU69" s="39">
        <f t="shared" si="162"/>
        <v>0</v>
      </c>
      <c r="AV69" s="44">
        <v>0</v>
      </c>
      <c r="AW69" s="10">
        <v>0</v>
      </c>
      <c r="AX69" s="39">
        <f t="shared" si="163"/>
        <v>0</v>
      </c>
      <c r="AY69" s="44">
        <v>0</v>
      </c>
      <c r="AZ69" s="10">
        <v>0</v>
      </c>
      <c r="BA69" s="39">
        <f t="shared" si="164"/>
        <v>0</v>
      </c>
      <c r="BB69" s="5">
        <f t="shared" si="168"/>
        <v>0</v>
      </c>
      <c r="BC69" s="14">
        <f t="shared" si="169"/>
        <v>0</v>
      </c>
    </row>
    <row r="70" spans="1:55" ht="15" thickBot="1" x14ac:dyDescent="0.35">
      <c r="A70" s="40"/>
      <c r="B70" s="41" t="s">
        <v>17</v>
      </c>
      <c r="C70" s="46">
        <f t="shared" ref="C70:D70" si="171">SUM(C58:C69)</f>
        <v>0</v>
      </c>
      <c r="D70" s="28">
        <f t="shared" si="171"/>
        <v>0</v>
      </c>
      <c r="E70" s="47"/>
      <c r="F70" s="46">
        <f t="shared" ref="F70:G70" si="172">SUM(F58:F69)</f>
        <v>0</v>
      </c>
      <c r="G70" s="28">
        <f t="shared" si="172"/>
        <v>0</v>
      </c>
      <c r="H70" s="47"/>
      <c r="I70" s="46">
        <f t="shared" ref="I70:J70" si="173">SUM(I58:I69)</f>
        <v>0</v>
      </c>
      <c r="J70" s="28">
        <f t="shared" si="173"/>
        <v>0</v>
      </c>
      <c r="K70" s="47"/>
      <c r="L70" s="46"/>
      <c r="M70" s="28"/>
      <c r="N70" s="47"/>
      <c r="O70" s="46">
        <f t="shared" ref="O70:P70" si="174">SUM(O58:O69)</f>
        <v>0</v>
      </c>
      <c r="P70" s="28">
        <f t="shared" si="174"/>
        <v>0</v>
      </c>
      <c r="Q70" s="47"/>
      <c r="R70" s="46">
        <f t="shared" ref="R70:S70" si="175">SUM(R58:R69)</f>
        <v>0</v>
      </c>
      <c r="S70" s="28">
        <f t="shared" si="175"/>
        <v>0</v>
      </c>
      <c r="T70" s="47"/>
      <c r="U70" s="46">
        <f t="shared" ref="U70:V70" si="176">SUM(U58:U69)</f>
        <v>0</v>
      </c>
      <c r="V70" s="28">
        <f t="shared" si="176"/>
        <v>0</v>
      </c>
      <c r="W70" s="47"/>
      <c r="X70" s="46">
        <f t="shared" ref="X70:Y70" si="177">SUM(X58:X69)</f>
        <v>16143.694000000003</v>
      </c>
      <c r="Y70" s="28">
        <f t="shared" si="177"/>
        <v>280868.13199999998</v>
      </c>
      <c r="Z70" s="47"/>
      <c r="AA70" s="46">
        <f t="shared" ref="AA70:AB70" si="178">SUM(AA58:AA69)</f>
        <v>16143.694000000003</v>
      </c>
      <c r="AB70" s="28">
        <f t="shared" si="178"/>
        <v>280868.13199999998</v>
      </c>
      <c r="AC70" s="47"/>
      <c r="AD70" s="46">
        <f t="shared" ref="AD70:AE70" si="179">SUM(AD58:AD69)</f>
        <v>911.38</v>
      </c>
      <c r="AE70" s="28">
        <f t="shared" si="179"/>
        <v>14953.798999999999</v>
      </c>
      <c r="AF70" s="47"/>
      <c r="AG70" s="46">
        <f t="shared" ref="AG70:AH70" si="180">SUM(AG58:AG69)</f>
        <v>0</v>
      </c>
      <c r="AH70" s="28">
        <f t="shared" si="180"/>
        <v>0</v>
      </c>
      <c r="AI70" s="47"/>
      <c r="AJ70" s="46">
        <f t="shared" ref="AJ70:AK70" si="181">SUM(AJ58:AJ69)</f>
        <v>0</v>
      </c>
      <c r="AK70" s="28">
        <f t="shared" si="181"/>
        <v>0</v>
      </c>
      <c r="AL70" s="47"/>
      <c r="AM70" s="46">
        <f t="shared" ref="AM70:AN70" si="182">SUM(AM58:AM69)</f>
        <v>0</v>
      </c>
      <c r="AN70" s="28">
        <f t="shared" si="182"/>
        <v>0</v>
      </c>
      <c r="AO70" s="47"/>
      <c r="AP70" s="46">
        <f t="shared" ref="AP70:AQ70" si="183">SUM(AP58:AP69)</f>
        <v>0</v>
      </c>
      <c r="AQ70" s="28">
        <f t="shared" si="183"/>
        <v>0</v>
      </c>
      <c r="AR70" s="47"/>
      <c r="AS70" s="46">
        <f t="shared" ref="AS70:AT70" si="184">SUM(AS58:AS69)</f>
        <v>0.05</v>
      </c>
      <c r="AT70" s="28">
        <f t="shared" si="184"/>
        <v>4.4870000000000001</v>
      </c>
      <c r="AU70" s="47"/>
      <c r="AV70" s="46">
        <f t="shared" ref="AV70:AW70" si="185">SUM(AV58:AV69)</f>
        <v>0</v>
      </c>
      <c r="AW70" s="28">
        <f t="shared" si="185"/>
        <v>0</v>
      </c>
      <c r="AX70" s="47"/>
      <c r="AY70" s="46">
        <f t="shared" ref="AY70:AZ70" si="186">SUM(AY58:AY69)</f>
        <v>0</v>
      </c>
      <c r="AZ70" s="28">
        <f t="shared" si="186"/>
        <v>0</v>
      </c>
      <c r="BA70" s="47"/>
      <c r="BB70" s="29">
        <f t="shared" si="168"/>
        <v>17055.124000000003</v>
      </c>
      <c r="BC70" s="30">
        <f t="shared" si="169"/>
        <v>295826.41800000001</v>
      </c>
    </row>
    <row r="71" spans="1:55" ht="16.2" customHeight="1" x14ac:dyDescent="0.3">
      <c r="A71" s="43">
        <v>2022</v>
      </c>
      <c r="B71" s="38" t="s">
        <v>5</v>
      </c>
      <c r="C71" s="44">
        <v>0</v>
      </c>
      <c r="D71" s="10">
        <v>0</v>
      </c>
      <c r="E71" s="39">
        <f>IF(C71=0,0,D71/C71*1000)</f>
        <v>0</v>
      </c>
      <c r="F71" s="44">
        <v>0</v>
      </c>
      <c r="G71" s="10">
        <v>0</v>
      </c>
      <c r="H71" s="39">
        <f t="shared" ref="H71:H82" si="187">IF(F71=0,0,G71/F71*1000)</f>
        <v>0</v>
      </c>
      <c r="I71" s="44">
        <v>0</v>
      </c>
      <c r="J71" s="10">
        <v>0</v>
      </c>
      <c r="K71" s="39">
        <f t="shared" ref="K71:K82" si="188">IF(I71=0,0,J71/I71*1000)</f>
        <v>0</v>
      </c>
      <c r="L71" s="44"/>
      <c r="M71" s="10"/>
      <c r="N71" s="39"/>
      <c r="O71" s="44">
        <v>0</v>
      </c>
      <c r="P71" s="10">
        <v>0</v>
      </c>
      <c r="Q71" s="39">
        <f t="shared" ref="Q71:Q82" si="189">IF(O71=0,0,P71/O71*1000)</f>
        <v>0</v>
      </c>
      <c r="R71" s="44">
        <v>0</v>
      </c>
      <c r="S71" s="10">
        <v>0</v>
      </c>
      <c r="T71" s="39">
        <f t="shared" ref="T71:T82" si="190">IF(R71=0,0,S71/R71*1000)</f>
        <v>0</v>
      </c>
      <c r="U71" s="44">
        <v>0</v>
      </c>
      <c r="V71" s="10">
        <v>0</v>
      </c>
      <c r="W71" s="39">
        <f t="shared" ref="W71:W82" si="191">IF(U71=0,0,V71/U71*1000)</f>
        <v>0</v>
      </c>
      <c r="X71" s="44">
        <v>0</v>
      </c>
      <c r="Y71" s="10">
        <v>0</v>
      </c>
      <c r="Z71" s="39">
        <f t="shared" ref="Z71:Z82" si="192">IF(X71=0,0,Y71/X71*1000)</f>
        <v>0</v>
      </c>
      <c r="AA71" s="44">
        <v>0</v>
      </c>
      <c r="AB71" s="10">
        <v>0</v>
      </c>
      <c r="AC71" s="39">
        <f t="shared" ref="AC71:AC82" si="193">IF(AA71=0,0,AB71/AA71*1000)</f>
        <v>0</v>
      </c>
      <c r="AD71" s="44">
        <v>0</v>
      </c>
      <c r="AE71" s="10">
        <v>0</v>
      </c>
      <c r="AF71" s="39">
        <f t="shared" ref="AF71:AF82" si="194">IF(AD71=0,0,AE71/AD71*1000)</f>
        <v>0</v>
      </c>
      <c r="AG71" s="44">
        <v>0</v>
      </c>
      <c r="AH71" s="10">
        <v>0</v>
      </c>
      <c r="AI71" s="39">
        <f t="shared" ref="AI71:AI82" si="195">IF(AG71=0,0,AH71/AG71*1000)</f>
        <v>0</v>
      </c>
      <c r="AJ71" s="44">
        <v>0</v>
      </c>
      <c r="AK71" s="10">
        <v>0</v>
      </c>
      <c r="AL71" s="39">
        <f t="shared" ref="AL71:AL82" si="196">IF(AJ71=0,0,AK71/AJ71*1000)</f>
        <v>0</v>
      </c>
      <c r="AM71" s="44">
        <v>0</v>
      </c>
      <c r="AN71" s="10">
        <v>0</v>
      </c>
      <c r="AO71" s="39">
        <f t="shared" ref="AO71:AO82" si="197">IF(AM71=0,0,AN71/AM71*1000)</f>
        <v>0</v>
      </c>
      <c r="AP71" s="44">
        <v>0</v>
      </c>
      <c r="AQ71" s="10">
        <v>0</v>
      </c>
      <c r="AR71" s="39">
        <f t="shared" ref="AR71:AR82" si="198">IF(AP71=0,0,AQ71/AP71*1000)</f>
        <v>0</v>
      </c>
      <c r="AS71" s="44">
        <v>0</v>
      </c>
      <c r="AT71" s="10">
        <v>0</v>
      </c>
      <c r="AU71" s="39">
        <f t="shared" ref="AU71:AU82" si="199">IF(AS71=0,0,AT71/AS71*1000)</f>
        <v>0</v>
      </c>
      <c r="AV71" s="44">
        <v>0</v>
      </c>
      <c r="AW71" s="10">
        <v>0</v>
      </c>
      <c r="AX71" s="39">
        <f t="shared" ref="AX71:AX82" si="200">IF(AV71=0,0,AW71/AV71*1000)</f>
        <v>0</v>
      </c>
      <c r="AY71" s="44">
        <v>0</v>
      </c>
      <c r="AZ71" s="10">
        <v>0</v>
      </c>
      <c r="BA71" s="39">
        <f t="shared" ref="BA71:BA82" si="201">IF(AY71=0,0,AZ71/AY71*1000)</f>
        <v>0</v>
      </c>
      <c r="BB71" s="5">
        <f>SUMIF($C$5:$BA$5,"Ton",C71:BA71)</f>
        <v>0</v>
      </c>
      <c r="BC71" s="14">
        <f>SUMIF($C$5:$BA$5,"F*",C71:BA71)</f>
        <v>0</v>
      </c>
    </row>
    <row r="72" spans="1:55" x14ac:dyDescent="0.3">
      <c r="A72" s="43">
        <v>2022</v>
      </c>
      <c r="B72" s="38" t="s">
        <v>6</v>
      </c>
      <c r="C72" s="44">
        <v>0</v>
      </c>
      <c r="D72" s="10">
        <v>0</v>
      </c>
      <c r="E72" s="39">
        <f t="shared" ref="E72:E73" si="202">IF(C72=0,0,D72/C72*1000)</f>
        <v>0</v>
      </c>
      <c r="F72" s="44">
        <v>0</v>
      </c>
      <c r="G72" s="10">
        <v>0</v>
      </c>
      <c r="H72" s="39">
        <f t="shared" si="187"/>
        <v>0</v>
      </c>
      <c r="I72" s="44">
        <v>0</v>
      </c>
      <c r="J72" s="10">
        <v>0</v>
      </c>
      <c r="K72" s="39">
        <f t="shared" si="188"/>
        <v>0</v>
      </c>
      <c r="L72" s="44"/>
      <c r="M72" s="10"/>
      <c r="N72" s="39"/>
      <c r="O72" s="44">
        <v>0</v>
      </c>
      <c r="P72" s="10">
        <v>0</v>
      </c>
      <c r="Q72" s="39">
        <f t="shared" si="189"/>
        <v>0</v>
      </c>
      <c r="R72" s="44">
        <v>0</v>
      </c>
      <c r="S72" s="10">
        <v>0</v>
      </c>
      <c r="T72" s="39">
        <f t="shared" si="190"/>
        <v>0</v>
      </c>
      <c r="U72" s="44">
        <v>0</v>
      </c>
      <c r="V72" s="10">
        <v>0</v>
      </c>
      <c r="W72" s="39">
        <f t="shared" si="191"/>
        <v>0</v>
      </c>
      <c r="X72" s="44">
        <v>0</v>
      </c>
      <c r="Y72" s="10">
        <v>0</v>
      </c>
      <c r="Z72" s="39">
        <f t="shared" si="192"/>
        <v>0</v>
      </c>
      <c r="AA72" s="44">
        <v>0</v>
      </c>
      <c r="AB72" s="10">
        <v>0</v>
      </c>
      <c r="AC72" s="39">
        <f t="shared" si="193"/>
        <v>0</v>
      </c>
      <c r="AD72" s="44">
        <v>0</v>
      </c>
      <c r="AE72" s="10">
        <v>0</v>
      </c>
      <c r="AF72" s="39">
        <f t="shared" si="194"/>
        <v>0</v>
      </c>
      <c r="AG72" s="44">
        <v>0</v>
      </c>
      <c r="AH72" s="10">
        <v>0</v>
      </c>
      <c r="AI72" s="39">
        <f t="shared" si="195"/>
        <v>0</v>
      </c>
      <c r="AJ72" s="44">
        <v>0</v>
      </c>
      <c r="AK72" s="10">
        <v>0</v>
      </c>
      <c r="AL72" s="39">
        <f t="shared" si="196"/>
        <v>0</v>
      </c>
      <c r="AM72" s="44">
        <v>0</v>
      </c>
      <c r="AN72" s="10">
        <v>0</v>
      </c>
      <c r="AO72" s="39">
        <f t="shared" si="197"/>
        <v>0</v>
      </c>
      <c r="AP72" s="44">
        <v>0</v>
      </c>
      <c r="AQ72" s="10">
        <v>0</v>
      </c>
      <c r="AR72" s="39">
        <f t="shared" si="198"/>
        <v>0</v>
      </c>
      <c r="AS72" s="44">
        <v>0</v>
      </c>
      <c r="AT72" s="10">
        <v>0</v>
      </c>
      <c r="AU72" s="39">
        <f t="shared" si="199"/>
        <v>0</v>
      </c>
      <c r="AV72" s="44">
        <v>0</v>
      </c>
      <c r="AW72" s="10">
        <v>0</v>
      </c>
      <c r="AX72" s="39">
        <f t="shared" si="200"/>
        <v>0</v>
      </c>
      <c r="AY72" s="44">
        <v>0</v>
      </c>
      <c r="AZ72" s="10">
        <v>0</v>
      </c>
      <c r="BA72" s="39">
        <f t="shared" si="201"/>
        <v>0</v>
      </c>
      <c r="BB72" s="5">
        <f t="shared" ref="BB72:BB83" si="203">SUMIF($C$5:$BA$5,"Ton",C72:BA72)</f>
        <v>0</v>
      </c>
      <c r="BC72" s="77">
        <f t="shared" ref="BC72:BC83" si="204">SUMIF($C$5:$BA$5,"F*",C72:BA72)</f>
        <v>0</v>
      </c>
    </row>
    <row r="73" spans="1:55" x14ac:dyDescent="0.3">
      <c r="A73" s="43">
        <v>2022</v>
      </c>
      <c r="B73" s="38" t="s">
        <v>7</v>
      </c>
      <c r="C73" s="44">
        <v>0</v>
      </c>
      <c r="D73" s="10">
        <v>0</v>
      </c>
      <c r="E73" s="39">
        <f t="shared" si="202"/>
        <v>0</v>
      </c>
      <c r="F73" s="44">
        <v>0</v>
      </c>
      <c r="G73" s="10">
        <v>0</v>
      </c>
      <c r="H73" s="39">
        <f t="shared" si="187"/>
        <v>0</v>
      </c>
      <c r="I73" s="44">
        <v>0</v>
      </c>
      <c r="J73" s="10">
        <v>0</v>
      </c>
      <c r="K73" s="39">
        <f t="shared" si="188"/>
        <v>0</v>
      </c>
      <c r="L73" s="44"/>
      <c r="M73" s="10"/>
      <c r="N73" s="39"/>
      <c r="O73" s="44">
        <v>0</v>
      </c>
      <c r="P73" s="10">
        <v>0</v>
      </c>
      <c r="Q73" s="39">
        <f t="shared" si="189"/>
        <v>0</v>
      </c>
      <c r="R73" s="44">
        <v>0</v>
      </c>
      <c r="S73" s="10">
        <v>0</v>
      </c>
      <c r="T73" s="39">
        <f t="shared" si="190"/>
        <v>0</v>
      </c>
      <c r="U73" s="44">
        <v>0</v>
      </c>
      <c r="V73" s="10">
        <v>0</v>
      </c>
      <c r="W73" s="39">
        <f t="shared" si="191"/>
        <v>0</v>
      </c>
      <c r="X73" s="44">
        <v>0</v>
      </c>
      <c r="Y73" s="10">
        <v>0</v>
      </c>
      <c r="Z73" s="39">
        <f t="shared" si="192"/>
        <v>0</v>
      </c>
      <c r="AA73" s="44">
        <v>0</v>
      </c>
      <c r="AB73" s="10">
        <v>0</v>
      </c>
      <c r="AC73" s="39">
        <f t="shared" si="193"/>
        <v>0</v>
      </c>
      <c r="AD73" s="44">
        <v>0</v>
      </c>
      <c r="AE73" s="10">
        <v>0</v>
      </c>
      <c r="AF73" s="39">
        <f t="shared" si="194"/>
        <v>0</v>
      </c>
      <c r="AG73" s="44">
        <v>0</v>
      </c>
      <c r="AH73" s="10">
        <v>0</v>
      </c>
      <c r="AI73" s="39">
        <f t="shared" si="195"/>
        <v>0</v>
      </c>
      <c r="AJ73" s="44">
        <v>0</v>
      </c>
      <c r="AK73" s="10">
        <v>0</v>
      </c>
      <c r="AL73" s="39">
        <f t="shared" si="196"/>
        <v>0</v>
      </c>
      <c r="AM73" s="44">
        <v>0</v>
      </c>
      <c r="AN73" s="10">
        <v>0</v>
      </c>
      <c r="AO73" s="39">
        <f t="shared" si="197"/>
        <v>0</v>
      </c>
      <c r="AP73" s="44">
        <v>0</v>
      </c>
      <c r="AQ73" s="10">
        <v>0</v>
      </c>
      <c r="AR73" s="39">
        <f t="shared" si="198"/>
        <v>0</v>
      </c>
      <c r="AS73" s="44">
        <v>0</v>
      </c>
      <c r="AT73" s="10">
        <v>0</v>
      </c>
      <c r="AU73" s="39">
        <f t="shared" si="199"/>
        <v>0</v>
      </c>
      <c r="AV73" s="44">
        <v>0</v>
      </c>
      <c r="AW73" s="10">
        <v>0</v>
      </c>
      <c r="AX73" s="39">
        <f t="shared" si="200"/>
        <v>0</v>
      </c>
      <c r="AY73" s="44">
        <v>0</v>
      </c>
      <c r="AZ73" s="10">
        <v>0</v>
      </c>
      <c r="BA73" s="39">
        <f t="shared" si="201"/>
        <v>0</v>
      </c>
      <c r="BB73" s="5">
        <f t="shared" si="203"/>
        <v>0</v>
      </c>
      <c r="BC73" s="14">
        <f t="shared" si="204"/>
        <v>0</v>
      </c>
    </row>
    <row r="74" spans="1:55" x14ac:dyDescent="0.3">
      <c r="A74" s="43">
        <v>2022</v>
      </c>
      <c r="B74" s="38" t="s">
        <v>8</v>
      </c>
      <c r="C74" s="44">
        <v>0</v>
      </c>
      <c r="D74" s="10">
        <v>0</v>
      </c>
      <c r="E74" s="39">
        <f>IF(C74=0,0,D74/C74*1000)</f>
        <v>0</v>
      </c>
      <c r="F74" s="44">
        <v>0</v>
      </c>
      <c r="G74" s="10">
        <v>0</v>
      </c>
      <c r="H74" s="39">
        <f t="shared" si="187"/>
        <v>0</v>
      </c>
      <c r="I74" s="44">
        <v>0</v>
      </c>
      <c r="J74" s="10">
        <v>0</v>
      </c>
      <c r="K74" s="39">
        <f t="shared" si="188"/>
        <v>0</v>
      </c>
      <c r="L74" s="44"/>
      <c r="M74" s="10"/>
      <c r="N74" s="39"/>
      <c r="O74" s="44">
        <v>0</v>
      </c>
      <c r="P74" s="10">
        <v>0</v>
      </c>
      <c r="Q74" s="39">
        <f t="shared" si="189"/>
        <v>0</v>
      </c>
      <c r="R74" s="44">
        <v>0</v>
      </c>
      <c r="S74" s="10">
        <v>0</v>
      </c>
      <c r="T74" s="39">
        <f t="shared" si="190"/>
        <v>0</v>
      </c>
      <c r="U74" s="44">
        <v>0</v>
      </c>
      <c r="V74" s="10">
        <v>0</v>
      </c>
      <c r="W74" s="39">
        <f t="shared" si="191"/>
        <v>0</v>
      </c>
      <c r="X74" s="44">
        <v>0</v>
      </c>
      <c r="Y74" s="10">
        <v>0</v>
      </c>
      <c r="Z74" s="39">
        <f t="shared" si="192"/>
        <v>0</v>
      </c>
      <c r="AA74" s="44">
        <v>0</v>
      </c>
      <c r="AB74" s="10">
        <v>0</v>
      </c>
      <c r="AC74" s="39">
        <f t="shared" si="193"/>
        <v>0</v>
      </c>
      <c r="AD74" s="44">
        <v>0</v>
      </c>
      <c r="AE74" s="10">
        <v>0</v>
      </c>
      <c r="AF74" s="39">
        <f t="shared" si="194"/>
        <v>0</v>
      </c>
      <c r="AG74" s="44">
        <v>0</v>
      </c>
      <c r="AH74" s="10">
        <v>0</v>
      </c>
      <c r="AI74" s="39">
        <f t="shared" si="195"/>
        <v>0</v>
      </c>
      <c r="AJ74" s="44">
        <v>0</v>
      </c>
      <c r="AK74" s="10">
        <v>0</v>
      </c>
      <c r="AL74" s="39">
        <f t="shared" si="196"/>
        <v>0</v>
      </c>
      <c r="AM74" s="72">
        <v>239.92</v>
      </c>
      <c r="AN74" s="10">
        <v>5329.4250000000002</v>
      </c>
      <c r="AO74" s="39">
        <f t="shared" si="197"/>
        <v>22213.341947315774</v>
      </c>
      <c r="AP74" s="44">
        <v>0</v>
      </c>
      <c r="AQ74" s="10">
        <v>0</v>
      </c>
      <c r="AR74" s="39">
        <f t="shared" si="198"/>
        <v>0</v>
      </c>
      <c r="AS74" s="44">
        <v>0</v>
      </c>
      <c r="AT74" s="10">
        <v>0</v>
      </c>
      <c r="AU74" s="39">
        <f t="shared" si="199"/>
        <v>0</v>
      </c>
      <c r="AV74" s="44">
        <v>0</v>
      </c>
      <c r="AW74" s="10">
        <v>0</v>
      </c>
      <c r="AX74" s="39">
        <f t="shared" si="200"/>
        <v>0</v>
      </c>
      <c r="AY74" s="44">
        <v>0</v>
      </c>
      <c r="AZ74" s="10">
        <v>0</v>
      </c>
      <c r="BA74" s="39">
        <f t="shared" si="201"/>
        <v>0</v>
      </c>
      <c r="BB74" s="5">
        <f t="shared" si="203"/>
        <v>239.92</v>
      </c>
      <c r="BC74" s="14">
        <f t="shared" si="204"/>
        <v>5329.4250000000002</v>
      </c>
    </row>
    <row r="75" spans="1:55" x14ac:dyDescent="0.3">
      <c r="A75" s="43">
        <v>2022</v>
      </c>
      <c r="B75" s="39" t="s">
        <v>9</v>
      </c>
      <c r="C75" s="44">
        <v>0</v>
      </c>
      <c r="D75" s="10">
        <v>0</v>
      </c>
      <c r="E75" s="39">
        <f t="shared" ref="E75:E82" si="205">IF(C75=0,0,D75/C75*1000)</f>
        <v>0</v>
      </c>
      <c r="F75" s="44">
        <v>0</v>
      </c>
      <c r="G75" s="10">
        <v>0</v>
      </c>
      <c r="H75" s="39">
        <f t="shared" si="187"/>
        <v>0</v>
      </c>
      <c r="I75" s="44">
        <v>0</v>
      </c>
      <c r="J75" s="10">
        <v>0</v>
      </c>
      <c r="K75" s="39">
        <f t="shared" si="188"/>
        <v>0</v>
      </c>
      <c r="L75" s="44"/>
      <c r="M75" s="10"/>
      <c r="N75" s="39"/>
      <c r="O75" s="44">
        <v>0</v>
      </c>
      <c r="P75" s="10">
        <v>0</v>
      </c>
      <c r="Q75" s="39">
        <f t="shared" si="189"/>
        <v>0</v>
      </c>
      <c r="R75" s="44">
        <v>0</v>
      </c>
      <c r="S75" s="10">
        <v>0</v>
      </c>
      <c r="T75" s="39">
        <f t="shared" si="190"/>
        <v>0</v>
      </c>
      <c r="U75" s="44">
        <v>0</v>
      </c>
      <c r="V75" s="10">
        <v>0</v>
      </c>
      <c r="W75" s="39">
        <f t="shared" si="191"/>
        <v>0</v>
      </c>
      <c r="X75" s="44">
        <v>0</v>
      </c>
      <c r="Y75" s="10">
        <v>0</v>
      </c>
      <c r="Z75" s="39">
        <f t="shared" si="192"/>
        <v>0</v>
      </c>
      <c r="AA75" s="44">
        <v>0</v>
      </c>
      <c r="AB75" s="10">
        <v>0</v>
      </c>
      <c r="AC75" s="39">
        <f t="shared" si="193"/>
        <v>0</v>
      </c>
      <c r="AD75" s="44">
        <v>0</v>
      </c>
      <c r="AE75" s="10">
        <v>0</v>
      </c>
      <c r="AF75" s="39">
        <f t="shared" si="194"/>
        <v>0</v>
      </c>
      <c r="AG75" s="44">
        <v>0</v>
      </c>
      <c r="AH75" s="10">
        <v>0</v>
      </c>
      <c r="AI75" s="39">
        <f t="shared" si="195"/>
        <v>0</v>
      </c>
      <c r="AJ75" s="44">
        <v>0</v>
      </c>
      <c r="AK75" s="10">
        <v>0</v>
      </c>
      <c r="AL75" s="39">
        <f t="shared" si="196"/>
        <v>0</v>
      </c>
      <c r="AM75" s="44">
        <v>0</v>
      </c>
      <c r="AN75" s="10">
        <v>0</v>
      </c>
      <c r="AO75" s="39">
        <f t="shared" si="197"/>
        <v>0</v>
      </c>
      <c r="AP75" s="44">
        <v>0</v>
      </c>
      <c r="AQ75" s="10">
        <v>0</v>
      </c>
      <c r="AR75" s="39">
        <f t="shared" si="198"/>
        <v>0</v>
      </c>
      <c r="AS75" s="44">
        <v>0</v>
      </c>
      <c r="AT75" s="10">
        <v>0</v>
      </c>
      <c r="AU75" s="39">
        <f t="shared" si="199"/>
        <v>0</v>
      </c>
      <c r="AV75" s="44">
        <v>0</v>
      </c>
      <c r="AW75" s="10">
        <v>0</v>
      </c>
      <c r="AX75" s="39">
        <f t="shared" si="200"/>
        <v>0</v>
      </c>
      <c r="AY75" s="72">
        <v>35.56</v>
      </c>
      <c r="AZ75" s="10">
        <v>1060.577</v>
      </c>
      <c r="BA75" s="39">
        <f t="shared" si="201"/>
        <v>29825</v>
      </c>
      <c r="BB75" s="5">
        <f t="shared" si="203"/>
        <v>35.56</v>
      </c>
      <c r="BC75" s="14">
        <f t="shared" si="204"/>
        <v>1060.577</v>
      </c>
    </row>
    <row r="76" spans="1:55" x14ac:dyDescent="0.3">
      <c r="A76" s="43">
        <v>2022</v>
      </c>
      <c r="B76" s="38" t="s">
        <v>10</v>
      </c>
      <c r="C76" s="44">
        <v>0</v>
      </c>
      <c r="D76" s="10">
        <v>0</v>
      </c>
      <c r="E76" s="39">
        <f t="shared" si="205"/>
        <v>0</v>
      </c>
      <c r="F76" s="44">
        <v>0</v>
      </c>
      <c r="G76" s="10">
        <v>0</v>
      </c>
      <c r="H76" s="39">
        <f t="shared" si="187"/>
        <v>0</v>
      </c>
      <c r="I76" s="44">
        <v>0</v>
      </c>
      <c r="J76" s="10">
        <v>0</v>
      </c>
      <c r="K76" s="39">
        <f t="shared" si="188"/>
        <v>0</v>
      </c>
      <c r="L76" s="44"/>
      <c r="M76" s="10"/>
      <c r="N76" s="39"/>
      <c r="O76" s="44">
        <v>0</v>
      </c>
      <c r="P76" s="10">
        <v>0</v>
      </c>
      <c r="Q76" s="39">
        <f t="shared" si="189"/>
        <v>0</v>
      </c>
      <c r="R76" s="72">
        <v>4998.8159999999998</v>
      </c>
      <c r="S76" s="10">
        <v>149482.44399999999</v>
      </c>
      <c r="T76" s="39">
        <f t="shared" si="190"/>
        <v>29903.569965367798</v>
      </c>
      <c r="U76" s="44">
        <v>0</v>
      </c>
      <c r="V76" s="10">
        <v>0</v>
      </c>
      <c r="W76" s="39">
        <f t="shared" si="191"/>
        <v>0</v>
      </c>
      <c r="X76" s="72">
        <v>6004.0709999999999</v>
      </c>
      <c r="Y76" s="10">
        <v>183451.11</v>
      </c>
      <c r="Z76" s="39">
        <f t="shared" si="192"/>
        <v>30554.453803094599</v>
      </c>
      <c r="AA76" s="72">
        <v>6004.0709999999999</v>
      </c>
      <c r="AB76" s="10">
        <v>183451.11</v>
      </c>
      <c r="AC76" s="39">
        <f t="shared" si="193"/>
        <v>30554.453803094599</v>
      </c>
      <c r="AD76" s="44">
        <v>0</v>
      </c>
      <c r="AE76" s="10">
        <v>0</v>
      </c>
      <c r="AF76" s="39">
        <f t="shared" si="194"/>
        <v>0</v>
      </c>
      <c r="AG76" s="44">
        <v>0</v>
      </c>
      <c r="AH76" s="10">
        <v>0</v>
      </c>
      <c r="AI76" s="39">
        <f t="shared" si="195"/>
        <v>0</v>
      </c>
      <c r="AJ76" s="44">
        <v>0</v>
      </c>
      <c r="AK76" s="10">
        <v>0</v>
      </c>
      <c r="AL76" s="39">
        <f t="shared" si="196"/>
        <v>0</v>
      </c>
      <c r="AM76" s="44">
        <v>0</v>
      </c>
      <c r="AN76" s="10">
        <v>0</v>
      </c>
      <c r="AO76" s="39">
        <f t="shared" si="197"/>
        <v>0</v>
      </c>
      <c r="AP76" s="44">
        <v>0</v>
      </c>
      <c r="AQ76" s="10">
        <v>0</v>
      </c>
      <c r="AR76" s="39">
        <f t="shared" si="198"/>
        <v>0</v>
      </c>
      <c r="AS76" s="44">
        <v>0</v>
      </c>
      <c r="AT76" s="10">
        <v>0</v>
      </c>
      <c r="AU76" s="39">
        <f t="shared" si="199"/>
        <v>0</v>
      </c>
      <c r="AV76" s="44">
        <v>0</v>
      </c>
      <c r="AW76" s="10">
        <v>0</v>
      </c>
      <c r="AX76" s="39">
        <f t="shared" si="200"/>
        <v>0</v>
      </c>
      <c r="AY76" s="44">
        <v>0</v>
      </c>
      <c r="AZ76" s="10">
        <v>0</v>
      </c>
      <c r="BA76" s="39">
        <f t="shared" si="201"/>
        <v>0</v>
      </c>
      <c r="BB76" s="5">
        <f t="shared" si="203"/>
        <v>17006.957999999999</v>
      </c>
      <c r="BC76" s="14">
        <f t="shared" si="204"/>
        <v>516384.66399999999</v>
      </c>
    </row>
    <row r="77" spans="1:55" x14ac:dyDescent="0.3">
      <c r="A77" s="43">
        <v>2022</v>
      </c>
      <c r="B77" s="38" t="s">
        <v>11</v>
      </c>
      <c r="C77" s="44">
        <v>0</v>
      </c>
      <c r="D77" s="10">
        <v>0</v>
      </c>
      <c r="E77" s="39">
        <f t="shared" si="205"/>
        <v>0</v>
      </c>
      <c r="F77" s="44">
        <v>0</v>
      </c>
      <c r="G77" s="10">
        <v>0</v>
      </c>
      <c r="H77" s="39">
        <f t="shared" si="187"/>
        <v>0</v>
      </c>
      <c r="I77" s="44">
        <v>0</v>
      </c>
      <c r="J77" s="10">
        <v>0</v>
      </c>
      <c r="K77" s="39">
        <f t="shared" si="188"/>
        <v>0</v>
      </c>
      <c r="L77" s="44"/>
      <c r="M77" s="10"/>
      <c r="N77" s="39"/>
      <c r="O77" s="44">
        <v>0</v>
      </c>
      <c r="P77" s="10">
        <v>0</v>
      </c>
      <c r="Q77" s="39">
        <f t="shared" si="189"/>
        <v>0</v>
      </c>
      <c r="R77" s="44">
        <v>0</v>
      </c>
      <c r="S77" s="10">
        <v>0</v>
      </c>
      <c r="T77" s="39">
        <f t="shared" si="190"/>
        <v>0</v>
      </c>
      <c r="U77" s="72">
        <v>0.93</v>
      </c>
      <c r="V77" s="10">
        <v>62.436999999999998</v>
      </c>
      <c r="W77" s="39">
        <f t="shared" si="191"/>
        <v>67136.559139784935</v>
      </c>
      <c r="X77" s="44">
        <v>0</v>
      </c>
      <c r="Y77" s="10">
        <v>0</v>
      </c>
      <c r="Z77" s="39">
        <f t="shared" si="192"/>
        <v>0</v>
      </c>
      <c r="AA77" s="44">
        <v>0</v>
      </c>
      <c r="AB77" s="10">
        <v>0</v>
      </c>
      <c r="AC77" s="39">
        <f t="shared" si="193"/>
        <v>0</v>
      </c>
      <c r="AD77" s="44">
        <v>0</v>
      </c>
      <c r="AE77" s="10">
        <v>0</v>
      </c>
      <c r="AF77" s="39">
        <f t="shared" si="194"/>
        <v>0</v>
      </c>
      <c r="AG77" s="44">
        <v>0</v>
      </c>
      <c r="AH77" s="10">
        <v>0</v>
      </c>
      <c r="AI77" s="39">
        <f t="shared" si="195"/>
        <v>0</v>
      </c>
      <c r="AJ77" s="44">
        <v>0</v>
      </c>
      <c r="AK77" s="10">
        <v>0</v>
      </c>
      <c r="AL77" s="39">
        <f t="shared" si="196"/>
        <v>0</v>
      </c>
      <c r="AM77" s="44">
        <v>0</v>
      </c>
      <c r="AN77" s="10">
        <v>0</v>
      </c>
      <c r="AO77" s="39">
        <f t="shared" si="197"/>
        <v>0</v>
      </c>
      <c r="AP77" s="44">
        <v>0</v>
      </c>
      <c r="AQ77" s="10">
        <v>0</v>
      </c>
      <c r="AR77" s="39">
        <f t="shared" si="198"/>
        <v>0</v>
      </c>
      <c r="AS77" s="44">
        <v>0</v>
      </c>
      <c r="AT77" s="10">
        <v>0</v>
      </c>
      <c r="AU77" s="39">
        <f t="shared" si="199"/>
        <v>0</v>
      </c>
      <c r="AV77" s="44">
        <v>0</v>
      </c>
      <c r="AW77" s="10">
        <v>0</v>
      </c>
      <c r="AX77" s="39">
        <f t="shared" si="200"/>
        <v>0</v>
      </c>
      <c r="AY77" s="44">
        <v>0</v>
      </c>
      <c r="AZ77" s="10">
        <v>0</v>
      </c>
      <c r="BA77" s="39">
        <f t="shared" si="201"/>
        <v>0</v>
      </c>
      <c r="BB77" s="5">
        <f t="shared" si="203"/>
        <v>0.93</v>
      </c>
      <c r="BC77" s="14">
        <f t="shared" si="204"/>
        <v>62.436999999999998</v>
      </c>
    </row>
    <row r="78" spans="1:55" x14ac:dyDescent="0.3">
      <c r="A78" s="43">
        <v>2022</v>
      </c>
      <c r="B78" s="38" t="s">
        <v>12</v>
      </c>
      <c r="C78" s="44">
        <v>0</v>
      </c>
      <c r="D78" s="10">
        <v>0</v>
      </c>
      <c r="E78" s="39">
        <f t="shared" si="205"/>
        <v>0</v>
      </c>
      <c r="F78" s="44">
        <v>0</v>
      </c>
      <c r="G78" s="10">
        <v>0</v>
      </c>
      <c r="H78" s="39">
        <f t="shared" si="187"/>
        <v>0</v>
      </c>
      <c r="I78" s="72">
        <v>1.16E-3</v>
      </c>
      <c r="J78" s="10">
        <v>0.27100000000000002</v>
      </c>
      <c r="K78" s="39">
        <f t="shared" si="188"/>
        <v>233620.68965517243</v>
      </c>
      <c r="L78" s="44"/>
      <c r="M78" s="10"/>
      <c r="N78" s="39"/>
      <c r="O78" s="44">
        <v>0</v>
      </c>
      <c r="P78" s="10">
        <v>0</v>
      </c>
      <c r="Q78" s="39">
        <f t="shared" si="189"/>
        <v>0</v>
      </c>
      <c r="R78" s="44">
        <v>0</v>
      </c>
      <c r="S78" s="10">
        <v>0</v>
      </c>
      <c r="T78" s="39">
        <f t="shared" si="190"/>
        <v>0</v>
      </c>
      <c r="U78" s="44">
        <v>0</v>
      </c>
      <c r="V78" s="10">
        <v>0</v>
      </c>
      <c r="W78" s="39">
        <f t="shared" si="191"/>
        <v>0</v>
      </c>
      <c r="X78" s="44">
        <v>0</v>
      </c>
      <c r="Y78" s="10">
        <v>0</v>
      </c>
      <c r="Z78" s="39">
        <f t="shared" si="192"/>
        <v>0</v>
      </c>
      <c r="AA78" s="44">
        <v>0</v>
      </c>
      <c r="AB78" s="10">
        <v>0</v>
      </c>
      <c r="AC78" s="39">
        <f t="shared" si="193"/>
        <v>0</v>
      </c>
      <c r="AD78" s="44">
        <v>0</v>
      </c>
      <c r="AE78" s="10">
        <v>0</v>
      </c>
      <c r="AF78" s="39">
        <f t="shared" si="194"/>
        <v>0</v>
      </c>
      <c r="AG78" s="72">
        <v>6028.56</v>
      </c>
      <c r="AH78" s="10">
        <v>159142.45300000001</v>
      </c>
      <c r="AI78" s="39">
        <f t="shared" si="195"/>
        <v>26398.087271255492</v>
      </c>
      <c r="AJ78" s="44">
        <v>0</v>
      </c>
      <c r="AK78" s="10">
        <v>0</v>
      </c>
      <c r="AL78" s="39">
        <f t="shared" si="196"/>
        <v>0</v>
      </c>
      <c r="AM78" s="44">
        <v>0</v>
      </c>
      <c r="AN78" s="10">
        <v>0</v>
      </c>
      <c r="AO78" s="39">
        <f t="shared" si="197"/>
        <v>0</v>
      </c>
      <c r="AP78" s="44">
        <v>0</v>
      </c>
      <c r="AQ78" s="10">
        <v>0</v>
      </c>
      <c r="AR78" s="39">
        <f t="shared" si="198"/>
        <v>0</v>
      </c>
      <c r="AS78" s="44">
        <v>0</v>
      </c>
      <c r="AT78" s="10">
        <v>0</v>
      </c>
      <c r="AU78" s="39">
        <f t="shared" si="199"/>
        <v>0</v>
      </c>
      <c r="AV78" s="44">
        <v>0</v>
      </c>
      <c r="AW78" s="10">
        <v>0</v>
      </c>
      <c r="AX78" s="39">
        <f t="shared" si="200"/>
        <v>0</v>
      </c>
      <c r="AY78" s="44">
        <v>0</v>
      </c>
      <c r="AZ78" s="10">
        <v>0</v>
      </c>
      <c r="BA78" s="39">
        <f t="shared" si="201"/>
        <v>0</v>
      </c>
      <c r="BB78" s="5">
        <f t="shared" si="203"/>
        <v>6028.5611600000002</v>
      </c>
      <c r="BC78" s="14">
        <f t="shared" si="204"/>
        <v>159142.72400000002</v>
      </c>
    </row>
    <row r="79" spans="1:55" x14ac:dyDescent="0.3">
      <c r="A79" s="43">
        <v>2022</v>
      </c>
      <c r="B79" s="38" t="s">
        <v>13</v>
      </c>
      <c r="C79" s="44">
        <v>0</v>
      </c>
      <c r="D79" s="10">
        <v>0</v>
      </c>
      <c r="E79" s="39">
        <f t="shared" si="205"/>
        <v>0</v>
      </c>
      <c r="F79" s="44">
        <v>0</v>
      </c>
      <c r="G79" s="10">
        <v>0</v>
      </c>
      <c r="H79" s="39">
        <f t="shared" si="187"/>
        <v>0</v>
      </c>
      <c r="I79" s="44">
        <v>0</v>
      </c>
      <c r="J79" s="10">
        <v>0</v>
      </c>
      <c r="K79" s="39">
        <f t="shared" si="188"/>
        <v>0</v>
      </c>
      <c r="L79" s="44"/>
      <c r="M79" s="10"/>
      <c r="N79" s="39"/>
      <c r="O79" s="44">
        <v>0</v>
      </c>
      <c r="P79" s="10">
        <v>0</v>
      </c>
      <c r="Q79" s="39">
        <f t="shared" si="189"/>
        <v>0</v>
      </c>
      <c r="R79" s="44">
        <v>0</v>
      </c>
      <c r="S79" s="10">
        <v>0</v>
      </c>
      <c r="T79" s="39">
        <f t="shared" si="190"/>
        <v>0</v>
      </c>
      <c r="U79" s="44">
        <v>0</v>
      </c>
      <c r="V79" s="10">
        <v>0</v>
      </c>
      <c r="W79" s="39">
        <f t="shared" si="191"/>
        <v>0</v>
      </c>
      <c r="X79" s="44">
        <v>0</v>
      </c>
      <c r="Y79" s="10">
        <v>0</v>
      </c>
      <c r="Z79" s="39">
        <f t="shared" si="192"/>
        <v>0</v>
      </c>
      <c r="AA79" s="44">
        <v>0</v>
      </c>
      <c r="AB79" s="10">
        <v>0</v>
      </c>
      <c r="AC79" s="39">
        <f t="shared" si="193"/>
        <v>0</v>
      </c>
      <c r="AD79" s="44">
        <v>0</v>
      </c>
      <c r="AE79" s="10">
        <v>0</v>
      </c>
      <c r="AF79" s="39">
        <f t="shared" si="194"/>
        <v>0</v>
      </c>
      <c r="AG79" s="44">
        <v>0</v>
      </c>
      <c r="AH79" s="10">
        <v>0</v>
      </c>
      <c r="AI79" s="39">
        <f t="shared" si="195"/>
        <v>0</v>
      </c>
      <c r="AJ79" s="44">
        <v>0</v>
      </c>
      <c r="AK79" s="10">
        <v>0</v>
      </c>
      <c r="AL79" s="39">
        <f t="shared" si="196"/>
        <v>0</v>
      </c>
      <c r="AM79" s="44">
        <v>0</v>
      </c>
      <c r="AN79" s="10">
        <v>0</v>
      </c>
      <c r="AO79" s="39">
        <f t="shared" si="197"/>
        <v>0</v>
      </c>
      <c r="AP79" s="44">
        <v>0</v>
      </c>
      <c r="AQ79" s="10">
        <v>0</v>
      </c>
      <c r="AR79" s="39">
        <f t="shared" si="198"/>
        <v>0</v>
      </c>
      <c r="AS79" s="44">
        <v>0</v>
      </c>
      <c r="AT79" s="10">
        <v>0</v>
      </c>
      <c r="AU79" s="39">
        <f t="shared" si="199"/>
        <v>0</v>
      </c>
      <c r="AV79" s="44">
        <v>0</v>
      </c>
      <c r="AW79" s="10">
        <v>0</v>
      </c>
      <c r="AX79" s="39">
        <f t="shared" si="200"/>
        <v>0</v>
      </c>
      <c r="AY79" s="44">
        <v>0</v>
      </c>
      <c r="AZ79" s="10">
        <v>0</v>
      </c>
      <c r="BA79" s="39">
        <f t="shared" si="201"/>
        <v>0</v>
      </c>
      <c r="BB79" s="5">
        <f t="shared" si="203"/>
        <v>0</v>
      </c>
      <c r="BC79" s="14">
        <f t="shared" si="204"/>
        <v>0</v>
      </c>
    </row>
    <row r="80" spans="1:55" x14ac:dyDescent="0.3">
      <c r="A80" s="43">
        <v>2022</v>
      </c>
      <c r="B80" s="38" t="s">
        <v>14</v>
      </c>
      <c r="C80" s="44">
        <v>0</v>
      </c>
      <c r="D80" s="10">
        <v>0</v>
      </c>
      <c r="E80" s="39">
        <f t="shared" si="205"/>
        <v>0</v>
      </c>
      <c r="F80" s="44">
        <v>0</v>
      </c>
      <c r="G80" s="10">
        <v>0</v>
      </c>
      <c r="H80" s="39">
        <f t="shared" si="187"/>
        <v>0</v>
      </c>
      <c r="I80" s="44">
        <v>0</v>
      </c>
      <c r="J80" s="10">
        <v>0</v>
      </c>
      <c r="K80" s="39">
        <f t="shared" si="188"/>
        <v>0</v>
      </c>
      <c r="L80" s="44"/>
      <c r="M80" s="10"/>
      <c r="N80" s="39"/>
      <c r="O80" s="44">
        <v>0</v>
      </c>
      <c r="P80" s="10">
        <v>0</v>
      </c>
      <c r="Q80" s="39">
        <f t="shared" si="189"/>
        <v>0</v>
      </c>
      <c r="R80" s="44">
        <v>0</v>
      </c>
      <c r="S80" s="10">
        <v>0</v>
      </c>
      <c r="T80" s="39">
        <f t="shared" si="190"/>
        <v>0</v>
      </c>
      <c r="U80" s="44">
        <v>0</v>
      </c>
      <c r="V80" s="10">
        <v>0</v>
      </c>
      <c r="W80" s="39">
        <f t="shared" si="191"/>
        <v>0</v>
      </c>
      <c r="X80" s="44">
        <v>0</v>
      </c>
      <c r="Y80" s="10">
        <v>0</v>
      </c>
      <c r="Z80" s="39">
        <f t="shared" si="192"/>
        <v>0</v>
      </c>
      <c r="AA80" s="44">
        <v>0</v>
      </c>
      <c r="AB80" s="10">
        <v>0</v>
      </c>
      <c r="AC80" s="39">
        <f t="shared" si="193"/>
        <v>0</v>
      </c>
      <c r="AD80" s="44">
        <v>0</v>
      </c>
      <c r="AE80" s="10">
        <v>0</v>
      </c>
      <c r="AF80" s="39">
        <f t="shared" si="194"/>
        <v>0</v>
      </c>
      <c r="AG80" s="44">
        <v>0</v>
      </c>
      <c r="AH80" s="10">
        <v>0</v>
      </c>
      <c r="AI80" s="39">
        <f t="shared" si="195"/>
        <v>0</v>
      </c>
      <c r="AJ80" s="44">
        <v>0</v>
      </c>
      <c r="AK80" s="10">
        <v>0</v>
      </c>
      <c r="AL80" s="39">
        <f t="shared" si="196"/>
        <v>0</v>
      </c>
      <c r="AM80" s="44">
        <v>0</v>
      </c>
      <c r="AN80" s="10">
        <v>0</v>
      </c>
      <c r="AO80" s="39">
        <f t="shared" si="197"/>
        <v>0</v>
      </c>
      <c r="AP80" s="44">
        <v>0</v>
      </c>
      <c r="AQ80" s="10">
        <v>0</v>
      </c>
      <c r="AR80" s="39">
        <f t="shared" si="198"/>
        <v>0</v>
      </c>
      <c r="AS80" s="44">
        <v>0</v>
      </c>
      <c r="AT80" s="10">
        <v>0</v>
      </c>
      <c r="AU80" s="39">
        <f t="shared" si="199"/>
        <v>0</v>
      </c>
      <c r="AV80" s="44">
        <v>0</v>
      </c>
      <c r="AW80" s="10">
        <v>0</v>
      </c>
      <c r="AX80" s="39">
        <f t="shared" si="200"/>
        <v>0</v>
      </c>
      <c r="AY80" s="44">
        <v>0</v>
      </c>
      <c r="AZ80" s="10">
        <v>0</v>
      </c>
      <c r="BA80" s="39">
        <f t="shared" si="201"/>
        <v>0</v>
      </c>
      <c r="BB80" s="5">
        <f t="shared" si="203"/>
        <v>0</v>
      </c>
      <c r="BC80" s="14">
        <f t="shared" si="204"/>
        <v>0</v>
      </c>
    </row>
    <row r="81" spans="1:55" x14ac:dyDescent="0.3">
      <c r="A81" s="43">
        <v>2022</v>
      </c>
      <c r="B81" s="39" t="s">
        <v>15</v>
      </c>
      <c r="C81" s="44">
        <v>0</v>
      </c>
      <c r="D81" s="10">
        <v>0</v>
      </c>
      <c r="E81" s="39">
        <f t="shared" si="205"/>
        <v>0</v>
      </c>
      <c r="F81" s="44">
        <v>0</v>
      </c>
      <c r="G81" s="10">
        <v>0</v>
      </c>
      <c r="H81" s="39">
        <f t="shared" si="187"/>
        <v>0</v>
      </c>
      <c r="I81" s="44">
        <v>0</v>
      </c>
      <c r="J81" s="10">
        <v>0</v>
      </c>
      <c r="K81" s="39">
        <f t="shared" si="188"/>
        <v>0</v>
      </c>
      <c r="L81" s="44"/>
      <c r="M81" s="10"/>
      <c r="N81" s="39"/>
      <c r="O81" s="44">
        <v>0</v>
      </c>
      <c r="P81" s="10">
        <v>0</v>
      </c>
      <c r="Q81" s="39">
        <f t="shared" si="189"/>
        <v>0</v>
      </c>
      <c r="R81" s="44">
        <v>0</v>
      </c>
      <c r="S81" s="10">
        <v>0</v>
      </c>
      <c r="T81" s="39">
        <f t="shared" si="190"/>
        <v>0</v>
      </c>
      <c r="U81" s="44">
        <v>0</v>
      </c>
      <c r="V81" s="10">
        <v>0</v>
      </c>
      <c r="W81" s="39">
        <f t="shared" si="191"/>
        <v>0</v>
      </c>
      <c r="X81" s="44">
        <v>0</v>
      </c>
      <c r="Y81" s="10">
        <v>0</v>
      </c>
      <c r="Z81" s="39">
        <f t="shared" si="192"/>
        <v>0</v>
      </c>
      <c r="AA81" s="44">
        <v>0</v>
      </c>
      <c r="AB81" s="10">
        <v>0</v>
      </c>
      <c r="AC81" s="39">
        <f t="shared" si="193"/>
        <v>0</v>
      </c>
      <c r="AD81" s="44">
        <v>0</v>
      </c>
      <c r="AE81" s="10">
        <v>0</v>
      </c>
      <c r="AF81" s="39">
        <f t="shared" si="194"/>
        <v>0</v>
      </c>
      <c r="AG81" s="44">
        <v>0</v>
      </c>
      <c r="AH81" s="10">
        <v>0</v>
      </c>
      <c r="AI81" s="39">
        <f t="shared" si="195"/>
        <v>0</v>
      </c>
      <c r="AJ81" s="44">
        <v>0</v>
      </c>
      <c r="AK81" s="10">
        <v>0</v>
      </c>
      <c r="AL81" s="39">
        <f t="shared" si="196"/>
        <v>0</v>
      </c>
      <c r="AM81" s="44">
        <v>0</v>
      </c>
      <c r="AN81" s="10">
        <v>0</v>
      </c>
      <c r="AO81" s="39">
        <f t="shared" si="197"/>
        <v>0</v>
      </c>
      <c r="AP81" s="44">
        <v>0</v>
      </c>
      <c r="AQ81" s="10">
        <v>0</v>
      </c>
      <c r="AR81" s="39">
        <f t="shared" si="198"/>
        <v>0</v>
      </c>
      <c r="AS81" s="44">
        <v>0</v>
      </c>
      <c r="AT81" s="10">
        <v>0</v>
      </c>
      <c r="AU81" s="39">
        <f t="shared" si="199"/>
        <v>0</v>
      </c>
      <c r="AV81" s="44">
        <v>0</v>
      </c>
      <c r="AW81" s="10">
        <v>0</v>
      </c>
      <c r="AX81" s="39">
        <f t="shared" si="200"/>
        <v>0</v>
      </c>
      <c r="AY81" s="44">
        <v>0</v>
      </c>
      <c r="AZ81" s="10">
        <v>0</v>
      </c>
      <c r="BA81" s="39">
        <f t="shared" si="201"/>
        <v>0</v>
      </c>
      <c r="BB81" s="5">
        <f t="shared" si="203"/>
        <v>0</v>
      </c>
      <c r="BC81" s="14">
        <f t="shared" si="204"/>
        <v>0</v>
      </c>
    </row>
    <row r="82" spans="1:55" x14ac:dyDescent="0.3">
      <c r="A82" s="43">
        <v>2022</v>
      </c>
      <c r="B82" s="38" t="s">
        <v>16</v>
      </c>
      <c r="C82" s="44">
        <v>0</v>
      </c>
      <c r="D82" s="10">
        <v>0</v>
      </c>
      <c r="E82" s="39">
        <f t="shared" si="205"/>
        <v>0</v>
      </c>
      <c r="F82" s="44">
        <v>0</v>
      </c>
      <c r="G82" s="10">
        <v>0</v>
      </c>
      <c r="H82" s="39">
        <f t="shared" si="187"/>
        <v>0</v>
      </c>
      <c r="I82" s="44">
        <v>0</v>
      </c>
      <c r="J82" s="10">
        <v>0</v>
      </c>
      <c r="K82" s="39">
        <f t="shared" si="188"/>
        <v>0</v>
      </c>
      <c r="L82" s="44"/>
      <c r="M82" s="10"/>
      <c r="N82" s="39"/>
      <c r="O82" s="44">
        <v>0</v>
      </c>
      <c r="P82" s="10">
        <v>0</v>
      </c>
      <c r="Q82" s="39">
        <f t="shared" si="189"/>
        <v>0</v>
      </c>
      <c r="R82" s="44">
        <v>0</v>
      </c>
      <c r="S82" s="10">
        <v>0</v>
      </c>
      <c r="T82" s="39">
        <f t="shared" si="190"/>
        <v>0</v>
      </c>
      <c r="U82" s="44">
        <v>0</v>
      </c>
      <c r="V82" s="10">
        <v>0</v>
      </c>
      <c r="W82" s="39">
        <f t="shared" si="191"/>
        <v>0</v>
      </c>
      <c r="X82" s="44">
        <v>0</v>
      </c>
      <c r="Y82" s="10">
        <v>0</v>
      </c>
      <c r="Z82" s="39">
        <f t="shared" si="192"/>
        <v>0</v>
      </c>
      <c r="AA82" s="44">
        <v>0</v>
      </c>
      <c r="AB82" s="10">
        <v>0</v>
      </c>
      <c r="AC82" s="39">
        <f t="shared" si="193"/>
        <v>0</v>
      </c>
      <c r="AD82" s="44">
        <v>0</v>
      </c>
      <c r="AE82" s="10">
        <v>0</v>
      </c>
      <c r="AF82" s="39">
        <f t="shared" si="194"/>
        <v>0</v>
      </c>
      <c r="AG82" s="44">
        <v>0</v>
      </c>
      <c r="AH82" s="10">
        <v>0</v>
      </c>
      <c r="AI82" s="39">
        <f t="shared" si="195"/>
        <v>0</v>
      </c>
      <c r="AJ82" s="44">
        <v>0</v>
      </c>
      <c r="AK82" s="10">
        <v>0</v>
      </c>
      <c r="AL82" s="39">
        <f t="shared" si="196"/>
        <v>0</v>
      </c>
      <c r="AM82" s="44">
        <v>0</v>
      </c>
      <c r="AN82" s="10">
        <v>0</v>
      </c>
      <c r="AO82" s="39">
        <f t="shared" si="197"/>
        <v>0</v>
      </c>
      <c r="AP82" s="44">
        <v>0</v>
      </c>
      <c r="AQ82" s="10">
        <v>0</v>
      </c>
      <c r="AR82" s="39">
        <f t="shared" si="198"/>
        <v>0</v>
      </c>
      <c r="AS82" s="44">
        <v>0</v>
      </c>
      <c r="AT82" s="10">
        <v>0</v>
      </c>
      <c r="AU82" s="39">
        <f t="shared" si="199"/>
        <v>0</v>
      </c>
      <c r="AV82" s="44">
        <v>0</v>
      </c>
      <c r="AW82" s="10">
        <v>0</v>
      </c>
      <c r="AX82" s="39">
        <f t="shared" si="200"/>
        <v>0</v>
      </c>
      <c r="AY82" s="44">
        <v>0</v>
      </c>
      <c r="AZ82" s="10">
        <v>0</v>
      </c>
      <c r="BA82" s="39">
        <f t="shared" si="201"/>
        <v>0</v>
      </c>
      <c r="BB82" s="5">
        <f t="shared" si="203"/>
        <v>0</v>
      </c>
      <c r="BC82" s="14">
        <f t="shared" si="204"/>
        <v>0</v>
      </c>
    </row>
    <row r="83" spans="1:55" ht="15" thickBot="1" x14ac:dyDescent="0.35">
      <c r="A83" s="40"/>
      <c r="B83" s="41" t="s">
        <v>17</v>
      </c>
      <c r="C83" s="46">
        <f t="shared" ref="C83:D83" si="206">SUM(C71:C82)</f>
        <v>0</v>
      </c>
      <c r="D83" s="28">
        <f t="shared" si="206"/>
        <v>0</v>
      </c>
      <c r="E83" s="47"/>
      <c r="F83" s="46">
        <f t="shared" ref="F83:G83" si="207">SUM(F71:F82)</f>
        <v>0</v>
      </c>
      <c r="G83" s="28">
        <f t="shared" si="207"/>
        <v>0</v>
      </c>
      <c r="H83" s="47"/>
      <c r="I83" s="46">
        <f t="shared" ref="I83:J83" si="208">SUM(I71:I82)</f>
        <v>1.16E-3</v>
      </c>
      <c r="J83" s="28">
        <f t="shared" si="208"/>
        <v>0.27100000000000002</v>
      </c>
      <c r="K83" s="47"/>
      <c r="L83" s="46"/>
      <c r="M83" s="28"/>
      <c r="N83" s="47"/>
      <c r="O83" s="46">
        <f t="shared" ref="O83:P83" si="209">SUM(O71:O82)</f>
        <v>0</v>
      </c>
      <c r="P83" s="28">
        <f t="shared" si="209"/>
        <v>0</v>
      </c>
      <c r="Q83" s="47"/>
      <c r="R83" s="46">
        <f t="shared" ref="R83:S83" si="210">SUM(R71:R82)</f>
        <v>4998.8159999999998</v>
      </c>
      <c r="S83" s="28">
        <f t="shared" si="210"/>
        <v>149482.44399999999</v>
      </c>
      <c r="T83" s="47"/>
      <c r="U83" s="46">
        <f t="shared" ref="U83:V83" si="211">SUM(U71:U82)</f>
        <v>0.93</v>
      </c>
      <c r="V83" s="28">
        <f t="shared" si="211"/>
        <v>62.436999999999998</v>
      </c>
      <c r="W83" s="47"/>
      <c r="X83" s="46">
        <f t="shared" ref="X83:Y83" si="212">SUM(X71:X82)</f>
        <v>6004.0709999999999</v>
      </c>
      <c r="Y83" s="28">
        <f t="shared" si="212"/>
        <v>183451.11</v>
      </c>
      <c r="Z83" s="47"/>
      <c r="AA83" s="46">
        <f t="shared" ref="AA83:AB83" si="213">SUM(AA71:AA82)</f>
        <v>6004.0709999999999</v>
      </c>
      <c r="AB83" s="28">
        <f t="shared" si="213"/>
        <v>183451.11</v>
      </c>
      <c r="AC83" s="47"/>
      <c r="AD83" s="46">
        <f t="shared" ref="AD83:AE83" si="214">SUM(AD71:AD82)</f>
        <v>0</v>
      </c>
      <c r="AE83" s="28">
        <f t="shared" si="214"/>
        <v>0</v>
      </c>
      <c r="AF83" s="47"/>
      <c r="AG83" s="46">
        <f t="shared" ref="AG83:AH83" si="215">SUM(AG71:AG82)</f>
        <v>6028.56</v>
      </c>
      <c r="AH83" s="28">
        <f t="shared" si="215"/>
        <v>159142.45300000001</v>
      </c>
      <c r="AI83" s="47"/>
      <c r="AJ83" s="46">
        <f t="shared" ref="AJ83:AK83" si="216">SUM(AJ71:AJ82)</f>
        <v>0</v>
      </c>
      <c r="AK83" s="28">
        <f t="shared" si="216"/>
        <v>0</v>
      </c>
      <c r="AL83" s="47"/>
      <c r="AM83" s="46">
        <f t="shared" ref="AM83:AN83" si="217">SUM(AM71:AM82)</f>
        <v>239.92</v>
      </c>
      <c r="AN83" s="28">
        <f t="shared" si="217"/>
        <v>5329.4250000000002</v>
      </c>
      <c r="AO83" s="47"/>
      <c r="AP83" s="46">
        <f t="shared" ref="AP83:AQ83" si="218">SUM(AP71:AP82)</f>
        <v>0</v>
      </c>
      <c r="AQ83" s="28">
        <f t="shared" si="218"/>
        <v>0</v>
      </c>
      <c r="AR83" s="47"/>
      <c r="AS83" s="46">
        <f t="shared" ref="AS83:AT83" si="219">SUM(AS71:AS82)</f>
        <v>0</v>
      </c>
      <c r="AT83" s="28">
        <f t="shared" si="219"/>
        <v>0</v>
      </c>
      <c r="AU83" s="47"/>
      <c r="AV83" s="46">
        <f t="shared" ref="AV83:AW83" si="220">SUM(AV71:AV82)</f>
        <v>0</v>
      </c>
      <c r="AW83" s="28">
        <f t="shared" si="220"/>
        <v>0</v>
      </c>
      <c r="AX83" s="47"/>
      <c r="AY83" s="46">
        <f t="shared" ref="AY83:AZ83" si="221">SUM(AY71:AY82)</f>
        <v>35.56</v>
      </c>
      <c r="AZ83" s="28">
        <f t="shared" si="221"/>
        <v>1060.577</v>
      </c>
      <c r="BA83" s="47"/>
      <c r="BB83" s="29">
        <f t="shared" si="203"/>
        <v>23311.92916</v>
      </c>
      <c r="BC83" s="30">
        <f t="shared" si="204"/>
        <v>681979.82700000005</v>
      </c>
    </row>
    <row r="84" spans="1:55" x14ac:dyDescent="0.3">
      <c r="A84" s="43">
        <v>2023</v>
      </c>
      <c r="B84" s="38" t="s">
        <v>5</v>
      </c>
      <c r="C84" s="44">
        <v>0</v>
      </c>
      <c r="D84" s="10">
        <v>0</v>
      </c>
      <c r="E84" s="39">
        <f>IF(C84=0,0,D84/C84*1000)</f>
        <v>0</v>
      </c>
      <c r="F84" s="44">
        <v>0</v>
      </c>
      <c r="G84" s="10">
        <v>0</v>
      </c>
      <c r="H84" s="39">
        <f t="shared" ref="H84:H95" si="222">IF(F84=0,0,G84/F84*1000)</f>
        <v>0</v>
      </c>
      <c r="I84" s="44">
        <v>0</v>
      </c>
      <c r="J84" s="10">
        <v>0</v>
      </c>
      <c r="K84" s="39">
        <f t="shared" ref="K84:K95" si="223">IF(I84=0,0,J84/I84*1000)</f>
        <v>0</v>
      </c>
      <c r="L84" s="44"/>
      <c r="M84" s="10"/>
      <c r="N84" s="39"/>
      <c r="O84" s="44">
        <v>0</v>
      </c>
      <c r="P84" s="10">
        <v>0</v>
      </c>
      <c r="Q84" s="39">
        <f t="shared" ref="Q84:Q95" si="224">IF(O84=0,0,P84/O84*1000)</f>
        <v>0</v>
      </c>
      <c r="R84" s="44">
        <v>0</v>
      </c>
      <c r="S84" s="10">
        <v>0</v>
      </c>
      <c r="T84" s="39">
        <f t="shared" ref="T84:T95" si="225">IF(R84=0,0,S84/R84*1000)</f>
        <v>0</v>
      </c>
      <c r="U84" s="44">
        <v>0</v>
      </c>
      <c r="V84" s="10">
        <v>0</v>
      </c>
      <c r="W84" s="39">
        <f t="shared" ref="W84:W95" si="226">IF(U84=0,0,V84/U84*1000)</f>
        <v>0</v>
      </c>
      <c r="X84" s="44">
        <v>0</v>
      </c>
      <c r="Y84" s="10">
        <v>0</v>
      </c>
      <c r="Z84" s="39">
        <f t="shared" ref="Z84:Z95" si="227">IF(X84=0,0,Y84/X84*1000)</f>
        <v>0</v>
      </c>
      <c r="AA84" s="44">
        <v>0</v>
      </c>
      <c r="AB84" s="10">
        <v>0</v>
      </c>
      <c r="AC84" s="39">
        <f t="shared" ref="AC84:AC95" si="228">IF(AA84=0,0,AB84/AA84*1000)</f>
        <v>0</v>
      </c>
      <c r="AD84" s="44">
        <v>0</v>
      </c>
      <c r="AE84" s="10">
        <v>0</v>
      </c>
      <c r="AF84" s="39">
        <f t="shared" ref="AF84:AF95" si="229">IF(AD84=0,0,AE84/AD84*1000)</f>
        <v>0</v>
      </c>
      <c r="AG84" s="44">
        <v>0</v>
      </c>
      <c r="AH84" s="10">
        <v>0</v>
      </c>
      <c r="AI84" s="39">
        <f t="shared" ref="AI84:AI95" si="230">IF(AG84=0,0,AH84/AG84*1000)</f>
        <v>0</v>
      </c>
      <c r="AJ84" s="44">
        <v>0</v>
      </c>
      <c r="AK84" s="10">
        <v>0</v>
      </c>
      <c r="AL84" s="39">
        <f t="shared" ref="AL84:AL95" si="231">IF(AJ84=0,0,AK84/AJ84*1000)</f>
        <v>0</v>
      </c>
      <c r="AM84" s="44">
        <v>0</v>
      </c>
      <c r="AN84" s="10">
        <v>0</v>
      </c>
      <c r="AO84" s="39">
        <f t="shared" ref="AO84:AO95" si="232">IF(AM84=0,0,AN84/AM84*1000)</f>
        <v>0</v>
      </c>
      <c r="AP84" s="44">
        <v>0</v>
      </c>
      <c r="AQ84" s="10">
        <v>0</v>
      </c>
      <c r="AR84" s="39">
        <f t="shared" ref="AR84:AR95" si="233">IF(AP84=0,0,AQ84/AP84*1000)</f>
        <v>0</v>
      </c>
      <c r="AS84" s="44">
        <v>0</v>
      </c>
      <c r="AT84" s="10">
        <v>0</v>
      </c>
      <c r="AU84" s="39">
        <f t="shared" ref="AU84:AU95" si="234">IF(AS84=0,0,AT84/AS84*1000)</f>
        <v>0</v>
      </c>
      <c r="AV84" s="44">
        <v>0</v>
      </c>
      <c r="AW84" s="10">
        <v>0</v>
      </c>
      <c r="AX84" s="39">
        <f t="shared" ref="AX84:AX95" si="235">IF(AV84=0,0,AW84/AV84*1000)</f>
        <v>0</v>
      </c>
      <c r="AY84" s="44">
        <v>0</v>
      </c>
      <c r="AZ84" s="10">
        <v>0</v>
      </c>
      <c r="BA84" s="39">
        <f t="shared" ref="BA84:BA95" si="236">IF(AY84=0,0,AZ84/AY84*1000)</f>
        <v>0</v>
      </c>
      <c r="BB84" s="5">
        <f>SUMIF($C$5:$BA$5,"Ton",C84:BA84)</f>
        <v>0</v>
      </c>
      <c r="BC84" s="14">
        <f>SUMIF($C$5:$BA$5,"F*",C84:BA84)</f>
        <v>0</v>
      </c>
    </row>
    <row r="85" spans="1:55" x14ac:dyDescent="0.3">
      <c r="A85" s="43">
        <v>2023</v>
      </c>
      <c r="B85" s="38" t="s">
        <v>6</v>
      </c>
      <c r="C85" s="44">
        <v>0</v>
      </c>
      <c r="D85" s="10">
        <v>0</v>
      </c>
      <c r="E85" s="39">
        <f t="shared" ref="E85:E86" si="237">IF(C85=0,0,D85/C85*1000)</f>
        <v>0</v>
      </c>
      <c r="F85" s="44">
        <v>0</v>
      </c>
      <c r="G85" s="10">
        <v>0</v>
      </c>
      <c r="H85" s="39">
        <f t="shared" si="222"/>
        <v>0</v>
      </c>
      <c r="I85" s="44">
        <v>0</v>
      </c>
      <c r="J85" s="10">
        <v>0</v>
      </c>
      <c r="K85" s="39">
        <f t="shared" si="223"/>
        <v>0</v>
      </c>
      <c r="L85" s="44"/>
      <c r="M85" s="10"/>
      <c r="N85" s="39"/>
      <c r="O85" s="44">
        <v>0</v>
      </c>
      <c r="P85" s="10">
        <v>0</v>
      </c>
      <c r="Q85" s="39">
        <f t="shared" si="224"/>
        <v>0</v>
      </c>
      <c r="R85" s="44">
        <v>0</v>
      </c>
      <c r="S85" s="10">
        <v>0</v>
      </c>
      <c r="T85" s="39">
        <f t="shared" si="225"/>
        <v>0</v>
      </c>
      <c r="U85" s="44">
        <v>0</v>
      </c>
      <c r="V85" s="10">
        <v>0</v>
      </c>
      <c r="W85" s="39">
        <f t="shared" si="226"/>
        <v>0</v>
      </c>
      <c r="X85" s="44">
        <v>0</v>
      </c>
      <c r="Y85" s="10">
        <v>0</v>
      </c>
      <c r="Z85" s="39">
        <f t="shared" si="227"/>
        <v>0</v>
      </c>
      <c r="AA85" s="44">
        <v>0</v>
      </c>
      <c r="AB85" s="10">
        <v>0</v>
      </c>
      <c r="AC85" s="39">
        <f t="shared" si="228"/>
        <v>0</v>
      </c>
      <c r="AD85" s="44">
        <v>0</v>
      </c>
      <c r="AE85" s="10">
        <v>0</v>
      </c>
      <c r="AF85" s="39">
        <f t="shared" si="229"/>
        <v>0</v>
      </c>
      <c r="AG85" s="44">
        <v>0</v>
      </c>
      <c r="AH85" s="10">
        <v>0</v>
      </c>
      <c r="AI85" s="39">
        <f t="shared" si="230"/>
        <v>0</v>
      </c>
      <c r="AJ85" s="44">
        <v>0</v>
      </c>
      <c r="AK85" s="10">
        <v>0</v>
      </c>
      <c r="AL85" s="39">
        <f t="shared" si="231"/>
        <v>0</v>
      </c>
      <c r="AM85" s="44">
        <v>0</v>
      </c>
      <c r="AN85" s="10">
        <v>0</v>
      </c>
      <c r="AO85" s="39">
        <f t="shared" si="232"/>
        <v>0</v>
      </c>
      <c r="AP85" s="44">
        <v>0</v>
      </c>
      <c r="AQ85" s="10">
        <v>0</v>
      </c>
      <c r="AR85" s="39">
        <f t="shared" si="233"/>
        <v>0</v>
      </c>
      <c r="AS85" s="44">
        <v>0</v>
      </c>
      <c r="AT85" s="10">
        <v>0</v>
      </c>
      <c r="AU85" s="39">
        <f t="shared" si="234"/>
        <v>0</v>
      </c>
      <c r="AV85" s="44">
        <v>0</v>
      </c>
      <c r="AW85" s="10">
        <v>0</v>
      </c>
      <c r="AX85" s="39">
        <f t="shared" si="235"/>
        <v>0</v>
      </c>
      <c r="AY85" s="44">
        <v>0</v>
      </c>
      <c r="AZ85" s="10">
        <v>0</v>
      </c>
      <c r="BA85" s="39">
        <f t="shared" si="236"/>
        <v>0</v>
      </c>
      <c r="BB85" s="5">
        <f t="shared" ref="BB85:BB96" si="238">SUMIF($C$5:$BA$5,"Ton",C85:BA85)</f>
        <v>0</v>
      </c>
      <c r="BC85" s="77">
        <f t="shared" ref="BC85:BC96" si="239">SUMIF($C$5:$BA$5,"F*",C85:BA85)</f>
        <v>0</v>
      </c>
    </row>
    <row r="86" spans="1:55" x14ac:dyDescent="0.3">
      <c r="A86" s="43">
        <v>2023</v>
      </c>
      <c r="B86" s="38" t="s">
        <v>7</v>
      </c>
      <c r="C86" s="44">
        <v>0</v>
      </c>
      <c r="D86" s="10">
        <v>0</v>
      </c>
      <c r="E86" s="39">
        <f t="shared" si="237"/>
        <v>0</v>
      </c>
      <c r="F86" s="44">
        <v>0</v>
      </c>
      <c r="G86" s="10">
        <v>0</v>
      </c>
      <c r="H86" s="39">
        <f t="shared" si="222"/>
        <v>0</v>
      </c>
      <c r="I86" s="44">
        <v>0</v>
      </c>
      <c r="J86" s="10">
        <v>0</v>
      </c>
      <c r="K86" s="39">
        <f t="shared" si="223"/>
        <v>0</v>
      </c>
      <c r="L86" s="44"/>
      <c r="M86" s="10"/>
      <c r="N86" s="39"/>
      <c r="O86" s="44">
        <v>0</v>
      </c>
      <c r="P86" s="10">
        <v>0</v>
      </c>
      <c r="Q86" s="39">
        <f t="shared" si="224"/>
        <v>0</v>
      </c>
      <c r="R86" s="44">
        <v>0</v>
      </c>
      <c r="S86" s="10">
        <v>0</v>
      </c>
      <c r="T86" s="39">
        <f t="shared" si="225"/>
        <v>0</v>
      </c>
      <c r="U86" s="44">
        <v>0</v>
      </c>
      <c r="V86" s="10">
        <v>0</v>
      </c>
      <c r="W86" s="39">
        <f t="shared" si="226"/>
        <v>0</v>
      </c>
      <c r="X86" s="44">
        <v>0</v>
      </c>
      <c r="Y86" s="10">
        <v>0</v>
      </c>
      <c r="Z86" s="39">
        <f t="shared" si="227"/>
        <v>0</v>
      </c>
      <c r="AA86" s="44">
        <v>0</v>
      </c>
      <c r="AB86" s="10">
        <v>0</v>
      </c>
      <c r="AC86" s="39">
        <f t="shared" si="228"/>
        <v>0</v>
      </c>
      <c r="AD86" s="44">
        <v>0</v>
      </c>
      <c r="AE86" s="10">
        <v>0</v>
      </c>
      <c r="AF86" s="39">
        <f t="shared" si="229"/>
        <v>0</v>
      </c>
      <c r="AG86" s="44">
        <v>0</v>
      </c>
      <c r="AH86" s="10">
        <v>0</v>
      </c>
      <c r="AI86" s="39">
        <f t="shared" si="230"/>
        <v>0</v>
      </c>
      <c r="AJ86" s="44">
        <v>0</v>
      </c>
      <c r="AK86" s="10">
        <v>0</v>
      </c>
      <c r="AL86" s="39">
        <f t="shared" si="231"/>
        <v>0</v>
      </c>
      <c r="AM86" s="44">
        <v>0</v>
      </c>
      <c r="AN86" s="10">
        <v>0</v>
      </c>
      <c r="AO86" s="39">
        <f t="shared" si="232"/>
        <v>0</v>
      </c>
      <c r="AP86" s="44">
        <v>0</v>
      </c>
      <c r="AQ86" s="10">
        <v>0</v>
      </c>
      <c r="AR86" s="39">
        <f t="shared" si="233"/>
        <v>0</v>
      </c>
      <c r="AS86" s="44">
        <v>0</v>
      </c>
      <c r="AT86" s="10">
        <v>0</v>
      </c>
      <c r="AU86" s="39">
        <f t="shared" si="234"/>
        <v>0</v>
      </c>
      <c r="AV86" s="44">
        <v>0</v>
      </c>
      <c r="AW86" s="10">
        <v>0</v>
      </c>
      <c r="AX86" s="39">
        <f t="shared" si="235"/>
        <v>0</v>
      </c>
      <c r="AY86" s="44">
        <v>0</v>
      </c>
      <c r="AZ86" s="10">
        <v>0</v>
      </c>
      <c r="BA86" s="39">
        <f t="shared" si="236"/>
        <v>0</v>
      </c>
      <c r="BB86" s="5">
        <f t="shared" si="238"/>
        <v>0</v>
      </c>
      <c r="BC86" s="14">
        <f t="shared" si="239"/>
        <v>0</v>
      </c>
    </row>
    <row r="87" spans="1:55" x14ac:dyDescent="0.3">
      <c r="A87" s="43">
        <v>2023</v>
      </c>
      <c r="B87" s="38" t="s">
        <v>8</v>
      </c>
      <c r="C87" s="44">
        <v>0</v>
      </c>
      <c r="D87" s="10">
        <v>0</v>
      </c>
      <c r="E87" s="39">
        <f>IF(C87=0,0,D87/C87*1000)</f>
        <v>0</v>
      </c>
      <c r="F87" s="44">
        <v>0</v>
      </c>
      <c r="G87" s="10">
        <v>0</v>
      </c>
      <c r="H87" s="39">
        <f t="shared" si="222"/>
        <v>0</v>
      </c>
      <c r="I87" s="44">
        <v>0</v>
      </c>
      <c r="J87" s="10">
        <v>0</v>
      </c>
      <c r="K87" s="39">
        <f t="shared" si="223"/>
        <v>0</v>
      </c>
      <c r="L87" s="44"/>
      <c r="M87" s="10"/>
      <c r="N87" s="39"/>
      <c r="O87" s="44">
        <v>0</v>
      </c>
      <c r="P87" s="10">
        <v>0</v>
      </c>
      <c r="Q87" s="39">
        <f t="shared" si="224"/>
        <v>0</v>
      </c>
      <c r="R87" s="44">
        <v>0</v>
      </c>
      <c r="S87" s="10">
        <v>0</v>
      </c>
      <c r="T87" s="39">
        <f t="shared" si="225"/>
        <v>0</v>
      </c>
      <c r="U87" s="44">
        <v>0</v>
      </c>
      <c r="V87" s="10">
        <v>0</v>
      </c>
      <c r="W87" s="39">
        <f t="shared" si="226"/>
        <v>0</v>
      </c>
      <c r="X87" s="44">
        <v>0</v>
      </c>
      <c r="Y87" s="10">
        <v>0</v>
      </c>
      <c r="Z87" s="39">
        <f t="shared" si="227"/>
        <v>0</v>
      </c>
      <c r="AA87" s="44">
        <v>0</v>
      </c>
      <c r="AB87" s="10">
        <v>0</v>
      </c>
      <c r="AC87" s="39">
        <f t="shared" si="228"/>
        <v>0</v>
      </c>
      <c r="AD87" s="44">
        <v>0</v>
      </c>
      <c r="AE87" s="10">
        <v>0</v>
      </c>
      <c r="AF87" s="39">
        <f t="shared" si="229"/>
        <v>0</v>
      </c>
      <c r="AG87" s="44">
        <v>0</v>
      </c>
      <c r="AH87" s="10">
        <v>0</v>
      </c>
      <c r="AI87" s="39">
        <f t="shared" si="230"/>
        <v>0</v>
      </c>
      <c r="AJ87" s="44">
        <v>0</v>
      </c>
      <c r="AK87" s="10">
        <v>0</v>
      </c>
      <c r="AL87" s="39">
        <f t="shared" si="231"/>
        <v>0</v>
      </c>
      <c r="AM87" s="44">
        <v>0</v>
      </c>
      <c r="AN87" s="10">
        <v>0</v>
      </c>
      <c r="AO87" s="39">
        <f t="shared" si="232"/>
        <v>0</v>
      </c>
      <c r="AP87" s="44">
        <v>0</v>
      </c>
      <c r="AQ87" s="10">
        <v>0</v>
      </c>
      <c r="AR87" s="39">
        <f t="shared" si="233"/>
        <v>0</v>
      </c>
      <c r="AS87" s="44">
        <v>0</v>
      </c>
      <c r="AT87" s="10">
        <v>0</v>
      </c>
      <c r="AU87" s="39">
        <f t="shared" si="234"/>
        <v>0</v>
      </c>
      <c r="AV87" s="44">
        <v>0</v>
      </c>
      <c r="AW87" s="10">
        <v>0</v>
      </c>
      <c r="AX87" s="39">
        <f t="shared" si="235"/>
        <v>0</v>
      </c>
      <c r="AY87" s="44">
        <v>0</v>
      </c>
      <c r="AZ87" s="10">
        <v>0</v>
      </c>
      <c r="BA87" s="39">
        <f t="shared" si="236"/>
        <v>0</v>
      </c>
      <c r="BB87" s="5">
        <f t="shared" si="238"/>
        <v>0</v>
      </c>
      <c r="BC87" s="14">
        <f t="shared" si="239"/>
        <v>0</v>
      </c>
    </row>
    <row r="88" spans="1:55" x14ac:dyDescent="0.3">
      <c r="A88" s="43">
        <v>2023</v>
      </c>
      <c r="B88" s="39" t="s">
        <v>9</v>
      </c>
      <c r="C88" s="44">
        <v>0</v>
      </c>
      <c r="D88" s="10">
        <v>0</v>
      </c>
      <c r="E88" s="39">
        <f t="shared" ref="E88:E95" si="240">IF(C88=0,0,D88/C88*1000)</f>
        <v>0</v>
      </c>
      <c r="F88" s="44">
        <v>0</v>
      </c>
      <c r="G88" s="10">
        <v>0</v>
      </c>
      <c r="H88" s="39">
        <f t="shared" si="222"/>
        <v>0</v>
      </c>
      <c r="I88" s="72">
        <v>1.004</v>
      </c>
      <c r="J88" s="10">
        <v>48.750999999999998</v>
      </c>
      <c r="K88" s="39">
        <f t="shared" si="223"/>
        <v>48556.772908366533</v>
      </c>
      <c r="L88" s="44"/>
      <c r="M88" s="10"/>
      <c r="N88" s="39"/>
      <c r="O88" s="44">
        <v>0</v>
      </c>
      <c r="P88" s="10">
        <v>0</v>
      </c>
      <c r="Q88" s="39">
        <f t="shared" si="224"/>
        <v>0</v>
      </c>
      <c r="R88" s="44">
        <v>0</v>
      </c>
      <c r="S88" s="10">
        <v>0</v>
      </c>
      <c r="T88" s="39">
        <f t="shared" si="225"/>
        <v>0</v>
      </c>
      <c r="U88" s="44">
        <v>0</v>
      </c>
      <c r="V88" s="10">
        <v>0</v>
      </c>
      <c r="W88" s="39">
        <f t="shared" si="226"/>
        <v>0</v>
      </c>
      <c r="X88" s="44">
        <v>0</v>
      </c>
      <c r="Y88" s="10">
        <v>0</v>
      </c>
      <c r="Z88" s="39">
        <f t="shared" si="227"/>
        <v>0</v>
      </c>
      <c r="AA88" s="44">
        <v>0</v>
      </c>
      <c r="AB88" s="10">
        <v>0</v>
      </c>
      <c r="AC88" s="39">
        <f t="shared" si="228"/>
        <v>0</v>
      </c>
      <c r="AD88" s="44">
        <v>0</v>
      </c>
      <c r="AE88" s="10">
        <v>0</v>
      </c>
      <c r="AF88" s="39">
        <f t="shared" si="229"/>
        <v>0</v>
      </c>
      <c r="AG88" s="44">
        <v>0</v>
      </c>
      <c r="AH88" s="10">
        <v>0</v>
      </c>
      <c r="AI88" s="39">
        <f t="shared" si="230"/>
        <v>0</v>
      </c>
      <c r="AJ88" s="44">
        <v>0</v>
      </c>
      <c r="AK88" s="10">
        <v>0</v>
      </c>
      <c r="AL88" s="39">
        <f t="shared" si="231"/>
        <v>0</v>
      </c>
      <c r="AM88" s="44">
        <v>0</v>
      </c>
      <c r="AN88" s="10">
        <v>0</v>
      </c>
      <c r="AO88" s="39">
        <f t="shared" si="232"/>
        <v>0</v>
      </c>
      <c r="AP88" s="44">
        <v>0</v>
      </c>
      <c r="AQ88" s="10">
        <v>0</v>
      </c>
      <c r="AR88" s="39">
        <f t="shared" si="233"/>
        <v>0</v>
      </c>
      <c r="AS88" s="44">
        <v>0</v>
      </c>
      <c r="AT88" s="10">
        <v>0</v>
      </c>
      <c r="AU88" s="39">
        <f t="shared" si="234"/>
        <v>0</v>
      </c>
      <c r="AV88" s="44">
        <v>0</v>
      </c>
      <c r="AW88" s="10">
        <v>0</v>
      </c>
      <c r="AX88" s="39">
        <f t="shared" si="235"/>
        <v>0</v>
      </c>
      <c r="AY88" s="44">
        <v>0</v>
      </c>
      <c r="AZ88" s="10">
        <v>0</v>
      </c>
      <c r="BA88" s="39">
        <f t="shared" si="236"/>
        <v>0</v>
      </c>
      <c r="BB88" s="5">
        <f t="shared" si="238"/>
        <v>1.004</v>
      </c>
      <c r="BC88" s="14">
        <f t="shared" si="239"/>
        <v>48.750999999999998</v>
      </c>
    </row>
    <row r="89" spans="1:55" x14ac:dyDescent="0.3">
      <c r="A89" s="43">
        <v>2023</v>
      </c>
      <c r="B89" s="38" t="s">
        <v>10</v>
      </c>
      <c r="C89" s="44">
        <v>0</v>
      </c>
      <c r="D89" s="10">
        <v>0</v>
      </c>
      <c r="E89" s="39">
        <f t="shared" si="240"/>
        <v>0</v>
      </c>
      <c r="F89" s="44">
        <v>0</v>
      </c>
      <c r="G89" s="10">
        <v>0</v>
      </c>
      <c r="H89" s="39">
        <f t="shared" si="222"/>
        <v>0</v>
      </c>
      <c r="I89" s="44">
        <v>0</v>
      </c>
      <c r="J89" s="10">
        <v>0</v>
      </c>
      <c r="K89" s="39">
        <f t="shared" si="223"/>
        <v>0</v>
      </c>
      <c r="L89" s="44"/>
      <c r="M89" s="10"/>
      <c r="N89" s="39"/>
      <c r="O89" s="44">
        <v>0</v>
      </c>
      <c r="P89" s="10">
        <v>0</v>
      </c>
      <c r="Q89" s="39">
        <f t="shared" si="224"/>
        <v>0</v>
      </c>
      <c r="R89" s="44">
        <v>0</v>
      </c>
      <c r="S89" s="10">
        <v>0</v>
      </c>
      <c r="T89" s="39">
        <f t="shared" si="225"/>
        <v>0</v>
      </c>
      <c r="U89" s="44">
        <v>0</v>
      </c>
      <c r="V89" s="10">
        <v>0</v>
      </c>
      <c r="W89" s="39">
        <f t="shared" si="226"/>
        <v>0</v>
      </c>
      <c r="X89" s="72">
        <v>4007.8969999999999</v>
      </c>
      <c r="Y89" s="10">
        <v>72934.524999999994</v>
      </c>
      <c r="Z89" s="39">
        <f t="shared" si="227"/>
        <v>18197.704432025072</v>
      </c>
      <c r="AA89" s="72">
        <v>4007.8969999999999</v>
      </c>
      <c r="AB89" s="10">
        <v>72934.524999999994</v>
      </c>
      <c r="AC89" s="39">
        <f t="shared" si="228"/>
        <v>18197.704432025072</v>
      </c>
      <c r="AD89" s="44">
        <v>0</v>
      </c>
      <c r="AE89" s="10">
        <v>0</v>
      </c>
      <c r="AF89" s="39">
        <f t="shared" si="229"/>
        <v>0</v>
      </c>
      <c r="AG89" s="44">
        <v>0</v>
      </c>
      <c r="AH89" s="10">
        <v>0</v>
      </c>
      <c r="AI89" s="39">
        <f t="shared" si="230"/>
        <v>0</v>
      </c>
      <c r="AJ89" s="44">
        <v>0</v>
      </c>
      <c r="AK89" s="10">
        <v>0</v>
      </c>
      <c r="AL89" s="39">
        <f t="shared" si="231"/>
        <v>0</v>
      </c>
      <c r="AM89" s="44">
        <v>0</v>
      </c>
      <c r="AN89" s="10">
        <v>0</v>
      </c>
      <c r="AO89" s="39">
        <f t="shared" si="232"/>
        <v>0</v>
      </c>
      <c r="AP89" s="44">
        <v>0</v>
      </c>
      <c r="AQ89" s="10">
        <v>0</v>
      </c>
      <c r="AR89" s="39">
        <f t="shared" si="233"/>
        <v>0</v>
      </c>
      <c r="AS89" s="44">
        <v>0</v>
      </c>
      <c r="AT89" s="10">
        <v>0</v>
      </c>
      <c r="AU89" s="39">
        <f t="shared" si="234"/>
        <v>0</v>
      </c>
      <c r="AV89" s="44">
        <v>0</v>
      </c>
      <c r="AW89" s="10">
        <v>0</v>
      </c>
      <c r="AX89" s="39">
        <f t="shared" si="235"/>
        <v>0</v>
      </c>
      <c r="AY89" s="44">
        <v>0</v>
      </c>
      <c r="AZ89" s="10">
        <v>0</v>
      </c>
      <c r="BA89" s="39">
        <f t="shared" si="236"/>
        <v>0</v>
      </c>
      <c r="BB89" s="5">
        <f t="shared" si="238"/>
        <v>8015.7939999999999</v>
      </c>
      <c r="BC89" s="14">
        <f t="shared" si="239"/>
        <v>145869.04999999999</v>
      </c>
    </row>
    <row r="90" spans="1:55" x14ac:dyDescent="0.3">
      <c r="A90" s="43">
        <v>2023</v>
      </c>
      <c r="B90" s="38" t="s">
        <v>11</v>
      </c>
      <c r="C90" s="44">
        <v>0</v>
      </c>
      <c r="D90" s="10">
        <v>0</v>
      </c>
      <c r="E90" s="39">
        <f t="shared" si="240"/>
        <v>0</v>
      </c>
      <c r="F90" s="44">
        <v>0</v>
      </c>
      <c r="G90" s="10">
        <v>0</v>
      </c>
      <c r="H90" s="39">
        <f t="shared" si="222"/>
        <v>0</v>
      </c>
      <c r="I90" s="44">
        <v>0</v>
      </c>
      <c r="J90" s="10">
        <v>0</v>
      </c>
      <c r="K90" s="39">
        <f t="shared" si="223"/>
        <v>0</v>
      </c>
      <c r="L90" s="44"/>
      <c r="M90" s="10"/>
      <c r="N90" s="39"/>
      <c r="O90" s="44">
        <v>0</v>
      </c>
      <c r="P90" s="10">
        <v>0</v>
      </c>
      <c r="Q90" s="39">
        <f t="shared" si="224"/>
        <v>0</v>
      </c>
      <c r="R90" s="44">
        <v>0</v>
      </c>
      <c r="S90" s="10">
        <v>0</v>
      </c>
      <c r="T90" s="39">
        <f t="shared" si="225"/>
        <v>0</v>
      </c>
      <c r="U90" s="44">
        <v>0</v>
      </c>
      <c r="V90" s="10">
        <v>0</v>
      </c>
      <c r="W90" s="39">
        <f t="shared" si="226"/>
        <v>0</v>
      </c>
      <c r="X90" s="44">
        <v>0</v>
      </c>
      <c r="Y90" s="10">
        <v>0</v>
      </c>
      <c r="Z90" s="39">
        <f t="shared" si="227"/>
        <v>0</v>
      </c>
      <c r="AA90" s="44">
        <v>0</v>
      </c>
      <c r="AB90" s="10">
        <v>0</v>
      </c>
      <c r="AC90" s="39">
        <f t="shared" si="228"/>
        <v>0</v>
      </c>
      <c r="AD90" s="44">
        <v>0</v>
      </c>
      <c r="AE90" s="10">
        <v>0</v>
      </c>
      <c r="AF90" s="39">
        <f t="shared" si="229"/>
        <v>0</v>
      </c>
      <c r="AG90" s="44">
        <v>0</v>
      </c>
      <c r="AH90" s="10">
        <v>0</v>
      </c>
      <c r="AI90" s="39">
        <f t="shared" si="230"/>
        <v>0</v>
      </c>
      <c r="AJ90" s="44">
        <v>0</v>
      </c>
      <c r="AK90" s="10">
        <v>0</v>
      </c>
      <c r="AL90" s="39">
        <f t="shared" si="231"/>
        <v>0</v>
      </c>
      <c r="AM90" s="44">
        <v>0</v>
      </c>
      <c r="AN90" s="10">
        <v>0</v>
      </c>
      <c r="AO90" s="39">
        <f t="shared" si="232"/>
        <v>0</v>
      </c>
      <c r="AP90" s="44">
        <v>0</v>
      </c>
      <c r="AQ90" s="10">
        <v>0</v>
      </c>
      <c r="AR90" s="39">
        <f t="shared" si="233"/>
        <v>0</v>
      </c>
      <c r="AS90" s="44">
        <v>0</v>
      </c>
      <c r="AT90" s="10">
        <v>0</v>
      </c>
      <c r="AU90" s="39">
        <f t="shared" si="234"/>
        <v>0</v>
      </c>
      <c r="AV90" s="44">
        <v>0</v>
      </c>
      <c r="AW90" s="10">
        <v>0</v>
      </c>
      <c r="AX90" s="39">
        <f t="shared" si="235"/>
        <v>0</v>
      </c>
      <c r="AY90" s="44">
        <v>0</v>
      </c>
      <c r="AZ90" s="10">
        <v>0</v>
      </c>
      <c r="BA90" s="39">
        <f t="shared" si="236"/>
        <v>0</v>
      </c>
      <c r="BB90" s="5">
        <f t="shared" si="238"/>
        <v>0</v>
      </c>
      <c r="BC90" s="14">
        <f t="shared" si="239"/>
        <v>0</v>
      </c>
    </row>
    <row r="91" spans="1:55" x14ac:dyDescent="0.3">
      <c r="A91" s="43">
        <v>2023</v>
      </c>
      <c r="B91" s="38" t="s">
        <v>12</v>
      </c>
      <c r="C91" s="44">
        <v>0</v>
      </c>
      <c r="D91" s="10">
        <v>0</v>
      </c>
      <c r="E91" s="39">
        <f t="shared" si="240"/>
        <v>0</v>
      </c>
      <c r="F91" s="44">
        <v>0</v>
      </c>
      <c r="G91" s="10">
        <v>0</v>
      </c>
      <c r="H91" s="39">
        <f t="shared" si="222"/>
        <v>0</v>
      </c>
      <c r="I91" s="44">
        <v>0</v>
      </c>
      <c r="J91" s="10">
        <v>0</v>
      </c>
      <c r="K91" s="39">
        <f t="shared" si="223"/>
        <v>0</v>
      </c>
      <c r="L91" s="44"/>
      <c r="M91" s="10"/>
      <c r="N91" s="39"/>
      <c r="O91" s="44">
        <v>0</v>
      </c>
      <c r="P91" s="10">
        <v>0</v>
      </c>
      <c r="Q91" s="39">
        <f t="shared" si="224"/>
        <v>0</v>
      </c>
      <c r="R91" s="44">
        <v>0</v>
      </c>
      <c r="S91" s="10">
        <v>0</v>
      </c>
      <c r="T91" s="39">
        <f t="shared" si="225"/>
        <v>0</v>
      </c>
      <c r="U91" s="44">
        <v>0</v>
      </c>
      <c r="V91" s="10">
        <v>0</v>
      </c>
      <c r="W91" s="39">
        <f t="shared" si="226"/>
        <v>0</v>
      </c>
      <c r="X91" s="72">
        <v>1599.963</v>
      </c>
      <c r="Y91" s="10">
        <v>27437.698</v>
      </c>
      <c r="Z91" s="39">
        <f t="shared" si="227"/>
        <v>17148.957819649582</v>
      </c>
      <c r="AA91" s="72">
        <v>1599.963</v>
      </c>
      <c r="AB91" s="10">
        <v>27437.698</v>
      </c>
      <c r="AC91" s="39">
        <f t="shared" si="228"/>
        <v>17148.957819649582</v>
      </c>
      <c r="AD91" s="44">
        <v>0</v>
      </c>
      <c r="AE91" s="10">
        <v>0</v>
      </c>
      <c r="AF91" s="39">
        <f t="shared" si="229"/>
        <v>0</v>
      </c>
      <c r="AG91" s="44">
        <v>0</v>
      </c>
      <c r="AH91" s="10">
        <v>0</v>
      </c>
      <c r="AI91" s="39">
        <f t="shared" si="230"/>
        <v>0</v>
      </c>
      <c r="AJ91" s="44">
        <v>0</v>
      </c>
      <c r="AK91" s="10">
        <v>0</v>
      </c>
      <c r="AL91" s="39">
        <f t="shared" si="231"/>
        <v>0</v>
      </c>
      <c r="AM91" s="44">
        <v>0</v>
      </c>
      <c r="AN91" s="10">
        <v>0</v>
      </c>
      <c r="AO91" s="39">
        <f t="shared" si="232"/>
        <v>0</v>
      </c>
      <c r="AP91" s="44">
        <v>0</v>
      </c>
      <c r="AQ91" s="10">
        <v>0</v>
      </c>
      <c r="AR91" s="39">
        <f t="shared" si="233"/>
        <v>0</v>
      </c>
      <c r="AS91" s="44">
        <v>0</v>
      </c>
      <c r="AT91" s="10">
        <v>0</v>
      </c>
      <c r="AU91" s="39">
        <f t="shared" si="234"/>
        <v>0</v>
      </c>
      <c r="AV91" s="44">
        <v>0</v>
      </c>
      <c r="AW91" s="10">
        <v>0</v>
      </c>
      <c r="AX91" s="39">
        <f t="shared" si="235"/>
        <v>0</v>
      </c>
      <c r="AY91" s="44">
        <v>0</v>
      </c>
      <c r="AZ91" s="10">
        <v>0</v>
      </c>
      <c r="BA91" s="39">
        <f t="shared" si="236"/>
        <v>0</v>
      </c>
      <c r="BB91" s="5">
        <f t="shared" si="238"/>
        <v>3199.9259999999999</v>
      </c>
      <c r="BC91" s="14">
        <f t="shared" si="239"/>
        <v>54875.396000000001</v>
      </c>
    </row>
    <row r="92" spans="1:55" x14ac:dyDescent="0.3">
      <c r="A92" s="43">
        <v>2023</v>
      </c>
      <c r="B92" s="38" t="s">
        <v>13</v>
      </c>
      <c r="C92" s="44">
        <v>0</v>
      </c>
      <c r="D92" s="10">
        <v>0</v>
      </c>
      <c r="E92" s="39">
        <f t="shared" si="240"/>
        <v>0</v>
      </c>
      <c r="F92" s="44">
        <v>0</v>
      </c>
      <c r="G92" s="10">
        <v>0</v>
      </c>
      <c r="H92" s="39">
        <f t="shared" si="222"/>
        <v>0</v>
      </c>
      <c r="I92" s="44">
        <v>0</v>
      </c>
      <c r="J92" s="10">
        <v>0</v>
      </c>
      <c r="K92" s="39">
        <f t="shared" si="223"/>
        <v>0</v>
      </c>
      <c r="L92" s="44"/>
      <c r="M92" s="10"/>
      <c r="N92" s="39"/>
      <c r="O92" s="44">
        <v>0</v>
      </c>
      <c r="P92" s="10">
        <v>0</v>
      </c>
      <c r="Q92" s="39">
        <f t="shared" si="224"/>
        <v>0</v>
      </c>
      <c r="R92" s="44">
        <v>0</v>
      </c>
      <c r="S92" s="10">
        <v>0</v>
      </c>
      <c r="T92" s="39">
        <f t="shared" si="225"/>
        <v>0</v>
      </c>
      <c r="U92" s="44">
        <v>0</v>
      </c>
      <c r="V92" s="10">
        <v>0</v>
      </c>
      <c r="W92" s="39">
        <f t="shared" si="226"/>
        <v>0</v>
      </c>
      <c r="X92" s="44">
        <v>0</v>
      </c>
      <c r="Y92" s="10">
        <v>0</v>
      </c>
      <c r="Z92" s="39">
        <f t="shared" si="227"/>
        <v>0</v>
      </c>
      <c r="AA92" s="44">
        <v>0</v>
      </c>
      <c r="AB92" s="10">
        <v>0</v>
      </c>
      <c r="AC92" s="39">
        <f t="shared" si="228"/>
        <v>0</v>
      </c>
      <c r="AD92" s="44">
        <v>0</v>
      </c>
      <c r="AE92" s="10">
        <v>0</v>
      </c>
      <c r="AF92" s="39">
        <f t="shared" si="229"/>
        <v>0</v>
      </c>
      <c r="AG92" s="44">
        <v>0</v>
      </c>
      <c r="AH92" s="10">
        <v>0</v>
      </c>
      <c r="AI92" s="39">
        <f t="shared" si="230"/>
        <v>0</v>
      </c>
      <c r="AJ92" s="44">
        <v>0</v>
      </c>
      <c r="AK92" s="10">
        <v>0</v>
      </c>
      <c r="AL92" s="39">
        <f t="shared" si="231"/>
        <v>0</v>
      </c>
      <c r="AM92" s="44">
        <v>0</v>
      </c>
      <c r="AN92" s="10">
        <v>0</v>
      </c>
      <c r="AO92" s="39">
        <f t="shared" si="232"/>
        <v>0</v>
      </c>
      <c r="AP92" s="44">
        <v>0</v>
      </c>
      <c r="AQ92" s="10">
        <v>0</v>
      </c>
      <c r="AR92" s="39">
        <f t="shared" si="233"/>
        <v>0</v>
      </c>
      <c r="AS92" s="44">
        <v>0</v>
      </c>
      <c r="AT92" s="10">
        <v>0</v>
      </c>
      <c r="AU92" s="39">
        <f t="shared" si="234"/>
        <v>0</v>
      </c>
      <c r="AV92" s="44">
        <v>0</v>
      </c>
      <c r="AW92" s="10">
        <v>0</v>
      </c>
      <c r="AX92" s="39">
        <f t="shared" si="235"/>
        <v>0</v>
      </c>
      <c r="AY92" s="44">
        <v>0</v>
      </c>
      <c r="AZ92" s="10">
        <v>0</v>
      </c>
      <c r="BA92" s="39">
        <f t="shared" si="236"/>
        <v>0</v>
      </c>
      <c r="BB92" s="5">
        <f t="shared" si="238"/>
        <v>0</v>
      </c>
      <c r="BC92" s="14">
        <f t="shared" si="239"/>
        <v>0</v>
      </c>
    </row>
    <row r="93" spans="1:55" x14ac:dyDescent="0.3">
      <c r="A93" s="43">
        <v>2023</v>
      </c>
      <c r="B93" s="38" t="s">
        <v>14</v>
      </c>
      <c r="C93" s="44">
        <v>0</v>
      </c>
      <c r="D93" s="10">
        <v>0</v>
      </c>
      <c r="E93" s="39">
        <f t="shared" si="240"/>
        <v>0</v>
      </c>
      <c r="F93" s="44">
        <v>0</v>
      </c>
      <c r="G93" s="10">
        <v>0</v>
      </c>
      <c r="H93" s="39">
        <f t="shared" si="222"/>
        <v>0</v>
      </c>
      <c r="I93" s="44">
        <v>0</v>
      </c>
      <c r="J93" s="10">
        <v>0</v>
      </c>
      <c r="K93" s="39">
        <f t="shared" si="223"/>
        <v>0</v>
      </c>
      <c r="L93" s="44"/>
      <c r="M93" s="10"/>
      <c r="N93" s="39"/>
      <c r="O93" s="44">
        <v>0</v>
      </c>
      <c r="P93" s="10">
        <v>0</v>
      </c>
      <c r="Q93" s="39">
        <f t="shared" si="224"/>
        <v>0</v>
      </c>
      <c r="R93" s="44">
        <v>0</v>
      </c>
      <c r="S93" s="10">
        <v>0</v>
      </c>
      <c r="T93" s="39">
        <f t="shared" si="225"/>
        <v>0</v>
      </c>
      <c r="U93" s="44">
        <v>0</v>
      </c>
      <c r="V93" s="10">
        <v>0</v>
      </c>
      <c r="W93" s="39">
        <f t="shared" si="226"/>
        <v>0</v>
      </c>
      <c r="X93" s="44">
        <v>0</v>
      </c>
      <c r="Y93" s="10">
        <v>0</v>
      </c>
      <c r="Z93" s="39">
        <f t="shared" si="227"/>
        <v>0</v>
      </c>
      <c r="AA93" s="44">
        <v>0</v>
      </c>
      <c r="AB93" s="10">
        <v>0</v>
      </c>
      <c r="AC93" s="39">
        <f t="shared" si="228"/>
        <v>0</v>
      </c>
      <c r="AD93" s="44">
        <v>0</v>
      </c>
      <c r="AE93" s="10">
        <v>0</v>
      </c>
      <c r="AF93" s="39">
        <f t="shared" si="229"/>
        <v>0</v>
      </c>
      <c r="AG93" s="44">
        <v>0</v>
      </c>
      <c r="AH93" s="10">
        <v>0</v>
      </c>
      <c r="AI93" s="39">
        <f t="shared" si="230"/>
        <v>0</v>
      </c>
      <c r="AJ93" s="44">
        <v>0</v>
      </c>
      <c r="AK93" s="10">
        <v>0</v>
      </c>
      <c r="AL93" s="39">
        <f t="shared" si="231"/>
        <v>0</v>
      </c>
      <c r="AM93" s="44">
        <v>0</v>
      </c>
      <c r="AN93" s="10">
        <v>0</v>
      </c>
      <c r="AO93" s="39">
        <f t="shared" si="232"/>
        <v>0</v>
      </c>
      <c r="AP93" s="44">
        <v>0</v>
      </c>
      <c r="AQ93" s="10">
        <v>0</v>
      </c>
      <c r="AR93" s="39">
        <f t="shared" si="233"/>
        <v>0</v>
      </c>
      <c r="AS93" s="44">
        <v>0</v>
      </c>
      <c r="AT93" s="10">
        <v>0</v>
      </c>
      <c r="AU93" s="39">
        <f t="shared" si="234"/>
        <v>0</v>
      </c>
      <c r="AV93" s="44">
        <v>0</v>
      </c>
      <c r="AW93" s="10">
        <v>0</v>
      </c>
      <c r="AX93" s="39">
        <f t="shared" si="235"/>
        <v>0</v>
      </c>
      <c r="AY93" s="44">
        <v>0</v>
      </c>
      <c r="AZ93" s="10">
        <v>0</v>
      </c>
      <c r="BA93" s="39">
        <f t="shared" si="236"/>
        <v>0</v>
      </c>
      <c r="BB93" s="5">
        <f t="shared" si="238"/>
        <v>0</v>
      </c>
      <c r="BC93" s="14">
        <f t="shared" si="239"/>
        <v>0</v>
      </c>
    </row>
    <row r="94" spans="1:55" x14ac:dyDescent="0.3">
      <c r="A94" s="43">
        <v>2023</v>
      </c>
      <c r="B94" s="39" t="s">
        <v>15</v>
      </c>
      <c r="C94" s="44">
        <v>0</v>
      </c>
      <c r="D94" s="10">
        <v>0</v>
      </c>
      <c r="E94" s="39">
        <f t="shared" si="240"/>
        <v>0</v>
      </c>
      <c r="F94" s="44">
        <v>0</v>
      </c>
      <c r="G94" s="10">
        <v>0</v>
      </c>
      <c r="H94" s="39">
        <f t="shared" si="222"/>
        <v>0</v>
      </c>
      <c r="I94" s="44">
        <v>0</v>
      </c>
      <c r="J94" s="10">
        <v>0</v>
      </c>
      <c r="K94" s="39">
        <f t="shared" si="223"/>
        <v>0</v>
      </c>
      <c r="L94" s="44"/>
      <c r="M94" s="10"/>
      <c r="N94" s="39"/>
      <c r="O94" s="44">
        <v>0</v>
      </c>
      <c r="P94" s="10">
        <v>0</v>
      </c>
      <c r="Q94" s="39">
        <f t="shared" si="224"/>
        <v>0</v>
      </c>
      <c r="R94" s="44">
        <v>0</v>
      </c>
      <c r="S94" s="10">
        <v>0</v>
      </c>
      <c r="T94" s="39">
        <f t="shared" si="225"/>
        <v>0</v>
      </c>
      <c r="U94" s="44">
        <v>0</v>
      </c>
      <c r="V94" s="10">
        <v>0</v>
      </c>
      <c r="W94" s="39">
        <f t="shared" si="226"/>
        <v>0</v>
      </c>
      <c r="X94" s="44">
        <v>0</v>
      </c>
      <c r="Y94" s="10">
        <v>0</v>
      </c>
      <c r="Z94" s="39">
        <f t="shared" si="227"/>
        <v>0</v>
      </c>
      <c r="AA94" s="44">
        <v>0</v>
      </c>
      <c r="AB94" s="10">
        <v>0</v>
      </c>
      <c r="AC94" s="39">
        <f t="shared" si="228"/>
        <v>0</v>
      </c>
      <c r="AD94" s="44">
        <v>0</v>
      </c>
      <c r="AE94" s="10">
        <v>0</v>
      </c>
      <c r="AF94" s="39">
        <f t="shared" si="229"/>
        <v>0</v>
      </c>
      <c r="AG94" s="44">
        <v>0</v>
      </c>
      <c r="AH94" s="10">
        <v>0</v>
      </c>
      <c r="AI94" s="39">
        <f t="shared" si="230"/>
        <v>0</v>
      </c>
      <c r="AJ94" s="44">
        <v>0</v>
      </c>
      <c r="AK94" s="10">
        <v>0</v>
      </c>
      <c r="AL94" s="39">
        <f t="shared" si="231"/>
        <v>0</v>
      </c>
      <c r="AM94" s="44">
        <v>0</v>
      </c>
      <c r="AN94" s="10">
        <v>0</v>
      </c>
      <c r="AO94" s="39">
        <f t="shared" si="232"/>
        <v>0</v>
      </c>
      <c r="AP94" s="44">
        <v>0</v>
      </c>
      <c r="AQ94" s="10">
        <v>0</v>
      </c>
      <c r="AR94" s="39">
        <f t="shared" si="233"/>
        <v>0</v>
      </c>
      <c r="AS94" s="44">
        <v>0</v>
      </c>
      <c r="AT94" s="10">
        <v>0</v>
      </c>
      <c r="AU94" s="39">
        <f t="shared" si="234"/>
        <v>0</v>
      </c>
      <c r="AV94" s="44">
        <v>0</v>
      </c>
      <c r="AW94" s="10">
        <v>0</v>
      </c>
      <c r="AX94" s="39">
        <f t="shared" si="235"/>
        <v>0</v>
      </c>
      <c r="AY94" s="44">
        <v>0</v>
      </c>
      <c r="AZ94" s="10">
        <v>0</v>
      </c>
      <c r="BA94" s="39">
        <f t="shared" si="236"/>
        <v>0</v>
      </c>
      <c r="BB94" s="5">
        <f t="shared" si="238"/>
        <v>0</v>
      </c>
      <c r="BC94" s="14">
        <f t="shared" si="239"/>
        <v>0</v>
      </c>
    </row>
    <row r="95" spans="1:55" x14ac:dyDescent="0.3">
      <c r="A95" s="43">
        <v>2023</v>
      </c>
      <c r="B95" s="38" t="s">
        <v>16</v>
      </c>
      <c r="C95" s="44">
        <v>0</v>
      </c>
      <c r="D95" s="10">
        <v>0</v>
      </c>
      <c r="E95" s="39">
        <f t="shared" si="240"/>
        <v>0</v>
      </c>
      <c r="F95" s="44">
        <v>0</v>
      </c>
      <c r="G95" s="10">
        <v>0</v>
      </c>
      <c r="H95" s="39">
        <f t="shared" si="222"/>
        <v>0</v>
      </c>
      <c r="I95" s="44">
        <v>0</v>
      </c>
      <c r="J95" s="10">
        <v>0</v>
      </c>
      <c r="K95" s="39">
        <f t="shared" si="223"/>
        <v>0</v>
      </c>
      <c r="L95" s="44"/>
      <c r="M95" s="10"/>
      <c r="N95" s="39"/>
      <c r="O95" s="44">
        <v>0</v>
      </c>
      <c r="P95" s="10">
        <v>0</v>
      </c>
      <c r="Q95" s="39">
        <f t="shared" si="224"/>
        <v>0</v>
      </c>
      <c r="R95" s="44">
        <v>0</v>
      </c>
      <c r="S95" s="10">
        <v>0</v>
      </c>
      <c r="T95" s="39">
        <f t="shared" si="225"/>
        <v>0</v>
      </c>
      <c r="U95" s="44">
        <v>0</v>
      </c>
      <c r="V95" s="10">
        <v>0</v>
      </c>
      <c r="W95" s="39">
        <f t="shared" si="226"/>
        <v>0</v>
      </c>
      <c r="X95" s="44">
        <v>0</v>
      </c>
      <c r="Y95" s="10">
        <v>0</v>
      </c>
      <c r="Z95" s="39">
        <f t="shared" si="227"/>
        <v>0</v>
      </c>
      <c r="AA95" s="44">
        <v>0</v>
      </c>
      <c r="AB95" s="10">
        <v>0</v>
      </c>
      <c r="AC95" s="39">
        <f t="shared" si="228"/>
        <v>0</v>
      </c>
      <c r="AD95" s="44">
        <v>0</v>
      </c>
      <c r="AE95" s="10">
        <v>0</v>
      </c>
      <c r="AF95" s="39">
        <f t="shared" si="229"/>
        <v>0</v>
      </c>
      <c r="AG95" s="44">
        <v>0</v>
      </c>
      <c r="AH95" s="10">
        <v>0</v>
      </c>
      <c r="AI95" s="39">
        <f t="shared" si="230"/>
        <v>0</v>
      </c>
      <c r="AJ95" s="44">
        <v>0</v>
      </c>
      <c r="AK95" s="10">
        <v>0</v>
      </c>
      <c r="AL95" s="39">
        <f t="shared" si="231"/>
        <v>0</v>
      </c>
      <c r="AM95" s="44">
        <v>0</v>
      </c>
      <c r="AN95" s="10">
        <v>0</v>
      </c>
      <c r="AO95" s="39">
        <f t="shared" si="232"/>
        <v>0</v>
      </c>
      <c r="AP95" s="44">
        <v>0</v>
      </c>
      <c r="AQ95" s="10">
        <v>0</v>
      </c>
      <c r="AR95" s="39">
        <f t="shared" si="233"/>
        <v>0</v>
      </c>
      <c r="AS95" s="44">
        <v>0</v>
      </c>
      <c r="AT95" s="10">
        <v>0</v>
      </c>
      <c r="AU95" s="39">
        <f t="shared" si="234"/>
        <v>0</v>
      </c>
      <c r="AV95" s="44">
        <v>0</v>
      </c>
      <c r="AW95" s="10">
        <v>0</v>
      </c>
      <c r="AX95" s="39">
        <f t="shared" si="235"/>
        <v>0</v>
      </c>
      <c r="AY95" s="44">
        <v>0</v>
      </c>
      <c r="AZ95" s="10">
        <v>0</v>
      </c>
      <c r="BA95" s="39">
        <f t="shared" si="236"/>
        <v>0</v>
      </c>
      <c r="BB95" s="5">
        <f t="shared" si="238"/>
        <v>0</v>
      </c>
      <c r="BC95" s="14">
        <f t="shared" si="239"/>
        <v>0</v>
      </c>
    </row>
    <row r="96" spans="1:55" ht="15" thickBot="1" x14ac:dyDescent="0.35">
      <c r="A96" s="40"/>
      <c r="B96" s="41" t="s">
        <v>17</v>
      </c>
      <c r="C96" s="46">
        <f t="shared" ref="C96:D96" si="241">SUM(C84:C95)</f>
        <v>0</v>
      </c>
      <c r="D96" s="28">
        <f t="shared" si="241"/>
        <v>0</v>
      </c>
      <c r="E96" s="47"/>
      <c r="F96" s="46">
        <f t="shared" ref="F96:G96" si="242">SUM(F84:F95)</f>
        <v>0</v>
      </c>
      <c r="G96" s="28">
        <f t="shared" si="242"/>
        <v>0</v>
      </c>
      <c r="H96" s="47"/>
      <c r="I96" s="46">
        <f t="shared" ref="I96:J96" si="243">SUM(I84:I95)</f>
        <v>1.004</v>
      </c>
      <c r="J96" s="28">
        <f t="shared" si="243"/>
        <v>48.750999999999998</v>
      </c>
      <c r="K96" s="47"/>
      <c r="L96" s="46"/>
      <c r="M96" s="28"/>
      <c r="N96" s="47"/>
      <c r="O96" s="46">
        <f t="shared" ref="O96:P96" si="244">SUM(O84:O95)</f>
        <v>0</v>
      </c>
      <c r="P96" s="28">
        <f t="shared" si="244"/>
        <v>0</v>
      </c>
      <c r="Q96" s="47"/>
      <c r="R96" s="46">
        <f t="shared" ref="R96:S96" si="245">SUM(R84:R95)</f>
        <v>0</v>
      </c>
      <c r="S96" s="28">
        <f t="shared" si="245"/>
        <v>0</v>
      </c>
      <c r="T96" s="47"/>
      <c r="U96" s="46">
        <f t="shared" ref="U96:V96" si="246">SUM(U84:U95)</f>
        <v>0</v>
      </c>
      <c r="V96" s="28">
        <f t="shared" si="246"/>
        <v>0</v>
      </c>
      <c r="W96" s="47"/>
      <c r="X96" s="46">
        <f t="shared" ref="X96:Y96" si="247">SUM(X84:X95)</f>
        <v>5607.86</v>
      </c>
      <c r="Y96" s="28">
        <f t="shared" si="247"/>
        <v>100372.223</v>
      </c>
      <c r="Z96" s="47"/>
      <c r="AA96" s="46">
        <f t="shared" ref="AA96:AB96" si="248">SUM(AA84:AA95)</f>
        <v>5607.86</v>
      </c>
      <c r="AB96" s="28">
        <f t="shared" si="248"/>
        <v>100372.223</v>
      </c>
      <c r="AC96" s="47"/>
      <c r="AD96" s="46">
        <f t="shared" ref="AD96:AE96" si="249">SUM(AD84:AD95)</f>
        <v>0</v>
      </c>
      <c r="AE96" s="28">
        <f t="shared" si="249"/>
        <v>0</v>
      </c>
      <c r="AF96" s="47"/>
      <c r="AG96" s="46">
        <f t="shared" ref="AG96:AH96" si="250">SUM(AG84:AG95)</f>
        <v>0</v>
      </c>
      <c r="AH96" s="28">
        <f t="shared" si="250"/>
        <v>0</v>
      </c>
      <c r="AI96" s="47"/>
      <c r="AJ96" s="46">
        <f t="shared" ref="AJ96:AK96" si="251">SUM(AJ84:AJ95)</f>
        <v>0</v>
      </c>
      <c r="AK96" s="28">
        <f t="shared" si="251"/>
        <v>0</v>
      </c>
      <c r="AL96" s="47"/>
      <c r="AM96" s="46">
        <f t="shared" ref="AM96:AN96" si="252">SUM(AM84:AM95)</f>
        <v>0</v>
      </c>
      <c r="AN96" s="28">
        <f t="shared" si="252"/>
        <v>0</v>
      </c>
      <c r="AO96" s="47"/>
      <c r="AP96" s="46">
        <f t="shared" ref="AP96:AQ96" si="253">SUM(AP84:AP95)</f>
        <v>0</v>
      </c>
      <c r="AQ96" s="28">
        <f t="shared" si="253"/>
        <v>0</v>
      </c>
      <c r="AR96" s="47"/>
      <c r="AS96" s="46">
        <f t="shared" ref="AS96:AT96" si="254">SUM(AS84:AS95)</f>
        <v>0</v>
      </c>
      <c r="AT96" s="28">
        <f t="shared" si="254"/>
        <v>0</v>
      </c>
      <c r="AU96" s="47"/>
      <c r="AV96" s="46">
        <f t="shared" ref="AV96:AW96" si="255">SUM(AV84:AV95)</f>
        <v>0</v>
      </c>
      <c r="AW96" s="28">
        <f t="shared" si="255"/>
        <v>0</v>
      </c>
      <c r="AX96" s="47"/>
      <c r="AY96" s="46">
        <f t="shared" ref="AY96:AZ96" si="256">SUM(AY84:AY95)</f>
        <v>0</v>
      </c>
      <c r="AZ96" s="28">
        <f t="shared" si="256"/>
        <v>0</v>
      </c>
      <c r="BA96" s="47"/>
      <c r="BB96" s="29">
        <f t="shared" si="238"/>
        <v>11216.723999999998</v>
      </c>
      <c r="BC96" s="30">
        <f t="shared" si="239"/>
        <v>200793.19699999999</v>
      </c>
    </row>
    <row r="97" spans="1:55" x14ac:dyDescent="0.3">
      <c r="A97" s="43">
        <v>2024</v>
      </c>
      <c r="B97" s="38" t="s">
        <v>5</v>
      </c>
      <c r="C97" s="44">
        <v>0</v>
      </c>
      <c r="D97" s="10">
        <v>0</v>
      </c>
      <c r="E97" s="39">
        <f>IF(C97=0,0,D97/C97*1000)</f>
        <v>0</v>
      </c>
      <c r="F97" s="44">
        <v>0</v>
      </c>
      <c r="G97" s="10">
        <v>0</v>
      </c>
      <c r="H97" s="39">
        <f t="shared" ref="H97:H108" si="257">IF(F97=0,0,G97/F97*1000)</f>
        <v>0</v>
      </c>
      <c r="I97" s="44">
        <v>0</v>
      </c>
      <c r="J97" s="10">
        <v>0</v>
      </c>
      <c r="K97" s="39">
        <f t="shared" ref="K97:K108" si="258">IF(I97=0,0,J97/I97*1000)</f>
        <v>0</v>
      </c>
      <c r="L97" s="44"/>
      <c r="M97" s="10"/>
      <c r="N97" s="39"/>
      <c r="O97" s="44">
        <v>0</v>
      </c>
      <c r="P97" s="10">
        <v>0</v>
      </c>
      <c r="Q97" s="39">
        <f t="shared" ref="Q97:Q108" si="259">IF(O97=0,0,P97/O97*1000)</f>
        <v>0</v>
      </c>
      <c r="R97" s="44">
        <v>0</v>
      </c>
      <c r="S97" s="10">
        <v>0</v>
      </c>
      <c r="T97" s="39">
        <f t="shared" ref="T97:T108" si="260">IF(R97=0,0,S97/R97*1000)</f>
        <v>0</v>
      </c>
      <c r="U97" s="44">
        <v>0</v>
      </c>
      <c r="V97" s="10">
        <v>0</v>
      </c>
      <c r="W97" s="39">
        <f t="shared" ref="W97:W108" si="261">IF(U97=0,0,V97/U97*1000)</f>
        <v>0</v>
      </c>
      <c r="X97" s="44">
        <v>0</v>
      </c>
      <c r="Y97" s="10">
        <v>0</v>
      </c>
      <c r="Z97" s="39">
        <f t="shared" ref="Z97:Z108" si="262">IF(X97=0,0,Y97/X97*1000)</f>
        <v>0</v>
      </c>
      <c r="AA97" s="44">
        <v>0</v>
      </c>
      <c r="AB97" s="10">
        <v>0</v>
      </c>
      <c r="AC97" s="39">
        <f t="shared" ref="AC97:AC108" si="263">IF(AA97=0,0,AB97/AA97*1000)</f>
        <v>0</v>
      </c>
      <c r="AD97" s="44">
        <v>0</v>
      </c>
      <c r="AE97" s="10">
        <v>0</v>
      </c>
      <c r="AF97" s="39">
        <f t="shared" ref="AF97:AF108" si="264">IF(AD97=0,0,AE97/AD97*1000)</f>
        <v>0</v>
      </c>
      <c r="AG97" s="44">
        <v>0</v>
      </c>
      <c r="AH97" s="10">
        <v>0</v>
      </c>
      <c r="AI97" s="39">
        <f t="shared" ref="AI97:AI108" si="265">IF(AG97=0,0,AH97/AG97*1000)</f>
        <v>0</v>
      </c>
      <c r="AJ97" s="44">
        <v>0</v>
      </c>
      <c r="AK97" s="10">
        <v>0</v>
      </c>
      <c r="AL97" s="39">
        <f t="shared" ref="AL97:AL108" si="266">IF(AJ97=0,0,AK97/AJ97*1000)</f>
        <v>0</v>
      </c>
      <c r="AM97" s="44">
        <v>0</v>
      </c>
      <c r="AN97" s="10">
        <v>0</v>
      </c>
      <c r="AO97" s="39">
        <f t="shared" ref="AO97:AO108" si="267">IF(AM97=0,0,AN97/AM97*1000)</f>
        <v>0</v>
      </c>
      <c r="AP97" s="44">
        <v>0</v>
      </c>
      <c r="AQ97" s="10">
        <v>0</v>
      </c>
      <c r="AR97" s="39">
        <f t="shared" ref="AR97:AR108" si="268">IF(AP97=0,0,AQ97/AP97*1000)</f>
        <v>0</v>
      </c>
      <c r="AS97" s="44">
        <v>0</v>
      </c>
      <c r="AT97" s="10">
        <v>0</v>
      </c>
      <c r="AU97" s="39">
        <f t="shared" ref="AU97:AU108" si="269">IF(AS97=0,0,AT97/AS97*1000)</f>
        <v>0</v>
      </c>
      <c r="AV97" s="44">
        <v>0</v>
      </c>
      <c r="AW97" s="10">
        <v>0</v>
      </c>
      <c r="AX97" s="39">
        <f t="shared" ref="AX97:AX108" si="270">IF(AV97=0,0,AW97/AV97*1000)</f>
        <v>0</v>
      </c>
      <c r="AY97" s="44">
        <v>0</v>
      </c>
      <c r="AZ97" s="10">
        <v>0</v>
      </c>
      <c r="BA97" s="39">
        <f t="shared" ref="BA97:BA108" si="271">IF(AY97=0,0,AZ97/AY97*1000)</f>
        <v>0</v>
      </c>
      <c r="BB97" s="5">
        <f>SUMIF($C$5:$BA$5,"Ton",C97:BA97)</f>
        <v>0</v>
      </c>
      <c r="BC97" s="14">
        <f>SUMIF($C$5:$BA$5,"F*",C97:BA97)</f>
        <v>0</v>
      </c>
    </row>
    <row r="98" spans="1:55" x14ac:dyDescent="0.3">
      <c r="A98" s="43">
        <v>2024</v>
      </c>
      <c r="B98" s="38" t="s">
        <v>6</v>
      </c>
      <c r="C98" s="44">
        <v>0</v>
      </c>
      <c r="D98" s="10">
        <v>0</v>
      </c>
      <c r="E98" s="39">
        <f t="shared" ref="E98:E99" si="272">IF(C98=0,0,D98/C98*1000)</f>
        <v>0</v>
      </c>
      <c r="F98" s="44">
        <v>0</v>
      </c>
      <c r="G98" s="10">
        <v>0</v>
      </c>
      <c r="H98" s="39">
        <f t="shared" si="257"/>
        <v>0</v>
      </c>
      <c r="I98" s="44">
        <v>0</v>
      </c>
      <c r="J98" s="10">
        <v>0</v>
      </c>
      <c r="K98" s="39">
        <f t="shared" si="258"/>
        <v>0</v>
      </c>
      <c r="L98" s="44"/>
      <c r="M98" s="10"/>
      <c r="N98" s="39"/>
      <c r="O98" s="44">
        <v>0</v>
      </c>
      <c r="P98" s="10">
        <v>0</v>
      </c>
      <c r="Q98" s="39">
        <f t="shared" si="259"/>
        <v>0</v>
      </c>
      <c r="R98" s="44">
        <v>0</v>
      </c>
      <c r="S98" s="10">
        <v>0</v>
      </c>
      <c r="T98" s="39">
        <f t="shared" si="260"/>
        <v>0</v>
      </c>
      <c r="U98" s="44">
        <v>0</v>
      </c>
      <c r="V98" s="10">
        <v>0</v>
      </c>
      <c r="W98" s="39">
        <f t="shared" si="261"/>
        <v>0</v>
      </c>
      <c r="X98" s="44">
        <v>0</v>
      </c>
      <c r="Y98" s="10">
        <v>0</v>
      </c>
      <c r="Z98" s="39">
        <f t="shared" si="262"/>
        <v>0</v>
      </c>
      <c r="AA98" s="44">
        <v>0</v>
      </c>
      <c r="AB98" s="10">
        <v>0</v>
      </c>
      <c r="AC98" s="39">
        <f t="shared" si="263"/>
        <v>0</v>
      </c>
      <c r="AD98" s="44">
        <v>0</v>
      </c>
      <c r="AE98" s="10">
        <v>0</v>
      </c>
      <c r="AF98" s="39">
        <f t="shared" si="264"/>
        <v>0</v>
      </c>
      <c r="AG98" s="44">
        <v>0</v>
      </c>
      <c r="AH98" s="10">
        <v>0</v>
      </c>
      <c r="AI98" s="39">
        <f t="shared" si="265"/>
        <v>0</v>
      </c>
      <c r="AJ98" s="44">
        <v>0</v>
      </c>
      <c r="AK98" s="10">
        <v>0</v>
      </c>
      <c r="AL98" s="39">
        <f t="shared" si="266"/>
        <v>0</v>
      </c>
      <c r="AM98" s="44">
        <v>0</v>
      </c>
      <c r="AN98" s="10">
        <v>0</v>
      </c>
      <c r="AO98" s="39">
        <f t="shared" si="267"/>
        <v>0</v>
      </c>
      <c r="AP98" s="44">
        <v>0</v>
      </c>
      <c r="AQ98" s="10">
        <v>0</v>
      </c>
      <c r="AR98" s="39">
        <f t="shared" si="268"/>
        <v>0</v>
      </c>
      <c r="AS98" s="44">
        <v>0</v>
      </c>
      <c r="AT98" s="10">
        <v>0</v>
      </c>
      <c r="AU98" s="39">
        <f t="shared" si="269"/>
        <v>0</v>
      </c>
      <c r="AV98" s="44">
        <v>0</v>
      </c>
      <c r="AW98" s="10">
        <v>0</v>
      </c>
      <c r="AX98" s="39">
        <f t="shared" si="270"/>
        <v>0</v>
      </c>
      <c r="AY98" s="44">
        <v>0</v>
      </c>
      <c r="AZ98" s="10">
        <v>0</v>
      </c>
      <c r="BA98" s="39">
        <f t="shared" si="271"/>
        <v>0</v>
      </c>
      <c r="BB98" s="5">
        <f t="shared" ref="BB98:BB109" si="273">SUMIF($C$5:$BA$5,"Ton",C98:BA98)</f>
        <v>0</v>
      </c>
      <c r="BC98" s="77">
        <f t="shared" ref="BC98:BC109" si="274">SUMIF($C$5:$BA$5,"F*",C98:BA98)</f>
        <v>0</v>
      </c>
    </row>
    <row r="99" spans="1:55" x14ac:dyDescent="0.3">
      <c r="A99" s="43">
        <v>2024</v>
      </c>
      <c r="B99" s="38" t="s">
        <v>7</v>
      </c>
      <c r="C99" s="44">
        <v>0</v>
      </c>
      <c r="D99" s="10">
        <v>0</v>
      </c>
      <c r="E99" s="39">
        <f t="shared" si="272"/>
        <v>0</v>
      </c>
      <c r="F99" s="44">
        <v>0</v>
      </c>
      <c r="G99" s="10">
        <v>0</v>
      </c>
      <c r="H99" s="39">
        <f t="shared" si="257"/>
        <v>0</v>
      </c>
      <c r="I99" s="44">
        <v>0</v>
      </c>
      <c r="J99" s="10">
        <v>0</v>
      </c>
      <c r="K99" s="39">
        <f t="shared" si="258"/>
        <v>0</v>
      </c>
      <c r="L99" s="44"/>
      <c r="M99" s="10"/>
      <c r="N99" s="39"/>
      <c r="O99" s="44">
        <v>0</v>
      </c>
      <c r="P99" s="10">
        <v>0</v>
      </c>
      <c r="Q99" s="39">
        <f t="shared" si="259"/>
        <v>0</v>
      </c>
      <c r="R99" s="44">
        <v>0</v>
      </c>
      <c r="S99" s="10">
        <v>0</v>
      </c>
      <c r="T99" s="39">
        <f t="shared" si="260"/>
        <v>0</v>
      </c>
      <c r="U99" s="44">
        <v>0</v>
      </c>
      <c r="V99" s="10">
        <v>0</v>
      </c>
      <c r="W99" s="39">
        <f t="shared" si="261"/>
        <v>0</v>
      </c>
      <c r="X99" s="44">
        <v>0</v>
      </c>
      <c r="Y99" s="10">
        <v>0</v>
      </c>
      <c r="Z99" s="39">
        <f t="shared" si="262"/>
        <v>0</v>
      </c>
      <c r="AA99" s="44">
        <v>0</v>
      </c>
      <c r="AB99" s="10">
        <v>0</v>
      </c>
      <c r="AC99" s="39">
        <f t="shared" si="263"/>
        <v>0</v>
      </c>
      <c r="AD99" s="44">
        <v>0</v>
      </c>
      <c r="AE99" s="10">
        <v>0</v>
      </c>
      <c r="AF99" s="39">
        <f t="shared" si="264"/>
        <v>0</v>
      </c>
      <c r="AG99" s="44">
        <v>0</v>
      </c>
      <c r="AH99" s="10">
        <v>0</v>
      </c>
      <c r="AI99" s="39">
        <f t="shared" si="265"/>
        <v>0</v>
      </c>
      <c r="AJ99" s="44">
        <v>0</v>
      </c>
      <c r="AK99" s="10">
        <v>0</v>
      </c>
      <c r="AL99" s="39">
        <f t="shared" si="266"/>
        <v>0</v>
      </c>
      <c r="AM99" s="44">
        <v>0</v>
      </c>
      <c r="AN99" s="10">
        <v>0</v>
      </c>
      <c r="AO99" s="39">
        <f t="shared" si="267"/>
        <v>0</v>
      </c>
      <c r="AP99" s="44">
        <v>0</v>
      </c>
      <c r="AQ99" s="10">
        <v>0</v>
      </c>
      <c r="AR99" s="39">
        <f t="shared" si="268"/>
        <v>0</v>
      </c>
      <c r="AS99" s="10">
        <v>5.0180000000000002E-2</v>
      </c>
      <c r="AT99" s="10">
        <v>4.649</v>
      </c>
      <c r="AU99" s="39">
        <f t="shared" si="269"/>
        <v>92646.472698286161</v>
      </c>
      <c r="AV99" s="44">
        <v>0</v>
      </c>
      <c r="AW99" s="10">
        <v>0</v>
      </c>
      <c r="AX99" s="39">
        <f t="shared" si="270"/>
        <v>0</v>
      </c>
      <c r="AY99" s="44">
        <v>0</v>
      </c>
      <c r="AZ99" s="10">
        <v>0</v>
      </c>
      <c r="BA99" s="39">
        <f t="shared" si="271"/>
        <v>0</v>
      </c>
      <c r="BB99" s="5">
        <f t="shared" si="273"/>
        <v>5.0180000000000002E-2</v>
      </c>
      <c r="BC99" s="14">
        <f t="shared" si="274"/>
        <v>4.649</v>
      </c>
    </row>
    <row r="100" spans="1:55" x14ac:dyDescent="0.3">
      <c r="A100" s="43">
        <v>2024</v>
      </c>
      <c r="B100" s="38" t="s">
        <v>8</v>
      </c>
      <c r="C100" s="44">
        <v>0</v>
      </c>
      <c r="D100" s="10">
        <v>0</v>
      </c>
      <c r="E100" s="39">
        <f>IF(C100=0,0,D100/C100*1000)</f>
        <v>0</v>
      </c>
      <c r="F100" s="44">
        <v>0</v>
      </c>
      <c r="G100" s="10">
        <v>0</v>
      </c>
      <c r="H100" s="39">
        <f t="shared" si="257"/>
        <v>0</v>
      </c>
      <c r="I100" s="44">
        <v>0</v>
      </c>
      <c r="J100" s="10">
        <v>0</v>
      </c>
      <c r="K100" s="39">
        <f t="shared" si="258"/>
        <v>0</v>
      </c>
      <c r="L100" s="44"/>
      <c r="M100" s="10"/>
      <c r="N100" s="39"/>
      <c r="O100" s="44">
        <v>0</v>
      </c>
      <c r="P100" s="10">
        <v>0</v>
      </c>
      <c r="Q100" s="39">
        <f t="shared" si="259"/>
        <v>0</v>
      </c>
      <c r="R100" s="44">
        <v>0</v>
      </c>
      <c r="S100" s="10">
        <v>0</v>
      </c>
      <c r="T100" s="39">
        <f t="shared" si="260"/>
        <v>0</v>
      </c>
      <c r="U100" s="44">
        <v>0</v>
      </c>
      <c r="V100" s="10">
        <v>0</v>
      </c>
      <c r="W100" s="39">
        <f t="shared" si="261"/>
        <v>0</v>
      </c>
      <c r="X100" s="44">
        <v>0</v>
      </c>
      <c r="Y100" s="10">
        <v>0</v>
      </c>
      <c r="Z100" s="39">
        <f t="shared" si="262"/>
        <v>0</v>
      </c>
      <c r="AA100" s="44">
        <v>0</v>
      </c>
      <c r="AB100" s="10">
        <v>0</v>
      </c>
      <c r="AC100" s="39">
        <f t="shared" si="263"/>
        <v>0</v>
      </c>
      <c r="AD100" s="44">
        <v>0</v>
      </c>
      <c r="AE100" s="10">
        <v>0</v>
      </c>
      <c r="AF100" s="39">
        <f t="shared" si="264"/>
        <v>0</v>
      </c>
      <c r="AG100" s="44">
        <v>0</v>
      </c>
      <c r="AH100" s="10">
        <v>0</v>
      </c>
      <c r="AI100" s="39">
        <f t="shared" si="265"/>
        <v>0</v>
      </c>
      <c r="AJ100" s="44">
        <v>0</v>
      </c>
      <c r="AK100" s="10">
        <v>0</v>
      </c>
      <c r="AL100" s="39">
        <f t="shared" si="266"/>
        <v>0</v>
      </c>
      <c r="AM100" s="44">
        <v>0</v>
      </c>
      <c r="AN100" s="10">
        <v>0</v>
      </c>
      <c r="AO100" s="39">
        <f t="shared" si="267"/>
        <v>0</v>
      </c>
      <c r="AP100" s="44">
        <v>0</v>
      </c>
      <c r="AQ100" s="10">
        <v>0</v>
      </c>
      <c r="AR100" s="39">
        <f t="shared" si="268"/>
        <v>0</v>
      </c>
      <c r="AS100" s="44">
        <v>0</v>
      </c>
      <c r="AT100" s="10">
        <v>0</v>
      </c>
      <c r="AU100" s="39">
        <f t="shared" si="269"/>
        <v>0</v>
      </c>
      <c r="AV100" s="44">
        <v>0</v>
      </c>
      <c r="AW100" s="10">
        <v>0</v>
      </c>
      <c r="AX100" s="39">
        <f t="shared" si="270"/>
        <v>0</v>
      </c>
      <c r="AY100" s="44">
        <v>0</v>
      </c>
      <c r="AZ100" s="10">
        <v>0</v>
      </c>
      <c r="BA100" s="39">
        <f t="shared" si="271"/>
        <v>0</v>
      </c>
      <c r="BB100" s="5">
        <f t="shared" si="273"/>
        <v>0</v>
      </c>
      <c r="BC100" s="14">
        <f t="shared" si="274"/>
        <v>0</v>
      </c>
    </row>
    <row r="101" spans="1:55" x14ac:dyDescent="0.3">
      <c r="A101" s="43">
        <v>2024</v>
      </c>
      <c r="B101" s="39" t="s">
        <v>9</v>
      </c>
      <c r="C101" s="44">
        <v>0</v>
      </c>
      <c r="D101" s="10">
        <v>0</v>
      </c>
      <c r="E101" s="39">
        <f t="shared" ref="E101:E108" si="275">IF(C101=0,0,D101/C101*1000)</f>
        <v>0</v>
      </c>
      <c r="F101" s="44">
        <v>0</v>
      </c>
      <c r="G101" s="10">
        <v>0</v>
      </c>
      <c r="H101" s="39">
        <f t="shared" si="257"/>
        <v>0</v>
      </c>
      <c r="I101" s="44">
        <v>0</v>
      </c>
      <c r="J101" s="10">
        <v>0</v>
      </c>
      <c r="K101" s="39">
        <f t="shared" si="258"/>
        <v>0</v>
      </c>
      <c r="L101" s="44"/>
      <c r="M101" s="10"/>
      <c r="N101" s="39"/>
      <c r="O101" s="44">
        <v>0</v>
      </c>
      <c r="P101" s="10">
        <v>0</v>
      </c>
      <c r="Q101" s="39">
        <f t="shared" si="259"/>
        <v>0</v>
      </c>
      <c r="R101" s="44">
        <v>0</v>
      </c>
      <c r="S101" s="10">
        <v>0</v>
      </c>
      <c r="T101" s="39">
        <f t="shared" si="260"/>
        <v>0</v>
      </c>
      <c r="U101" s="44">
        <v>0</v>
      </c>
      <c r="V101" s="10">
        <v>0</v>
      </c>
      <c r="W101" s="39">
        <f t="shared" si="261"/>
        <v>0</v>
      </c>
      <c r="X101" s="44">
        <v>0</v>
      </c>
      <c r="Y101" s="10">
        <v>0</v>
      </c>
      <c r="Z101" s="39">
        <f t="shared" si="262"/>
        <v>0</v>
      </c>
      <c r="AA101" s="44">
        <v>0</v>
      </c>
      <c r="AB101" s="10">
        <v>0</v>
      </c>
      <c r="AC101" s="39">
        <f t="shared" si="263"/>
        <v>0</v>
      </c>
      <c r="AD101" s="44">
        <v>0</v>
      </c>
      <c r="AE101" s="10">
        <v>0</v>
      </c>
      <c r="AF101" s="39">
        <f t="shared" si="264"/>
        <v>0</v>
      </c>
      <c r="AG101" s="44">
        <v>0</v>
      </c>
      <c r="AH101" s="10">
        <v>0</v>
      </c>
      <c r="AI101" s="39">
        <f t="shared" si="265"/>
        <v>0</v>
      </c>
      <c r="AJ101" s="44">
        <v>0</v>
      </c>
      <c r="AK101" s="10">
        <v>0</v>
      </c>
      <c r="AL101" s="39">
        <f t="shared" si="266"/>
        <v>0</v>
      </c>
      <c r="AM101" s="44">
        <v>0</v>
      </c>
      <c r="AN101" s="10">
        <v>0</v>
      </c>
      <c r="AO101" s="39">
        <f t="shared" si="267"/>
        <v>0</v>
      </c>
      <c r="AP101" s="44">
        <v>0</v>
      </c>
      <c r="AQ101" s="10">
        <v>0</v>
      </c>
      <c r="AR101" s="39">
        <f t="shared" si="268"/>
        <v>0</v>
      </c>
      <c r="AS101" s="44">
        <v>0</v>
      </c>
      <c r="AT101" s="10">
        <v>0</v>
      </c>
      <c r="AU101" s="39">
        <f t="shared" si="269"/>
        <v>0</v>
      </c>
      <c r="AV101" s="44">
        <v>0</v>
      </c>
      <c r="AW101" s="10">
        <v>0</v>
      </c>
      <c r="AX101" s="39">
        <f t="shared" si="270"/>
        <v>0</v>
      </c>
      <c r="AY101" s="44">
        <v>0</v>
      </c>
      <c r="AZ101" s="10">
        <v>0</v>
      </c>
      <c r="BA101" s="39">
        <f t="shared" si="271"/>
        <v>0</v>
      </c>
      <c r="BB101" s="5">
        <f t="shared" si="273"/>
        <v>0</v>
      </c>
      <c r="BC101" s="14">
        <f t="shared" si="274"/>
        <v>0</v>
      </c>
    </row>
    <row r="102" spans="1:55" x14ac:dyDescent="0.3">
      <c r="A102" s="43">
        <v>2024</v>
      </c>
      <c r="B102" s="38" t="s">
        <v>10</v>
      </c>
      <c r="C102" s="44">
        <v>0</v>
      </c>
      <c r="D102" s="10">
        <v>0</v>
      </c>
      <c r="E102" s="39">
        <f t="shared" si="275"/>
        <v>0</v>
      </c>
      <c r="F102" s="44">
        <v>0</v>
      </c>
      <c r="G102" s="10">
        <v>0</v>
      </c>
      <c r="H102" s="39">
        <f t="shared" si="257"/>
        <v>0</v>
      </c>
      <c r="I102" s="44">
        <v>0</v>
      </c>
      <c r="J102" s="10">
        <v>0</v>
      </c>
      <c r="K102" s="39">
        <f t="shared" si="258"/>
        <v>0</v>
      </c>
      <c r="L102" s="44"/>
      <c r="M102" s="10"/>
      <c r="N102" s="39"/>
      <c r="O102" s="44">
        <v>0</v>
      </c>
      <c r="P102" s="10">
        <v>0</v>
      </c>
      <c r="Q102" s="39">
        <f t="shared" si="259"/>
        <v>0</v>
      </c>
      <c r="R102" s="44">
        <v>0</v>
      </c>
      <c r="S102" s="10">
        <v>0</v>
      </c>
      <c r="T102" s="39">
        <f t="shared" si="260"/>
        <v>0</v>
      </c>
      <c r="U102" s="72">
        <v>0.93</v>
      </c>
      <c r="V102" s="10">
        <v>62.874000000000002</v>
      </c>
      <c r="W102" s="39">
        <f t="shared" si="261"/>
        <v>67606.451612903227</v>
      </c>
      <c r="X102" s="44">
        <v>0</v>
      </c>
      <c r="Y102" s="10">
        <v>0</v>
      </c>
      <c r="Z102" s="39">
        <f t="shared" si="262"/>
        <v>0</v>
      </c>
      <c r="AA102" s="44">
        <v>0</v>
      </c>
      <c r="AB102" s="10">
        <v>0</v>
      </c>
      <c r="AC102" s="39">
        <f t="shared" si="263"/>
        <v>0</v>
      </c>
      <c r="AD102" s="44">
        <v>0</v>
      </c>
      <c r="AE102" s="10">
        <v>0</v>
      </c>
      <c r="AF102" s="39">
        <f t="shared" si="264"/>
        <v>0</v>
      </c>
      <c r="AG102" s="44">
        <v>0</v>
      </c>
      <c r="AH102" s="10">
        <v>0</v>
      </c>
      <c r="AI102" s="39">
        <f t="shared" si="265"/>
        <v>0</v>
      </c>
      <c r="AJ102" s="44">
        <v>0</v>
      </c>
      <c r="AK102" s="10">
        <v>0</v>
      </c>
      <c r="AL102" s="39">
        <f t="shared" si="266"/>
        <v>0</v>
      </c>
      <c r="AM102" s="44">
        <v>0</v>
      </c>
      <c r="AN102" s="10">
        <v>0</v>
      </c>
      <c r="AO102" s="39">
        <f t="shared" si="267"/>
        <v>0</v>
      </c>
      <c r="AP102" s="44">
        <v>0</v>
      </c>
      <c r="AQ102" s="10">
        <v>0</v>
      </c>
      <c r="AR102" s="39">
        <f t="shared" si="268"/>
        <v>0</v>
      </c>
      <c r="AS102" s="44">
        <v>0</v>
      </c>
      <c r="AT102" s="10">
        <v>0</v>
      </c>
      <c r="AU102" s="39">
        <f t="shared" si="269"/>
        <v>0</v>
      </c>
      <c r="AV102" s="44">
        <v>0</v>
      </c>
      <c r="AW102" s="10">
        <v>0</v>
      </c>
      <c r="AX102" s="39">
        <f t="shared" si="270"/>
        <v>0</v>
      </c>
      <c r="AY102" s="44">
        <v>0</v>
      </c>
      <c r="AZ102" s="10">
        <v>0</v>
      </c>
      <c r="BA102" s="39">
        <f t="shared" si="271"/>
        <v>0</v>
      </c>
      <c r="BB102" s="5">
        <f t="shared" si="273"/>
        <v>0.93</v>
      </c>
      <c r="BC102" s="14">
        <f t="shared" si="274"/>
        <v>62.874000000000002</v>
      </c>
    </row>
    <row r="103" spans="1:55" x14ac:dyDescent="0.3">
      <c r="A103" s="43">
        <v>2024</v>
      </c>
      <c r="B103" s="38" t="s">
        <v>11</v>
      </c>
      <c r="C103" s="44">
        <v>0</v>
      </c>
      <c r="D103" s="10">
        <v>0</v>
      </c>
      <c r="E103" s="39">
        <f t="shared" si="275"/>
        <v>0</v>
      </c>
      <c r="F103" s="44">
        <v>0</v>
      </c>
      <c r="G103" s="10">
        <v>0</v>
      </c>
      <c r="H103" s="39">
        <f t="shared" si="257"/>
        <v>0</v>
      </c>
      <c r="I103" s="72">
        <v>1.004</v>
      </c>
      <c r="J103" s="86">
        <v>44.786999999999999</v>
      </c>
      <c r="K103" s="39">
        <f t="shared" si="258"/>
        <v>44608.565737051787</v>
      </c>
      <c r="L103" s="44"/>
      <c r="M103" s="10"/>
      <c r="N103" s="39"/>
      <c r="O103" s="44">
        <v>0</v>
      </c>
      <c r="P103" s="10">
        <v>0</v>
      </c>
      <c r="Q103" s="39">
        <f t="shared" si="259"/>
        <v>0</v>
      </c>
      <c r="R103" s="44">
        <v>0</v>
      </c>
      <c r="S103" s="10">
        <v>0</v>
      </c>
      <c r="T103" s="39">
        <f t="shared" si="260"/>
        <v>0</v>
      </c>
      <c r="U103" s="44">
        <v>0</v>
      </c>
      <c r="V103" s="10">
        <v>0</v>
      </c>
      <c r="W103" s="39">
        <f t="shared" si="261"/>
        <v>0</v>
      </c>
      <c r="X103" s="44">
        <v>0</v>
      </c>
      <c r="Y103" s="10">
        <v>0</v>
      </c>
      <c r="Z103" s="39">
        <f t="shared" si="262"/>
        <v>0</v>
      </c>
      <c r="AA103" s="44">
        <v>0</v>
      </c>
      <c r="AB103" s="10">
        <v>0</v>
      </c>
      <c r="AC103" s="39">
        <f t="shared" si="263"/>
        <v>0</v>
      </c>
      <c r="AD103" s="44">
        <v>0</v>
      </c>
      <c r="AE103" s="10">
        <v>0</v>
      </c>
      <c r="AF103" s="39">
        <f t="shared" si="264"/>
        <v>0</v>
      </c>
      <c r="AG103" s="44">
        <v>0</v>
      </c>
      <c r="AH103" s="10">
        <v>0</v>
      </c>
      <c r="AI103" s="39">
        <f t="shared" si="265"/>
        <v>0</v>
      </c>
      <c r="AJ103" s="44">
        <v>0</v>
      </c>
      <c r="AK103" s="10">
        <v>0</v>
      </c>
      <c r="AL103" s="39">
        <f t="shared" si="266"/>
        <v>0</v>
      </c>
      <c r="AM103" s="44">
        <v>0</v>
      </c>
      <c r="AN103" s="10">
        <v>0</v>
      </c>
      <c r="AO103" s="39">
        <f t="shared" si="267"/>
        <v>0</v>
      </c>
      <c r="AP103" s="44">
        <v>0</v>
      </c>
      <c r="AQ103" s="10">
        <v>0</v>
      </c>
      <c r="AR103" s="39">
        <f t="shared" si="268"/>
        <v>0</v>
      </c>
      <c r="AS103" s="44">
        <v>0</v>
      </c>
      <c r="AT103" s="10">
        <v>0</v>
      </c>
      <c r="AU103" s="39">
        <f t="shared" si="269"/>
        <v>0</v>
      </c>
      <c r="AV103" s="44">
        <v>0</v>
      </c>
      <c r="AW103" s="10">
        <v>0</v>
      </c>
      <c r="AX103" s="39">
        <f t="shared" si="270"/>
        <v>0</v>
      </c>
      <c r="AY103" s="44">
        <v>0</v>
      </c>
      <c r="AZ103" s="10">
        <v>0</v>
      </c>
      <c r="BA103" s="39">
        <f t="shared" si="271"/>
        <v>0</v>
      </c>
      <c r="BB103" s="5">
        <f t="shared" si="273"/>
        <v>1.004</v>
      </c>
      <c r="BC103" s="14">
        <f t="shared" si="274"/>
        <v>44.786999999999999</v>
      </c>
    </row>
    <row r="104" spans="1:55" x14ac:dyDescent="0.3">
      <c r="A104" s="43">
        <v>2024</v>
      </c>
      <c r="B104" s="38" t="s">
        <v>12</v>
      </c>
      <c r="C104" s="44">
        <v>0</v>
      </c>
      <c r="D104" s="10">
        <v>0</v>
      </c>
      <c r="E104" s="39">
        <f t="shared" si="275"/>
        <v>0</v>
      </c>
      <c r="F104" s="44">
        <v>0</v>
      </c>
      <c r="G104" s="10">
        <v>0</v>
      </c>
      <c r="H104" s="39">
        <f t="shared" si="257"/>
        <v>0</v>
      </c>
      <c r="I104" s="44">
        <v>0</v>
      </c>
      <c r="J104" s="10">
        <v>0</v>
      </c>
      <c r="K104" s="39">
        <f t="shared" si="258"/>
        <v>0</v>
      </c>
      <c r="L104" s="44"/>
      <c r="M104" s="10"/>
      <c r="N104" s="39"/>
      <c r="O104" s="44">
        <v>0</v>
      </c>
      <c r="P104" s="10">
        <v>0</v>
      </c>
      <c r="Q104" s="39">
        <f t="shared" si="259"/>
        <v>0</v>
      </c>
      <c r="R104" s="44">
        <v>0</v>
      </c>
      <c r="S104" s="10">
        <v>0</v>
      </c>
      <c r="T104" s="39">
        <f t="shared" si="260"/>
        <v>0</v>
      </c>
      <c r="U104" s="44">
        <v>0</v>
      </c>
      <c r="V104" s="10">
        <v>0</v>
      </c>
      <c r="W104" s="39">
        <f t="shared" si="261"/>
        <v>0</v>
      </c>
      <c r="X104" s="44">
        <v>0</v>
      </c>
      <c r="Y104" s="10">
        <v>0</v>
      </c>
      <c r="Z104" s="39">
        <f t="shared" si="262"/>
        <v>0</v>
      </c>
      <c r="AA104" s="44">
        <v>0</v>
      </c>
      <c r="AB104" s="10">
        <v>0</v>
      </c>
      <c r="AC104" s="39">
        <f t="shared" si="263"/>
        <v>0</v>
      </c>
      <c r="AD104" s="44">
        <v>0</v>
      </c>
      <c r="AE104" s="10">
        <v>0</v>
      </c>
      <c r="AF104" s="39">
        <f t="shared" si="264"/>
        <v>0</v>
      </c>
      <c r="AG104" s="44">
        <v>0</v>
      </c>
      <c r="AH104" s="10">
        <v>0</v>
      </c>
      <c r="AI104" s="39">
        <f t="shared" si="265"/>
        <v>0</v>
      </c>
      <c r="AJ104" s="44">
        <v>0</v>
      </c>
      <c r="AK104" s="10">
        <v>0</v>
      </c>
      <c r="AL104" s="39">
        <f t="shared" si="266"/>
        <v>0</v>
      </c>
      <c r="AM104" s="44">
        <v>0</v>
      </c>
      <c r="AN104" s="10">
        <v>0</v>
      </c>
      <c r="AO104" s="39">
        <f t="shared" si="267"/>
        <v>0</v>
      </c>
      <c r="AP104" s="44">
        <v>0</v>
      </c>
      <c r="AQ104" s="10">
        <v>0</v>
      </c>
      <c r="AR104" s="39">
        <f t="shared" si="268"/>
        <v>0</v>
      </c>
      <c r="AS104" s="44">
        <v>0</v>
      </c>
      <c r="AT104" s="10">
        <v>0</v>
      </c>
      <c r="AU104" s="39">
        <f t="shared" si="269"/>
        <v>0</v>
      </c>
      <c r="AV104" s="44">
        <v>0</v>
      </c>
      <c r="AW104" s="10">
        <v>0</v>
      </c>
      <c r="AX104" s="39">
        <f t="shared" si="270"/>
        <v>0</v>
      </c>
      <c r="AY104" s="44">
        <v>0</v>
      </c>
      <c r="AZ104" s="10">
        <v>0</v>
      </c>
      <c r="BA104" s="39">
        <f t="shared" si="271"/>
        <v>0</v>
      </c>
      <c r="BB104" s="5">
        <f t="shared" si="273"/>
        <v>0</v>
      </c>
      <c r="BC104" s="14">
        <f t="shared" si="274"/>
        <v>0</v>
      </c>
    </row>
    <row r="105" spans="1:55" x14ac:dyDescent="0.3">
      <c r="A105" s="43">
        <v>2024</v>
      </c>
      <c r="B105" s="38" t="s">
        <v>13</v>
      </c>
      <c r="C105" s="44">
        <v>0</v>
      </c>
      <c r="D105" s="10">
        <v>0</v>
      </c>
      <c r="E105" s="39">
        <f t="shared" si="275"/>
        <v>0</v>
      </c>
      <c r="F105" s="44">
        <v>0</v>
      </c>
      <c r="G105" s="10">
        <v>0</v>
      </c>
      <c r="H105" s="39">
        <f t="shared" si="257"/>
        <v>0</v>
      </c>
      <c r="I105" s="44">
        <v>0</v>
      </c>
      <c r="J105" s="10">
        <v>0</v>
      </c>
      <c r="K105" s="39">
        <f t="shared" si="258"/>
        <v>0</v>
      </c>
      <c r="L105" s="44"/>
      <c r="M105" s="10"/>
      <c r="N105" s="39"/>
      <c r="O105" s="44">
        <v>0</v>
      </c>
      <c r="P105" s="10">
        <v>0</v>
      </c>
      <c r="Q105" s="39">
        <f t="shared" si="259"/>
        <v>0</v>
      </c>
      <c r="R105" s="44">
        <v>0</v>
      </c>
      <c r="S105" s="10">
        <v>0</v>
      </c>
      <c r="T105" s="39">
        <f t="shared" si="260"/>
        <v>0</v>
      </c>
      <c r="U105" s="44">
        <v>0</v>
      </c>
      <c r="V105" s="10">
        <v>0</v>
      </c>
      <c r="W105" s="39">
        <f t="shared" si="261"/>
        <v>0</v>
      </c>
      <c r="X105" s="44">
        <v>0</v>
      </c>
      <c r="Y105" s="10">
        <v>0</v>
      </c>
      <c r="Z105" s="39">
        <f t="shared" si="262"/>
        <v>0</v>
      </c>
      <c r="AA105" s="44">
        <v>0</v>
      </c>
      <c r="AB105" s="10">
        <v>0</v>
      </c>
      <c r="AC105" s="39">
        <f t="shared" si="263"/>
        <v>0</v>
      </c>
      <c r="AD105" s="44">
        <v>0</v>
      </c>
      <c r="AE105" s="10">
        <v>0</v>
      </c>
      <c r="AF105" s="39">
        <f t="shared" si="264"/>
        <v>0</v>
      </c>
      <c r="AG105" s="44">
        <v>0</v>
      </c>
      <c r="AH105" s="10">
        <v>0</v>
      </c>
      <c r="AI105" s="39">
        <f t="shared" si="265"/>
        <v>0</v>
      </c>
      <c r="AJ105" s="44">
        <v>0</v>
      </c>
      <c r="AK105" s="10">
        <v>0</v>
      </c>
      <c r="AL105" s="39">
        <f t="shared" si="266"/>
        <v>0</v>
      </c>
      <c r="AM105" s="44">
        <v>0</v>
      </c>
      <c r="AN105" s="10">
        <v>0</v>
      </c>
      <c r="AO105" s="39">
        <f t="shared" si="267"/>
        <v>0</v>
      </c>
      <c r="AP105" s="44">
        <v>0</v>
      </c>
      <c r="AQ105" s="10">
        <v>0</v>
      </c>
      <c r="AR105" s="39">
        <f t="shared" si="268"/>
        <v>0</v>
      </c>
      <c r="AS105" s="72">
        <v>0.2</v>
      </c>
      <c r="AT105" s="10">
        <v>14.257999999999999</v>
      </c>
      <c r="AU105" s="39">
        <f t="shared" si="269"/>
        <v>71289.999999999985</v>
      </c>
      <c r="AV105" s="44">
        <v>0</v>
      </c>
      <c r="AW105" s="10">
        <v>0</v>
      </c>
      <c r="AX105" s="39">
        <f t="shared" si="270"/>
        <v>0</v>
      </c>
      <c r="AY105" s="44">
        <v>0</v>
      </c>
      <c r="AZ105" s="10">
        <v>0</v>
      </c>
      <c r="BA105" s="39">
        <f t="shared" si="271"/>
        <v>0</v>
      </c>
      <c r="BB105" s="5">
        <f t="shared" si="273"/>
        <v>0.2</v>
      </c>
      <c r="BC105" s="14">
        <f t="shared" si="274"/>
        <v>14.257999999999999</v>
      </c>
    </row>
    <row r="106" spans="1:55" x14ac:dyDescent="0.3">
      <c r="A106" s="43">
        <v>2024</v>
      </c>
      <c r="B106" s="38" t="s">
        <v>14</v>
      </c>
      <c r="C106" s="44">
        <v>0</v>
      </c>
      <c r="D106" s="10">
        <v>0</v>
      </c>
      <c r="E106" s="39">
        <f t="shared" si="275"/>
        <v>0</v>
      </c>
      <c r="F106" s="44">
        <v>0</v>
      </c>
      <c r="G106" s="10">
        <v>0</v>
      </c>
      <c r="H106" s="39">
        <f t="shared" si="257"/>
        <v>0</v>
      </c>
      <c r="I106" s="44">
        <v>0</v>
      </c>
      <c r="J106" s="10">
        <v>0</v>
      </c>
      <c r="K106" s="39">
        <f t="shared" si="258"/>
        <v>0</v>
      </c>
      <c r="L106" s="44"/>
      <c r="M106" s="10"/>
      <c r="N106" s="39"/>
      <c r="O106" s="44">
        <v>0</v>
      </c>
      <c r="P106" s="10">
        <v>0</v>
      </c>
      <c r="Q106" s="39">
        <f t="shared" si="259"/>
        <v>0</v>
      </c>
      <c r="R106" s="44">
        <v>0</v>
      </c>
      <c r="S106" s="10">
        <v>0</v>
      </c>
      <c r="T106" s="39">
        <f t="shared" si="260"/>
        <v>0</v>
      </c>
      <c r="U106" s="44">
        <v>0</v>
      </c>
      <c r="V106" s="10">
        <v>0</v>
      </c>
      <c r="W106" s="39">
        <f t="shared" si="261"/>
        <v>0</v>
      </c>
      <c r="X106" s="44">
        <v>0</v>
      </c>
      <c r="Y106" s="10">
        <v>0</v>
      </c>
      <c r="Z106" s="39">
        <f t="shared" si="262"/>
        <v>0</v>
      </c>
      <c r="AA106" s="44">
        <v>0</v>
      </c>
      <c r="AB106" s="10">
        <v>0</v>
      </c>
      <c r="AC106" s="39">
        <f t="shared" si="263"/>
        <v>0</v>
      </c>
      <c r="AD106" s="44">
        <v>0</v>
      </c>
      <c r="AE106" s="10">
        <v>0</v>
      </c>
      <c r="AF106" s="39">
        <f t="shared" si="264"/>
        <v>0</v>
      </c>
      <c r="AG106" s="44">
        <v>0</v>
      </c>
      <c r="AH106" s="10">
        <v>0</v>
      </c>
      <c r="AI106" s="39">
        <f t="shared" si="265"/>
        <v>0</v>
      </c>
      <c r="AJ106" s="44">
        <v>0</v>
      </c>
      <c r="AK106" s="10">
        <v>0</v>
      </c>
      <c r="AL106" s="39">
        <f t="shared" si="266"/>
        <v>0</v>
      </c>
      <c r="AM106" s="44">
        <v>0</v>
      </c>
      <c r="AN106" s="10">
        <v>0</v>
      </c>
      <c r="AO106" s="39">
        <f t="shared" si="267"/>
        <v>0</v>
      </c>
      <c r="AP106" s="44">
        <v>0</v>
      </c>
      <c r="AQ106" s="10">
        <v>0</v>
      </c>
      <c r="AR106" s="39">
        <f t="shared" si="268"/>
        <v>0</v>
      </c>
      <c r="AS106" s="44">
        <v>0</v>
      </c>
      <c r="AT106" s="10">
        <v>0</v>
      </c>
      <c r="AU106" s="39">
        <f t="shared" si="269"/>
        <v>0</v>
      </c>
      <c r="AV106" s="44">
        <v>0</v>
      </c>
      <c r="AW106" s="10">
        <v>0</v>
      </c>
      <c r="AX106" s="39">
        <f t="shared" si="270"/>
        <v>0</v>
      </c>
      <c r="AY106" s="44">
        <v>0</v>
      </c>
      <c r="AZ106" s="10">
        <v>0</v>
      </c>
      <c r="BA106" s="39">
        <f t="shared" si="271"/>
        <v>0</v>
      </c>
      <c r="BB106" s="5">
        <f t="shared" si="273"/>
        <v>0</v>
      </c>
      <c r="BC106" s="14">
        <f t="shared" si="274"/>
        <v>0</v>
      </c>
    </row>
    <row r="107" spans="1:55" x14ac:dyDescent="0.3">
      <c r="A107" s="43">
        <v>2024</v>
      </c>
      <c r="B107" s="39" t="s">
        <v>15</v>
      </c>
      <c r="C107" s="44">
        <v>0</v>
      </c>
      <c r="D107" s="10">
        <v>0</v>
      </c>
      <c r="E107" s="39">
        <f t="shared" si="275"/>
        <v>0</v>
      </c>
      <c r="F107" s="44">
        <v>0</v>
      </c>
      <c r="G107" s="10">
        <v>0</v>
      </c>
      <c r="H107" s="39">
        <f t="shared" si="257"/>
        <v>0</v>
      </c>
      <c r="I107" s="44">
        <v>0</v>
      </c>
      <c r="J107" s="10">
        <v>0</v>
      </c>
      <c r="K107" s="39">
        <f t="shared" si="258"/>
        <v>0</v>
      </c>
      <c r="L107" s="44"/>
      <c r="M107" s="10"/>
      <c r="N107" s="39"/>
      <c r="O107" s="44">
        <v>0</v>
      </c>
      <c r="P107" s="10">
        <v>0</v>
      </c>
      <c r="Q107" s="39">
        <f t="shared" si="259"/>
        <v>0</v>
      </c>
      <c r="R107" s="44">
        <v>0</v>
      </c>
      <c r="S107" s="10">
        <v>0</v>
      </c>
      <c r="T107" s="39">
        <f t="shared" si="260"/>
        <v>0</v>
      </c>
      <c r="U107" s="44">
        <v>0</v>
      </c>
      <c r="V107" s="10">
        <v>0</v>
      </c>
      <c r="W107" s="39">
        <f t="shared" si="261"/>
        <v>0</v>
      </c>
      <c r="X107" s="44">
        <v>0</v>
      </c>
      <c r="Y107" s="10">
        <v>0</v>
      </c>
      <c r="Z107" s="39">
        <f t="shared" si="262"/>
        <v>0</v>
      </c>
      <c r="AA107" s="44">
        <v>0</v>
      </c>
      <c r="AB107" s="10">
        <v>0</v>
      </c>
      <c r="AC107" s="39">
        <f t="shared" si="263"/>
        <v>0</v>
      </c>
      <c r="AD107" s="44">
        <v>0</v>
      </c>
      <c r="AE107" s="10">
        <v>0</v>
      </c>
      <c r="AF107" s="39">
        <f t="shared" si="264"/>
        <v>0</v>
      </c>
      <c r="AG107" s="44">
        <v>0</v>
      </c>
      <c r="AH107" s="10">
        <v>0</v>
      </c>
      <c r="AI107" s="39">
        <f t="shared" si="265"/>
        <v>0</v>
      </c>
      <c r="AJ107" s="44">
        <v>0</v>
      </c>
      <c r="AK107" s="10">
        <v>0</v>
      </c>
      <c r="AL107" s="39">
        <f t="shared" si="266"/>
        <v>0</v>
      </c>
      <c r="AM107" s="44">
        <v>0</v>
      </c>
      <c r="AN107" s="10">
        <v>0</v>
      </c>
      <c r="AO107" s="39">
        <f t="shared" si="267"/>
        <v>0</v>
      </c>
      <c r="AP107" s="44">
        <v>0</v>
      </c>
      <c r="AQ107" s="10">
        <v>0</v>
      </c>
      <c r="AR107" s="39">
        <f t="shared" si="268"/>
        <v>0</v>
      </c>
      <c r="AS107" s="44">
        <v>0</v>
      </c>
      <c r="AT107" s="10">
        <v>0</v>
      </c>
      <c r="AU107" s="39">
        <f t="shared" si="269"/>
        <v>0</v>
      </c>
      <c r="AV107" s="44">
        <v>0</v>
      </c>
      <c r="AW107" s="10">
        <v>0</v>
      </c>
      <c r="AX107" s="39">
        <f t="shared" si="270"/>
        <v>0</v>
      </c>
      <c r="AY107" s="44">
        <v>0</v>
      </c>
      <c r="AZ107" s="10">
        <v>0</v>
      </c>
      <c r="BA107" s="39">
        <f t="shared" si="271"/>
        <v>0</v>
      </c>
      <c r="BB107" s="5">
        <f t="shared" si="273"/>
        <v>0</v>
      </c>
      <c r="BC107" s="14">
        <f t="shared" si="274"/>
        <v>0</v>
      </c>
    </row>
    <row r="108" spans="1:55" x14ac:dyDescent="0.3">
      <c r="A108" s="43">
        <v>2024</v>
      </c>
      <c r="B108" s="38" t="s">
        <v>16</v>
      </c>
      <c r="C108" s="44">
        <v>0</v>
      </c>
      <c r="D108" s="10">
        <v>0</v>
      </c>
      <c r="E108" s="39">
        <f t="shared" si="275"/>
        <v>0</v>
      </c>
      <c r="F108" s="44">
        <v>0</v>
      </c>
      <c r="G108" s="10">
        <v>0</v>
      </c>
      <c r="H108" s="39">
        <f t="shared" si="257"/>
        <v>0</v>
      </c>
      <c r="I108" s="44">
        <v>0</v>
      </c>
      <c r="J108" s="10">
        <v>0</v>
      </c>
      <c r="K108" s="39">
        <f t="shared" si="258"/>
        <v>0</v>
      </c>
      <c r="L108" s="44"/>
      <c r="M108" s="10"/>
      <c r="N108" s="39"/>
      <c r="O108" s="44">
        <v>0</v>
      </c>
      <c r="P108" s="10">
        <v>0</v>
      </c>
      <c r="Q108" s="39">
        <f t="shared" si="259"/>
        <v>0</v>
      </c>
      <c r="R108" s="44">
        <v>0</v>
      </c>
      <c r="S108" s="10">
        <v>0</v>
      </c>
      <c r="T108" s="39">
        <f t="shared" si="260"/>
        <v>0</v>
      </c>
      <c r="U108" s="44">
        <v>0</v>
      </c>
      <c r="V108" s="10">
        <v>0</v>
      </c>
      <c r="W108" s="39">
        <f t="shared" si="261"/>
        <v>0</v>
      </c>
      <c r="X108" s="44">
        <v>0</v>
      </c>
      <c r="Y108" s="10">
        <v>0</v>
      </c>
      <c r="Z108" s="39">
        <f t="shared" si="262"/>
        <v>0</v>
      </c>
      <c r="AA108" s="44">
        <v>0</v>
      </c>
      <c r="AB108" s="10">
        <v>0</v>
      </c>
      <c r="AC108" s="39">
        <f t="shared" si="263"/>
        <v>0</v>
      </c>
      <c r="AD108" s="44">
        <v>0</v>
      </c>
      <c r="AE108" s="10">
        <v>0</v>
      </c>
      <c r="AF108" s="39">
        <f t="shared" si="264"/>
        <v>0</v>
      </c>
      <c r="AG108" s="44">
        <v>0</v>
      </c>
      <c r="AH108" s="10">
        <v>0</v>
      </c>
      <c r="AI108" s="39">
        <f t="shared" si="265"/>
        <v>0</v>
      </c>
      <c r="AJ108" s="44">
        <v>0</v>
      </c>
      <c r="AK108" s="10">
        <v>0</v>
      </c>
      <c r="AL108" s="39">
        <f t="shared" si="266"/>
        <v>0</v>
      </c>
      <c r="AM108" s="44">
        <v>0</v>
      </c>
      <c r="AN108" s="10">
        <v>0</v>
      </c>
      <c r="AO108" s="39">
        <f t="shared" si="267"/>
        <v>0</v>
      </c>
      <c r="AP108" s="44">
        <v>0</v>
      </c>
      <c r="AQ108" s="10">
        <v>0</v>
      </c>
      <c r="AR108" s="39">
        <f t="shared" si="268"/>
        <v>0</v>
      </c>
      <c r="AS108" s="44">
        <v>0</v>
      </c>
      <c r="AT108" s="10">
        <v>0</v>
      </c>
      <c r="AU108" s="39">
        <f t="shared" si="269"/>
        <v>0</v>
      </c>
      <c r="AV108" s="44">
        <v>0</v>
      </c>
      <c r="AW108" s="10">
        <v>0</v>
      </c>
      <c r="AX108" s="39">
        <f t="shared" si="270"/>
        <v>0</v>
      </c>
      <c r="AY108" s="44">
        <v>0</v>
      </c>
      <c r="AZ108" s="10">
        <v>0</v>
      </c>
      <c r="BA108" s="39">
        <f t="shared" si="271"/>
        <v>0</v>
      </c>
      <c r="BB108" s="5">
        <f t="shared" si="273"/>
        <v>0</v>
      </c>
      <c r="BC108" s="14">
        <f t="shared" si="274"/>
        <v>0</v>
      </c>
    </row>
    <row r="109" spans="1:55" ht="15" thickBot="1" x14ac:dyDescent="0.35">
      <c r="A109" s="40"/>
      <c r="B109" s="41" t="s">
        <v>17</v>
      </c>
      <c r="C109" s="46">
        <f t="shared" ref="C109:D109" si="276">SUM(C97:C108)</f>
        <v>0</v>
      </c>
      <c r="D109" s="28">
        <f t="shared" si="276"/>
        <v>0</v>
      </c>
      <c r="E109" s="47"/>
      <c r="F109" s="46">
        <f t="shared" ref="F109:G109" si="277">SUM(F97:F108)</f>
        <v>0</v>
      </c>
      <c r="G109" s="28">
        <f t="shared" si="277"/>
        <v>0</v>
      </c>
      <c r="H109" s="47"/>
      <c r="I109" s="46">
        <f t="shared" ref="I109:J109" si="278">SUM(I97:I108)</f>
        <v>1.004</v>
      </c>
      <c r="J109" s="28">
        <f t="shared" si="278"/>
        <v>44.786999999999999</v>
      </c>
      <c r="K109" s="47"/>
      <c r="L109" s="46"/>
      <c r="M109" s="28"/>
      <c r="N109" s="47"/>
      <c r="O109" s="46">
        <f t="shared" ref="O109:P109" si="279">SUM(O97:O108)</f>
        <v>0</v>
      </c>
      <c r="P109" s="28">
        <f t="shared" si="279"/>
        <v>0</v>
      </c>
      <c r="Q109" s="47"/>
      <c r="R109" s="46">
        <f t="shared" ref="R109:S109" si="280">SUM(R97:R108)</f>
        <v>0</v>
      </c>
      <c r="S109" s="28">
        <f t="shared" si="280"/>
        <v>0</v>
      </c>
      <c r="T109" s="47"/>
      <c r="U109" s="46">
        <f t="shared" ref="U109:V109" si="281">SUM(U97:U108)</f>
        <v>0.93</v>
      </c>
      <c r="V109" s="28">
        <f t="shared" si="281"/>
        <v>62.874000000000002</v>
      </c>
      <c r="W109" s="47"/>
      <c r="X109" s="46">
        <f t="shared" ref="X109:Y109" si="282">SUM(X97:X108)</f>
        <v>0</v>
      </c>
      <c r="Y109" s="28">
        <f t="shared" si="282"/>
        <v>0</v>
      </c>
      <c r="Z109" s="47"/>
      <c r="AA109" s="46">
        <f t="shared" ref="AA109:AB109" si="283">SUM(AA97:AA108)</f>
        <v>0</v>
      </c>
      <c r="AB109" s="28">
        <f t="shared" si="283"/>
        <v>0</v>
      </c>
      <c r="AC109" s="47"/>
      <c r="AD109" s="46">
        <f t="shared" ref="AD109:AE109" si="284">SUM(AD97:AD108)</f>
        <v>0</v>
      </c>
      <c r="AE109" s="28">
        <f t="shared" si="284"/>
        <v>0</v>
      </c>
      <c r="AF109" s="47"/>
      <c r="AG109" s="46">
        <f t="shared" ref="AG109:AH109" si="285">SUM(AG97:AG108)</f>
        <v>0</v>
      </c>
      <c r="AH109" s="28">
        <f t="shared" si="285"/>
        <v>0</v>
      </c>
      <c r="AI109" s="47"/>
      <c r="AJ109" s="46">
        <f t="shared" ref="AJ109:AK109" si="286">SUM(AJ97:AJ108)</f>
        <v>0</v>
      </c>
      <c r="AK109" s="28">
        <f t="shared" si="286"/>
        <v>0</v>
      </c>
      <c r="AL109" s="47"/>
      <c r="AM109" s="46">
        <f t="shared" ref="AM109:AN109" si="287">SUM(AM97:AM108)</f>
        <v>0</v>
      </c>
      <c r="AN109" s="28">
        <f t="shared" si="287"/>
        <v>0</v>
      </c>
      <c r="AO109" s="47"/>
      <c r="AP109" s="46">
        <f t="shared" ref="AP109:AQ109" si="288">SUM(AP97:AP108)</f>
        <v>0</v>
      </c>
      <c r="AQ109" s="28">
        <f t="shared" si="288"/>
        <v>0</v>
      </c>
      <c r="AR109" s="47"/>
      <c r="AS109" s="46">
        <f t="shared" ref="AS109:AT109" si="289">SUM(AS97:AS108)</f>
        <v>0.25018000000000001</v>
      </c>
      <c r="AT109" s="28">
        <f t="shared" si="289"/>
        <v>18.907</v>
      </c>
      <c r="AU109" s="47"/>
      <c r="AV109" s="46">
        <f t="shared" ref="AV109:AW109" si="290">SUM(AV97:AV108)</f>
        <v>0</v>
      </c>
      <c r="AW109" s="28">
        <f t="shared" si="290"/>
        <v>0</v>
      </c>
      <c r="AX109" s="47"/>
      <c r="AY109" s="46">
        <f t="shared" ref="AY109:AZ109" si="291">SUM(AY97:AY108)</f>
        <v>0</v>
      </c>
      <c r="AZ109" s="28">
        <f t="shared" si="291"/>
        <v>0</v>
      </c>
      <c r="BA109" s="47"/>
      <c r="BB109" s="29">
        <f t="shared" si="273"/>
        <v>2.18418</v>
      </c>
      <c r="BC109" s="30">
        <f t="shared" si="274"/>
        <v>126.568</v>
      </c>
    </row>
    <row r="110" spans="1:55" x14ac:dyDescent="0.3">
      <c r="A110" s="43">
        <v>2025</v>
      </c>
      <c r="B110" s="38" t="s">
        <v>5</v>
      </c>
      <c r="C110" s="44">
        <v>0</v>
      </c>
      <c r="D110" s="10">
        <v>0</v>
      </c>
      <c r="E110" s="39">
        <f>IF(C110=0,0,D110/C110*1000)</f>
        <v>0</v>
      </c>
      <c r="F110" s="44">
        <v>0</v>
      </c>
      <c r="G110" s="10">
        <v>0</v>
      </c>
      <c r="H110" s="39">
        <f t="shared" ref="H110:H121" si="292">IF(F110=0,0,G110/F110*1000)</f>
        <v>0</v>
      </c>
      <c r="I110" s="44">
        <v>0</v>
      </c>
      <c r="J110" s="10">
        <v>0</v>
      </c>
      <c r="K110" s="39">
        <f t="shared" ref="K110:K121" si="293">IF(I110=0,0,J110/I110*1000)</f>
        <v>0</v>
      </c>
      <c r="L110" s="44">
        <v>0</v>
      </c>
      <c r="M110" s="10">
        <v>0</v>
      </c>
      <c r="N110" s="39">
        <f t="shared" ref="N110:N121" si="294">IF(L110=0,0,M110/L110*1000)</f>
        <v>0</v>
      </c>
      <c r="O110" s="44">
        <v>0</v>
      </c>
      <c r="P110" s="10">
        <v>0</v>
      </c>
      <c r="Q110" s="39">
        <f t="shared" ref="Q110:Q121" si="295">IF(O110=0,0,P110/O110*1000)</f>
        <v>0</v>
      </c>
      <c r="R110" s="44">
        <v>0</v>
      </c>
      <c r="S110" s="10">
        <v>0</v>
      </c>
      <c r="T110" s="39">
        <f t="shared" ref="T110:T121" si="296">IF(R110=0,0,S110/R110*1000)</f>
        <v>0</v>
      </c>
      <c r="U110" s="44">
        <v>0</v>
      </c>
      <c r="V110" s="10">
        <v>0</v>
      </c>
      <c r="W110" s="39">
        <f t="shared" ref="W110:W121" si="297">IF(U110=0,0,V110/U110*1000)</f>
        <v>0</v>
      </c>
      <c r="X110" s="44">
        <v>0</v>
      </c>
      <c r="Y110" s="10">
        <v>0</v>
      </c>
      <c r="Z110" s="39">
        <f t="shared" ref="Z110:Z121" si="298">IF(X110=0,0,Y110/X110*1000)</f>
        <v>0</v>
      </c>
      <c r="AA110" s="44">
        <v>0</v>
      </c>
      <c r="AB110" s="10">
        <v>0</v>
      </c>
      <c r="AC110" s="39">
        <f t="shared" ref="AC110:AC121" si="299">IF(AA110=0,0,AB110/AA110*1000)</f>
        <v>0</v>
      </c>
      <c r="AD110" s="44">
        <v>0</v>
      </c>
      <c r="AE110" s="10">
        <v>0</v>
      </c>
      <c r="AF110" s="39">
        <f t="shared" ref="AF110:AF121" si="300">IF(AD110=0,0,AE110/AD110*1000)</f>
        <v>0</v>
      </c>
      <c r="AG110" s="44">
        <v>0</v>
      </c>
      <c r="AH110" s="10">
        <v>0</v>
      </c>
      <c r="AI110" s="39">
        <f t="shared" ref="AI110:AI121" si="301">IF(AG110=0,0,AH110/AG110*1000)</f>
        <v>0</v>
      </c>
      <c r="AJ110" s="44">
        <v>0</v>
      </c>
      <c r="AK110" s="10">
        <v>0</v>
      </c>
      <c r="AL110" s="39">
        <f t="shared" ref="AL110:AL121" si="302">IF(AJ110=0,0,AK110/AJ110*1000)</f>
        <v>0</v>
      </c>
      <c r="AM110" s="44">
        <v>0</v>
      </c>
      <c r="AN110" s="10">
        <v>0</v>
      </c>
      <c r="AO110" s="39">
        <f t="shared" ref="AO110:AO121" si="303">IF(AM110=0,0,AN110/AM110*1000)</f>
        <v>0</v>
      </c>
      <c r="AP110" s="44">
        <v>0</v>
      </c>
      <c r="AQ110" s="10">
        <v>0</v>
      </c>
      <c r="AR110" s="39">
        <f t="shared" ref="AR110:AR121" si="304">IF(AP110=0,0,AQ110/AP110*1000)</f>
        <v>0</v>
      </c>
      <c r="AS110" s="44">
        <v>0</v>
      </c>
      <c r="AT110" s="10">
        <v>0</v>
      </c>
      <c r="AU110" s="39">
        <f t="shared" ref="AU110:AU121" si="305">IF(AS110=0,0,AT110/AS110*1000)</f>
        <v>0</v>
      </c>
      <c r="AV110" s="44">
        <v>0</v>
      </c>
      <c r="AW110" s="10">
        <v>0</v>
      </c>
      <c r="AX110" s="39">
        <f t="shared" ref="AX110:AX121" si="306">IF(AV110=0,0,AW110/AV110*1000)</f>
        <v>0</v>
      </c>
      <c r="AY110" s="44">
        <v>0</v>
      </c>
      <c r="AZ110" s="10">
        <v>0</v>
      </c>
      <c r="BA110" s="39">
        <f t="shared" ref="BA110:BA121" si="307">IF(AY110=0,0,AZ110/AY110*1000)</f>
        <v>0</v>
      </c>
      <c r="BB110" s="5">
        <f>SUMIF($C$5:$BA$5,"Ton",C110:BA110)</f>
        <v>0</v>
      </c>
      <c r="BC110" s="14">
        <f>SUMIF($C$5:$BA$5,"F*",C110:BA110)</f>
        <v>0</v>
      </c>
    </row>
    <row r="111" spans="1:55" x14ac:dyDescent="0.3">
      <c r="A111" s="43">
        <v>2025</v>
      </c>
      <c r="B111" s="38" t="s">
        <v>6</v>
      </c>
      <c r="C111" s="44">
        <v>0</v>
      </c>
      <c r="D111" s="10">
        <v>0</v>
      </c>
      <c r="E111" s="39">
        <f t="shared" ref="E111:E112" si="308">IF(C111=0,0,D111/C111*1000)</f>
        <v>0</v>
      </c>
      <c r="F111" s="44">
        <v>0</v>
      </c>
      <c r="G111" s="10">
        <v>0</v>
      </c>
      <c r="H111" s="39">
        <f t="shared" si="292"/>
        <v>0</v>
      </c>
      <c r="I111" s="44">
        <v>0</v>
      </c>
      <c r="J111" s="10">
        <v>0</v>
      </c>
      <c r="K111" s="39">
        <f t="shared" si="293"/>
        <v>0</v>
      </c>
      <c r="L111" s="44">
        <v>0</v>
      </c>
      <c r="M111" s="10">
        <v>0</v>
      </c>
      <c r="N111" s="39">
        <f t="shared" si="294"/>
        <v>0</v>
      </c>
      <c r="O111" s="44">
        <v>0</v>
      </c>
      <c r="P111" s="10">
        <v>0</v>
      </c>
      <c r="Q111" s="39">
        <f t="shared" si="295"/>
        <v>0</v>
      </c>
      <c r="R111" s="44">
        <v>0</v>
      </c>
      <c r="S111" s="10">
        <v>0</v>
      </c>
      <c r="T111" s="39">
        <f t="shared" si="296"/>
        <v>0</v>
      </c>
      <c r="U111" s="44">
        <v>0</v>
      </c>
      <c r="V111" s="10">
        <v>0</v>
      </c>
      <c r="W111" s="39">
        <f t="shared" si="297"/>
        <v>0</v>
      </c>
      <c r="X111" s="44">
        <v>0</v>
      </c>
      <c r="Y111" s="10">
        <v>0</v>
      </c>
      <c r="Z111" s="39">
        <f t="shared" si="298"/>
        <v>0</v>
      </c>
      <c r="AA111" s="44">
        <v>0</v>
      </c>
      <c r="AB111" s="10">
        <v>0</v>
      </c>
      <c r="AC111" s="39">
        <f t="shared" si="299"/>
        <v>0</v>
      </c>
      <c r="AD111" s="44">
        <v>0</v>
      </c>
      <c r="AE111" s="10">
        <v>0</v>
      </c>
      <c r="AF111" s="39">
        <f t="shared" si="300"/>
        <v>0</v>
      </c>
      <c r="AG111" s="44">
        <v>0</v>
      </c>
      <c r="AH111" s="10">
        <v>0</v>
      </c>
      <c r="AI111" s="39">
        <f t="shared" si="301"/>
        <v>0</v>
      </c>
      <c r="AJ111" s="44">
        <v>0</v>
      </c>
      <c r="AK111" s="10">
        <v>0</v>
      </c>
      <c r="AL111" s="39">
        <f t="shared" si="302"/>
        <v>0</v>
      </c>
      <c r="AM111" s="44">
        <v>0</v>
      </c>
      <c r="AN111" s="10">
        <v>0</v>
      </c>
      <c r="AO111" s="39">
        <f t="shared" si="303"/>
        <v>0</v>
      </c>
      <c r="AP111" s="44">
        <v>0</v>
      </c>
      <c r="AQ111" s="10">
        <v>0</v>
      </c>
      <c r="AR111" s="39">
        <f t="shared" si="304"/>
        <v>0</v>
      </c>
      <c r="AS111" s="44">
        <v>0</v>
      </c>
      <c r="AT111" s="10">
        <v>0</v>
      </c>
      <c r="AU111" s="39">
        <f t="shared" si="305"/>
        <v>0</v>
      </c>
      <c r="AV111" s="44">
        <v>0</v>
      </c>
      <c r="AW111" s="10">
        <v>0</v>
      </c>
      <c r="AX111" s="39">
        <f t="shared" si="306"/>
        <v>0</v>
      </c>
      <c r="AY111" s="44">
        <v>0</v>
      </c>
      <c r="AZ111" s="10">
        <v>0</v>
      </c>
      <c r="BA111" s="39">
        <f t="shared" si="307"/>
        <v>0</v>
      </c>
      <c r="BB111" s="5">
        <f t="shared" ref="BB111:BB122" si="309">SUMIF($C$5:$BA$5,"Ton",C111:BA111)</f>
        <v>0</v>
      </c>
      <c r="BC111" s="77">
        <f t="shared" ref="BC111:BC122" si="310">SUMIF($C$5:$BA$5,"F*",C111:BA111)</f>
        <v>0</v>
      </c>
    </row>
    <row r="112" spans="1:55" x14ac:dyDescent="0.3">
      <c r="A112" s="43">
        <v>2025</v>
      </c>
      <c r="B112" s="38" t="s">
        <v>7</v>
      </c>
      <c r="C112" s="44">
        <v>0</v>
      </c>
      <c r="D112" s="10">
        <v>0</v>
      </c>
      <c r="E112" s="39">
        <f t="shared" si="308"/>
        <v>0</v>
      </c>
      <c r="F112" s="44">
        <v>0</v>
      </c>
      <c r="G112" s="10">
        <v>0</v>
      </c>
      <c r="H112" s="39">
        <f t="shared" si="292"/>
        <v>0</v>
      </c>
      <c r="I112" s="44">
        <v>0</v>
      </c>
      <c r="J112" s="10">
        <v>0</v>
      </c>
      <c r="K112" s="39">
        <f t="shared" si="293"/>
        <v>0</v>
      </c>
      <c r="L112" s="72">
        <v>271.92</v>
      </c>
      <c r="M112" s="10">
        <v>5873.4719999999998</v>
      </c>
      <c r="N112" s="39">
        <f t="shared" si="294"/>
        <v>21599.999999999996</v>
      </c>
      <c r="O112" s="44">
        <v>0</v>
      </c>
      <c r="P112" s="10">
        <v>0</v>
      </c>
      <c r="Q112" s="39">
        <f t="shared" si="295"/>
        <v>0</v>
      </c>
      <c r="R112" s="44">
        <v>0</v>
      </c>
      <c r="S112" s="10">
        <v>0</v>
      </c>
      <c r="T112" s="39">
        <f t="shared" si="296"/>
        <v>0</v>
      </c>
      <c r="U112" s="44">
        <v>0</v>
      </c>
      <c r="V112" s="10">
        <v>0</v>
      </c>
      <c r="W112" s="39">
        <f t="shared" si="297"/>
        <v>0</v>
      </c>
      <c r="X112" s="72">
        <v>5.8499999999999993E-3</v>
      </c>
      <c r="Y112" s="10">
        <v>0.32200000000000001</v>
      </c>
      <c r="Z112" s="39">
        <f t="shared" si="298"/>
        <v>55042.735042735054</v>
      </c>
      <c r="AA112" s="44">
        <v>0</v>
      </c>
      <c r="AB112" s="10">
        <v>0</v>
      </c>
      <c r="AC112" s="39">
        <f t="shared" si="299"/>
        <v>0</v>
      </c>
      <c r="AD112" s="44">
        <v>0</v>
      </c>
      <c r="AE112" s="10">
        <v>0</v>
      </c>
      <c r="AF112" s="39">
        <f t="shared" si="300"/>
        <v>0</v>
      </c>
      <c r="AG112" s="44">
        <v>0</v>
      </c>
      <c r="AH112" s="10">
        <v>0</v>
      </c>
      <c r="AI112" s="39">
        <f t="shared" si="301"/>
        <v>0</v>
      </c>
      <c r="AJ112" s="44">
        <v>0</v>
      </c>
      <c r="AK112" s="10">
        <v>0</v>
      </c>
      <c r="AL112" s="39">
        <f t="shared" si="302"/>
        <v>0</v>
      </c>
      <c r="AM112" s="44">
        <v>0</v>
      </c>
      <c r="AN112" s="10">
        <v>0</v>
      </c>
      <c r="AO112" s="39">
        <f t="shared" si="303"/>
        <v>0</v>
      </c>
      <c r="AP112" s="44">
        <v>0</v>
      </c>
      <c r="AQ112" s="10">
        <v>0</v>
      </c>
      <c r="AR112" s="39">
        <f t="shared" si="304"/>
        <v>0</v>
      </c>
      <c r="AS112" s="44">
        <v>0</v>
      </c>
      <c r="AT112" s="10">
        <v>0</v>
      </c>
      <c r="AU112" s="39">
        <f t="shared" si="305"/>
        <v>0</v>
      </c>
      <c r="AV112" s="44">
        <v>0</v>
      </c>
      <c r="AW112" s="10">
        <v>0</v>
      </c>
      <c r="AX112" s="39">
        <f t="shared" si="306"/>
        <v>0</v>
      </c>
      <c r="AY112" s="44">
        <v>0</v>
      </c>
      <c r="AZ112" s="10">
        <v>0</v>
      </c>
      <c r="BA112" s="39">
        <f t="shared" si="307"/>
        <v>0</v>
      </c>
      <c r="BB112" s="5">
        <f t="shared" si="309"/>
        <v>271.92585000000003</v>
      </c>
      <c r="BC112" s="14">
        <f t="shared" si="310"/>
        <v>5873.7939999999999</v>
      </c>
    </row>
    <row r="113" spans="1:55" x14ac:dyDescent="0.3">
      <c r="A113" s="43">
        <v>2025</v>
      </c>
      <c r="B113" s="38" t="s">
        <v>8</v>
      </c>
      <c r="C113" s="44">
        <v>0</v>
      </c>
      <c r="D113" s="10">
        <v>0</v>
      </c>
      <c r="E113" s="39">
        <f>IF(C113=0,0,D113/C113*1000)</f>
        <v>0</v>
      </c>
      <c r="F113" s="44">
        <v>0</v>
      </c>
      <c r="G113" s="10">
        <v>0</v>
      </c>
      <c r="H113" s="39">
        <f t="shared" si="292"/>
        <v>0</v>
      </c>
      <c r="I113" s="44">
        <v>0</v>
      </c>
      <c r="J113" s="10">
        <v>0</v>
      </c>
      <c r="K113" s="39">
        <f t="shared" si="293"/>
        <v>0</v>
      </c>
      <c r="L113" s="44">
        <v>0</v>
      </c>
      <c r="M113" s="10">
        <v>0</v>
      </c>
      <c r="N113" s="39">
        <f t="shared" si="294"/>
        <v>0</v>
      </c>
      <c r="O113" s="44">
        <v>0</v>
      </c>
      <c r="P113" s="10">
        <v>0</v>
      </c>
      <c r="Q113" s="39">
        <f t="shared" si="295"/>
        <v>0</v>
      </c>
      <c r="R113" s="44">
        <v>0</v>
      </c>
      <c r="S113" s="10">
        <v>0</v>
      </c>
      <c r="T113" s="39">
        <f t="shared" si="296"/>
        <v>0</v>
      </c>
      <c r="U113" s="44">
        <v>0</v>
      </c>
      <c r="V113" s="10">
        <v>0</v>
      </c>
      <c r="W113" s="39">
        <f t="shared" si="297"/>
        <v>0</v>
      </c>
      <c r="X113" s="44">
        <v>0</v>
      </c>
      <c r="Y113" s="10">
        <v>0</v>
      </c>
      <c r="Z113" s="39">
        <f t="shared" si="298"/>
        <v>0</v>
      </c>
      <c r="AA113" s="44">
        <v>0</v>
      </c>
      <c r="AB113" s="10">
        <v>0</v>
      </c>
      <c r="AC113" s="39">
        <f t="shared" si="299"/>
        <v>0</v>
      </c>
      <c r="AD113" s="44">
        <v>0</v>
      </c>
      <c r="AE113" s="10">
        <v>0</v>
      </c>
      <c r="AF113" s="39">
        <f t="shared" si="300"/>
        <v>0</v>
      </c>
      <c r="AG113" s="44">
        <v>0</v>
      </c>
      <c r="AH113" s="10">
        <v>0</v>
      </c>
      <c r="AI113" s="39">
        <f t="shared" si="301"/>
        <v>0</v>
      </c>
      <c r="AJ113" s="44">
        <v>0</v>
      </c>
      <c r="AK113" s="10">
        <v>0</v>
      </c>
      <c r="AL113" s="39">
        <f t="shared" si="302"/>
        <v>0</v>
      </c>
      <c r="AM113" s="44">
        <v>0</v>
      </c>
      <c r="AN113" s="10">
        <v>0</v>
      </c>
      <c r="AO113" s="39">
        <f t="shared" si="303"/>
        <v>0</v>
      </c>
      <c r="AP113" s="44">
        <v>0</v>
      </c>
      <c r="AQ113" s="10">
        <v>0</v>
      </c>
      <c r="AR113" s="39">
        <f t="shared" si="304"/>
        <v>0</v>
      </c>
      <c r="AS113" s="44">
        <v>0</v>
      </c>
      <c r="AT113" s="10">
        <v>0</v>
      </c>
      <c r="AU113" s="39">
        <f t="shared" si="305"/>
        <v>0</v>
      </c>
      <c r="AV113" s="44">
        <v>0</v>
      </c>
      <c r="AW113" s="10">
        <v>0</v>
      </c>
      <c r="AX113" s="39">
        <f t="shared" si="306"/>
        <v>0</v>
      </c>
      <c r="AY113" s="44">
        <v>0</v>
      </c>
      <c r="AZ113" s="10">
        <v>0</v>
      </c>
      <c r="BA113" s="39">
        <f t="shared" si="307"/>
        <v>0</v>
      </c>
      <c r="BB113" s="5">
        <f t="shared" si="309"/>
        <v>0</v>
      </c>
      <c r="BC113" s="14">
        <f t="shared" si="310"/>
        <v>0</v>
      </c>
    </row>
    <row r="114" spans="1:55" x14ac:dyDescent="0.3">
      <c r="A114" s="43">
        <v>2025</v>
      </c>
      <c r="B114" s="39" t="s">
        <v>9</v>
      </c>
      <c r="C114" s="44">
        <v>0</v>
      </c>
      <c r="D114" s="10">
        <v>0</v>
      </c>
      <c r="E114" s="39">
        <f t="shared" ref="E114:E121" si="311">IF(C114=0,0,D114/C114*1000)</f>
        <v>0</v>
      </c>
      <c r="F114" s="44">
        <v>0</v>
      </c>
      <c r="G114" s="10">
        <v>0</v>
      </c>
      <c r="H114" s="39">
        <f t="shared" si="292"/>
        <v>0</v>
      </c>
      <c r="I114" s="44">
        <v>0</v>
      </c>
      <c r="J114" s="10">
        <v>0</v>
      </c>
      <c r="K114" s="39">
        <f t="shared" si="293"/>
        <v>0</v>
      </c>
      <c r="L114" s="44">
        <v>0</v>
      </c>
      <c r="M114" s="10">
        <v>0</v>
      </c>
      <c r="N114" s="39">
        <f t="shared" si="294"/>
        <v>0</v>
      </c>
      <c r="O114" s="44">
        <v>0</v>
      </c>
      <c r="P114" s="10">
        <v>0</v>
      </c>
      <c r="Q114" s="39">
        <f t="shared" si="295"/>
        <v>0</v>
      </c>
      <c r="R114" s="44">
        <v>0</v>
      </c>
      <c r="S114" s="10">
        <v>0</v>
      </c>
      <c r="T114" s="39">
        <f t="shared" si="296"/>
        <v>0</v>
      </c>
      <c r="U114" s="44">
        <v>0</v>
      </c>
      <c r="V114" s="10">
        <v>0</v>
      </c>
      <c r="W114" s="39">
        <f t="shared" si="297"/>
        <v>0</v>
      </c>
      <c r="X114" s="44">
        <v>0</v>
      </c>
      <c r="Y114" s="10">
        <v>0</v>
      </c>
      <c r="Z114" s="39">
        <f t="shared" si="298"/>
        <v>0</v>
      </c>
      <c r="AA114" s="44">
        <v>0</v>
      </c>
      <c r="AB114" s="10">
        <v>0</v>
      </c>
      <c r="AC114" s="39">
        <f t="shared" si="299"/>
        <v>0</v>
      </c>
      <c r="AD114" s="44">
        <v>0</v>
      </c>
      <c r="AE114" s="10">
        <v>0</v>
      </c>
      <c r="AF114" s="39">
        <f t="shared" si="300"/>
        <v>0</v>
      </c>
      <c r="AG114" s="44">
        <v>0</v>
      </c>
      <c r="AH114" s="10">
        <v>0</v>
      </c>
      <c r="AI114" s="39">
        <f t="shared" si="301"/>
        <v>0</v>
      </c>
      <c r="AJ114" s="44">
        <v>0</v>
      </c>
      <c r="AK114" s="10">
        <v>0</v>
      </c>
      <c r="AL114" s="39">
        <f t="shared" si="302"/>
        <v>0</v>
      </c>
      <c r="AM114" s="44">
        <v>0</v>
      </c>
      <c r="AN114" s="10">
        <v>0</v>
      </c>
      <c r="AO114" s="39">
        <f t="shared" si="303"/>
        <v>0</v>
      </c>
      <c r="AP114" s="44">
        <v>0</v>
      </c>
      <c r="AQ114" s="10">
        <v>0</v>
      </c>
      <c r="AR114" s="39">
        <f t="shared" si="304"/>
        <v>0</v>
      </c>
      <c r="AS114" s="44">
        <v>0</v>
      </c>
      <c r="AT114" s="10">
        <v>0</v>
      </c>
      <c r="AU114" s="39">
        <f t="shared" si="305"/>
        <v>0</v>
      </c>
      <c r="AV114" s="44">
        <v>0</v>
      </c>
      <c r="AW114" s="10">
        <v>0</v>
      </c>
      <c r="AX114" s="39">
        <f t="shared" si="306"/>
        <v>0</v>
      </c>
      <c r="AY114" s="44">
        <v>0</v>
      </c>
      <c r="AZ114" s="10">
        <v>0</v>
      </c>
      <c r="BA114" s="39">
        <f t="shared" si="307"/>
        <v>0</v>
      </c>
      <c r="BB114" s="5">
        <f t="shared" si="309"/>
        <v>0</v>
      </c>
      <c r="BC114" s="14">
        <f t="shared" si="310"/>
        <v>0</v>
      </c>
    </row>
    <row r="115" spans="1:55" x14ac:dyDescent="0.3">
      <c r="A115" s="43">
        <v>2025</v>
      </c>
      <c r="B115" s="38" t="s">
        <v>10</v>
      </c>
      <c r="C115" s="44">
        <v>0</v>
      </c>
      <c r="D115" s="10">
        <v>0</v>
      </c>
      <c r="E115" s="39">
        <f t="shared" si="311"/>
        <v>0</v>
      </c>
      <c r="F115" s="44">
        <v>0</v>
      </c>
      <c r="G115" s="10">
        <v>0</v>
      </c>
      <c r="H115" s="39">
        <f t="shared" si="292"/>
        <v>0</v>
      </c>
      <c r="I115" s="44">
        <v>0</v>
      </c>
      <c r="J115" s="10">
        <v>0</v>
      </c>
      <c r="K115" s="39">
        <f t="shared" si="293"/>
        <v>0</v>
      </c>
      <c r="L115" s="44">
        <v>0</v>
      </c>
      <c r="M115" s="10">
        <v>0</v>
      </c>
      <c r="N115" s="39">
        <f t="shared" si="294"/>
        <v>0</v>
      </c>
      <c r="O115" s="44">
        <v>0</v>
      </c>
      <c r="P115" s="10">
        <v>0</v>
      </c>
      <c r="Q115" s="39">
        <f t="shared" si="295"/>
        <v>0</v>
      </c>
      <c r="R115" s="44">
        <v>0</v>
      </c>
      <c r="S115" s="10">
        <v>0</v>
      </c>
      <c r="T115" s="39">
        <f t="shared" si="296"/>
        <v>0</v>
      </c>
      <c r="U115" s="44">
        <v>0</v>
      </c>
      <c r="V115" s="10">
        <v>0</v>
      </c>
      <c r="W115" s="39">
        <f t="shared" si="297"/>
        <v>0</v>
      </c>
      <c r="X115" s="44">
        <v>0</v>
      </c>
      <c r="Y115" s="10">
        <v>0</v>
      </c>
      <c r="Z115" s="39">
        <f t="shared" si="298"/>
        <v>0</v>
      </c>
      <c r="AA115" s="44">
        <v>0</v>
      </c>
      <c r="AB115" s="10">
        <v>0</v>
      </c>
      <c r="AC115" s="39">
        <f t="shared" si="299"/>
        <v>0</v>
      </c>
      <c r="AD115" s="44">
        <v>0</v>
      </c>
      <c r="AE115" s="10">
        <v>0</v>
      </c>
      <c r="AF115" s="39">
        <f t="shared" si="300"/>
        <v>0</v>
      </c>
      <c r="AG115" s="44">
        <v>0</v>
      </c>
      <c r="AH115" s="10">
        <v>0</v>
      </c>
      <c r="AI115" s="39">
        <f t="shared" si="301"/>
        <v>0</v>
      </c>
      <c r="AJ115" s="44">
        <v>0</v>
      </c>
      <c r="AK115" s="10">
        <v>0</v>
      </c>
      <c r="AL115" s="39">
        <f t="shared" si="302"/>
        <v>0</v>
      </c>
      <c r="AM115" s="44">
        <v>0</v>
      </c>
      <c r="AN115" s="10">
        <v>0</v>
      </c>
      <c r="AO115" s="39">
        <f t="shared" si="303"/>
        <v>0</v>
      </c>
      <c r="AP115" s="44">
        <v>0</v>
      </c>
      <c r="AQ115" s="10">
        <v>0</v>
      </c>
      <c r="AR115" s="39">
        <f t="shared" si="304"/>
        <v>0</v>
      </c>
      <c r="AS115" s="44">
        <v>0</v>
      </c>
      <c r="AT115" s="10">
        <v>0</v>
      </c>
      <c r="AU115" s="39">
        <f t="shared" si="305"/>
        <v>0</v>
      </c>
      <c r="AV115" s="44">
        <v>0</v>
      </c>
      <c r="AW115" s="10">
        <v>0</v>
      </c>
      <c r="AX115" s="39">
        <f t="shared" si="306"/>
        <v>0</v>
      </c>
      <c r="AY115" s="44">
        <v>0</v>
      </c>
      <c r="AZ115" s="10">
        <v>0</v>
      </c>
      <c r="BA115" s="39">
        <f t="shared" si="307"/>
        <v>0</v>
      </c>
      <c r="BB115" s="5">
        <f t="shared" si="309"/>
        <v>0</v>
      </c>
      <c r="BC115" s="14">
        <f t="shared" si="310"/>
        <v>0</v>
      </c>
    </row>
    <row r="116" spans="1:55" x14ac:dyDescent="0.3">
      <c r="A116" s="43">
        <v>2025</v>
      </c>
      <c r="B116" s="38" t="s">
        <v>11</v>
      </c>
      <c r="C116" s="44">
        <v>0</v>
      </c>
      <c r="D116" s="10">
        <v>0</v>
      </c>
      <c r="E116" s="39">
        <f t="shared" si="311"/>
        <v>0</v>
      </c>
      <c r="F116" s="44">
        <v>0</v>
      </c>
      <c r="G116" s="10">
        <v>0</v>
      </c>
      <c r="H116" s="39">
        <f t="shared" si="292"/>
        <v>0</v>
      </c>
      <c r="I116" s="44">
        <v>0</v>
      </c>
      <c r="J116" s="10">
        <v>0</v>
      </c>
      <c r="K116" s="39">
        <f t="shared" si="293"/>
        <v>0</v>
      </c>
      <c r="L116" s="44">
        <v>0</v>
      </c>
      <c r="M116" s="10">
        <v>0</v>
      </c>
      <c r="N116" s="39">
        <f t="shared" si="294"/>
        <v>0</v>
      </c>
      <c r="O116" s="44">
        <v>0</v>
      </c>
      <c r="P116" s="10">
        <v>0</v>
      </c>
      <c r="Q116" s="39">
        <f t="shared" si="295"/>
        <v>0</v>
      </c>
      <c r="R116" s="44">
        <v>0</v>
      </c>
      <c r="S116" s="10">
        <v>0</v>
      </c>
      <c r="T116" s="39">
        <f t="shared" si="296"/>
        <v>0</v>
      </c>
      <c r="U116" s="44">
        <v>0</v>
      </c>
      <c r="V116" s="10">
        <v>0</v>
      </c>
      <c r="W116" s="39">
        <f t="shared" si="297"/>
        <v>0</v>
      </c>
      <c r="X116" s="44">
        <v>0</v>
      </c>
      <c r="Y116" s="10">
        <v>0</v>
      </c>
      <c r="Z116" s="39">
        <f t="shared" si="298"/>
        <v>0</v>
      </c>
      <c r="AA116" s="44">
        <v>0</v>
      </c>
      <c r="AB116" s="10">
        <v>0</v>
      </c>
      <c r="AC116" s="39">
        <f t="shared" si="299"/>
        <v>0</v>
      </c>
      <c r="AD116" s="44">
        <v>0</v>
      </c>
      <c r="AE116" s="10">
        <v>0</v>
      </c>
      <c r="AF116" s="39">
        <f t="shared" si="300"/>
        <v>0</v>
      </c>
      <c r="AG116" s="44">
        <v>0</v>
      </c>
      <c r="AH116" s="10">
        <v>0</v>
      </c>
      <c r="AI116" s="39">
        <f t="shared" si="301"/>
        <v>0</v>
      </c>
      <c r="AJ116" s="44">
        <v>0</v>
      </c>
      <c r="AK116" s="10">
        <v>0</v>
      </c>
      <c r="AL116" s="39">
        <f t="shared" si="302"/>
        <v>0</v>
      </c>
      <c r="AM116" s="44">
        <v>0</v>
      </c>
      <c r="AN116" s="10">
        <v>0</v>
      </c>
      <c r="AO116" s="39">
        <f t="shared" si="303"/>
        <v>0</v>
      </c>
      <c r="AP116" s="44">
        <v>0</v>
      </c>
      <c r="AQ116" s="10">
        <v>0</v>
      </c>
      <c r="AR116" s="39">
        <f t="shared" si="304"/>
        <v>0</v>
      </c>
      <c r="AS116" s="44">
        <v>0</v>
      </c>
      <c r="AT116" s="10">
        <v>0</v>
      </c>
      <c r="AU116" s="39">
        <f t="shared" si="305"/>
        <v>0</v>
      </c>
      <c r="AV116" s="44">
        <v>0</v>
      </c>
      <c r="AW116" s="10">
        <v>0</v>
      </c>
      <c r="AX116" s="39">
        <f t="shared" si="306"/>
        <v>0</v>
      </c>
      <c r="AY116" s="44">
        <v>0</v>
      </c>
      <c r="AZ116" s="10">
        <v>0</v>
      </c>
      <c r="BA116" s="39">
        <f t="shared" si="307"/>
        <v>0</v>
      </c>
      <c r="BB116" s="5">
        <f t="shared" si="309"/>
        <v>0</v>
      </c>
      <c r="BC116" s="14">
        <f t="shared" si="310"/>
        <v>0</v>
      </c>
    </row>
    <row r="117" spans="1:55" x14ac:dyDescent="0.3">
      <c r="A117" s="43">
        <v>2025</v>
      </c>
      <c r="B117" s="38" t="s">
        <v>12</v>
      </c>
      <c r="C117" s="44">
        <v>0</v>
      </c>
      <c r="D117" s="10">
        <v>0</v>
      </c>
      <c r="E117" s="39">
        <f t="shared" si="311"/>
        <v>0</v>
      </c>
      <c r="F117" s="44">
        <v>0</v>
      </c>
      <c r="G117" s="10">
        <v>0</v>
      </c>
      <c r="H117" s="39">
        <f t="shared" si="292"/>
        <v>0</v>
      </c>
      <c r="I117" s="44">
        <v>0</v>
      </c>
      <c r="J117" s="10">
        <v>0</v>
      </c>
      <c r="K117" s="39">
        <f t="shared" si="293"/>
        <v>0</v>
      </c>
      <c r="L117" s="44">
        <v>0</v>
      </c>
      <c r="M117" s="10">
        <v>0</v>
      </c>
      <c r="N117" s="39">
        <f t="shared" si="294"/>
        <v>0</v>
      </c>
      <c r="O117" s="44">
        <v>0</v>
      </c>
      <c r="P117" s="10">
        <v>0</v>
      </c>
      <c r="Q117" s="39">
        <f t="shared" si="295"/>
        <v>0</v>
      </c>
      <c r="R117" s="44">
        <v>0</v>
      </c>
      <c r="S117" s="10">
        <v>0</v>
      </c>
      <c r="T117" s="39">
        <f t="shared" si="296"/>
        <v>0</v>
      </c>
      <c r="U117" s="44">
        <v>0</v>
      </c>
      <c r="V117" s="10">
        <v>0</v>
      </c>
      <c r="W117" s="39">
        <f t="shared" si="297"/>
        <v>0</v>
      </c>
      <c r="X117" s="44">
        <v>0</v>
      </c>
      <c r="Y117" s="10">
        <v>0</v>
      </c>
      <c r="Z117" s="39">
        <f t="shared" si="298"/>
        <v>0</v>
      </c>
      <c r="AA117" s="44">
        <v>0</v>
      </c>
      <c r="AB117" s="10">
        <v>0</v>
      </c>
      <c r="AC117" s="39">
        <f t="shared" si="299"/>
        <v>0</v>
      </c>
      <c r="AD117" s="44">
        <v>0</v>
      </c>
      <c r="AE117" s="10">
        <v>0</v>
      </c>
      <c r="AF117" s="39">
        <f t="shared" si="300"/>
        <v>0</v>
      </c>
      <c r="AG117" s="44">
        <v>0</v>
      </c>
      <c r="AH117" s="10">
        <v>0</v>
      </c>
      <c r="AI117" s="39">
        <f t="shared" si="301"/>
        <v>0</v>
      </c>
      <c r="AJ117" s="44">
        <v>0</v>
      </c>
      <c r="AK117" s="10">
        <v>0</v>
      </c>
      <c r="AL117" s="39">
        <f t="shared" si="302"/>
        <v>0</v>
      </c>
      <c r="AM117" s="44">
        <v>0</v>
      </c>
      <c r="AN117" s="10">
        <v>0</v>
      </c>
      <c r="AO117" s="39">
        <f t="shared" si="303"/>
        <v>0</v>
      </c>
      <c r="AP117" s="44">
        <v>0</v>
      </c>
      <c r="AQ117" s="10">
        <v>0</v>
      </c>
      <c r="AR117" s="39">
        <f t="shared" si="304"/>
        <v>0</v>
      </c>
      <c r="AS117" s="44">
        <v>0</v>
      </c>
      <c r="AT117" s="10">
        <v>0</v>
      </c>
      <c r="AU117" s="39">
        <f t="shared" si="305"/>
        <v>0</v>
      </c>
      <c r="AV117" s="44">
        <v>0</v>
      </c>
      <c r="AW117" s="10">
        <v>0</v>
      </c>
      <c r="AX117" s="39">
        <f t="shared" si="306"/>
        <v>0</v>
      </c>
      <c r="AY117" s="44">
        <v>0</v>
      </c>
      <c r="AZ117" s="10">
        <v>0</v>
      </c>
      <c r="BA117" s="39">
        <f t="shared" si="307"/>
        <v>0</v>
      </c>
      <c r="BB117" s="5">
        <f t="shared" si="309"/>
        <v>0</v>
      </c>
      <c r="BC117" s="14">
        <f t="shared" si="310"/>
        <v>0</v>
      </c>
    </row>
    <row r="118" spans="1:55" x14ac:dyDescent="0.3">
      <c r="A118" s="43">
        <v>2025</v>
      </c>
      <c r="B118" s="38" t="s">
        <v>13</v>
      </c>
      <c r="C118" s="44">
        <v>0</v>
      </c>
      <c r="D118" s="10">
        <v>0</v>
      </c>
      <c r="E118" s="39">
        <f t="shared" si="311"/>
        <v>0</v>
      </c>
      <c r="F118" s="44">
        <v>0</v>
      </c>
      <c r="G118" s="10">
        <v>0</v>
      </c>
      <c r="H118" s="39">
        <f t="shared" si="292"/>
        <v>0</v>
      </c>
      <c r="I118" s="44">
        <v>0</v>
      </c>
      <c r="J118" s="10">
        <v>0</v>
      </c>
      <c r="K118" s="39">
        <f t="shared" si="293"/>
        <v>0</v>
      </c>
      <c r="L118" s="44">
        <v>0</v>
      </c>
      <c r="M118" s="10">
        <v>0</v>
      </c>
      <c r="N118" s="39">
        <f t="shared" si="294"/>
        <v>0</v>
      </c>
      <c r="O118" s="44">
        <v>0</v>
      </c>
      <c r="P118" s="10">
        <v>0</v>
      </c>
      <c r="Q118" s="39">
        <f t="shared" si="295"/>
        <v>0</v>
      </c>
      <c r="R118" s="44">
        <v>0</v>
      </c>
      <c r="S118" s="10">
        <v>0</v>
      </c>
      <c r="T118" s="39">
        <f t="shared" si="296"/>
        <v>0</v>
      </c>
      <c r="U118" s="44">
        <v>0</v>
      </c>
      <c r="V118" s="10">
        <v>0</v>
      </c>
      <c r="W118" s="39">
        <f t="shared" si="297"/>
        <v>0</v>
      </c>
      <c r="X118" s="44">
        <v>0</v>
      </c>
      <c r="Y118" s="10">
        <v>0</v>
      </c>
      <c r="Z118" s="39">
        <f t="shared" si="298"/>
        <v>0</v>
      </c>
      <c r="AA118" s="44">
        <v>0</v>
      </c>
      <c r="AB118" s="10">
        <v>0</v>
      </c>
      <c r="AC118" s="39">
        <f t="shared" si="299"/>
        <v>0</v>
      </c>
      <c r="AD118" s="44">
        <v>0</v>
      </c>
      <c r="AE118" s="10">
        <v>0</v>
      </c>
      <c r="AF118" s="39">
        <f t="shared" si="300"/>
        <v>0</v>
      </c>
      <c r="AG118" s="44">
        <v>0</v>
      </c>
      <c r="AH118" s="10">
        <v>0</v>
      </c>
      <c r="AI118" s="39">
        <f t="shared" si="301"/>
        <v>0</v>
      </c>
      <c r="AJ118" s="44">
        <v>0</v>
      </c>
      <c r="AK118" s="10">
        <v>0</v>
      </c>
      <c r="AL118" s="39">
        <f t="shared" si="302"/>
        <v>0</v>
      </c>
      <c r="AM118" s="44">
        <v>0</v>
      </c>
      <c r="AN118" s="10">
        <v>0</v>
      </c>
      <c r="AO118" s="39">
        <f t="shared" si="303"/>
        <v>0</v>
      </c>
      <c r="AP118" s="44">
        <v>0</v>
      </c>
      <c r="AQ118" s="10">
        <v>0</v>
      </c>
      <c r="AR118" s="39">
        <f t="shared" si="304"/>
        <v>0</v>
      </c>
      <c r="AS118" s="44">
        <v>0</v>
      </c>
      <c r="AT118" s="10">
        <v>0</v>
      </c>
      <c r="AU118" s="39">
        <f t="shared" si="305"/>
        <v>0</v>
      </c>
      <c r="AV118" s="44">
        <v>0</v>
      </c>
      <c r="AW118" s="10">
        <v>0</v>
      </c>
      <c r="AX118" s="39">
        <f t="shared" si="306"/>
        <v>0</v>
      </c>
      <c r="AY118" s="44">
        <v>0</v>
      </c>
      <c r="AZ118" s="10">
        <v>0</v>
      </c>
      <c r="BA118" s="39">
        <f t="shared" si="307"/>
        <v>0</v>
      </c>
      <c r="BB118" s="5">
        <f t="shared" si="309"/>
        <v>0</v>
      </c>
      <c r="BC118" s="14">
        <f t="shared" si="310"/>
        <v>0</v>
      </c>
    </row>
    <row r="119" spans="1:55" x14ac:dyDescent="0.3">
      <c r="A119" s="43">
        <v>2025</v>
      </c>
      <c r="B119" s="38" t="s">
        <v>14</v>
      </c>
      <c r="C119" s="44">
        <v>0</v>
      </c>
      <c r="D119" s="10">
        <v>0</v>
      </c>
      <c r="E119" s="39">
        <f t="shared" si="311"/>
        <v>0</v>
      </c>
      <c r="F119" s="44">
        <v>0</v>
      </c>
      <c r="G119" s="10">
        <v>0</v>
      </c>
      <c r="H119" s="39">
        <f t="shared" si="292"/>
        <v>0</v>
      </c>
      <c r="I119" s="44">
        <v>0</v>
      </c>
      <c r="J119" s="10">
        <v>0</v>
      </c>
      <c r="K119" s="39">
        <f t="shared" si="293"/>
        <v>0</v>
      </c>
      <c r="L119" s="44">
        <v>0</v>
      </c>
      <c r="M119" s="10">
        <v>0</v>
      </c>
      <c r="N119" s="39">
        <f t="shared" si="294"/>
        <v>0</v>
      </c>
      <c r="O119" s="44">
        <v>0</v>
      </c>
      <c r="P119" s="10">
        <v>0</v>
      </c>
      <c r="Q119" s="39">
        <f t="shared" si="295"/>
        <v>0</v>
      </c>
      <c r="R119" s="44">
        <v>0</v>
      </c>
      <c r="S119" s="10">
        <v>0</v>
      </c>
      <c r="T119" s="39">
        <f t="shared" si="296"/>
        <v>0</v>
      </c>
      <c r="U119" s="44">
        <v>0</v>
      </c>
      <c r="V119" s="10">
        <v>0</v>
      </c>
      <c r="W119" s="39">
        <f t="shared" si="297"/>
        <v>0</v>
      </c>
      <c r="X119" s="44">
        <v>0</v>
      </c>
      <c r="Y119" s="10">
        <v>0</v>
      </c>
      <c r="Z119" s="39">
        <f t="shared" si="298"/>
        <v>0</v>
      </c>
      <c r="AA119" s="44">
        <v>0</v>
      </c>
      <c r="AB119" s="10">
        <v>0</v>
      </c>
      <c r="AC119" s="39">
        <f t="shared" si="299"/>
        <v>0</v>
      </c>
      <c r="AD119" s="44">
        <v>0</v>
      </c>
      <c r="AE119" s="10">
        <v>0</v>
      </c>
      <c r="AF119" s="39">
        <f t="shared" si="300"/>
        <v>0</v>
      </c>
      <c r="AG119" s="44">
        <v>0</v>
      </c>
      <c r="AH119" s="10">
        <v>0</v>
      </c>
      <c r="AI119" s="39">
        <f t="shared" si="301"/>
        <v>0</v>
      </c>
      <c r="AJ119" s="44">
        <v>0</v>
      </c>
      <c r="AK119" s="10">
        <v>0</v>
      </c>
      <c r="AL119" s="39">
        <f t="shared" si="302"/>
        <v>0</v>
      </c>
      <c r="AM119" s="44">
        <v>0</v>
      </c>
      <c r="AN119" s="10">
        <v>0</v>
      </c>
      <c r="AO119" s="39">
        <f t="shared" si="303"/>
        <v>0</v>
      </c>
      <c r="AP119" s="44">
        <v>0</v>
      </c>
      <c r="AQ119" s="10">
        <v>0</v>
      </c>
      <c r="AR119" s="39">
        <f t="shared" si="304"/>
        <v>0</v>
      </c>
      <c r="AS119" s="44">
        <v>0</v>
      </c>
      <c r="AT119" s="10">
        <v>0</v>
      </c>
      <c r="AU119" s="39">
        <f t="shared" si="305"/>
        <v>0</v>
      </c>
      <c r="AV119" s="44">
        <v>0</v>
      </c>
      <c r="AW119" s="10">
        <v>0</v>
      </c>
      <c r="AX119" s="39">
        <f t="shared" si="306"/>
        <v>0</v>
      </c>
      <c r="AY119" s="44">
        <v>0</v>
      </c>
      <c r="AZ119" s="10">
        <v>0</v>
      </c>
      <c r="BA119" s="39">
        <f t="shared" si="307"/>
        <v>0</v>
      </c>
      <c r="BB119" s="5">
        <f t="shared" si="309"/>
        <v>0</v>
      </c>
      <c r="BC119" s="14">
        <f t="shared" si="310"/>
        <v>0</v>
      </c>
    </row>
    <row r="120" spans="1:55" x14ac:dyDescent="0.3">
      <c r="A120" s="43">
        <v>2025</v>
      </c>
      <c r="B120" s="39" t="s">
        <v>15</v>
      </c>
      <c r="C120" s="44">
        <v>0</v>
      </c>
      <c r="D120" s="10">
        <v>0</v>
      </c>
      <c r="E120" s="39">
        <f t="shared" si="311"/>
        <v>0</v>
      </c>
      <c r="F120" s="44">
        <v>0</v>
      </c>
      <c r="G120" s="10">
        <v>0</v>
      </c>
      <c r="H120" s="39">
        <f t="shared" si="292"/>
        <v>0</v>
      </c>
      <c r="I120" s="44">
        <v>0</v>
      </c>
      <c r="J120" s="10">
        <v>0</v>
      </c>
      <c r="K120" s="39">
        <f t="shared" si="293"/>
        <v>0</v>
      </c>
      <c r="L120" s="44">
        <v>0</v>
      </c>
      <c r="M120" s="10">
        <v>0</v>
      </c>
      <c r="N120" s="39">
        <f t="shared" si="294"/>
        <v>0</v>
      </c>
      <c r="O120" s="44">
        <v>0</v>
      </c>
      <c r="P120" s="10">
        <v>0</v>
      </c>
      <c r="Q120" s="39">
        <f t="shared" si="295"/>
        <v>0</v>
      </c>
      <c r="R120" s="44">
        <v>0</v>
      </c>
      <c r="S120" s="10">
        <v>0</v>
      </c>
      <c r="T120" s="39">
        <f t="shared" si="296"/>
        <v>0</v>
      </c>
      <c r="U120" s="44">
        <v>0</v>
      </c>
      <c r="V120" s="10">
        <v>0</v>
      </c>
      <c r="W120" s="39">
        <f t="shared" si="297"/>
        <v>0</v>
      </c>
      <c r="X120" s="44">
        <v>0</v>
      </c>
      <c r="Y120" s="10">
        <v>0</v>
      </c>
      <c r="Z120" s="39">
        <f t="shared" si="298"/>
        <v>0</v>
      </c>
      <c r="AA120" s="44">
        <v>0</v>
      </c>
      <c r="AB120" s="10">
        <v>0</v>
      </c>
      <c r="AC120" s="39">
        <f t="shared" si="299"/>
        <v>0</v>
      </c>
      <c r="AD120" s="44">
        <v>0</v>
      </c>
      <c r="AE120" s="10">
        <v>0</v>
      </c>
      <c r="AF120" s="39">
        <f t="shared" si="300"/>
        <v>0</v>
      </c>
      <c r="AG120" s="44">
        <v>0</v>
      </c>
      <c r="AH120" s="10">
        <v>0</v>
      </c>
      <c r="AI120" s="39">
        <f t="shared" si="301"/>
        <v>0</v>
      </c>
      <c r="AJ120" s="44">
        <v>0</v>
      </c>
      <c r="AK120" s="10">
        <v>0</v>
      </c>
      <c r="AL120" s="39">
        <f t="shared" si="302"/>
        <v>0</v>
      </c>
      <c r="AM120" s="44">
        <v>0</v>
      </c>
      <c r="AN120" s="10">
        <v>0</v>
      </c>
      <c r="AO120" s="39">
        <f t="shared" si="303"/>
        <v>0</v>
      </c>
      <c r="AP120" s="44">
        <v>0</v>
      </c>
      <c r="AQ120" s="10">
        <v>0</v>
      </c>
      <c r="AR120" s="39">
        <f t="shared" si="304"/>
        <v>0</v>
      </c>
      <c r="AS120" s="44">
        <v>0</v>
      </c>
      <c r="AT120" s="10">
        <v>0</v>
      </c>
      <c r="AU120" s="39">
        <f t="shared" si="305"/>
        <v>0</v>
      </c>
      <c r="AV120" s="44">
        <v>0</v>
      </c>
      <c r="AW120" s="10">
        <v>0</v>
      </c>
      <c r="AX120" s="39">
        <f t="shared" si="306"/>
        <v>0</v>
      </c>
      <c r="AY120" s="44">
        <v>0</v>
      </c>
      <c r="AZ120" s="10">
        <v>0</v>
      </c>
      <c r="BA120" s="39">
        <f t="shared" si="307"/>
        <v>0</v>
      </c>
      <c r="BB120" s="5">
        <f t="shared" si="309"/>
        <v>0</v>
      </c>
      <c r="BC120" s="14">
        <f t="shared" si="310"/>
        <v>0</v>
      </c>
    </row>
    <row r="121" spans="1:55" x14ac:dyDescent="0.3">
      <c r="A121" s="43">
        <v>2025</v>
      </c>
      <c r="B121" s="38" t="s">
        <v>16</v>
      </c>
      <c r="C121" s="44">
        <v>0</v>
      </c>
      <c r="D121" s="10">
        <v>0</v>
      </c>
      <c r="E121" s="39">
        <f t="shared" si="311"/>
        <v>0</v>
      </c>
      <c r="F121" s="44">
        <v>0</v>
      </c>
      <c r="G121" s="10">
        <v>0</v>
      </c>
      <c r="H121" s="39">
        <f t="shared" si="292"/>
        <v>0</v>
      </c>
      <c r="I121" s="44">
        <v>0</v>
      </c>
      <c r="J121" s="10">
        <v>0</v>
      </c>
      <c r="K121" s="39">
        <f t="shared" si="293"/>
        <v>0</v>
      </c>
      <c r="L121" s="44">
        <v>0</v>
      </c>
      <c r="M121" s="10">
        <v>0</v>
      </c>
      <c r="N121" s="39">
        <f t="shared" si="294"/>
        <v>0</v>
      </c>
      <c r="O121" s="44">
        <v>0</v>
      </c>
      <c r="P121" s="10">
        <v>0</v>
      </c>
      <c r="Q121" s="39">
        <f t="shared" si="295"/>
        <v>0</v>
      </c>
      <c r="R121" s="44">
        <v>0</v>
      </c>
      <c r="S121" s="10">
        <v>0</v>
      </c>
      <c r="T121" s="39">
        <f t="shared" si="296"/>
        <v>0</v>
      </c>
      <c r="U121" s="44">
        <v>0</v>
      </c>
      <c r="V121" s="10">
        <v>0</v>
      </c>
      <c r="W121" s="39">
        <f t="shared" si="297"/>
        <v>0</v>
      </c>
      <c r="X121" s="44">
        <v>0</v>
      </c>
      <c r="Y121" s="10">
        <v>0</v>
      </c>
      <c r="Z121" s="39">
        <f t="shared" si="298"/>
        <v>0</v>
      </c>
      <c r="AA121" s="44">
        <v>0</v>
      </c>
      <c r="AB121" s="10">
        <v>0</v>
      </c>
      <c r="AC121" s="39">
        <f t="shared" si="299"/>
        <v>0</v>
      </c>
      <c r="AD121" s="44">
        <v>0</v>
      </c>
      <c r="AE121" s="10">
        <v>0</v>
      </c>
      <c r="AF121" s="39">
        <f t="shared" si="300"/>
        <v>0</v>
      </c>
      <c r="AG121" s="44">
        <v>0</v>
      </c>
      <c r="AH121" s="10">
        <v>0</v>
      </c>
      <c r="AI121" s="39">
        <f t="shared" si="301"/>
        <v>0</v>
      </c>
      <c r="AJ121" s="44">
        <v>0</v>
      </c>
      <c r="AK121" s="10">
        <v>0</v>
      </c>
      <c r="AL121" s="39">
        <f t="shared" si="302"/>
        <v>0</v>
      </c>
      <c r="AM121" s="44">
        <v>0</v>
      </c>
      <c r="AN121" s="10">
        <v>0</v>
      </c>
      <c r="AO121" s="39">
        <f t="shared" si="303"/>
        <v>0</v>
      </c>
      <c r="AP121" s="44">
        <v>0</v>
      </c>
      <c r="AQ121" s="10">
        <v>0</v>
      </c>
      <c r="AR121" s="39">
        <f t="shared" si="304"/>
        <v>0</v>
      </c>
      <c r="AS121" s="44">
        <v>0</v>
      </c>
      <c r="AT121" s="10">
        <v>0</v>
      </c>
      <c r="AU121" s="39">
        <f t="shared" si="305"/>
        <v>0</v>
      </c>
      <c r="AV121" s="44">
        <v>0</v>
      </c>
      <c r="AW121" s="10">
        <v>0</v>
      </c>
      <c r="AX121" s="39">
        <f t="shared" si="306"/>
        <v>0</v>
      </c>
      <c r="AY121" s="44">
        <v>0</v>
      </c>
      <c r="AZ121" s="10">
        <v>0</v>
      </c>
      <c r="BA121" s="39">
        <f t="shared" si="307"/>
        <v>0</v>
      </c>
      <c r="BB121" s="5">
        <f t="shared" si="309"/>
        <v>0</v>
      </c>
      <c r="BC121" s="14">
        <f t="shared" si="310"/>
        <v>0</v>
      </c>
    </row>
    <row r="122" spans="1:55" ht="15" thickBot="1" x14ac:dyDescent="0.35">
      <c r="A122" s="40"/>
      <c r="B122" s="41" t="s">
        <v>17</v>
      </c>
      <c r="C122" s="46">
        <f t="shared" ref="C122:D122" si="312">SUM(C110:C121)</f>
        <v>0</v>
      </c>
      <c r="D122" s="28">
        <f t="shared" si="312"/>
        <v>0</v>
      </c>
      <c r="E122" s="47"/>
      <c r="F122" s="46">
        <f t="shared" ref="F122:G122" si="313">SUM(F110:F121)</f>
        <v>0</v>
      </c>
      <c r="G122" s="28">
        <f t="shared" si="313"/>
        <v>0</v>
      </c>
      <c r="H122" s="47"/>
      <c r="I122" s="46">
        <f t="shared" ref="I122:J122" si="314">SUM(I110:I121)</f>
        <v>0</v>
      </c>
      <c r="J122" s="28">
        <f t="shared" si="314"/>
        <v>0</v>
      </c>
      <c r="K122" s="47"/>
      <c r="L122" s="46">
        <f t="shared" ref="L122:M122" si="315">SUM(L110:L121)</f>
        <v>271.92</v>
      </c>
      <c r="M122" s="28">
        <f t="shared" si="315"/>
        <v>5873.4719999999998</v>
      </c>
      <c r="N122" s="47"/>
      <c r="O122" s="46">
        <f t="shared" ref="O122:P122" si="316">SUM(O110:O121)</f>
        <v>0</v>
      </c>
      <c r="P122" s="28">
        <f t="shared" si="316"/>
        <v>0</v>
      </c>
      <c r="Q122" s="47"/>
      <c r="R122" s="46">
        <f t="shared" ref="R122:S122" si="317">SUM(R110:R121)</f>
        <v>0</v>
      </c>
      <c r="S122" s="28">
        <f t="shared" si="317"/>
        <v>0</v>
      </c>
      <c r="T122" s="47"/>
      <c r="U122" s="46">
        <f t="shared" ref="U122:V122" si="318">SUM(U110:U121)</f>
        <v>0</v>
      </c>
      <c r="V122" s="28">
        <f t="shared" si="318"/>
        <v>0</v>
      </c>
      <c r="W122" s="47"/>
      <c r="X122" s="46">
        <f t="shared" ref="X122:Y122" si="319">SUM(X110:X121)</f>
        <v>5.8499999999999993E-3</v>
      </c>
      <c r="Y122" s="28">
        <f t="shared" si="319"/>
        <v>0.32200000000000001</v>
      </c>
      <c r="Z122" s="47"/>
      <c r="AA122" s="46">
        <f t="shared" ref="AA122:AB122" si="320">SUM(AA110:AA121)</f>
        <v>0</v>
      </c>
      <c r="AB122" s="28">
        <f t="shared" si="320"/>
        <v>0</v>
      </c>
      <c r="AC122" s="47"/>
      <c r="AD122" s="46">
        <f t="shared" ref="AD122:AE122" si="321">SUM(AD110:AD121)</f>
        <v>0</v>
      </c>
      <c r="AE122" s="28">
        <f t="shared" si="321"/>
        <v>0</v>
      </c>
      <c r="AF122" s="47"/>
      <c r="AG122" s="46">
        <f t="shared" ref="AG122:AH122" si="322">SUM(AG110:AG121)</f>
        <v>0</v>
      </c>
      <c r="AH122" s="28">
        <f t="shared" si="322"/>
        <v>0</v>
      </c>
      <c r="AI122" s="47"/>
      <c r="AJ122" s="46">
        <f t="shared" ref="AJ122:AK122" si="323">SUM(AJ110:AJ121)</f>
        <v>0</v>
      </c>
      <c r="AK122" s="28">
        <f t="shared" si="323"/>
        <v>0</v>
      </c>
      <c r="AL122" s="47"/>
      <c r="AM122" s="46">
        <f t="shared" ref="AM122:AN122" si="324">SUM(AM110:AM121)</f>
        <v>0</v>
      </c>
      <c r="AN122" s="28">
        <f t="shared" si="324"/>
        <v>0</v>
      </c>
      <c r="AO122" s="47"/>
      <c r="AP122" s="46">
        <f t="shared" ref="AP122:AQ122" si="325">SUM(AP110:AP121)</f>
        <v>0</v>
      </c>
      <c r="AQ122" s="28">
        <f t="shared" si="325"/>
        <v>0</v>
      </c>
      <c r="AR122" s="47"/>
      <c r="AS122" s="46">
        <f t="shared" ref="AS122:AT122" si="326">SUM(AS110:AS121)</f>
        <v>0</v>
      </c>
      <c r="AT122" s="28">
        <f t="shared" si="326"/>
        <v>0</v>
      </c>
      <c r="AU122" s="47"/>
      <c r="AV122" s="46">
        <f t="shared" ref="AV122:AW122" si="327">SUM(AV110:AV121)</f>
        <v>0</v>
      </c>
      <c r="AW122" s="28">
        <f t="shared" si="327"/>
        <v>0</v>
      </c>
      <c r="AX122" s="47"/>
      <c r="AY122" s="46">
        <f t="shared" ref="AY122:AZ122" si="328">SUM(AY110:AY121)</f>
        <v>0</v>
      </c>
      <c r="AZ122" s="28">
        <f t="shared" si="328"/>
        <v>0</v>
      </c>
      <c r="BA122" s="47"/>
      <c r="BB122" s="29">
        <f t="shared" si="309"/>
        <v>271.92585000000003</v>
      </c>
      <c r="BC122" s="30">
        <f t="shared" si="310"/>
        <v>5873.7939999999999</v>
      </c>
    </row>
  </sheetData>
  <mergeCells count="20">
    <mergeCell ref="AY4:BA4"/>
    <mergeCell ref="F4:H4"/>
    <mergeCell ref="AA4:AC4"/>
    <mergeCell ref="AJ4:AL4"/>
    <mergeCell ref="AS4:AU4"/>
    <mergeCell ref="AP4:AR4"/>
    <mergeCell ref="O4:Q4"/>
    <mergeCell ref="AD4:AF4"/>
    <mergeCell ref="AM4:AO4"/>
    <mergeCell ref="AV4:AX4"/>
    <mergeCell ref="R4:T4"/>
    <mergeCell ref="U4:W4"/>
    <mergeCell ref="L4:N4"/>
    <mergeCell ref="X4:Z4"/>
    <mergeCell ref="I4:K4"/>
    <mergeCell ref="AG4:AI4"/>
    <mergeCell ref="C2:O2"/>
    <mergeCell ref="C3:H3"/>
    <mergeCell ref="A4:B4"/>
    <mergeCell ref="C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H122"/>
  <sheetViews>
    <sheetView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2" sqref="A112"/>
    </sheetView>
  </sheetViews>
  <sheetFormatPr defaultColWidth="9.109375" defaultRowHeight="14.4" x14ac:dyDescent="0.3"/>
  <cols>
    <col min="2" max="2" width="11.5546875" bestFit="1" customWidth="1"/>
    <col min="3" max="3" width="9.109375" style="12" customWidth="1"/>
    <col min="4" max="4" width="10.33203125" style="11" bestFit="1" customWidth="1"/>
    <col min="5" max="5" width="9.44140625" style="11" bestFit="1" customWidth="1"/>
    <col min="6" max="6" width="9.109375" style="12" customWidth="1"/>
    <col min="7" max="7" width="10.33203125" style="11" bestFit="1" customWidth="1"/>
    <col min="8" max="8" width="9.44140625" style="11" bestFit="1" customWidth="1"/>
    <col min="9" max="9" width="9.109375" style="12" customWidth="1"/>
    <col min="10" max="10" width="10.33203125" style="11" bestFit="1" customWidth="1"/>
    <col min="11" max="11" width="9.44140625" style="11" bestFit="1" customWidth="1"/>
    <col min="12" max="12" width="9.88671875" style="12" bestFit="1" customWidth="1"/>
    <col min="13" max="13" width="10.33203125" style="11" bestFit="1" customWidth="1"/>
    <col min="14" max="14" width="10.33203125" style="11" customWidth="1"/>
    <col min="15" max="15" width="9.109375" style="12" customWidth="1"/>
    <col min="16" max="16" width="10.33203125" style="11" bestFit="1" customWidth="1"/>
    <col min="17" max="17" width="9.44140625" style="11" bestFit="1" customWidth="1"/>
    <col min="18" max="18" width="9.109375" style="12" customWidth="1"/>
    <col min="19" max="19" width="10.33203125" style="11" bestFit="1" customWidth="1"/>
    <col min="20" max="20" width="9.44140625" style="11" bestFit="1" customWidth="1"/>
    <col min="21" max="21" width="9.109375" style="12" customWidth="1"/>
    <col min="22" max="22" width="10.33203125" style="11" bestFit="1" customWidth="1"/>
    <col min="23" max="23" width="9.44140625" style="11" bestFit="1" customWidth="1"/>
    <col min="24" max="24" width="9.88671875" style="12" bestFit="1" customWidth="1"/>
    <col min="25" max="25" width="10.33203125" style="11" bestFit="1" customWidth="1"/>
    <col min="26" max="26" width="10.5546875" style="11" customWidth="1"/>
    <col min="27" max="27" width="9.88671875" style="12" bestFit="1" customWidth="1"/>
    <col min="28" max="28" width="10.33203125" style="11" bestFit="1" customWidth="1"/>
    <col min="29" max="29" width="10.5546875" style="11" customWidth="1"/>
    <col min="30" max="30" width="9.109375" style="12" customWidth="1"/>
    <col min="31" max="31" width="10.33203125" style="11" bestFit="1" customWidth="1"/>
    <col min="32" max="32" width="10.88671875" style="11" bestFit="1" customWidth="1"/>
    <col min="33" max="33" width="9.109375" style="12" customWidth="1"/>
    <col min="34" max="34" width="10.33203125" style="11" bestFit="1" customWidth="1"/>
    <col min="35" max="35" width="10.88671875" style="11" bestFit="1" customWidth="1"/>
    <col min="36" max="36" width="9.109375" style="12" customWidth="1"/>
    <col min="37" max="37" width="10.33203125" style="11" bestFit="1" customWidth="1"/>
    <col min="38" max="38" width="10.88671875" style="11" bestFit="1" customWidth="1"/>
    <col min="39" max="40" width="9.109375" customWidth="1"/>
    <col min="41" max="41" width="10.6640625" customWidth="1"/>
    <col min="42" max="42" width="9.109375" style="12" customWidth="1"/>
    <col min="43" max="43" width="10.33203125" style="11" bestFit="1" customWidth="1"/>
    <col min="44" max="44" width="9.44140625" style="11" bestFit="1" customWidth="1"/>
    <col min="45" max="45" width="9.109375" style="12" customWidth="1"/>
    <col min="46" max="46" width="10.33203125" style="11" bestFit="1" customWidth="1"/>
    <col min="47" max="47" width="9.44140625" style="11" bestFit="1" customWidth="1"/>
    <col min="48" max="48" width="9.109375" style="12" customWidth="1"/>
    <col min="49" max="49" width="10.33203125" style="11" bestFit="1" customWidth="1"/>
    <col min="50" max="50" width="9.44140625" style="11" bestFit="1" customWidth="1"/>
    <col min="51" max="51" width="10.88671875" style="12" bestFit="1" customWidth="1"/>
    <col min="52" max="52" width="10.33203125" style="11" bestFit="1" customWidth="1"/>
    <col min="53" max="53" width="9.44140625" style="11" bestFit="1" customWidth="1"/>
    <col min="54" max="54" width="10.88671875" style="12" customWidth="1"/>
    <col min="55" max="55" width="11.6640625" style="11" customWidth="1"/>
    <col min="56" max="56" width="10.88671875" style="11" customWidth="1"/>
    <col min="57" max="57" width="13.33203125" style="12" customWidth="1"/>
    <col min="58" max="58" width="13.33203125" style="11" customWidth="1"/>
    <col min="59" max="59" width="9.109375" style="11"/>
    <col min="60" max="60" width="1.6640625" style="11" customWidth="1"/>
    <col min="61" max="63" width="9.109375" style="11"/>
    <col min="64" max="64" width="1.6640625" style="11" customWidth="1"/>
    <col min="65" max="67" width="9.109375" style="11"/>
    <col min="68" max="68" width="1.6640625" style="11" customWidth="1"/>
    <col min="69" max="71" width="9.109375" style="11"/>
    <col min="72" max="72" width="1.6640625" style="11" customWidth="1"/>
    <col min="73" max="75" width="9.109375" style="11"/>
    <col min="76" max="76" width="1.6640625" customWidth="1"/>
    <col min="80" max="80" width="1.6640625" customWidth="1"/>
    <col min="84" max="84" width="1.6640625" customWidth="1"/>
    <col min="88" max="88" width="1.6640625" customWidth="1"/>
    <col min="92" max="92" width="1.6640625" customWidth="1"/>
    <col min="93" max="93" width="12.109375" customWidth="1"/>
    <col min="96" max="96" width="1.6640625" customWidth="1"/>
    <col min="100" max="100" width="1.6640625" customWidth="1"/>
    <col min="104" max="104" width="1.6640625" customWidth="1"/>
    <col min="108" max="108" width="1.6640625" customWidth="1"/>
  </cols>
  <sheetData>
    <row r="1" spans="1:190" s="15" customFormat="1" ht="6.75" customHeight="1" x14ac:dyDescent="0.4"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8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</row>
    <row r="2" spans="1:190" s="21" customFormat="1" ht="21" customHeight="1" x14ac:dyDescent="0.4">
      <c r="B2" s="19" t="s">
        <v>23</v>
      </c>
      <c r="C2" s="95" t="s">
        <v>36</v>
      </c>
      <c r="D2" s="95"/>
      <c r="E2" s="95"/>
      <c r="F2" s="95"/>
      <c r="G2" s="95"/>
      <c r="H2" s="95"/>
      <c r="I2" s="95"/>
      <c r="J2" s="95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</row>
    <row r="3" spans="1:190" s="22" customFormat="1" ht="21" customHeight="1" thickBot="1" x14ac:dyDescent="0.45">
      <c r="C3" s="96" t="s">
        <v>35</v>
      </c>
      <c r="D3" s="96"/>
      <c r="E3" s="96"/>
      <c r="F3" s="96"/>
      <c r="G3" s="96"/>
      <c r="H3" s="96"/>
      <c r="I3" s="96"/>
      <c r="J3" s="96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24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</row>
    <row r="4" spans="1:190" s="82" customFormat="1" ht="45" customHeight="1" x14ac:dyDescent="0.3">
      <c r="A4" s="102" t="s">
        <v>0</v>
      </c>
      <c r="B4" s="103"/>
      <c r="C4" s="99" t="s">
        <v>22</v>
      </c>
      <c r="D4" s="100"/>
      <c r="E4" s="101"/>
      <c r="F4" s="99" t="s">
        <v>27</v>
      </c>
      <c r="G4" s="100"/>
      <c r="H4" s="101"/>
      <c r="I4" s="99" t="s">
        <v>28</v>
      </c>
      <c r="J4" s="100"/>
      <c r="K4" s="101"/>
      <c r="L4" s="99" t="s">
        <v>48</v>
      </c>
      <c r="M4" s="100"/>
      <c r="N4" s="101"/>
      <c r="O4" s="99" t="s">
        <v>49</v>
      </c>
      <c r="P4" s="100"/>
      <c r="Q4" s="101"/>
      <c r="R4" s="99" t="s">
        <v>42</v>
      </c>
      <c r="S4" s="100"/>
      <c r="T4" s="101"/>
      <c r="U4" s="99" t="s">
        <v>29</v>
      </c>
      <c r="V4" s="100"/>
      <c r="W4" s="101"/>
      <c r="X4" s="99" t="s">
        <v>37</v>
      </c>
      <c r="Y4" s="100"/>
      <c r="Z4" s="101"/>
      <c r="AA4" s="99" t="s">
        <v>30</v>
      </c>
      <c r="AB4" s="100"/>
      <c r="AC4" s="101"/>
      <c r="AD4" s="99" t="s">
        <v>31</v>
      </c>
      <c r="AE4" s="100"/>
      <c r="AF4" s="101"/>
      <c r="AG4" s="99" t="s">
        <v>25</v>
      </c>
      <c r="AH4" s="100"/>
      <c r="AI4" s="101"/>
      <c r="AJ4" s="99" t="s">
        <v>32</v>
      </c>
      <c r="AK4" s="100"/>
      <c r="AL4" s="101"/>
      <c r="AM4" s="104" t="s">
        <v>39</v>
      </c>
      <c r="AN4" s="105"/>
      <c r="AO4" s="106"/>
      <c r="AP4" s="99" t="s">
        <v>40</v>
      </c>
      <c r="AQ4" s="100"/>
      <c r="AR4" s="101"/>
      <c r="AS4" s="99" t="s">
        <v>38</v>
      </c>
      <c r="AT4" s="100"/>
      <c r="AU4" s="101"/>
      <c r="AV4" s="99" t="s">
        <v>44</v>
      </c>
      <c r="AW4" s="100"/>
      <c r="AX4" s="101"/>
      <c r="AY4" s="99" t="s">
        <v>33</v>
      </c>
      <c r="AZ4" s="100"/>
      <c r="BA4" s="101"/>
      <c r="BB4" s="99" t="s">
        <v>34</v>
      </c>
      <c r="BC4" s="100"/>
      <c r="BD4" s="101"/>
      <c r="BE4" s="79" t="s">
        <v>19</v>
      </c>
      <c r="BF4" s="78" t="s">
        <v>19</v>
      </c>
      <c r="BG4" s="80"/>
      <c r="BH4" s="81"/>
      <c r="BI4" s="80"/>
      <c r="BJ4" s="80"/>
      <c r="BK4" s="80"/>
      <c r="BL4" s="81"/>
      <c r="BM4" s="80"/>
      <c r="BN4" s="80"/>
      <c r="BO4" s="80"/>
      <c r="BP4" s="81"/>
      <c r="BQ4" s="80"/>
      <c r="BR4" s="80"/>
      <c r="BS4" s="80"/>
      <c r="BT4" s="81"/>
      <c r="BU4" s="80"/>
      <c r="BV4" s="80"/>
      <c r="BW4" s="80"/>
      <c r="BY4" s="83"/>
      <c r="BZ4" s="83"/>
      <c r="CA4" s="83"/>
      <c r="CC4" s="83"/>
      <c r="CD4" s="83"/>
      <c r="CE4" s="83"/>
      <c r="CG4" s="83"/>
      <c r="CH4" s="83"/>
      <c r="CI4" s="83"/>
      <c r="CK4" s="83"/>
      <c r="CL4" s="83"/>
      <c r="CM4" s="83"/>
      <c r="CO4" s="83"/>
      <c r="CP4" s="83"/>
      <c r="CQ4" s="83"/>
      <c r="CS4" s="83"/>
      <c r="CT4" s="83"/>
      <c r="CU4" s="83"/>
      <c r="CW4" s="83"/>
      <c r="CX4" s="83"/>
      <c r="CY4" s="83"/>
      <c r="DA4" s="83"/>
      <c r="DB4" s="83"/>
      <c r="DC4" s="83"/>
      <c r="DE4" s="83"/>
      <c r="DF4" s="83"/>
      <c r="DG4" s="83"/>
    </row>
    <row r="5" spans="1:190" ht="45" customHeight="1" thickBot="1" x14ac:dyDescent="0.35">
      <c r="A5" s="54" t="s">
        <v>1</v>
      </c>
      <c r="B5" s="55" t="s">
        <v>41</v>
      </c>
      <c r="C5" s="32" t="s">
        <v>2</v>
      </c>
      <c r="D5" s="31" t="s">
        <v>3</v>
      </c>
      <c r="E5" s="33" t="s">
        <v>4</v>
      </c>
      <c r="F5" s="32" t="s">
        <v>2</v>
      </c>
      <c r="G5" s="31" t="s">
        <v>3</v>
      </c>
      <c r="H5" s="33" t="s">
        <v>4</v>
      </c>
      <c r="I5" s="32" t="s">
        <v>2</v>
      </c>
      <c r="J5" s="31" t="s">
        <v>3</v>
      </c>
      <c r="K5" s="33" t="s">
        <v>4</v>
      </c>
      <c r="L5" s="32" t="s">
        <v>2</v>
      </c>
      <c r="M5" s="31" t="s">
        <v>3</v>
      </c>
      <c r="N5" s="33" t="s">
        <v>4</v>
      </c>
      <c r="O5" s="32" t="s">
        <v>2</v>
      </c>
      <c r="P5" s="31" t="s">
        <v>3</v>
      </c>
      <c r="Q5" s="33" t="s">
        <v>4</v>
      </c>
      <c r="R5" s="32" t="s">
        <v>2</v>
      </c>
      <c r="S5" s="31" t="s">
        <v>3</v>
      </c>
      <c r="T5" s="33" t="s">
        <v>4</v>
      </c>
      <c r="U5" s="32" t="s">
        <v>2</v>
      </c>
      <c r="V5" s="31" t="s">
        <v>3</v>
      </c>
      <c r="W5" s="33" t="s">
        <v>4</v>
      </c>
      <c r="X5" s="32" t="s">
        <v>2</v>
      </c>
      <c r="Y5" s="31" t="s">
        <v>3</v>
      </c>
      <c r="Z5" s="33" t="s">
        <v>4</v>
      </c>
      <c r="AA5" s="32" t="s">
        <v>2</v>
      </c>
      <c r="AB5" s="31" t="s">
        <v>3</v>
      </c>
      <c r="AC5" s="33" t="s">
        <v>4</v>
      </c>
      <c r="AD5" s="32" t="s">
        <v>2</v>
      </c>
      <c r="AE5" s="31" t="s">
        <v>3</v>
      </c>
      <c r="AF5" s="33" t="s">
        <v>4</v>
      </c>
      <c r="AG5" s="32" t="s">
        <v>2</v>
      </c>
      <c r="AH5" s="31" t="s">
        <v>3</v>
      </c>
      <c r="AI5" s="33" t="s">
        <v>4</v>
      </c>
      <c r="AJ5" s="32" t="s">
        <v>2</v>
      </c>
      <c r="AK5" s="31" t="s">
        <v>3</v>
      </c>
      <c r="AL5" s="33" t="s">
        <v>4</v>
      </c>
      <c r="AM5" s="32" t="s">
        <v>2</v>
      </c>
      <c r="AN5" s="31" t="s">
        <v>3</v>
      </c>
      <c r="AO5" s="33" t="s">
        <v>4</v>
      </c>
      <c r="AP5" s="32" t="s">
        <v>2</v>
      </c>
      <c r="AQ5" s="31" t="s">
        <v>3</v>
      </c>
      <c r="AR5" s="33" t="s">
        <v>4</v>
      </c>
      <c r="AS5" s="32" t="s">
        <v>2</v>
      </c>
      <c r="AT5" s="31" t="s">
        <v>3</v>
      </c>
      <c r="AU5" s="33" t="s">
        <v>4</v>
      </c>
      <c r="AV5" s="32" t="s">
        <v>2</v>
      </c>
      <c r="AW5" s="31" t="s">
        <v>3</v>
      </c>
      <c r="AX5" s="33" t="s">
        <v>4</v>
      </c>
      <c r="AY5" s="32" t="s">
        <v>2</v>
      </c>
      <c r="AZ5" s="31" t="s">
        <v>3</v>
      </c>
      <c r="BA5" s="33" t="s">
        <v>4</v>
      </c>
      <c r="BB5" s="32" t="s">
        <v>2</v>
      </c>
      <c r="BC5" s="31" t="s">
        <v>3</v>
      </c>
      <c r="BD5" s="33" t="s">
        <v>4</v>
      </c>
      <c r="BE5" s="32" t="s">
        <v>20</v>
      </c>
      <c r="BF5" s="33" t="s">
        <v>21</v>
      </c>
      <c r="BG5" s="3"/>
      <c r="BH5" s="4"/>
      <c r="BI5" s="3"/>
      <c r="BJ5" s="3"/>
      <c r="BK5" s="3"/>
      <c r="BL5" s="4"/>
      <c r="BM5" s="3"/>
      <c r="BN5" s="3"/>
      <c r="BO5" s="3"/>
      <c r="BP5" s="4"/>
      <c r="BQ5" s="3"/>
      <c r="BR5" s="3"/>
      <c r="BS5" s="3"/>
      <c r="BT5" s="4"/>
      <c r="BU5" s="3"/>
      <c r="BV5" s="3"/>
      <c r="BW5" s="3"/>
      <c r="BX5" s="2"/>
      <c r="BY5" s="1"/>
      <c r="BZ5" s="1"/>
      <c r="CA5" s="1"/>
      <c r="CB5" s="2"/>
      <c r="CC5" s="1"/>
      <c r="CD5" s="1"/>
      <c r="CE5" s="1"/>
      <c r="CF5" s="2"/>
      <c r="CG5" s="1"/>
      <c r="CH5" s="1"/>
      <c r="CI5" s="1"/>
      <c r="CJ5" s="2"/>
      <c r="CK5" s="1"/>
      <c r="CL5" s="1"/>
      <c r="CM5" s="1"/>
      <c r="CN5" s="2"/>
      <c r="CO5" s="1"/>
      <c r="CP5" s="1"/>
      <c r="CQ5" s="1"/>
      <c r="CR5" s="2"/>
      <c r="CS5" s="1"/>
      <c r="CT5" s="1"/>
      <c r="CU5" s="1"/>
      <c r="CV5" s="2"/>
      <c r="CW5" s="1"/>
      <c r="CX5" s="1"/>
      <c r="CY5" s="1"/>
      <c r="CZ5" s="2"/>
      <c r="DA5" s="1"/>
      <c r="DB5" s="1"/>
      <c r="DC5" s="1"/>
      <c r="DD5" s="2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</row>
    <row r="6" spans="1:190" x14ac:dyDescent="0.3">
      <c r="A6" s="37">
        <v>2017</v>
      </c>
      <c r="B6" s="42" t="s">
        <v>5</v>
      </c>
      <c r="C6" s="48">
        <v>0</v>
      </c>
      <c r="D6" s="25">
        <v>0</v>
      </c>
      <c r="E6" s="49">
        <v>0</v>
      </c>
      <c r="F6" s="48">
        <v>0</v>
      </c>
      <c r="G6" s="25">
        <v>0</v>
      </c>
      <c r="H6" s="49">
        <v>0</v>
      </c>
      <c r="I6" s="48">
        <v>0.8</v>
      </c>
      <c r="J6" s="25">
        <v>7.2</v>
      </c>
      <c r="K6" s="49">
        <f t="shared" ref="K6" si="0">J6/I6*1000</f>
        <v>9000</v>
      </c>
      <c r="L6" s="48">
        <v>198.24799999999999</v>
      </c>
      <c r="M6" s="25">
        <v>2388.17</v>
      </c>
      <c r="N6" s="49">
        <f t="shared" ref="N6:N13" si="1">M6/L6*1000</f>
        <v>12046.376256002583</v>
      </c>
      <c r="O6" s="48">
        <v>0</v>
      </c>
      <c r="P6" s="25">
        <v>0</v>
      </c>
      <c r="Q6" s="49">
        <f t="shared" ref="Q6:Q17" si="2">IF(O6=0,0,P6/O6*1000)</f>
        <v>0</v>
      </c>
      <c r="R6" s="48">
        <v>0</v>
      </c>
      <c r="S6" s="25">
        <v>0</v>
      </c>
      <c r="T6" s="49">
        <v>0</v>
      </c>
      <c r="U6" s="48">
        <v>0</v>
      </c>
      <c r="V6" s="25">
        <v>0</v>
      </c>
      <c r="W6" s="49">
        <v>0</v>
      </c>
      <c r="X6" s="48">
        <v>0</v>
      </c>
      <c r="Y6" s="25">
        <v>0</v>
      </c>
      <c r="Z6" s="49">
        <v>0</v>
      </c>
      <c r="AA6" s="48">
        <v>0.35</v>
      </c>
      <c r="AB6" s="25">
        <v>4.21</v>
      </c>
      <c r="AC6" s="49">
        <f t="shared" ref="AC6:AC7" si="3">AB6/AA6*1000</f>
        <v>12028.571428571429</v>
      </c>
      <c r="AD6" s="48">
        <v>0</v>
      </c>
      <c r="AE6" s="25">
        <v>0</v>
      </c>
      <c r="AF6" s="49">
        <v>0</v>
      </c>
      <c r="AG6" s="48">
        <v>0</v>
      </c>
      <c r="AH6" s="25">
        <v>0</v>
      </c>
      <c r="AI6" s="49">
        <v>0</v>
      </c>
      <c r="AJ6" s="48">
        <v>0</v>
      </c>
      <c r="AK6" s="25">
        <v>0</v>
      </c>
      <c r="AL6" s="49">
        <v>0</v>
      </c>
      <c r="AM6" s="48">
        <v>0</v>
      </c>
      <c r="AN6" s="25">
        <v>0</v>
      </c>
      <c r="AO6" s="49">
        <v>0</v>
      </c>
      <c r="AP6" s="48">
        <v>0</v>
      </c>
      <c r="AQ6" s="25">
        <v>0</v>
      </c>
      <c r="AR6" s="49">
        <f t="shared" ref="AR6:AR17" si="4">IF(AP6=0,0,AQ6/AP6*1000)</f>
        <v>0</v>
      </c>
      <c r="AS6" s="48">
        <v>0</v>
      </c>
      <c r="AT6" s="25">
        <v>0</v>
      </c>
      <c r="AU6" s="49">
        <v>0</v>
      </c>
      <c r="AV6" s="48">
        <v>0</v>
      </c>
      <c r="AW6" s="25">
        <v>0</v>
      </c>
      <c r="AX6" s="49">
        <v>0</v>
      </c>
      <c r="AY6" s="48">
        <v>34.24</v>
      </c>
      <c r="AZ6" s="25">
        <v>613.91</v>
      </c>
      <c r="BA6" s="49">
        <f t="shared" ref="BA6:BA13" si="5">AZ6/AY6*1000</f>
        <v>17929.614485981307</v>
      </c>
      <c r="BB6" s="48">
        <v>458.78</v>
      </c>
      <c r="BC6" s="25">
        <v>6742.43</v>
      </c>
      <c r="BD6" s="49">
        <f t="shared" ref="BD6:BD13" si="6">BC6/BB6*1000</f>
        <v>14696.434020663501</v>
      </c>
      <c r="BE6" s="26">
        <f t="shared" ref="BE6:BE18" si="7">C6+F6+I6+U6+AA6+AD6+AJ6+L6+AV6+AY6+BB6+X6+AM6</f>
        <v>692.41800000000001</v>
      </c>
      <c r="BF6" s="27">
        <f t="shared" ref="BF6:BF18" si="8">D6+G6+J6+V6+AB6+AE6+AK6+M6+AW6+AZ6+BC6+Y6+AN6</f>
        <v>9755.92</v>
      </c>
    </row>
    <row r="7" spans="1:190" x14ac:dyDescent="0.3">
      <c r="A7" s="43">
        <v>2017</v>
      </c>
      <c r="B7" s="38" t="s">
        <v>6</v>
      </c>
      <c r="C7" s="45">
        <v>0</v>
      </c>
      <c r="D7" s="13">
        <v>0</v>
      </c>
      <c r="E7" s="39">
        <v>0</v>
      </c>
      <c r="F7" s="45">
        <v>0</v>
      </c>
      <c r="G7" s="13">
        <v>0</v>
      </c>
      <c r="H7" s="39">
        <v>0</v>
      </c>
      <c r="I7" s="45">
        <v>0</v>
      </c>
      <c r="J7" s="13">
        <v>0</v>
      </c>
      <c r="K7" s="39">
        <v>0</v>
      </c>
      <c r="L7" s="45">
        <v>397.08</v>
      </c>
      <c r="M7" s="13">
        <v>5057.16</v>
      </c>
      <c r="N7" s="39">
        <f t="shared" si="1"/>
        <v>12735.871864611665</v>
      </c>
      <c r="O7" s="45">
        <v>0</v>
      </c>
      <c r="P7" s="13">
        <v>0</v>
      </c>
      <c r="Q7" s="39">
        <f t="shared" si="2"/>
        <v>0</v>
      </c>
      <c r="R7" s="45">
        <v>0</v>
      </c>
      <c r="S7" s="13">
        <v>0</v>
      </c>
      <c r="T7" s="39">
        <v>0</v>
      </c>
      <c r="U7" s="45">
        <v>0</v>
      </c>
      <c r="V7" s="13">
        <v>0</v>
      </c>
      <c r="W7" s="39">
        <v>0</v>
      </c>
      <c r="X7" s="44">
        <v>0</v>
      </c>
      <c r="Y7" s="10">
        <v>0</v>
      </c>
      <c r="Z7" s="39">
        <v>0</v>
      </c>
      <c r="AA7" s="45">
        <v>0.18</v>
      </c>
      <c r="AB7" s="13">
        <v>4.7699999999999996</v>
      </c>
      <c r="AC7" s="39">
        <f t="shared" si="3"/>
        <v>26500</v>
      </c>
      <c r="AD7" s="45">
        <v>0</v>
      </c>
      <c r="AE7" s="13">
        <v>0</v>
      </c>
      <c r="AF7" s="39">
        <v>0</v>
      </c>
      <c r="AG7" s="45">
        <v>0</v>
      </c>
      <c r="AH7" s="13">
        <v>0</v>
      </c>
      <c r="AI7" s="39">
        <v>0</v>
      </c>
      <c r="AJ7" s="45">
        <v>0</v>
      </c>
      <c r="AK7" s="13">
        <v>0</v>
      </c>
      <c r="AL7" s="39">
        <v>0</v>
      </c>
      <c r="AM7" s="45">
        <v>0</v>
      </c>
      <c r="AN7" s="13">
        <v>0</v>
      </c>
      <c r="AO7" s="39">
        <v>0</v>
      </c>
      <c r="AP7" s="45">
        <v>0</v>
      </c>
      <c r="AQ7" s="13">
        <v>0</v>
      </c>
      <c r="AR7" s="39">
        <f t="shared" si="4"/>
        <v>0</v>
      </c>
      <c r="AS7" s="45">
        <v>0</v>
      </c>
      <c r="AT7" s="13">
        <v>0</v>
      </c>
      <c r="AU7" s="39">
        <v>0</v>
      </c>
      <c r="AV7" s="45">
        <v>0</v>
      </c>
      <c r="AW7" s="13">
        <v>0</v>
      </c>
      <c r="AX7" s="39">
        <v>0</v>
      </c>
      <c r="AY7" s="45">
        <v>0</v>
      </c>
      <c r="AZ7" s="13">
        <v>0</v>
      </c>
      <c r="BA7" s="39">
        <v>0</v>
      </c>
      <c r="BB7" s="45">
        <v>1136.5999999999999</v>
      </c>
      <c r="BC7" s="13">
        <v>15722.11</v>
      </c>
      <c r="BD7" s="39">
        <f t="shared" si="6"/>
        <v>13832.579623438325</v>
      </c>
      <c r="BE7" s="5">
        <f t="shared" si="7"/>
        <v>1533.86</v>
      </c>
      <c r="BF7" s="14">
        <f t="shared" si="8"/>
        <v>20784.04</v>
      </c>
    </row>
    <row r="8" spans="1:190" x14ac:dyDescent="0.3">
      <c r="A8" s="43">
        <v>2017</v>
      </c>
      <c r="B8" s="38" t="s">
        <v>7</v>
      </c>
      <c r="C8" s="45">
        <v>0</v>
      </c>
      <c r="D8" s="13">
        <v>0</v>
      </c>
      <c r="E8" s="39">
        <v>0</v>
      </c>
      <c r="F8" s="45">
        <v>19.28</v>
      </c>
      <c r="G8" s="13">
        <v>112.8</v>
      </c>
      <c r="H8" s="39">
        <f t="shared" ref="H8" si="9">G8/F8*1000</f>
        <v>5850.6224066390041</v>
      </c>
      <c r="I8" s="45">
        <v>0</v>
      </c>
      <c r="J8" s="13">
        <v>0</v>
      </c>
      <c r="K8" s="39">
        <v>0</v>
      </c>
      <c r="L8" s="45">
        <v>0</v>
      </c>
      <c r="M8" s="13">
        <v>0</v>
      </c>
      <c r="N8" s="39">
        <v>0</v>
      </c>
      <c r="O8" s="45">
        <v>0</v>
      </c>
      <c r="P8" s="13">
        <v>0</v>
      </c>
      <c r="Q8" s="39">
        <f t="shared" si="2"/>
        <v>0</v>
      </c>
      <c r="R8" s="45">
        <v>0</v>
      </c>
      <c r="S8" s="13">
        <v>0</v>
      </c>
      <c r="T8" s="39">
        <v>0</v>
      </c>
      <c r="U8" s="45">
        <v>0</v>
      </c>
      <c r="V8" s="13">
        <v>0</v>
      </c>
      <c r="W8" s="39">
        <v>0</v>
      </c>
      <c r="X8" s="44">
        <v>0</v>
      </c>
      <c r="Y8" s="10">
        <v>0</v>
      </c>
      <c r="Z8" s="39">
        <v>0</v>
      </c>
      <c r="AA8" s="45">
        <v>0</v>
      </c>
      <c r="AB8" s="13">
        <v>0</v>
      </c>
      <c r="AC8" s="39">
        <v>0</v>
      </c>
      <c r="AD8" s="45">
        <v>0</v>
      </c>
      <c r="AE8" s="13">
        <v>0</v>
      </c>
      <c r="AF8" s="39">
        <v>0</v>
      </c>
      <c r="AG8" s="45">
        <v>0</v>
      </c>
      <c r="AH8" s="13">
        <v>0</v>
      </c>
      <c r="AI8" s="39">
        <v>0</v>
      </c>
      <c r="AJ8" s="45">
        <v>0</v>
      </c>
      <c r="AK8" s="13">
        <v>0</v>
      </c>
      <c r="AL8" s="39">
        <v>0</v>
      </c>
      <c r="AM8" s="45">
        <v>0</v>
      </c>
      <c r="AN8" s="13">
        <v>0</v>
      </c>
      <c r="AO8" s="39">
        <v>0</v>
      </c>
      <c r="AP8" s="45">
        <v>0</v>
      </c>
      <c r="AQ8" s="13">
        <v>0</v>
      </c>
      <c r="AR8" s="39">
        <f t="shared" si="4"/>
        <v>0</v>
      </c>
      <c r="AS8" s="45">
        <v>0</v>
      </c>
      <c r="AT8" s="13">
        <v>0</v>
      </c>
      <c r="AU8" s="39">
        <v>0</v>
      </c>
      <c r="AV8" s="45">
        <v>0</v>
      </c>
      <c r="AW8" s="13">
        <v>0</v>
      </c>
      <c r="AX8" s="39">
        <v>0</v>
      </c>
      <c r="AY8" s="45">
        <v>160.9</v>
      </c>
      <c r="AZ8" s="13">
        <v>2157.6</v>
      </c>
      <c r="BA8" s="39">
        <f t="shared" si="5"/>
        <v>13409.571162212555</v>
      </c>
      <c r="BB8" s="45">
        <v>341.55</v>
      </c>
      <c r="BC8" s="13">
        <v>4369.53</v>
      </c>
      <c r="BD8" s="39">
        <f t="shared" si="6"/>
        <v>12793.236714975845</v>
      </c>
      <c r="BE8" s="5">
        <f t="shared" si="7"/>
        <v>521.73</v>
      </c>
      <c r="BF8" s="14">
        <f t="shared" si="8"/>
        <v>6639.93</v>
      </c>
    </row>
    <row r="9" spans="1:190" x14ac:dyDescent="0.3">
      <c r="A9" s="43">
        <v>2017</v>
      </c>
      <c r="B9" s="38" t="s">
        <v>8</v>
      </c>
      <c r="C9" s="45">
        <v>21.52</v>
      </c>
      <c r="D9" s="13">
        <v>249.31</v>
      </c>
      <c r="E9" s="39">
        <f t="shared" ref="E9:E10" si="10">D9/C9*1000</f>
        <v>11585.03717472119</v>
      </c>
      <c r="F9" s="45">
        <v>0</v>
      </c>
      <c r="G9" s="13">
        <v>0</v>
      </c>
      <c r="H9" s="39">
        <v>0</v>
      </c>
      <c r="I9" s="45">
        <v>0</v>
      </c>
      <c r="J9" s="13">
        <v>0</v>
      </c>
      <c r="K9" s="39">
        <v>0</v>
      </c>
      <c r="L9" s="45">
        <v>61.72</v>
      </c>
      <c r="M9" s="13">
        <v>712.87</v>
      </c>
      <c r="N9" s="39">
        <f t="shared" si="1"/>
        <v>11550.064808814001</v>
      </c>
      <c r="O9" s="45">
        <v>0</v>
      </c>
      <c r="P9" s="13">
        <v>0</v>
      </c>
      <c r="Q9" s="39">
        <f t="shared" si="2"/>
        <v>0</v>
      </c>
      <c r="R9" s="45">
        <v>0</v>
      </c>
      <c r="S9" s="13">
        <v>0</v>
      </c>
      <c r="T9" s="39">
        <v>0</v>
      </c>
      <c r="U9" s="45">
        <v>3.22</v>
      </c>
      <c r="V9" s="13">
        <v>46.96</v>
      </c>
      <c r="W9" s="39">
        <f t="shared" ref="W9:W12" si="11">V9/U9*1000</f>
        <v>14583.850931677018</v>
      </c>
      <c r="X9" s="44">
        <v>0</v>
      </c>
      <c r="Y9" s="10">
        <v>0</v>
      </c>
      <c r="Z9" s="39">
        <v>0</v>
      </c>
      <c r="AA9" s="45">
        <v>0</v>
      </c>
      <c r="AB9" s="13">
        <v>0</v>
      </c>
      <c r="AC9" s="39">
        <v>0</v>
      </c>
      <c r="AD9" s="45">
        <v>0</v>
      </c>
      <c r="AE9" s="13">
        <v>0</v>
      </c>
      <c r="AF9" s="39">
        <v>0</v>
      </c>
      <c r="AG9" s="45">
        <v>0</v>
      </c>
      <c r="AH9" s="13">
        <v>0</v>
      </c>
      <c r="AI9" s="39">
        <v>0</v>
      </c>
      <c r="AJ9" s="45">
        <v>0</v>
      </c>
      <c r="AK9" s="13">
        <v>0</v>
      </c>
      <c r="AL9" s="39">
        <v>0</v>
      </c>
      <c r="AM9" s="45">
        <v>0</v>
      </c>
      <c r="AN9" s="13">
        <v>0</v>
      </c>
      <c r="AO9" s="39">
        <v>0</v>
      </c>
      <c r="AP9" s="45">
        <v>0</v>
      </c>
      <c r="AQ9" s="13">
        <v>0</v>
      </c>
      <c r="AR9" s="39">
        <f t="shared" si="4"/>
        <v>0</v>
      </c>
      <c r="AS9" s="45">
        <v>0</v>
      </c>
      <c r="AT9" s="13">
        <v>0</v>
      </c>
      <c r="AU9" s="39">
        <v>0</v>
      </c>
      <c r="AV9" s="45">
        <v>0</v>
      </c>
      <c r="AW9" s="13">
        <v>0</v>
      </c>
      <c r="AX9" s="39">
        <v>0</v>
      </c>
      <c r="AY9" s="45">
        <v>267.68</v>
      </c>
      <c r="AZ9" s="13">
        <v>3538.91</v>
      </c>
      <c r="BA9" s="39">
        <f t="shared" si="5"/>
        <v>13220.673939031678</v>
      </c>
      <c r="BB9" s="45">
        <v>1736.94</v>
      </c>
      <c r="BC9" s="13">
        <v>24372.42</v>
      </c>
      <c r="BD9" s="39">
        <f t="shared" si="6"/>
        <v>14031.814570451483</v>
      </c>
      <c r="BE9" s="5">
        <f t="shared" si="7"/>
        <v>2091.08</v>
      </c>
      <c r="BF9" s="14">
        <f t="shared" si="8"/>
        <v>28920.469999999998</v>
      </c>
    </row>
    <row r="10" spans="1:190" x14ac:dyDescent="0.3">
      <c r="A10" s="43">
        <v>2017</v>
      </c>
      <c r="B10" s="38" t="s">
        <v>9</v>
      </c>
      <c r="C10" s="45">
        <v>32.1</v>
      </c>
      <c r="D10" s="13">
        <v>360.16</v>
      </c>
      <c r="E10" s="39">
        <f t="shared" si="10"/>
        <v>11219.937694704051</v>
      </c>
      <c r="F10" s="45">
        <v>0</v>
      </c>
      <c r="G10" s="13">
        <v>0</v>
      </c>
      <c r="H10" s="39">
        <v>0</v>
      </c>
      <c r="I10" s="45">
        <v>18.0852</v>
      </c>
      <c r="J10" s="13">
        <v>193.54</v>
      </c>
      <c r="K10" s="39">
        <f t="shared" ref="K10:K11" si="12">J10/I10*1000</f>
        <v>10701.568133059074</v>
      </c>
      <c r="L10" s="45">
        <v>113.5</v>
      </c>
      <c r="M10" s="13">
        <v>1309.3399999999999</v>
      </c>
      <c r="N10" s="39">
        <f t="shared" si="1"/>
        <v>11536.035242290747</v>
      </c>
      <c r="O10" s="45">
        <v>0</v>
      </c>
      <c r="P10" s="13">
        <v>0</v>
      </c>
      <c r="Q10" s="39">
        <f t="shared" si="2"/>
        <v>0</v>
      </c>
      <c r="R10" s="45">
        <v>0</v>
      </c>
      <c r="S10" s="13">
        <v>0</v>
      </c>
      <c r="T10" s="39">
        <v>0</v>
      </c>
      <c r="U10" s="45">
        <v>29.98</v>
      </c>
      <c r="V10" s="13">
        <v>427.23</v>
      </c>
      <c r="W10" s="39">
        <f t="shared" si="11"/>
        <v>14250.500333555705</v>
      </c>
      <c r="X10" s="44">
        <v>0</v>
      </c>
      <c r="Y10" s="10">
        <v>0</v>
      </c>
      <c r="Z10" s="39">
        <v>0</v>
      </c>
      <c r="AA10" s="45">
        <v>149.602</v>
      </c>
      <c r="AB10" s="13">
        <v>1780.27</v>
      </c>
      <c r="AC10" s="39">
        <f t="shared" ref="AC10:AC12" si="13">AB10/AA10*1000</f>
        <v>11900.041443296212</v>
      </c>
      <c r="AD10" s="45">
        <v>0</v>
      </c>
      <c r="AE10" s="13">
        <v>0</v>
      </c>
      <c r="AF10" s="39">
        <v>0</v>
      </c>
      <c r="AG10" s="45">
        <v>0</v>
      </c>
      <c r="AH10" s="13">
        <v>0</v>
      </c>
      <c r="AI10" s="39">
        <v>0</v>
      </c>
      <c r="AJ10" s="45">
        <v>0</v>
      </c>
      <c r="AK10" s="13">
        <v>0</v>
      </c>
      <c r="AL10" s="39">
        <v>0</v>
      </c>
      <c r="AM10" s="45">
        <v>0</v>
      </c>
      <c r="AN10" s="13">
        <v>0</v>
      </c>
      <c r="AO10" s="39">
        <v>0</v>
      </c>
      <c r="AP10" s="45">
        <v>0</v>
      </c>
      <c r="AQ10" s="13">
        <v>0</v>
      </c>
      <c r="AR10" s="39">
        <f t="shared" si="4"/>
        <v>0</v>
      </c>
      <c r="AS10" s="45">
        <v>0</v>
      </c>
      <c r="AT10" s="13">
        <v>0</v>
      </c>
      <c r="AU10" s="39">
        <v>0</v>
      </c>
      <c r="AV10" s="45">
        <v>0</v>
      </c>
      <c r="AW10" s="13">
        <v>0</v>
      </c>
      <c r="AX10" s="39">
        <v>0</v>
      </c>
      <c r="AY10" s="45">
        <v>188.94</v>
      </c>
      <c r="AZ10" s="13">
        <v>2579.2199999999998</v>
      </c>
      <c r="BA10" s="39">
        <f t="shared" si="5"/>
        <v>13651.000317561129</v>
      </c>
      <c r="BB10" s="45">
        <v>4854.7299999999996</v>
      </c>
      <c r="BC10" s="13">
        <v>64592.4</v>
      </c>
      <c r="BD10" s="39">
        <f t="shared" si="6"/>
        <v>13305.044770769951</v>
      </c>
      <c r="BE10" s="5">
        <f t="shared" si="7"/>
        <v>5386.9371999999994</v>
      </c>
      <c r="BF10" s="14">
        <f t="shared" si="8"/>
        <v>71242.16</v>
      </c>
    </row>
    <row r="11" spans="1:190" x14ac:dyDescent="0.3">
      <c r="A11" s="43">
        <v>2017</v>
      </c>
      <c r="B11" s="38" t="s">
        <v>10</v>
      </c>
      <c r="C11" s="45">
        <v>0</v>
      </c>
      <c r="D11" s="13">
        <v>0</v>
      </c>
      <c r="E11" s="39">
        <v>0</v>
      </c>
      <c r="F11" s="45">
        <v>0</v>
      </c>
      <c r="G11" s="13">
        <v>0</v>
      </c>
      <c r="H11" s="39">
        <v>0</v>
      </c>
      <c r="I11" s="45">
        <v>31.957999999999998</v>
      </c>
      <c r="J11" s="13">
        <v>291.02</v>
      </c>
      <c r="K11" s="39">
        <f t="shared" si="12"/>
        <v>9106.3270542587143</v>
      </c>
      <c r="L11" s="45">
        <v>26.54</v>
      </c>
      <c r="M11" s="13">
        <v>316.62</v>
      </c>
      <c r="N11" s="39">
        <f t="shared" si="1"/>
        <v>11929.91710625471</v>
      </c>
      <c r="O11" s="45">
        <v>0</v>
      </c>
      <c r="P11" s="13">
        <v>0</v>
      </c>
      <c r="Q11" s="39">
        <f t="shared" si="2"/>
        <v>0</v>
      </c>
      <c r="R11" s="45">
        <v>0</v>
      </c>
      <c r="S11" s="13">
        <v>0</v>
      </c>
      <c r="T11" s="39">
        <v>0</v>
      </c>
      <c r="U11" s="45">
        <v>33.28</v>
      </c>
      <c r="V11" s="13">
        <v>467.5</v>
      </c>
      <c r="W11" s="39">
        <f t="shared" si="11"/>
        <v>14047.475961538461</v>
      </c>
      <c r="X11" s="44">
        <v>0</v>
      </c>
      <c r="Y11" s="10">
        <v>0</v>
      </c>
      <c r="Z11" s="39">
        <v>0</v>
      </c>
      <c r="AA11" s="45">
        <v>292.86</v>
      </c>
      <c r="AB11" s="13">
        <v>3441.98</v>
      </c>
      <c r="AC11" s="39">
        <f t="shared" si="13"/>
        <v>11752.987775729016</v>
      </c>
      <c r="AD11" s="45">
        <v>1.4999999999999999E-2</v>
      </c>
      <c r="AE11" s="13">
        <v>12.84</v>
      </c>
      <c r="AF11" s="39">
        <f t="shared" ref="AF11:AF13" si="14">AE11/AD11*1000</f>
        <v>856000</v>
      </c>
      <c r="AG11" s="45">
        <v>0</v>
      </c>
      <c r="AH11" s="13">
        <v>0</v>
      </c>
      <c r="AI11" s="39">
        <v>0</v>
      </c>
      <c r="AJ11" s="45">
        <v>0.13</v>
      </c>
      <c r="AK11" s="13">
        <v>14.49</v>
      </c>
      <c r="AL11" s="39">
        <f t="shared" ref="AL11" si="15">AK11/AJ11*1000</f>
        <v>111461.53846153845</v>
      </c>
      <c r="AM11" s="45">
        <v>0</v>
      </c>
      <c r="AN11" s="13">
        <v>0</v>
      </c>
      <c r="AO11" s="39">
        <v>0</v>
      </c>
      <c r="AP11" s="45">
        <v>0</v>
      </c>
      <c r="AQ11" s="13">
        <v>0</v>
      </c>
      <c r="AR11" s="39">
        <f t="shared" si="4"/>
        <v>0</v>
      </c>
      <c r="AS11" s="45">
        <v>0</v>
      </c>
      <c r="AT11" s="13">
        <v>0</v>
      </c>
      <c r="AU11" s="39">
        <v>0</v>
      </c>
      <c r="AV11" s="45">
        <v>0</v>
      </c>
      <c r="AW11" s="13">
        <v>0</v>
      </c>
      <c r="AX11" s="39">
        <v>0</v>
      </c>
      <c r="AY11" s="45">
        <v>470.28</v>
      </c>
      <c r="AZ11" s="13">
        <v>5919.41</v>
      </c>
      <c r="BA11" s="39">
        <f t="shared" si="5"/>
        <v>12586.990728927449</v>
      </c>
      <c r="BB11" s="45">
        <v>4915.4799999999996</v>
      </c>
      <c r="BC11" s="13">
        <v>62399.63</v>
      </c>
      <c r="BD11" s="39">
        <f t="shared" si="6"/>
        <v>12694.514065767738</v>
      </c>
      <c r="BE11" s="5">
        <f t="shared" si="7"/>
        <v>5770.5429999999997</v>
      </c>
      <c r="BF11" s="14">
        <f t="shared" si="8"/>
        <v>72863.489999999991</v>
      </c>
    </row>
    <row r="12" spans="1:190" x14ac:dyDescent="0.3">
      <c r="A12" s="43">
        <v>2017</v>
      </c>
      <c r="B12" s="38" t="s">
        <v>11</v>
      </c>
      <c r="C12" s="45">
        <v>0</v>
      </c>
      <c r="D12" s="13">
        <v>0</v>
      </c>
      <c r="E12" s="39">
        <v>0</v>
      </c>
      <c r="F12" s="45">
        <v>0</v>
      </c>
      <c r="G12" s="13">
        <v>0</v>
      </c>
      <c r="H12" s="39">
        <v>0</v>
      </c>
      <c r="I12" s="45">
        <v>0</v>
      </c>
      <c r="J12" s="13">
        <v>0</v>
      </c>
      <c r="K12" s="39">
        <v>0</v>
      </c>
      <c r="L12" s="45">
        <v>27</v>
      </c>
      <c r="M12" s="13">
        <v>322.11</v>
      </c>
      <c r="N12" s="39">
        <f t="shared" si="1"/>
        <v>11930</v>
      </c>
      <c r="O12" s="45">
        <v>0</v>
      </c>
      <c r="P12" s="13">
        <v>0</v>
      </c>
      <c r="Q12" s="39">
        <f t="shared" si="2"/>
        <v>0</v>
      </c>
      <c r="R12" s="45">
        <v>0</v>
      </c>
      <c r="S12" s="13">
        <v>0</v>
      </c>
      <c r="T12" s="39">
        <v>0</v>
      </c>
      <c r="U12" s="45">
        <v>2.1800000000000002</v>
      </c>
      <c r="V12" s="13">
        <v>31.19</v>
      </c>
      <c r="W12" s="39">
        <f t="shared" si="11"/>
        <v>14307.339449541283</v>
      </c>
      <c r="X12" s="44">
        <v>0</v>
      </c>
      <c r="Y12" s="10">
        <v>0</v>
      </c>
      <c r="Z12" s="39">
        <v>0</v>
      </c>
      <c r="AA12" s="45">
        <v>120.1</v>
      </c>
      <c r="AB12" s="13">
        <v>1527.17</v>
      </c>
      <c r="AC12" s="39">
        <f t="shared" si="13"/>
        <v>12715.820149875106</v>
      </c>
      <c r="AD12" s="45">
        <v>0</v>
      </c>
      <c r="AE12" s="13">
        <v>0</v>
      </c>
      <c r="AF12" s="39">
        <v>0</v>
      </c>
      <c r="AG12" s="45">
        <v>0</v>
      </c>
      <c r="AH12" s="13">
        <v>0</v>
      </c>
      <c r="AI12" s="39">
        <v>0</v>
      </c>
      <c r="AJ12" s="45">
        <v>0</v>
      </c>
      <c r="AK12" s="13">
        <v>0</v>
      </c>
      <c r="AL12" s="39">
        <v>0</v>
      </c>
      <c r="AM12" s="45">
        <v>0</v>
      </c>
      <c r="AN12" s="13">
        <v>0</v>
      </c>
      <c r="AO12" s="39">
        <v>0</v>
      </c>
      <c r="AP12" s="45">
        <v>0</v>
      </c>
      <c r="AQ12" s="13">
        <v>0</v>
      </c>
      <c r="AR12" s="39">
        <f t="shared" si="4"/>
        <v>0</v>
      </c>
      <c r="AS12" s="45">
        <v>0</v>
      </c>
      <c r="AT12" s="13">
        <v>0</v>
      </c>
      <c r="AU12" s="39">
        <v>0</v>
      </c>
      <c r="AV12" s="45">
        <v>0</v>
      </c>
      <c r="AW12" s="13">
        <v>0</v>
      </c>
      <c r="AX12" s="39">
        <v>0</v>
      </c>
      <c r="AY12" s="45">
        <v>402.08</v>
      </c>
      <c r="AZ12" s="13">
        <v>5121.32</v>
      </c>
      <c r="BA12" s="39">
        <f t="shared" si="5"/>
        <v>12737.067250298449</v>
      </c>
      <c r="BB12" s="45">
        <v>2128.5100000000002</v>
      </c>
      <c r="BC12" s="13">
        <v>25293.26</v>
      </c>
      <c r="BD12" s="39">
        <f t="shared" si="6"/>
        <v>11883.082531911994</v>
      </c>
      <c r="BE12" s="5">
        <f t="shared" si="7"/>
        <v>2679.8700000000003</v>
      </c>
      <c r="BF12" s="14">
        <f t="shared" si="8"/>
        <v>32295.05</v>
      </c>
    </row>
    <row r="13" spans="1:190" x14ac:dyDescent="0.3">
      <c r="A13" s="43">
        <v>2017</v>
      </c>
      <c r="B13" s="38" t="s">
        <v>12</v>
      </c>
      <c r="C13" s="44">
        <v>0</v>
      </c>
      <c r="D13" s="10">
        <v>0</v>
      </c>
      <c r="E13" s="39">
        <v>0</v>
      </c>
      <c r="F13" s="44">
        <v>0</v>
      </c>
      <c r="G13" s="10">
        <v>0</v>
      </c>
      <c r="H13" s="39">
        <v>0</v>
      </c>
      <c r="I13" s="44">
        <v>0</v>
      </c>
      <c r="J13" s="10">
        <v>0</v>
      </c>
      <c r="K13" s="39">
        <v>0</v>
      </c>
      <c r="L13" s="44">
        <v>38.64</v>
      </c>
      <c r="M13" s="10">
        <v>204.5</v>
      </c>
      <c r="N13" s="39">
        <f t="shared" si="1"/>
        <v>5292.4430641821946</v>
      </c>
      <c r="O13" s="45">
        <v>0</v>
      </c>
      <c r="P13" s="13">
        <v>0</v>
      </c>
      <c r="Q13" s="39">
        <f t="shared" si="2"/>
        <v>0</v>
      </c>
      <c r="R13" s="45">
        <v>0</v>
      </c>
      <c r="S13" s="13">
        <v>0</v>
      </c>
      <c r="T13" s="39">
        <v>0</v>
      </c>
      <c r="U13" s="44">
        <v>0</v>
      </c>
      <c r="V13" s="10">
        <v>0</v>
      </c>
      <c r="W13" s="39">
        <v>0</v>
      </c>
      <c r="X13" s="44">
        <v>0.2</v>
      </c>
      <c r="Y13" s="10">
        <v>4.0999999999999996</v>
      </c>
      <c r="Z13" s="39">
        <f t="shared" ref="Z13" si="16">Y13/X13*1000</f>
        <v>20499.999999999996</v>
      </c>
      <c r="AA13" s="44">
        <v>0</v>
      </c>
      <c r="AB13" s="10">
        <v>0</v>
      </c>
      <c r="AC13" s="39">
        <v>0</v>
      </c>
      <c r="AD13" s="44">
        <v>7.0000000000000001E-3</v>
      </c>
      <c r="AE13" s="10">
        <v>5.19</v>
      </c>
      <c r="AF13" s="39">
        <f t="shared" si="14"/>
        <v>741428.57142857148</v>
      </c>
      <c r="AG13" s="44">
        <v>0</v>
      </c>
      <c r="AH13" s="10">
        <v>0</v>
      </c>
      <c r="AI13" s="39">
        <v>0</v>
      </c>
      <c r="AJ13" s="44">
        <v>0</v>
      </c>
      <c r="AK13" s="10">
        <v>0</v>
      </c>
      <c r="AL13" s="39">
        <v>0</v>
      </c>
      <c r="AM13" s="44">
        <v>0</v>
      </c>
      <c r="AN13" s="10">
        <v>0</v>
      </c>
      <c r="AO13" s="39">
        <v>0</v>
      </c>
      <c r="AP13" s="44">
        <v>0</v>
      </c>
      <c r="AQ13" s="10">
        <v>0</v>
      </c>
      <c r="AR13" s="39">
        <f t="shared" si="4"/>
        <v>0</v>
      </c>
      <c r="AS13" s="44">
        <v>0</v>
      </c>
      <c r="AT13" s="10">
        <v>0</v>
      </c>
      <c r="AU13" s="39">
        <v>0</v>
      </c>
      <c r="AV13" s="44">
        <v>0</v>
      </c>
      <c r="AW13" s="10">
        <v>0</v>
      </c>
      <c r="AX13" s="39">
        <v>0</v>
      </c>
      <c r="AY13" s="44">
        <v>294.42899999999997</v>
      </c>
      <c r="AZ13" s="10">
        <v>3523.93</v>
      </c>
      <c r="BA13" s="39">
        <f t="shared" si="5"/>
        <v>11968.691942709447</v>
      </c>
      <c r="BB13" s="44">
        <v>1678.47</v>
      </c>
      <c r="BC13" s="10">
        <v>22126.36</v>
      </c>
      <c r="BD13" s="39">
        <f t="shared" si="6"/>
        <v>13182.457833622288</v>
      </c>
      <c r="BE13" s="5">
        <f t="shared" si="7"/>
        <v>2011.7460000000001</v>
      </c>
      <c r="BF13" s="14">
        <f t="shared" si="8"/>
        <v>25864.079999999998</v>
      </c>
    </row>
    <row r="14" spans="1:190" x14ac:dyDescent="0.3">
      <c r="A14" s="43">
        <v>2017</v>
      </c>
      <c r="B14" s="38" t="s">
        <v>13</v>
      </c>
      <c r="C14" s="44">
        <v>8.9999999999999993E-3</v>
      </c>
      <c r="D14" s="10">
        <v>0.46</v>
      </c>
      <c r="E14" s="39">
        <f t="shared" ref="E14:E17" si="17">D14/C14*1000</f>
        <v>51111.111111111117</v>
      </c>
      <c r="F14" s="44">
        <v>0</v>
      </c>
      <c r="G14" s="10">
        <v>0</v>
      </c>
      <c r="H14" s="39">
        <v>0</v>
      </c>
      <c r="I14" s="44">
        <v>0</v>
      </c>
      <c r="J14" s="10">
        <v>0</v>
      </c>
      <c r="K14" s="39">
        <v>0</v>
      </c>
      <c r="L14" s="44">
        <v>27.92</v>
      </c>
      <c r="M14" s="10">
        <v>340.62</v>
      </c>
      <c r="N14" s="39">
        <f t="shared" ref="N14:N17" si="18">M14/L14*1000</f>
        <v>12199.856733524355</v>
      </c>
      <c r="O14" s="44">
        <v>0</v>
      </c>
      <c r="P14" s="10">
        <v>0</v>
      </c>
      <c r="Q14" s="39">
        <f t="shared" si="2"/>
        <v>0</v>
      </c>
      <c r="R14" s="44">
        <v>0</v>
      </c>
      <c r="S14" s="10">
        <v>0</v>
      </c>
      <c r="T14" s="39">
        <v>0</v>
      </c>
      <c r="U14" s="44">
        <v>0</v>
      </c>
      <c r="V14" s="10">
        <v>0</v>
      </c>
      <c r="W14" s="39">
        <v>0</v>
      </c>
      <c r="X14" s="44">
        <v>0</v>
      </c>
      <c r="Y14" s="10">
        <v>0</v>
      </c>
      <c r="Z14" s="39">
        <v>0</v>
      </c>
      <c r="AA14" s="44">
        <v>0</v>
      </c>
      <c r="AB14" s="10">
        <v>0</v>
      </c>
      <c r="AC14" s="39">
        <v>0</v>
      </c>
      <c r="AD14" s="44">
        <v>0</v>
      </c>
      <c r="AE14" s="10">
        <v>0</v>
      </c>
      <c r="AF14" s="39">
        <v>0</v>
      </c>
      <c r="AG14" s="44">
        <v>0</v>
      </c>
      <c r="AH14" s="10">
        <v>0</v>
      </c>
      <c r="AI14" s="39">
        <v>0</v>
      </c>
      <c r="AJ14" s="44">
        <v>0</v>
      </c>
      <c r="AK14" s="10">
        <v>0</v>
      </c>
      <c r="AL14" s="39">
        <v>0</v>
      </c>
      <c r="AM14" s="44">
        <v>0</v>
      </c>
      <c r="AN14" s="10">
        <v>0</v>
      </c>
      <c r="AO14" s="39">
        <v>0</v>
      </c>
      <c r="AP14" s="44">
        <v>0</v>
      </c>
      <c r="AQ14" s="10">
        <v>0</v>
      </c>
      <c r="AR14" s="39">
        <f t="shared" si="4"/>
        <v>0</v>
      </c>
      <c r="AS14" s="44">
        <v>0</v>
      </c>
      <c r="AT14" s="10">
        <v>0</v>
      </c>
      <c r="AU14" s="39">
        <v>0</v>
      </c>
      <c r="AV14" s="44">
        <v>0</v>
      </c>
      <c r="AW14" s="10">
        <v>0</v>
      </c>
      <c r="AX14" s="39">
        <v>0</v>
      </c>
      <c r="AY14" s="44">
        <v>165.24</v>
      </c>
      <c r="AZ14" s="10">
        <v>1914.6</v>
      </c>
      <c r="BA14" s="39">
        <f t="shared" ref="BA14:BA17" si="19">AZ14/AY14*1000</f>
        <v>11586.782861292664</v>
      </c>
      <c r="BB14" s="44">
        <v>688.72</v>
      </c>
      <c r="BC14" s="10">
        <v>9001.67</v>
      </c>
      <c r="BD14" s="39">
        <f t="shared" ref="BD14:BD17" si="20">BC14/BB14*1000</f>
        <v>13070.144616099431</v>
      </c>
      <c r="BE14" s="5">
        <f t="shared" si="7"/>
        <v>881.88900000000001</v>
      </c>
      <c r="BF14" s="14">
        <f t="shared" si="8"/>
        <v>11257.35</v>
      </c>
    </row>
    <row r="15" spans="1:190" x14ac:dyDescent="0.3">
      <c r="A15" s="43">
        <v>2017</v>
      </c>
      <c r="B15" s="38" t="s">
        <v>14</v>
      </c>
      <c r="C15" s="44">
        <v>0.01</v>
      </c>
      <c r="D15" s="10">
        <v>0.08</v>
      </c>
      <c r="E15" s="39">
        <f t="shared" si="17"/>
        <v>8000</v>
      </c>
      <c r="F15" s="44">
        <v>0</v>
      </c>
      <c r="G15" s="10">
        <v>0</v>
      </c>
      <c r="H15" s="39">
        <v>0</v>
      </c>
      <c r="I15" s="44">
        <v>0</v>
      </c>
      <c r="J15" s="10">
        <v>0</v>
      </c>
      <c r="K15" s="39">
        <v>0</v>
      </c>
      <c r="L15" s="44">
        <v>258.66000000000003</v>
      </c>
      <c r="M15" s="10">
        <v>3056.65</v>
      </c>
      <c r="N15" s="39">
        <f t="shared" si="18"/>
        <v>11817.250444599085</v>
      </c>
      <c r="O15" s="44">
        <v>0</v>
      </c>
      <c r="P15" s="10">
        <v>0</v>
      </c>
      <c r="Q15" s="39">
        <f t="shared" si="2"/>
        <v>0</v>
      </c>
      <c r="R15" s="44">
        <v>0</v>
      </c>
      <c r="S15" s="10">
        <v>0</v>
      </c>
      <c r="T15" s="39">
        <v>0</v>
      </c>
      <c r="U15" s="44">
        <v>0</v>
      </c>
      <c r="V15" s="10">
        <v>0</v>
      </c>
      <c r="W15" s="39">
        <v>0</v>
      </c>
      <c r="X15" s="44">
        <v>0</v>
      </c>
      <c r="Y15" s="10">
        <v>0</v>
      </c>
      <c r="Z15" s="39">
        <v>0</v>
      </c>
      <c r="AA15" s="44">
        <v>0</v>
      </c>
      <c r="AB15" s="10">
        <v>0</v>
      </c>
      <c r="AC15" s="39">
        <v>0</v>
      </c>
      <c r="AD15" s="44">
        <v>0</v>
      </c>
      <c r="AE15" s="10">
        <v>0</v>
      </c>
      <c r="AF15" s="39">
        <v>0</v>
      </c>
      <c r="AG15" s="44">
        <v>0</v>
      </c>
      <c r="AH15" s="10">
        <v>0</v>
      </c>
      <c r="AI15" s="39">
        <v>0</v>
      </c>
      <c r="AJ15" s="44">
        <v>0</v>
      </c>
      <c r="AK15" s="10">
        <v>0</v>
      </c>
      <c r="AL15" s="39">
        <v>0</v>
      </c>
      <c r="AM15" s="44">
        <v>1.4999999999999999E-2</v>
      </c>
      <c r="AN15" s="10">
        <v>0.89</v>
      </c>
      <c r="AO15" s="39">
        <f t="shared" ref="AO15" si="21">AN15/AM15*1000</f>
        <v>59333.333333333336</v>
      </c>
      <c r="AP15" s="44">
        <v>0</v>
      </c>
      <c r="AQ15" s="10">
        <v>0</v>
      </c>
      <c r="AR15" s="39">
        <f t="shared" si="4"/>
        <v>0</v>
      </c>
      <c r="AS15" s="44">
        <v>0</v>
      </c>
      <c r="AT15" s="10">
        <v>0</v>
      </c>
      <c r="AU15" s="39">
        <v>0</v>
      </c>
      <c r="AV15" s="44">
        <v>0</v>
      </c>
      <c r="AW15" s="10">
        <v>0</v>
      </c>
      <c r="AX15" s="39">
        <v>0</v>
      </c>
      <c r="AY15" s="44">
        <v>151.94</v>
      </c>
      <c r="AZ15" s="10">
        <v>1814.78</v>
      </c>
      <c r="BA15" s="39">
        <f t="shared" si="19"/>
        <v>11944.056864551798</v>
      </c>
      <c r="BB15" s="44">
        <v>575.96</v>
      </c>
      <c r="BC15" s="10">
        <v>8299.61</v>
      </c>
      <c r="BD15" s="39">
        <f t="shared" si="20"/>
        <v>14410.045836516425</v>
      </c>
      <c r="BE15" s="5">
        <f t="shared" si="7"/>
        <v>986.58500000000004</v>
      </c>
      <c r="BF15" s="14">
        <f t="shared" si="8"/>
        <v>13172.01</v>
      </c>
    </row>
    <row r="16" spans="1:190" x14ac:dyDescent="0.3">
      <c r="A16" s="43">
        <v>2017</v>
      </c>
      <c r="B16" s="39" t="s">
        <v>15</v>
      </c>
      <c r="C16" s="44">
        <v>0</v>
      </c>
      <c r="D16" s="10">
        <v>0</v>
      </c>
      <c r="E16" s="39">
        <v>0</v>
      </c>
      <c r="F16" s="44">
        <v>0</v>
      </c>
      <c r="G16" s="10">
        <v>0</v>
      </c>
      <c r="H16" s="39">
        <v>0</v>
      </c>
      <c r="I16" s="44">
        <v>0</v>
      </c>
      <c r="J16" s="10">
        <v>0</v>
      </c>
      <c r="K16" s="39">
        <v>0</v>
      </c>
      <c r="L16" s="44">
        <v>160.02000000000001</v>
      </c>
      <c r="M16" s="10">
        <v>1874.73</v>
      </c>
      <c r="N16" s="39">
        <f t="shared" si="18"/>
        <v>11715.598050243718</v>
      </c>
      <c r="O16" s="44">
        <v>0</v>
      </c>
      <c r="P16" s="10">
        <v>0</v>
      </c>
      <c r="Q16" s="39">
        <f t="shared" si="2"/>
        <v>0</v>
      </c>
      <c r="R16" s="44">
        <v>0</v>
      </c>
      <c r="S16" s="10">
        <v>0</v>
      </c>
      <c r="T16" s="39">
        <v>0</v>
      </c>
      <c r="U16" s="44">
        <v>0</v>
      </c>
      <c r="V16" s="10">
        <v>0</v>
      </c>
      <c r="W16" s="39">
        <v>0</v>
      </c>
      <c r="X16" s="44">
        <v>0</v>
      </c>
      <c r="Y16" s="10">
        <v>0</v>
      </c>
      <c r="Z16" s="39">
        <v>0</v>
      </c>
      <c r="AA16" s="44">
        <v>0</v>
      </c>
      <c r="AB16" s="10">
        <v>0</v>
      </c>
      <c r="AC16" s="39">
        <v>0</v>
      </c>
      <c r="AD16" s="44">
        <v>0</v>
      </c>
      <c r="AE16" s="10">
        <v>0</v>
      </c>
      <c r="AF16" s="39">
        <v>0</v>
      </c>
      <c r="AG16" s="44">
        <v>0</v>
      </c>
      <c r="AH16" s="10">
        <v>0</v>
      </c>
      <c r="AI16" s="39">
        <v>0</v>
      </c>
      <c r="AJ16" s="44">
        <v>0</v>
      </c>
      <c r="AK16" s="10">
        <v>0</v>
      </c>
      <c r="AL16" s="39">
        <v>0</v>
      </c>
      <c r="AM16" s="44">
        <v>0</v>
      </c>
      <c r="AN16" s="10">
        <v>0</v>
      </c>
      <c r="AO16" s="39">
        <v>0</v>
      </c>
      <c r="AP16" s="44">
        <v>0</v>
      </c>
      <c r="AQ16" s="10">
        <v>0</v>
      </c>
      <c r="AR16" s="39">
        <f t="shared" si="4"/>
        <v>0</v>
      </c>
      <c r="AS16" s="44">
        <v>0</v>
      </c>
      <c r="AT16" s="10">
        <v>0</v>
      </c>
      <c r="AU16" s="39">
        <v>0</v>
      </c>
      <c r="AV16" s="44">
        <v>0</v>
      </c>
      <c r="AW16" s="10">
        <v>0</v>
      </c>
      <c r="AX16" s="39">
        <v>0</v>
      </c>
      <c r="AY16" s="44">
        <v>228.68</v>
      </c>
      <c r="AZ16" s="10">
        <v>3385.15</v>
      </c>
      <c r="BA16" s="39">
        <f t="shared" si="19"/>
        <v>14802.999825083087</v>
      </c>
      <c r="BB16" s="44">
        <v>1469.42</v>
      </c>
      <c r="BC16" s="10">
        <v>20839.57</v>
      </c>
      <c r="BD16" s="39">
        <f t="shared" si="20"/>
        <v>14182.173918961222</v>
      </c>
      <c r="BE16" s="5">
        <f t="shared" si="7"/>
        <v>1858.1200000000001</v>
      </c>
      <c r="BF16" s="14">
        <f t="shared" si="8"/>
        <v>26099.45</v>
      </c>
    </row>
    <row r="17" spans="1:58" x14ac:dyDescent="0.3">
      <c r="A17" s="43">
        <v>2017</v>
      </c>
      <c r="B17" s="38" t="s">
        <v>16</v>
      </c>
      <c r="C17" s="44">
        <v>33.35</v>
      </c>
      <c r="D17" s="10">
        <v>469.16</v>
      </c>
      <c r="E17" s="39">
        <f t="shared" si="17"/>
        <v>14067.76611694153</v>
      </c>
      <c r="F17" s="44">
        <v>0</v>
      </c>
      <c r="G17" s="10">
        <v>0</v>
      </c>
      <c r="H17" s="39">
        <v>0</v>
      </c>
      <c r="I17" s="44">
        <v>0</v>
      </c>
      <c r="J17" s="10">
        <v>0</v>
      </c>
      <c r="K17" s="39">
        <v>0</v>
      </c>
      <c r="L17" s="44">
        <v>112.68</v>
      </c>
      <c r="M17" s="10">
        <v>1420.83</v>
      </c>
      <c r="N17" s="39">
        <f t="shared" si="18"/>
        <v>12609.424920127793</v>
      </c>
      <c r="O17" s="44">
        <v>0</v>
      </c>
      <c r="P17" s="10">
        <v>0</v>
      </c>
      <c r="Q17" s="39">
        <f t="shared" si="2"/>
        <v>0</v>
      </c>
      <c r="R17" s="44">
        <v>0</v>
      </c>
      <c r="S17" s="10">
        <v>0</v>
      </c>
      <c r="T17" s="39">
        <v>0</v>
      </c>
      <c r="U17" s="44">
        <v>0</v>
      </c>
      <c r="V17" s="10">
        <v>0</v>
      </c>
      <c r="W17" s="39">
        <v>0</v>
      </c>
      <c r="X17" s="44">
        <v>0</v>
      </c>
      <c r="Y17" s="10">
        <v>0</v>
      </c>
      <c r="Z17" s="39">
        <v>0</v>
      </c>
      <c r="AA17" s="44">
        <v>0</v>
      </c>
      <c r="AB17" s="10">
        <v>0</v>
      </c>
      <c r="AC17" s="39">
        <v>0</v>
      </c>
      <c r="AD17" s="44">
        <v>0</v>
      </c>
      <c r="AE17" s="10">
        <v>0</v>
      </c>
      <c r="AF17" s="39">
        <v>0</v>
      </c>
      <c r="AG17" s="44">
        <v>0</v>
      </c>
      <c r="AH17" s="10">
        <v>0</v>
      </c>
      <c r="AI17" s="39">
        <v>0</v>
      </c>
      <c r="AJ17" s="44">
        <v>0</v>
      </c>
      <c r="AK17" s="10">
        <v>0</v>
      </c>
      <c r="AL17" s="39">
        <v>0</v>
      </c>
      <c r="AM17" s="44">
        <v>0</v>
      </c>
      <c r="AN17" s="10">
        <v>0</v>
      </c>
      <c r="AO17" s="39">
        <v>0</v>
      </c>
      <c r="AP17" s="44">
        <v>0</v>
      </c>
      <c r="AQ17" s="10">
        <v>0</v>
      </c>
      <c r="AR17" s="39">
        <f t="shared" si="4"/>
        <v>0</v>
      </c>
      <c r="AS17" s="44">
        <v>0</v>
      </c>
      <c r="AT17" s="10">
        <v>0</v>
      </c>
      <c r="AU17" s="39">
        <v>0</v>
      </c>
      <c r="AV17" s="44">
        <v>0</v>
      </c>
      <c r="AW17" s="10">
        <v>0</v>
      </c>
      <c r="AX17" s="39">
        <v>0</v>
      </c>
      <c r="AY17" s="44">
        <v>229.61</v>
      </c>
      <c r="AZ17" s="10">
        <v>3326</v>
      </c>
      <c r="BA17" s="39">
        <f t="shared" si="19"/>
        <v>14485.431819171637</v>
      </c>
      <c r="BB17" s="44">
        <v>1996.125</v>
      </c>
      <c r="BC17" s="10">
        <v>27753.279999999999</v>
      </c>
      <c r="BD17" s="39">
        <f t="shared" si="20"/>
        <v>13903.578182729038</v>
      </c>
      <c r="BE17" s="5">
        <f t="shared" si="7"/>
        <v>2371.7649999999999</v>
      </c>
      <c r="BF17" s="14">
        <f t="shared" si="8"/>
        <v>32969.269999999997</v>
      </c>
    </row>
    <row r="18" spans="1:58" ht="15" thickBot="1" x14ac:dyDescent="0.35">
      <c r="A18" s="56"/>
      <c r="B18" s="57" t="s">
        <v>17</v>
      </c>
      <c r="C18" s="52">
        <f t="shared" ref="C18:D18" si="22">SUM(C6:C17)</f>
        <v>86.989000000000004</v>
      </c>
      <c r="D18" s="34">
        <f t="shared" si="22"/>
        <v>1079.17</v>
      </c>
      <c r="E18" s="53"/>
      <c r="F18" s="52">
        <f t="shared" ref="F18:G18" si="23">SUM(F6:F17)</f>
        <v>19.28</v>
      </c>
      <c r="G18" s="34">
        <f t="shared" si="23"/>
        <v>112.8</v>
      </c>
      <c r="H18" s="53"/>
      <c r="I18" s="52">
        <f t="shared" ref="I18:J18" si="24">SUM(I6:I17)</f>
        <v>50.843199999999996</v>
      </c>
      <c r="J18" s="34">
        <f t="shared" si="24"/>
        <v>491.76</v>
      </c>
      <c r="K18" s="53"/>
      <c r="L18" s="52">
        <f t="shared" ref="L18:M18" si="25">SUM(L6:L17)</f>
        <v>1422.008</v>
      </c>
      <c r="M18" s="34">
        <f t="shared" si="25"/>
        <v>17003.599999999999</v>
      </c>
      <c r="N18" s="53"/>
      <c r="O18" s="52">
        <f t="shared" ref="O18:P18" si="26">SUM(O6:O17)</f>
        <v>0</v>
      </c>
      <c r="P18" s="34">
        <f t="shared" si="26"/>
        <v>0</v>
      </c>
      <c r="Q18" s="53"/>
      <c r="R18" s="52">
        <f t="shared" ref="R18:S18" si="27">SUM(R6:R17)</f>
        <v>0</v>
      </c>
      <c r="S18" s="34">
        <f t="shared" si="27"/>
        <v>0</v>
      </c>
      <c r="T18" s="53"/>
      <c r="U18" s="52">
        <f t="shared" ref="U18:V18" si="28">SUM(U6:U17)</f>
        <v>68.660000000000011</v>
      </c>
      <c r="V18" s="34">
        <f t="shared" si="28"/>
        <v>972.88000000000011</v>
      </c>
      <c r="W18" s="53"/>
      <c r="X18" s="52">
        <f t="shared" ref="X18:Y18" si="29">SUM(X6:X17)</f>
        <v>0.2</v>
      </c>
      <c r="Y18" s="34">
        <f t="shared" si="29"/>
        <v>4.0999999999999996</v>
      </c>
      <c r="Z18" s="53"/>
      <c r="AA18" s="52">
        <f t="shared" ref="AA18:AB18" si="30">SUM(AA6:AA17)</f>
        <v>563.09199999999998</v>
      </c>
      <c r="AB18" s="34">
        <f t="shared" si="30"/>
        <v>6758.4</v>
      </c>
      <c r="AC18" s="53"/>
      <c r="AD18" s="52">
        <f t="shared" ref="AD18:AE18" si="31">SUM(AD6:AD17)</f>
        <v>2.1999999999999999E-2</v>
      </c>
      <c r="AE18" s="34">
        <f t="shared" si="31"/>
        <v>18.03</v>
      </c>
      <c r="AF18" s="53"/>
      <c r="AG18" s="52">
        <v>0</v>
      </c>
      <c r="AH18" s="34">
        <v>0</v>
      </c>
      <c r="AI18" s="53"/>
      <c r="AJ18" s="52">
        <f t="shared" ref="AJ18:AK18" si="32">SUM(AJ6:AJ17)</f>
        <v>0.13</v>
      </c>
      <c r="AK18" s="34">
        <f t="shared" si="32"/>
        <v>14.49</v>
      </c>
      <c r="AL18" s="53"/>
      <c r="AM18" s="52">
        <f t="shared" ref="AM18:AN18" si="33">SUM(AM6:AM17)</f>
        <v>1.4999999999999999E-2</v>
      </c>
      <c r="AN18" s="34">
        <f t="shared" si="33"/>
        <v>0.89</v>
      </c>
      <c r="AO18" s="53"/>
      <c r="AP18" s="52">
        <f t="shared" ref="AP18:AQ18" si="34">SUM(AP6:AP17)</f>
        <v>0</v>
      </c>
      <c r="AQ18" s="34">
        <f t="shared" si="34"/>
        <v>0</v>
      </c>
      <c r="AR18" s="53"/>
      <c r="AS18" s="52">
        <f t="shared" ref="AS18:AT18" si="35">SUM(AS6:AS17)</f>
        <v>0</v>
      </c>
      <c r="AT18" s="34">
        <f t="shared" si="35"/>
        <v>0</v>
      </c>
      <c r="AU18" s="53"/>
      <c r="AV18" s="52">
        <f t="shared" ref="AV18:AW18" si="36">SUM(AV6:AV17)</f>
        <v>0</v>
      </c>
      <c r="AW18" s="34">
        <f t="shared" si="36"/>
        <v>0</v>
      </c>
      <c r="AX18" s="53"/>
      <c r="AY18" s="52">
        <f t="shared" ref="AY18:AZ18" si="37">SUM(AY6:AY17)</f>
        <v>2594.0189999999998</v>
      </c>
      <c r="AZ18" s="34">
        <f t="shared" si="37"/>
        <v>33894.83</v>
      </c>
      <c r="BA18" s="53"/>
      <c r="BB18" s="52">
        <f t="shared" ref="BB18:BC18" si="38">SUM(BB6:BB17)</f>
        <v>21981.284999999996</v>
      </c>
      <c r="BC18" s="34">
        <f t="shared" si="38"/>
        <v>291512.27</v>
      </c>
      <c r="BD18" s="53"/>
      <c r="BE18" s="35">
        <f t="shared" si="7"/>
        <v>26786.543199999996</v>
      </c>
      <c r="BF18" s="36">
        <f t="shared" si="8"/>
        <v>351863.22000000003</v>
      </c>
    </row>
    <row r="19" spans="1:58" x14ac:dyDescent="0.3">
      <c r="A19" s="37">
        <v>2018</v>
      </c>
      <c r="B19" s="42" t="s">
        <v>5</v>
      </c>
      <c r="C19" s="48">
        <v>32.32</v>
      </c>
      <c r="D19" s="25">
        <v>385.74</v>
      </c>
      <c r="E19" s="49">
        <f t="shared" ref="E19:E30" si="39">D19/C19*1000</f>
        <v>11935.024752475247</v>
      </c>
      <c r="F19" s="48">
        <v>0</v>
      </c>
      <c r="G19" s="25">
        <v>0</v>
      </c>
      <c r="H19" s="49">
        <v>0</v>
      </c>
      <c r="I19" s="48">
        <v>0</v>
      </c>
      <c r="J19" s="25">
        <v>0</v>
      </c>
      <c r="K19" s="49">
        <v>0</v>
      </c>
      <c r="L19" s="48">
        <v>34.979999999999997</v>
      </c>
      <c r="M19" s="25">
        <v>409.39</v>
      </c>
      <c r="N19" s="49">
        <f t="shared" ref="N19:N30" si="40">M19/L19*1000</f>
        <v>11703.544882790167</v>
      </c>
      <c r="O19" s="48">
        <v>0</v>
      </c>
      <c r="P19" s="25">
        <v>0</v>
      </c>
      <c r="Q19" s="49">
        <f t="shared" ref="Q19:Q30" si="41">IF(O19=0,0,P19/O19*1000)</f>
        <v>0</v>
      </c>
      <c r="R19" s="48">
        <v>0</v>
      </c>
      <c r="S19" s="25">
        <v>0</v>
      </c>
      <c r="T19" s="49">
        <v>0</v>
      </c>
      <c r="U19" s="48">
        <v>0</v>
      </c>
      <c r="V19" s="25">
        <v>0</v>
      </c>
      <c r="W19" s="49">
        <v>0</v>
      </c>
      <c r="X19" s="48">
        <v>0</v>
      </c>
      <c r="Y19" s="25">
        <v>0</v>
      </c>
      <c r="Z19" s="49">
        <v>0</v>
      </c>
      <c r="AA19" s="48">
        <v>0</v>
      </c>
      <c r="AB19" s="25">
        <v>0</v>
      </c>
      <c r="AC19" s="49">
        <v>0</v>
      </c>
      <c r="AD19" s="48">
        <v>0</v>
      </c>
      <c r="AE19" s="25">
        <v>0</v>
      </c>
      <c r="AF19" s="49">
        <v>0</v>
      </c>
      <c r="AG19" s="48">
        <v>0</v>
      </c>
      <c r="AH19" s="25">
        <v>0</v>
      </c>
      <c r="AI19" s="49">
        <v>0</v>
      </c>
      <c r="AJ19" s="48">
        <v>0</v>
      </c>
      <c r="AK19" s="25">
        <v>0</v>
      </c>
      <c r="AL19" s="49">
        <v>0</v>
      </c>
      <c r="AM19" s="48">
        <v>0</v>
      </c>
      <c r="AN19" s="25">
        <v>0</v>
      </c>
      <c r="AO19" s="49">
        <v>0</v>
      </c>
      <c r="AP19" s="48">
        <v>0</v>
      </c>
      <c r="AQ19" s="25">
        <v>0</v>
      </c>
      <c r="AR19" s="49">
        <f t="shared" ref="AR19:AR30" si="42">IF(AP19=0,0,AQ19/AP19*1000)</f>
        <v>0</v>
      </c>
      <c r="AS19" s="48">
        <v>0</v>
      </c>
      <c r="AT19" s="25">
        <v>0</v>
      </c>
      <c r="AU19" s="49">
        <v>0</v>
      </c>
      <c r="AV19" s="48">
        <v>0</v>
      </c>
      <c r="AW19" s="25">
        <v>0</v>
      </c>
      <c r="AX19" s="49">
        <v>0</v>
      </c>
      <c r="AY19" s="48">
        <v>0</v>
      </c>
      <c r="AZ19" s="25">
        <v>0</v>
      </c>
      <c r="BA19" s="49">
        <v>0</v>
      </c>
      <c r="BB19" s="48">
        <v>2501.576</v>
      </c>
      <c r="BC19" s="25">
        <v>31916.01</v>
      </c>
      <c r="BD19" s="49">
        <f t="shared" ref="BD19:BD30" si="43">BC19/BB19*1000</f>
        <v>12758.361129144188</v>
      </c>
      <c r="BE19" s="26">
        <f t="shared" ref="BE19:BE44" si="44">C19+F19+I19+U19+AA19+AD19+AJ19+L19+AV19+AY19+BB19+X19+AM19+R19</f>
        <v>2568.8760000000002</v>
      </c>
      <c r="BF19" s="27">
        <f t="shared" ref="BF19:BF44" si="45">D19+G19+J19+V19+AB19+AE19+AK19+M19+AW19+AZ19+BC19+Y19+AN19+S19</f>
        <v>32711.14</v>
      </c>
    </row>
    <row r="20" spans="1:58" x14ac:dyDescent="0.3">
      <c r="A20" s="43">
        <v>2018</v>
      </c>
      <c r="B20" s="38" t="s">
        <v>6</v>
      </c>
      <c r="C20" s="45">
        <v>31.66</v>
      </c>
      <c r="D20" s="13">
        <v>335.98</v>
      </c>
      <c r="E20" s="39">
        <f t="shared" si="39"/>
        <v>10612.12886923563</v>
      </c>
      <c r="F20" s="45">
        <v>0</v>
      </c>
      <c r="G20" s="13">
        <v>0</v>
      </c>
      <c r="H20" s="39">
        <v>0</v>
      </c>
      <c r="I20" s="45">
        <v>0</v>
      </c>
      <c r="J20" s="13">
        <v>0</v>
      </c>
      <c r="K20" s="39">
        <v>0</v>
      </c>
      <c r="L20" s="45">
        <v>196.18</v>
      </c>
      <c r="M20" s="13">
        <v>2292.9899999999998</v>
      </c>
      <c r="N20" s="39">
        <f t="shared" si="40"/>
        <v>11688.194515241104</v>
      </c>
      <c r="O20" s="45">
        <v>0</v>
      </c>
      <c r="P20" s="13">
        <v>0</v>
      </c>
      <c r="Q20" s="39">
        <f t="shared" si="41"/>
        <v>0</v>
      </c>
      <c r="R20" s="45">
        <v>0</v>
      </c>
      <c r="S20" s="13">
        <v>0</v>
      </c>
      <c r="T20" s="39">
        <v>0</v>
      </c>
      <c r="U20" s="45">
        <v>0</v>
      </c>
      <c r="V20" s="13">
        <v>0</v>
      </c>
      <c r="W20" s="39">
        <v>0</v>
      </c>
      <c r="X20" s="44">
        <v>0</v>
      </c>
      <c r="Y20" s="10">
        <v>0</v>
      </c>
      <c r="Z20" s="39">
        <v>0</v>
      </c>
      <c r="AA20" s="45">
        <v>0</v>
      </c>
      <c r="AB20" s="13">
        <v>0</v>
      </c>
      <c r="AC20" s="39">
        <v>0</v>
      </c>
      <c r="AD20" s="45">
        <v>0</v>
      </c>
      <c r="AE20" s="13">
        <v>0</v>
      </c>
      <c r="AF20" s="39">
        <v>0</v>
      </c>
      <c r="AG20" s="45">
        <v>0</v>
      </c>
      <c r="AH20" s="13">
        <v>0</v>
      </c>
      <c r="AI20" s="39">
        <v>0</v>
      </c>
      <c r="AJ20" s="45">
        <v>0</v>
      </c>
      <c r="AK20" s="13">
        <v>0</v>
      </c>
      <c r="AL20" s="39">
        <v>0</v>
      </c>
      <c r="AM20" s="45">
        <v>0</v>
      </c>
      <c r="AN20" s="13">
        <v>0</v>
      </c>
      <c r="AO20" s="39">
        <v>0</v>
      </c>
      <c r="AP20" s="45">
        <v>0</v>
      </c>
      <c r="AQ20" s="13">
        <v>0</v>
      </c>
      <c r="AR20" s="39">
        <f t="shared" si="42"/>
        <v>0</v>
      </c>
      <c r="AS20" s="45">
        <v>0</v>
      </c>
      <c r="AT20" s="13">
        <v>0</v>
      </c>
      <c r="AU20" s="39">
        <v>0</v>
      </c>
      <c r="AV20" s="45">
        <v>0</v>
      </c>
      <c r="AW20" s="13">
        <v>0</v>
      </c>
      <c r="AX20" s="39">
        <v>0</v>
      </c>
      <c r="AY20" s="45">
        <v>165.4</v>
      </c>
      <c r="AZ20" s="13">
        <v>2092.12</v>
      </c>
      <c r="BA20" s="39">
        <f t="shared" ref="BA20:BA30" si="46">AZ20/AY20*1000</f>
        <v>12648.851269649334</v>
      </c>
      <c r="BB20" s="45">
        <v>1573.5</v>
      </c>
      <c r="BC20" s="13">
        <v>18440.3</v>
      </c>
      <c r="BD20" s="39">
        <f t="shared" si="43"/>
        <v>11719.288210994599</v>
      </c>
      <c r="BE20" s="5">
        <f t="shared" si="44"/>
        <v>1966.74</v>
      </c>
      <c r="BF20" s="14">
        <f t="shared" si="45"/>
        <v>23161.39</v>
      </c>
    </row>
    <row r="21" spans="1:58" x14ac:dyDescent="0.3">
      <c r="A21" s="43">
        <v>2018</v>
      </c>
      <c r="B21" s="38" t="s">
        <v>7</v>
      </c>
      <c r="C21" s="45">
        <v>64.2</v>
      </c>
      <c r="D21" s="13">
        <v>699.24</v>
      </c>
      <c r="E21" s="39">
        <f t="shared" si="39"/>
        <v>10891.588785046728</v>
      </c>
      <c r="F21" s="45">
        <v>0</v>
      </c>
      <c r="G21" s="13">
        <v>0</v>
      </c>
      <c r="H21" s="39">
        <v>0</v>
      </c>
      <c r="I21" s="45">
        <v>0</v>
      </c>
      <c r="J21" s="13">
        <v>0</v>
      </c>
      <c r="K21" s="39">
        <v>0</v>
      </c>
      <c r="L21" s="45">
        <v>30</v>
      </c>
      <c r="M21" s="13">
        <v>304.32</v>
      </c>
      <c r="N21" s="39">
        <f t="shared" si="40"/>
        <v>10144</v>
      </c>
      <c r="O21" s="45">
        <v>0</v>
      </c>
      <c r="P21" s="13">
        <v>0</v>
      </c>
      <c r="Q21" s="39">
        <f t="shared" si="41"/>
        <v>0</v>
      </c>
      <c r="R21" s="45">
        <v>0</v>
      </c>
      <c r="S21" s="13">
        <v>0</v>
      </c>
      <c r="T21" s="39">
        <v>0</v>
      </c>
      <c r="U21" s="45">
        <v>0</v>
      </c>
      <c r="V21" s="13">
        <v>0</v>
      </c>
      <c r="W21" s="39">
        <v>0</v>
      </c>
      <c r="X21" s="44">
        <v>0</v>
      </c>
      <c r="Y21" s="10">
        <v>0</v>
      </c>
      <c r="Z21" s="39">
        <v>0</v>
      </c>
      <c r="AA21" s="45">
        <v>1505.0129999999999</v>
      </c>
      <c r="AB21" s="13">
        <v>16005.72</v>
      </c>
      <c r="AC21" s="39">
        <f t="shared" ref="AC21:AC30" si="47">AB21/AA21*1000</f>
        <v>10634.938037080077</v>
      </c>
      <c r="AD21" s="45">
        <v>0</v>
      </c>
      <c r="AE21" s="13">
        <v>0</v>
      </c>
      <c r="AF21" s="39">
        <v>0</v>
      </c>
      <c r="AG21" s="45">
        <v>0</v>
      </c>
      <c r="AH21" s="13">
        <v>0</v>
      </c>
      <c r="AI21" s="39">
        <v>0</v>
      </c>
      <c r="AJ21" s="45">
        <v>0</v>
      </c>
      <c r="AK21" s="13">
        <v>0</v>
      </c>
      <c r="AL21" s="39">
        <v>0</v>
      </c>
      <c r="AM21" s="45">
        <v>0</v>
      </c>
      <c r="AN21" s="13">
        <v>0</v>
      </c>
      <c r="AO21" s="39">
        <v>0</v>
      </c>
      <c r="AP21" s="45">
        <v>0</v>
      </c>
      <c r="AQ21" s="13">
        <v>0</v>
      </c>
      <c r="AR21" s="39">
        <f t="shared" si="42"/>
        <v>0</v>
      </c>
      <c r="AS21" s="45">
        <v>0</v>
      </c>
      <c r="AT21" s="13">
        <v>0</v>
      </c>
      <c r="AU21" s="39">
        <v>0</v>
      </c>
      <c r="AV21" s="45">
        <v>0</v>
      </c>
      <c r="AW21" s="13">
        <v>0</v>
      </c>
      <c r="AX21" s="39">
        <v>0</v>
      </c>
      <c r="AY21" s="45">
        <v>744.38</v>
      </c>
      <c r="AZ21" s="13">
        <v>8309.5</v>
      </c>
      <c r="BA21" s="39">
        <f t="shared" si="46"/>
        <v>11162.981273005724</v>
      </c>
      <c r="BB21" s="45">
        <v>2146.19</v>
      </c>
      <c r="BC21" s="13">
        <v>25856.25</v>
      </c>
      <c r="BD21" s="39">
        <f t="shared" si="43"/>
        <v>12047.512102842711</v>
      </c>
      <c r="BE21" s="5">
        <f t="shared" si="44"/>
        <v>4489.7829999999994</v>
      </c>
      <c r="BF21" s="14">
        <f t="shared" si="45"/>
        <v>51175.03</v>
      </c>
    </row>
    <row r="22" spans="1:58" x14ac:dyDescent="0.3">
      <c r="A22" s="43">
        <v>2018</v>
      </c>
      <c r="B22" s="38" t="s">
        <v>8</v>
      </c>
      <c r="C22" s="45">
        <v>32.904000000000003</v>
      </c>
      <c r="D22" s="13">
        <v>474.34</v>
      </c>
      <c r="E22" s="39">
        <f t="shared" si="39"/>
        <v>14415.876489180646</v>
      </c>
      <c r="F22" s="45">
        <v>0</v>
      </c>
      <c r="G22" s="13">
        <v>0</v>
      </c>
      <c r="H22" s="39">
        <v>0</v>
      </c>
      <c r="I22" s="45">
        <v>0</v>
      </c>
      <c r="J22" s="13">
        <v>0</v>
      </c>
      <c r="K22" s="39">
        <v>0</v>
      </c>
      <c r="L22" s="45">
        <v>294.91399999999999</v>
      </c>
      <c r="M22" s="13">
        <v>2981.64</v>
      </c>
      <c r="N22" s="39">
        <f t="shared" si="40"/>
        <v>10110.201618098836</v>
      </c>
      <c r="O22" s="45">
        <v>0</v>
      </c>
      <c r="P22" s="13">
        <v>0</v>
      </c>
      <c r="Q22" s="39">
        <f t="shared" si="41"/>
        <v>0</v>
      </c>
      <c r="R22" s="45">
        <v>0</v>
      </c>
      <c r="S22" s="13">
        <v>0</v>
      </c>
      <c r="T22" s="39">
        <v>0</v>
      </c>
      <c r="U22" s="45">
        <v>0</v>
      </c>
      <c r="V22" s="13">
        <v>0</v>
      </c>
      <c r="W22" s="39">
        <v>0</v>
      </c>
      <c r="X22" s="44">
        <v>0</v>
      </c>
      <c r="Y22" s="10">
        <v>0</v>
      </c>
      <c r="Z22" s="39">
        <v>0</v>
      </c>
      <c r="AA22" s="45">
        <v>0</v>
      </c>
      <c r="AB22" s="13">
        <v>0</v>
      </c>
      <c r="AC22" s="39">
        <v>0</v>
      </c>
      <c r="AD22" s="45">
        <v>0</v>
      </c>
      <c r="AE22" s="13">
        <v>0</v>
      </c>
      <c r="AF22" s="39">
        <v>0</v>
      </c>
      <c r="AG22" s="45">
        <v>0</v>
      </c>
      <c r="AH22" s="13">
        <v>0</v>
      </c>
      <c r="AI22" s="39">
        <v>0</v>
      </c>
      <c r="AJ22" s="45">
        <v>0</v>
      </c>
      <c r="AK22" s="13">
        <v>0</v>
      </c>
      <c r="AL22" s="39">
        <v>0</v>
      </c>
      <c r="AM22" s="45">
        <v>0</v>
      </c>
      <c r="AN22" s="13">
        <v>0</v>
      </c>
      <c r="AO22" s="39">
        <v>0</v>
      </c>
      <c r="AP22" s="45">
        <v>0</v>
      </c>
      <c r="AQ22" s="13">
        <v>0</v>
      </c>
      <c r="AR22" s="39">
        <f t="shared" si="42"/>
        <v>0</v>
      </c>
      <c r="AS22" s="45">
        <v>0</v>
      </c>
      <c r="AT22" s="13">
        <v>0</v>
      </c>
      <c r="AU22" s="39">
        <v>0</v>
      </c>
      <c r="AV22" s="45">
        <v>0</v>
      </c>
      <c r="AW22" s="13">
        <v>0</v>
      </c>
      <c r="AX22" s="39">
        <v>0</v>
      </c>
      <c r="AY22" s="45">
        <v>165.22499999999999</v>
      </c>
      <c r="AZ22" s="13">
        <v>2079.16</v>
      </c>
      <c r="BA22" s="39">
        <f t="shared" si="46"/>
        <v>12583.809956120442</v>
      </c>
      <c r="BB22" s="45">
        <v>7505.44</v>
      </c>
      <c r="BC22" s="13">
        <v>91595.3</v>
      </c>
      <c r="BD22" s="39">
        <f t="shared" si="43"/>
        <v>12203.85480398218</v>
      </c>
      <c r="BE22" s="5">
        <f t="shared" si="44"/>
        <v>7998.4829999999993</v>
      </c>
      <c r="BF22" s="14">
        <f t="shared" si="45"/>
        <v>97130.44</v>
      </c>
    </row>
    <row r="23" spans="1:58" x14ac:dyDescent="0.3">
      <c r="A23" s="43">
        <v>2018</v>
      </c>
      <c r="B23" s="38" t="s">
        <v>9</v>
      </c>
      <c r="C23" s="45">
        <v>62.22</v>
      </c>
      <c r="D23" s="13">
        <v>713.55</v>
      </c>
      <c r="E23" s="39">
        <f t="shared" si="39"/>
        <v>11468.17743490839</v>
      </c>
      <c r="F23" s="45">
        <v>0</v>
      </c>
      <c r="G23" s="13">
        <v>0</v>
      </c>
      <c r="H23" s="39">
        <v>0</v>
      </c>
      <c r="I23" s="45">
        <v>0</v>
      </c>
      <c r="J23" s="13">
        <v>0</v>
      </c>
      <c r="K23" s="39">
        <v>0</v>
      </c>
      <c r="L23" s="45">
        <v>183.58</v>
      </c>
      <c r="M23" s="13">
        <v>2074.4499999999998</v>
      </c>
      <c r="N23" s="39">
        <f t="shared" si="40"/>
        <v>11299.978211134108</v>
      </c>
      <c r="O23" s="45">
        <v>0</v>
      </c>
      <c r="P23" s="13">
        <v>0</v>
      </c>
      <c r="Q23" s="39">
        <f t="shared" si="41"/>
        <v>0</v>
      </c>
      <c r="R23" s="45">
        <v>0</v>
      </c>
      <c r="S23" s="13">
        <v>0</v>
      </c>
      <c r="T23" s="39">
        <v>0</v>
      </c>
      <c r="U23" s="45">
        <v>0</v>
      </c>
      <c r="V23" s="13">
        <v>0</v>
      </c>
      <c r="W23" s="39">
        <v>0</v>
      </c>
      <c r="X23" s="44">
        <v>0.2</v>
      </c>
      <c r="Y23" s="10">
        <v>3.98</v>
      </c>
      <c r="Z23" s="39">
        <f t="shared" ref="Z23" si="48">Y23/X23*1000</f>
        <v>19900</v>
      </c>
      <c r="AA23" s="45">
        <v>0</v>
      </c>
      <c r="AB23" s="13">
        <v>0</v>
      </c>
      <c r="AC23" s="39">
        <v>0</v>
      </c>
      <c r="AD23" s="45">
        <v>2.1999999999999999E-2</v>
      </c>
      <c r="AE23" s="13">
        <v>0.42</v>
      </c>
      <c r="AF23" s="39">
        <f t="shared" ref="AF23:AF30" si="49">AE23/AD23*1000</f>
        <v>19090.909090909088</v>
      </c>
      <c r="AG23" s="45">
        <v>0</v>
      </c>
      <c r="AH23" s="13">
        <v>0</v>
      </c>
      <c r="AI23" s="39">
        <v>0</v>
      </c>
      <c r="AJ23" s="45">
        <v>0</v>
      </c>
      <c r="AK23" s="13">
        <v>0</v>
      </c>
      <c r="AL23" s="39">
        <v>0</v>
      </c>
      <c r="AM23" s="45">
        <v>0</v>
      </c>
      <c r="AN23" s="13">
        <v>0</v>
      </c>
      <c r="AO23" s="39">
        <v>0</v>
      </c>
      <c r="AP23" s="45">
        <v>0</v>
      </c>
      <c r="AQ23" s="13">
        <v>0</v>
      </c>
      <c r="AR23" s="39">
        <f t="shared" si="42"/>
        <v>0</v>
      </c>
      <c r="AS23" s="45">
        <v>0</v>
      </c>
      <c r="AT23" s="13">
        <v>0</v>
      </c>
      <c r="AU23" s="39">
        <v>0</v>
      </c>
      <c r="AV23" s="45">
        <v>0</v>
      </c>
      <c r="AW23" s="13">
        <v>0</v>
      </c>
      <c r="AX23" s="39">
        <v>0</v>
      </c>
      <c r="AY23" s="45">
        <v>186.482</v>
      </c>
      <c r="AZ23" s="13">
        <v>2398.7800000000002</v>
      </c>
      <c r="BA23" s="39">
        <f t="shared" si="46"/>
        <v>12863.33265408994</v>
      </c>
      <c r="BB23" s="45">
        <v>3363.38</v>
      </c>
      <c r="BC23" s="13">
        <v>42650.2</v>
      </c>
      <c r="BD23" s="39">
        <f t="shared" si="43"/>
        <v>12680.755668404996</v>
      </c>
      <c r="BE23" s="5">
        <f t="shared" si="44"/>
        <v>3795.884</v>
      </c>
      <c r="BF23" s="14">
        <f t="shared" si="45"/>
        <v>47841.38</v>
      </c>
    </row>
    <row r="24" spans="1:58" x14ac:dyDescent="0.3">
      <c r="A24" s="43">
        <v>2018</v>
      </c>
      <c r="B24" s="38" t="s">
        <v>10</v>
      </c>
      <c r="C24" s="45">
        <v>32.781999999999996</v>
      </c>
      <c r="D24" s="13">
        <v>373.28100000000001</v>
      </c>
      <c r="E24" s="39">
        <f t="shared" si="39"/>
        <v>11386.767128302117</v>
      </c>
      <c r="F24" s="45">
        <v>0</v>
      </c>
      <c r="G24" s="13">
        <v>0</v>
      </c>
      <c r="H24" s="39">
        <v>0</v>
      </c>
      <c r="I24" s="45">
        <v>0</v>
      </c>
      <c r="J24" s="13">
        <v>0</v>
      </c>
      <c r="K24" s="39">
        <v>0</v>
      </c>
      <c r="L24" s="45">
        <v>79.900399999999991</v>
      </c>
      <c r="M24" s="13">
        <v>865.01199999999994</v>
      </c>
      <c r="N24" s="39">
        <f t="shared" si="40"/>
        <v>10826.128530019876</v>
      </c>
      <c r="O24" s="45">
        <v>0</v>
      </c>
      <c r="P24" s="13">
        <v>0</v>
      </c>
      <c r="Q24" s="39">
        <f t="shared" si="41"/>
        <v>0</v>
      </c>
      <c r="R24" s="45">
        <v>0</v>
      </c>
      <c r="S24" s="13">
        <v>0</v>
      </c>
      <c r="T24" s="39">
        <v>0</v>
      </c>
      <c r="U24" s="45">
        <v>0</v>
      </c>
      <c r="V24" s="13">
        <v>0</v>
      </c>
      <c r="W24" s="39">
        <v>0</v>
      </c>
      <c r="X24" s="45">
        <v>0</v>
      </c>
      <c r="Y24" s="13">
        <v>0</v>
      </c>
      <c r="Z24" s="39">
        <v>0</v>
      </c>
      <c r="AA24" s="45">
        <v>0.02</v>
      </c>
      <c r="AB24" s="13">
        <v>1.9570000000000001</v>
      </c>
      <c r="AC24" s="39">
        <f t="shared" si="47"/>
        <v>97850.000000000015</v>
      </c>
      <c r="AD24" s="45">
        <v>3.6999999999999998E-2</v>
      </c>
      <c r="AE24" s="13">
        <v>0.58699999999999997</v>
      </c>
      <c r="AF24" s="39">
        <f t="shared" si="49"/>
        <v>15864.864864864865</v>
      </c>
      <c r="AG24" s="45">
        <v>0</v>
      </c>
      <c r="AH24" s="13">
        <v>0</v>
      </c>
      <c r="AI24" s="39">
        <v>0</v>
      </c>
      <c r="AJ24" s="45">
        <v>0</v>
      </c>
      <c r="AK24" s="13">
        <v>0</v>
      </c>
      <c r="AL24" s="39">
        <v>0</v>
      </c>
      <c r="AM24" s="45">
        <v>0</v>
      </c>
      <c r="AN24" s="13">
        <v>0</v>
      </c>
      <c r="AO24" s="39">
        <v>0</v>
      </c>
      <c r="AP24" s="45">
        <v>0</v>
      </c>
      <c r="AQ24" s="13">
        <v>0</v>
      </c>
      <c r="AR24" s="39">
        <f t="shared" si="42"/>
        <v>0</v>
      </c>
      <c r="AS24" s="45">
        <v>0</v>
      </c>
      <c r="AT24" s="13">
        <v>0</v>
      </c>
      <c r="AU24" s="39">
        <v>0</v>
      </c>
      <c r="AV24" s="45">
        <v>0</v>
      </c>
      <c r="AW24" s="13">
        <v>0</v>
      </c>
      <c r="AX24" s="39">
        <v>0</v>
      </c>
      <c r="AY24" s="45">
        <v>133.00700000000001</v>
      </c>
      <c r="AZ24" s="13">
        <v>1830.1</v>
      </c>
      <c r="BA24" s="39">
        <f t="shared" si="46"/>
        <v>13759.426195613763</v>
      </c>
      <c r="BB24" s="45">
        <v>1024.74</v>
      </c>
      <c r="BC24" s="13">
        <v>13776.154</v>
      </c>
      <c r="BD24" s="39">
        <f t="shared" si="43"/>
        <v>13443.560317739135</v>
      </c>
      <c r="BE24" s="5">
        <f t="shared" si="44"/>
        <v>1270.4864</v>
      </c>
      <c r="BF24" s="14">
        <f t="shared" si="45"/>
        <v>16847.091</v>
      </c>
    </row>
    <row r="25" spans="1:58" x14ac:dyDescent="0.3">
      <c r="A25" s="43">
        <v>2018</v>
      </c>
      <c r="B25" s="38" t="s">
        <v>11</v>
      </c>
      <c r="C25" s="45">
        <v>64.745000000000005</v>
      </c>
      <c r="D25" s="13">
        <v>728.404</v>
      </c>
      <c r="E25" s="39">
        <f t="shared" si="39"/>
        <v>11250.351378484824</v>
      </c>
      <c r="F25" s="45">
        <v>0</v>
      </c>
      <c r="G25" s="13">
        <v>0</v>
      </c>
      <c r="H25" s="39">
        <v>0</v>
      </c>
      <c r="I25" s="45">
        <v>0</v>
      </c>
      <c r="J25" s="13">
        <v>0</v>
      </c>
      <c r="K25" s="39">
        <v>0</v>
      </c>
      <c r="L25" s="45">
        <v>350</v>
      </c>
      <c r="M25" s="13">
        <v>3893.8429999999998</v>
      </c>
      <c r="N25" s="39">
        <f t="shared" si="40"/>
        <v>11125.265714285713</v>
      </c>
      <c r="O25" s="45">
        <v>0</v>
      </c>
      <c r="P25" s="13">
        <v>0</v>
      </c>
      <c r="Q25" s="39">
        <f t="shared" si="41"/>
        <v>0</v>
      </c>
      <c r="R25" s="45">
        <v>0</v>
      </c>
      <c r="S25" s="13">
        <v>0</v>
      </c>
      <c r="T25" s="39">
        <v>0</v>
      </c>
      <c r="U25" s="45">
        <v>0</v>
      </c>
      <c r="V25" s="13">
        <v>0</v>
      </c>
      <c r="W25" s="39">
        <v>0</v>
      </c>
      <c r="X25" s="45">
        <v>0</v>
      </c>
      <c r="Y25" s="13">
        <v>0</v>
      </c>
      <c r="Z25" s="39">
        <v>0</v>
      </c>
      <c r="AA25" s="45">
        <v>0</v>
      </c>
      <c r="AB25" s="13">
        <v>0</v>
      </c>
      <c r="AC25" s="39">
        <v>0</v>
      </c>
      <c r="AD25" s="45">
        <v>5.1999999999999998E-2</v>
      </c>
      <c r="AE25" s="13">
        <v>1.65</v>
      </c>
      <c r="AF25" s="39">
        <f t="shared" si="49"/>
        <v>31730.76923076923</v>
      </c>
      <c r="AG25" s="45">
        <v>0</v>
      </c>
      <c r="AH25" s="13">
        <v>0</v>
      </c>
      <c r="AI25" s="39">
        <v>0</v>
      </c>
      <c r="AJ25" s="45">
        <v>0</v>
      </c>
      <c r="AK25" s="13">
        <v>0</v>
      </c>
      <c r="AL25" s="39">
        <v>0</v>
      </c>
      <c r="AM25" s="45">
        <v>0</v>
      </c>
      <c r="AN25" s="13">
        <v>0</v>
      </c>
      <c r="AO25" s="39">
        <v>0</v>
      </c>
      <c r="AP25" s="45">
        <v>0</v>
      </c>
      <c r="AQ25" s="13">
        <v>0</v>
      </c>
      <c r="AR25" s="39">
        <f t="shared" si="42"/>
        <v>0</v>
      </c>
      <c r="AS25" s="45">
        <v>0</v>
      </c>
      <c r="AT25" s="13">
        <v>0</v>
      </c>
      <c r="AU25" s="39">
        <v>0</v>
      </c>
      <c r="AV25" s="45">
        <v>0</v>
      </c>
      <c r="AW25" s="13">
        <v>0</v>
      </c>
      <c r="AX25" s="39">
        <v>0</v>
      </c>
      <c r="AY25" s="45">
        <v>0</v>
      </c>
      <c r="AZ25" s="13">
        <v>0</v>
      </c>
      <c r="BA25" s="39">
        <v>0</v>
      </c>
      <c r="BB25" s="45">
        <v>1194.02</v>
      </c>
      <c r="BC25" s="13">
        <v>16145.476000000001</v>
      </c>
      <c r="BD25" s="39">
        <f t="shared" si="43"/>
        <v>13521.947706068575</v>
      </c>
      <c r="BE25" s="5">
        <f t="shared" si="44"/>
        <v>1608.817</v>
      </c>
      <c r="BF25" s="14">
        <f t="shared" si="45"/>
        <v>20769.373</v>
      </c>
    </row>
    <row r="26" spans="1:58" x14ac:dyDescent="0.3">
      <c r="A26" s="43">
        <v>2018</v>
      </c>
      <c r="B26" s="38" t="s">
        <v>12</v>
      </c>
      <c r="C26" s="44">
        <v>0.40799999999999997</v>
      </c>
      <c r="D26" s="10">
        <v>12.888</v>
      </c>
      <c r="E26" s="39">
        <f t="shared" si="39"/>
        <v>31588.235294117647</v>
      </c>
      <c r="F26" s="45">
        <v>0</v>
      </c>
      <c r="G26" s="13">
        <v>0</v>
      </c>
      <c r="H26" s="39">
        <v>0</v>
      </c>
      <c r="I26" s="45">
        <v>0</v>
      </c>
      <c r="J26" s="13">
        <v>0</v>
      </c>
      <c r="K26" s="39">
        <v>0</v>
      </c>
      <c r="L26" s="44">
        <v>216.74</v>
      </c>
      <c r="M26" s="10">
        <v>2337.7730000000001</v>
      </c>
      <c r="N26" s="39">
        <f t="shared" si="40"/>
        <v>10786.070868321493</v>
      </c>
      <c r="O26" s="45">
        <v>0</v>
      </c>
      <c r="P26" s="13">
        <v>0</v>
      </c>
      <c r="Q26" s="39">
        <f t="shared" si="41"/>
        <v>0</v>
      </c>
      <c r="R26" s="45">
        <v>0</v>
      </c>
      <c r="S26" s="13">
        <v>0</v>
      </c>
      <c r="T26" s="39">
        <v>0</v>
      </c>
      <c r="U26" s="45">
        <v>0</v>
      </c>
      <c r="V26" s="13">
        <v>0</v>
      </c>
      <c r="W26" s="39">
        <v>0</v>
      </c>
      <c r="X26" s="45">
        <v>0</v>
      </c>
      <c r="Y26" s="13">
        <v>0</v>
      </c>
      <c r="Z26" s="39">
        <v>0</v>
      </c>
      <c r="AA26" s="45">
        <v>0</v>
      </c>
      <c r="AB26" s="13">
        <v>0</v>
      </c>
      <c r="AC26" s="39">
        <v>0</v>
      </c>
      <c r="AD26" s="44">
        <v>6.7000000000000004E-2</v>
      </c>
      <c r="AE26" s="10">
        <v>7.0000000000000001E-3</v>
      </c>
      <c r="AF26" s="39">
        <f t="shared" si="49"/>
        <v>104.4776119402985</v>
      </c>
      <c r="AG26" s="45">
        <v>0</v>
      </c>
      <c r="AH26" s="13">
        <v>0</v>
      </c>
      <c r="AI26" s="39">
        <v>0</v>
      </c>
      <c r="AJ26" s="45">
        <v>0</v>
      </c>
      <c r="AK26" s="13">
        <v>0</v>
      </c>
      <c r="AL26" s="39">
        <v>0</v>
      </c>
      <c r="AM26" s="45">
        <v>0</v>
      </c>
      <c r="AN26" s="13">
        <v>0</v>
      </c>
      <c r="AO26" s="39">
        <v>0</v>
      </c>
      <c r="AP26" s="45">
        <v>0</v>
      </c>
      <c r="AQ26" s="13">
        <v>0</v>
      </c>
      <c r="AR26" s="39">
        <f t="shared" si="42"/>
        <v>0</v>
      </c>
      <c r="AS26" s="45">
        <v>0</v>
      </c>
      <c r="AT26" s="13">
        <v>0</v>
      </c>
      <c r="AU26" s="39">
        <v>0</v>
      </c>
      <c r="AV26" s="45">
        <v>0</v>
      </c>
      <c r="AW26" s="13">
        <v>0</v>
      </c>
      <c r="AX26" s="39">
        <v>0</v>
      </c>
      <c r="AY26" s="45">
        <v>0</v>
      </c>
      <c r="AZ26" s="13">
        <v>0</v>
      </c>
      <c r="BA26" s="39">
        <v>0</v>
      </c>
      <c r="BB26" s="44">
        <v>721.98</v>
      </c>
      <c r="BC26" s="10">
        <v>10170.299999999999</v>
      </c>
      <c r="BD26" s="39">
        <f t="shared" si="43"/>
        <v>14086.678301337986</v>
      </c>
      <c r="BE26" s="5">
        <f t="shared" si="44"/>
        <v>939.19500000000005</v>
      </c>
      <c r="BF26" s="14">
        <f t="shared" si="45"/>
        <v>12520.967999999999</v>
      </c>
    </row>
    <row r="27" spans="1:58" x14ac:dyDescent="0.3">
      <c r="A27" s="43">
        <v>2018</v>
      </c>
      <c r="B27" s="38" t="s">
        <v>13</v>
      </c>
      <c r="C27" s="44">
        <v>65.983999999999995</v>
      </c>
      <c r="D27" s="10">
        <v>778.91</v>
      </c>
      <c r="E27" s="39">
        <f t="shared" si="39"/>
        <v>11804.528370514065</v>
      </c>
      <c r="F27" s="45">
        <v>0</v>
      </c>
      <c r="G27" s="13">
        <v>0</v>
      </c>
      <c r="H27" s="39">
        <v>0</v>
      </c>
      <c r="I27" s="45">
        <v>0</v>
      </c>
      <c r="J27" s="13">
        <v>0</v>
      </c>
      <c r="K27" s="39">
        <v>0</v>
      </c>
      <c r="L27" s="44">
        <v>213.21</v>
      </c>
      <c r="M27" s="10">
        <v>2446.5219999999999</v>
      </c>
      <c r="N27" s="39">
        <f t="shared" si="40"/>
        <v>11474.705689226583</v>
      </c>
      <c r="O27" s="45">
        <v>0</v>
      </c>
      <c r="P27" s="13">
        <v>0</v>
      </c>
      <c r="Q27" s="39">
        <f t="shared" si="41"/>
        <v>0</v>
      </c>
      <c r="R27" s="45">
        <v>0</v>
      </c>
      <c r="S27" s="13">
        <v>0</v>
      </c>
      <c r="T27" s="39">
        <v>0</v>
      </c>
      <c r="U27" s="45">
        <v>0</v>
      </c>
      <c r="V27" s="13">
        <v>0</v>
      </c>
      <c r="W27" s="39">
        <v>0</v>
      </c>
      <c r="X27" s="45">
        <v>0</v>
      </c>
      <c r="Y27" s="13">
        <v>0</v>
      </c>
      <c r="Z27" s="39">
        <v>0</v>
      </c>
      <c r="AA27" s="45">
        <v>0</v>
      </c>
      <c r="AB27" s="13">
        <v>0</v>
      </c>
      <c r="AC27" s="39">
        <v>0</v>
      </c>
      <c r="AD27" s="44">
        <v>3.1190000000000002E-2</v>
      </c>
      <c r="AE27" s="10">
        <v>7.8120000000000003</v>
      </c>
      <c r="AF27" s="39">
        <f t="shared" si="49"/>
        <v>250464.89259378004</v>
      </c>
      <c r="AG27" s="45">
        <v>0</v>
      </c>
      <c r="AH27" s="13">
        <v>0</v>
      </c>
      <c r="AI27" s="39">
        <v>0</v>
      </c>
      <c r="AJ27" s="45">
        <v>0</v>
      </c>
      <c r="AK27" s="13">
        <v>0</v>
      </c>
      <c r="AL27" s="39">
        <v>0</v>
      </c>
      <c r="AM27" s="45">
        <v>0</v>
      </c>
      <c r="AN27" s="13">
        <v>0</v>
      </c>
      <c r="AO27" s="39">
        <v>0</v>
      </c>
      <c r="AP27" s="45">
        <v>0</v>
      </c>
      <c r="AQ27" s="13">
        <v>0</v>
      </c>
      <c r="AR27" s="39">
        <f t="shared" si="42"/>
        <v>0</v>
      </c>
      <c r="AS27" s="45">
        <v>0</v>
      </c>
      <c r="AT27" s="13">
        <v>0</v>
      </c>
      <c r="AU27" s="39">
        <v>0</v>
      </c>
      <c r="AV27" s="45">
        <v>0</v>
      </c>
      <c r="AW27" s="13">
        <v>0</v>
      </c>
      <c r="AX27" s="39">
        <v>0</v>
      </c>
      <c r="AY27" s="44">
        <v>31.524000000000001</v>
      </c>
      <c r="AZ27" s="10">
        <v>347.46600000000001</v>
      </c>
      <c r="BA27" s="39">
        <f t="shared" si="46"/>
        <v>11022.268747620859</v>
      </c>
      <c r="BB27" s="44">
        <v>0.03</v>
      </c>
      <c r="BC27" s="10">
        <v>0.7</v>
      </c>
      <c r="BD27" s="39">
        <f t="shared" si="43"/>
        <v>23333.333333333332</v>
      </c>
      <c r="BE27" s="5">
        <f t="shared" si="44"/>
        <v>310.77918999999997</v>
      </c>
      <c r="BF27" s="14">
        <f t="shared" si="45"/>
        <v>3581.4099999999994</v>
      </c>
    </row>
    <row r="28" spans="1:58" x14ac:dyDescent="0.3">
      <c r="A28" s="43">
        <v>2018</v>
      </c>
      <c r="B28" s="38" t="s">
        <v>14</v>
      </c>
      <c r="C28" s="44">
        <v>0.879</v>
      </c>
      <c r="D28" s="10">
        <v>18.948</v>
      </c>
      <c r="E28" s="39">
        <f t="shared" si="39"/>
        <v>21556.313993174062</v>
      </c>
      <c r="F28" s="45">
        <v>0</v>
      </c>
      <c r="G28" s="13">
        <v>0</v>
      </c>
      <c r="H28" s="39">
        <v>0</v>
      </c>
      <c r="I28" s="45">
        <v>0</v>
      </c>
      <c r="J28" s="13">
        <v>0</v>
      </c>
      <c r="K28" s="39">
        <v>0</v>
      </c>
      <c r="L28" s="44">
        <v>466.96191999999996</v>
      </c>
      <c r="M28" s="10">
        <v>5277.3209999999999</v>
      </c>
      <c r="N28" s="39">
        <f t="shared" si="40"/>
        <v>11301.394768978165</v>
      </c>
      <c r="O28" s="45">
        <v>0</v>
      </c>
      <c r="P28" s="13">
        <v>0</v>
      </c>
      <c r="Q28" s="39">
        <f t="shared" si="41"/>
        <v>0</v>
      </c>
      <c r="R28" s="45">
        <v>0</v>
      </c>
      <c r="S28" s="13">
        <v>0</v>
      </c>
      <c r="T28" s="39">
        <v>0</v>
      </c>
      <c r="U28" s="45">
        <v>0</v>
      </c>
      <c r="V28" s="13">
        <v>0</v>
      </c>
      <c r="W28" s="39">
        <v>0</v>
      </c>
      <c r="X28" s="45">
        <v>0</v>
      </c>
      <c r="Y28" s="13">
        <v>0</v>
      </c>
      <c r="Z28" s="39">
        <v>0</v>
      </c>
      <c r="AA28" s="45">
        <v>0</v>
      </c>
      <c r="AB28" s="13">
        <v>0</v>
      </c>
      <c r="AC28" s="39">
        <v>0</v>
      </c>
      <c r="AD28" s="44">
        <v>3.1E-2</v>
      </c>
      <c r="AE28" s="10">
        <v>0.91700000000000004</v>
      </c>
      <c r="AF28" s="39">
        <f t="shared" si="49"/>
        <v>29580.645161290326</v>
      </c>
      <c r="AG28" s="45">
        <v>0</v>
      </c>
      <c r="AH28" s="13">
        <v>0</v>
      </c>
      <c r="AI28" s="39">
        <v>0</v>
      </c>
      <c r="AJ28" s="45">
        <v>0</v>
      </c>
      <c r="AK28" s="13">
        <v>0</v>
      </c>
      <c r="AL28" s="39">
        <v>0</v>
      </c>
      <c r="AM28" s="45">
        <v>0</v>
      </c>
      <c r="AN28" s="13">
        <v>0</v>
      </c>
      <c r="AO28" s="39">
        <v>0</v>
      </c>
      <c r="AP28" s="45">
        <v>0</v>
      </c>
      <c r="AQ28" s="13">
        <v>0</v>
      </c>
      <c r="AR28" s="39">
        <f t="shared" si="42"/>
        <v>0</v>
      </c>
      <c r="AS28" s="45">
        <v>0</v>
      </c>
      <c r="AT28" s="13">
        <v>0</v>
      </c>
      <c r="AU28" s="39">
        <v>0</v>
      </c>
      <c r="AV28" s="45">
        <v>0</v>
      </c>
      <c r="AW28" s="13">
        <v>0</v>
      </c>
      <c r="AX28" s="39">
        <v>0</v>
      </c>
      <c r="AY28" s="45">
        <v>0</v>
      </c>
      <c r="AZ28" s="13">
        <v>0</v>
      </c>
      <c r="BA28" s="39">
        <v>0</v>
      </c>
      <c r="BB28" s="44">
        <v>907.154</v>
      </c>
      <c r="BC28" s="10">
        <v>13618.382</v>
      </c>
      <c r="BD28" s="39">
        <f t="shared" si="43"/>
        <v>15012.205204408512</v>
      </c>
      <c r="BE28" s="5">
        <f t="shared" si="44"/>
        <v>1375.02592</v>
      </c>
      <c r="BF28" s="14">
        <f t="shared" si="45"/>
        <v>18915.567999999999</v>
      </c>
    </row>
    <row r="29" spans="1:58" x14ac:dyDescent="0.3">
      <c r="A29" s="43">
        <v>2018</v>
      </c>
      <c r="B29" s="39" t="s">
        <v>15</v>
      </c>
      <c r="C29" s="44">
        <v>33.128</v>
      </c>
      <c r="D29" s="10">
        <v>400.15600000000001</v>
      </c>
      <c r="E29" s="39">
        <f t="shared" si="39"/>
        <v>12079.087177010384</v>
      </c>
      <c r="F29" s="45">
        <v>0</v>
      </c>
      <c r="G29" s="13">
        <v>0</v>
      </c>
      <c r="H29" s="39">
        <v>0</v>
      </c>
      <c r="I29" s="45">
        <v>0</v>
      </c>
      <c r="J29" s="13">
        <v>0</v>
      </c>
      <c r="K29" s="39">
        <v>0</v>
      </c>
      <c r="L29" s="44">
        <v>610.04</v>
      </c>
      <c r="M29" s="10">
        <v>6912.8230000000003</v>
      </c>
      <c r="N29" s="39">
        <f t="shared" si="40"/>
        <v>11331.753655498002</v>
      </c>
      <c r="O29" s="45">
        <v>0</v>
      </c>
      <c r="P29" s="13">
        <v>0</v>
      </c>
      <c r="Q29" s="39">
        <f t="shared" si="41"/>
        <v>0</v>
      </c>
      <c r="R29" s="45">
        <v>0</v>
      </c>
      <c r="S29" s="13">
        <v>0</v>
      </c>
      <c r="T29" s="39">
        <v>0</v>
      </c>
      <c r="U29" s="45">
        <v>0</v>
      </c>
      <c r="V29" s="13">
        <v>0</v>
      </c>
      <c r="W29" s="39">
        <v>0</v>
      </c>
      <c r="X29" s="45">
        <v>0</v>
      </c>
      <c r="Y29" s="13">
        <v>0</v>
      </c>
      <c r="Z29" s="39">
        <v>0</v>
      </c>
      <c r="AA29" s="44">
        <v>67.38</v>
      </c>
      <c r="AB29" s="10">
        <v>726.08</v>
      </c>
      <c r="AC29" s="39">
        <f t="shared" si="47"/>
        <v>10775.897892549719</v>
      </c>
      <c r="AD29" s="44">
        <v>1.0999999999999999E-2</v>
      </c>
      <c r="AE29" s="10">
        <v>0.21</v>
      </c>
      <c r="AF29" s="39">
        <f t="shared" si="49"/>
        <v>19090.909090909088</v>
      </c>
      <c r="AG29" s="45">
        <v>0</v>
      </c>
      <c r="AH29" s="13">
        <v>0</v>
      </c>
      <c r="AI29" s="39">
        <v>0</v>
      </c>
      <c r="AJ29" s="45">
        <v>0</v>
      </c>
      <c r="AK29" s="13">
        <v>0</v>
      </c>
      <c r="AL29" s="39">
        <v>0</v>
      </c>
      <c r="AM29" s="45">
        <v>0</v>
      </c>
      <c r="AN29" s="13">
        <v>0</v>
      </c>
      <c r="AO29" s="39">
        <v>0</v>
      </c>
      <c r="AP29" s="45">
        <v>0</v>
      </c>
      <c r="AQ29" s="13">
        <v>0</v>
      </c>
      <c r="AR29" s="39">
        <f t="shared" si="42"/>
        <v>0</v>
      </c>
      <c r="AS29" s="45">
        <v>0</v>
      </c>
      <c r="AT29" s="13">
        <v>0</v>
      </c>
      <c r="AU29" s="39">
        <v>0</v>
      </c>
      <c r="AV29" s="45">
        <v>0</v>
      </c>
      <c r="AW29" s="13">
        <v>0</v>
      </c>
      <c r="AX29" s="39">
        <v>0</v>
      </c>
      <c r="AY29" s="44">
        <v>9.734</v>
      </c>
      <c r="AZ29" s="10">
        <v>142.857</v>
      </c>
      <c r="BA29" s="39">
        <f t="shared" si="46"/>
        <v>14676.083829874666</v>
      </c>
      <c r="BB29" s="44">
        <v>123.88</v>
      </c>
      <c r="BC29" s="10">
        <v>1590.558</v>
      </c>
      <c r="BD29" s="39">
        <f t="shared" si="43"/>
        <v>12839.505973522764</v>
      </c>
      <c r="BE29" s="5">
        <f t="shared" si="44"/>
        <v>844.173</v>
      </c>
      <c r="BF29" s="14">
        <f t="shared" si="45"/>
        <v>9772.6840000000011</v>
      </c>
    </row>
    <row r="30" spans="1:58" x14ac:dyDescent="0.3">
      <c r="A30" s="43">
        <v>2018</v>
      </c>
      <c r="B30" s="38" t="s">
        <v>16</v>
      </c>
      <c r="C30" s="44">
        <v>0.36</v>
      </c>
      <c r="D30" s="10">
        <v>11.726000000000001</v>
      </c>
      <c r="E30" s="39">
        <f t="shared" si="39"/>
        <v>32572.222222222223</v>
      </c>
      <c r="F30" s="45">
        <v>0</v>
      </c>
      <c r="G30" s="13">
        <v>0</v>
      </c>
      <c r="H30" s="39">
        <v>0</v>
      </c>
      <c r="I30" s="45">
        <v>0</v>
      </c>
      <c r="J30" s="13">
        <v>0</v>
      </c>
      <c r="K30" s="39">
        <v>0</v>
      </c>
      <c r="L30" s="44">
        <v>382.8</v>
      </c>
      <c r="M30" s="10">
        <v>4225.1819999999998</v>
      </c>
      <c r="N30" s="39">
        <f t="shared" si="40"/>
        <v>11037.570532915361</v>
      </c>
      <c r="O30" s="44">
        <v>0</v>
      </c>
      <c r="P30" s="10">
        <v>0</v>
      </c>
      <c r="Q30" s="39">
        <f t="shared" si="41"/>
        <v>0</v>
      </c>
      <c r="R30" s="44">
        <v>0.12</v>
      </c>
      <c r="S30" s="10">
        <v>3.17</v>
      </c>
      <c r="T30" s="39">
        <f t="shared" ref="T30" si="50">S30/R30*1000</f>
        <v>26416.666666666668</v>
      </c>
      <c r="U30" s="45">
        <v>0</v>
      </c>
      <c r="V30" s="13">
        <v>0</v>
      </c>
      <c r="W30" s="39">
        <v>0</v>
      </c>
      <c r="X30" s="45">
        <v>0</v>
      </c>
      <c r="Y30" s="13">
        <v>0</v>
      </c>
      <c r="Z30" s="39">
        <v>0</v>
      </c>
      <c r="AA30" s="44">
        <v>330.38</v>
      </c>
      <c r="AB30" s="10">
        <v>3677.0329999999999</v>
      </c>
      <c r="AC30" s="39">
        <f t="shared" si="47"/>
        <v>11129.708214782977</v>
      </c>
      <c r="AD30" s="44">
        <v>2.1999999999999999E-2</v>
      </c>
      <c r="AE30" s="10">
        <v>0.42</v>
      </c>
      <c r="AF30" s="39">
        <f t="shared" si="49"/>
        <v>19090.909090909088</v>
      </c>
      <c r="AG30" s="45">
        <v>0</v>
      </c>
      <c r="AH30" s="13">
        <v>0</v>
      </c>
      <c r="AI30" s="39">
        <v>0</v>
      </c>
      <c r="AJ30" s="45">
        <v>0</v>
      </c>
      <c r="AK30" s="13">
        <v>0</v>
      </c>
      <c r="AL30" s="39">
        <v>0</v>
      </c>
      <c r="AM30" s="45">
        <v>0</v>
      </c>
      <c r="AN30" s="13">
        <v>0</v>
      </c>
      <c r="AO30" s="39">
        <v>0</v>
      </c>
      <c r="AP30" s="45">
        <v>0</v>
      </c>
      <c r="AQ30" s="13">
        <v>0</v>
      </c>
      <c r="AR30" s="39">
        <f t="shared" si="42"/>
        <v>0</v>
      </c>
      <c r="AS30" s="45">
        <v>0</v>
      </c>
      <c r="AT30" s="13">
        <v>0</v>
      </c>
      <c r="AU30" s="39">
        <v>0</v>
      </c>
      <c r="AV30" s="45">
        <v>0</v>
      </c>
      <c r="AW30" s="13">
        <v>0</v>
      </c>
      <c r="AX30" s="39">
        <v>0</v>
      </c>
      <c r="AY30" s="44">
        <v>163.595</v>
      </c>
      <c r="AZ30" s="10">
        <v>2115.1260000000002</v>
      </c>
      <c r="BA30" s="39">
        <f t="shared" si="46"/>
        <v>12929.038173538313</v>
      </c>
      <c r="BB30" s="44">
        <v>1564.11</v>
      </c>
      <c r="BC30" s="10">
        <v>22189.002</v>
      </c>
      <c r="BD30" s="39">
        <f t="shared" si="43"/>
        <v>14186.343671480907</v>
      </c>
      <c r="BE30" s="5">
        <f t="shared" si="44"/>
        <v>2441.3869999999997</v>
      </c>
      <c r="BF30" s="5">
        <f t="shared" si="45"/>
        <v>32221.659</v>
      </c>
    </row>
    <row r="31" spans="1:58" ht="15" thickBot="1" x14ac:dyDescent="0.35">
      <c r="A31" s="56"/>
      <c r="B31" s="57" t="s">
        <v>17</v>
      </c>
      <c r="C31" s="52">
        <f t="shared" ref="C31:D31" si="51">SUM(C19:C30)</f>
        <v>421.59000000000003</v>
      </c>
      <c r="D31" s="34">
        <f t="shared" si="51"/>
        <v>4933.1629999999996</v>
      </c>
      <c r="E31" s="53"/>
      <c r="F31" s="52">
        <f t="shared" ref="F31:G31" si="52">SUM(F19:F30)</f>
        <v>0</v>
      </c>
      <c r="G31" s="34">
        <f t="shared" si="52"/>
        <v>0</v>
      </c>
      <c r="H31" s="53"/>
      <c r="I31" s="52">
        <f t="shared" ref="I31:J31" si="53">SUM(I19:I30)</f>
        <v>0</v>
      </c>
      <c r="J31" s="34">
        <f t="shared" si="53"/>
        <v>0</v>
      </c>
      <c r="K31" s="53"/>
      <c r="L31" s="52">
        <f t="shared" ref="L31:M31" si="54">SUM(L19:L30)</f>
        <v>3059.3063200000001</v>
      </c>
      <c r="M31" s="34">
        <f t="shared" si="54"/>
        <v>34021.266000000003</v>
      </c>
      <c r="N31" s="53"/>
      <c r="O31" s="52">
        <f t="shared" ref="O31:P31" si="55">SUM(O19:O30)</f>
        <v>0</v>
      </c>
      <c r="P31" s="34">
        <f t="shared" si="55"/>
        <v>0</v>
      </c>
      <c r="Q31" s="53"/>
      <c r="R31" s="52">
        <f t="shared" ref="R31:S31" si="56">SUM(R19:R30)</f>
        <v>0.12</v>
      </c>
      <c r="S31" s="34">
        <f t="shared" si="56"/>
        <v>3.17</v>
      </c>
      <c r="T31" s="53"/>
      <c r="U31" s="52">
        <f t="shared" ref="U31:V31" si="57">SUM(U19:U30)</f>
        <v>0</v>
      </c>
      <c r="V31" s="34">
        <f t="shared" si="57"/>
        <v>0</v>
      </c>
      <c r="W31" s="53"/>
      <c r="X31" s="52">
        <f t="shared" ref="X31:Y31" si="58">SUM(X19:X30)</f>
        <v>0.2</v>
      </c>
      <c r="Y31" s="34">
        <f t="shared" si="58"/>
        <v>3.98</v>
      </c>
      <c r="Z31" s="53"/>
      <c r="AA31" s="52">
        <f t="shared" ref="AA31:AB31" si="59">SUM(AA19:AA30)</f>
        <v>1902.7930000000001</v>
      </c>
      <c r="AB31" s="34">
        <f t="shared" si="59"/>
        <v>20410.79</v>
      </c>
      <c r="AC31" s="53"/>
      <c r="AD31" s="52">
        <f t="shared" ref="AD31:AE31" si="60">SUM(AD19:AD30)</f>
        <v>0.27318999999999999</v>
      </c>
      <c r="AE31" s="34">
        <f t="shared" si="60"/>
        <v>12.023000000000001</v>
      </c>
      <c r="AF31" s="53"/>
      <c r="AG31" s="52">
        <v>0</v>
      </c>
      <c r="AH31" s="34">
        <v>0</v>
      </c>
      <c r="AI31" s="53"/>
      <c r="AJ31" s="52">
        <f t="shared" ref="AJ31:AK31" si="61">SUM(AJ19:AJ30)</f>
        <v>0</v>
      </c>
      <c r="AK31" s="34">
        <f t="shared" si="61"/>
        <v>0</v>
      </c>
      <c r="AL31" s="53"/>
      <c r="AM31" s="52">
        <f t="shared" ref="AM31:AN31" si="62">SUM(AM19:AM30)</f>
        <v>0</v>
      </c>
      <c r="AN31" s="34">
        <f t="shared" si="62"/>
        <v>0</v>
      </c>
      <c r="AO31" s="53"/>
      <c r="AP31" s="52">
        <f t="shared" ref="AP31:AQ31" si="63">SUM(AP19:AP30)</f>
        <v>0</v>
      </c>
      <c r="AQ31" s="34">
        <f t="shared" si="63"/>
        <v>0</v>
      </c>
      <c r="AR31" s="53"/>
      <c r="AS31" s="52">
        <f t="shared" ref="AS31:AT31" si="64">SUM(AS19:AS30)</f>
        <v>0</v>
      </c>
      <c r="AT31" s="34">
        <f t="shared" si="64"/>
        <v>0</v>
      </c>
      <c r="AU31" s="53"/>
      <c r="AV31" s="52">
        <f t="shared" ref="AV31:AW31" si="65">SUM(AV19:AV30)</f>
        <v>0</v>
      </c>
      <c r="AW31" s="34">
        <f t="shared" si="65"/>
        <v>0</v>
      </c>
      <c r="AX31" s="53"/>
      <c r="AY31" s="52">
        <f t="shared" ref="AY31:AZ31" si="66">SUM(AY19:AY30)</f>
        <v>1599.347</v>
      </c>
      <c r="AZ31" s="34">
        <f t="shared" si="66"/>
        <v>19315.109</v>
      </c>
      <c r="BA31" s="53"/>
      <c r="BB31" s="52">
        <f t="shared" ref="BB31:BC31" si="67">SUM(BB19:BB30)</f>
        <v>22626</v>
      </c>
      <c r="BC31" s="34">
        <f t="shared" si="67"/>
        <v>287948.63199999998</v>
      </c>
      <c r="BD31" s="53"/>
      <c r="BE31" s="35">
        <f t="shared" si="44"/>
        <v>29609.629509999999</v>
      </c>
      <c r="BF31" s="36">
        <f t="shared" si="45"/>
        <v>366648.13299999997</v>
      </c>
    </row>
    <row r="32" spans="1:58" x14ac:dyDescent="0.3">
      <c r="A32" s="43">
        <v>2019</v>
      </c>
      <c r="B32" s="42" t="s">
        <v>5</v>
      </c>
      <c r="C32" s="44">
        <v>33.212000000000003</v>
      </c>
      <c r="D32" s="10">
        <v>375.77499999999998</v>
      </c>
      <c r="E32" s="39">
        <f t="shared" ref="E32:E43" si="68">D32/C32*1000</f>
        <v>11314.434541731902</v>
      </c>
      <c r="F32" s="45">
        <v>0</v>
      </c>
      <c r="G32" s="13">
        <v>0</v>
      </c>
      <c r="H32" s="39">
        <v>0</v>
      </c>
      <c r="I32" s="45">
        <v>0</v>
      </c>
      <c r="J32" s="13">
        <v>0</v>
      </c>
      <c r="K32" s="39">
        <v>0</v>
      </c>
      <c r="L32" s="44">
        <v>126</v>
      </c>
      <c r="M32" s="10">
        <v>1400.4259999999999</v>
      </c>
      <c r="N32" s="39">
        <f t="shared" ref="N32:N43" si="69">M32/L32*1000</f>
        <v>11114.492063492064</v>
      </c>
      <c r="O32" s="45">
        <v>0</v>
      </c>
      <c r="P32" s="13">
        <v>0</v>
      </c>
      <c r="Q32" s="39">
        <f t="shared" ref="Q32:Q43" si="70">IF(O32=0,0,P32/O32*1000)</f>
        <v>0</v>
      </c>
      <c r="R32" s="45">
        <v>0</v>
      </c>
      <c r="S32" s="13">
        <v>0</v>
      </c>
      <c r="T32" s="39">
        <v>0</v>
      </c>
      <c r="U32" s="45">
        <v>0</v>
      </c>
      <c r="V32" s="13">
        <v>0</v>
      </c>
      <c r="W32" s="39">
        <v>0</v>
      </c>
      <c r="X32" s="45">
        <v>0</v>
      </c>
      <c r="Y32" s="13">
        <v>0</v>
      </c>
      <c r="Z32" s="39">
        <v>0</v>
      </c>
      <c r="AA32" s="44">
        <v>397.18</v>
      </c>
      <c r="AB32" s="10">
        <v>4380.1239999999998</v>
      </c>
      <c r="AC32" s="39">
        <f t="shared" ref="AC32:AC34" si="71">AB32/AA32*1000</f>
        <v>11028.057807543179</v>
      </c>
      <c r="AD32" s="45">
        <v>0</v>
      </c>
      <c r="AE32" s="13">
        <v>0</v>
      </c>
      <c r="AF32" s="39">
        <v>0</v>
      </c>
      <c r="AG32" s="45">
        <v>0</v>
      </c>
      <c r="AH32" s="13">
        <v>0</v>
      </c>
      <c r="AI32" s="39">
        <v>0</v>
      </c>
      <c r="AJ32" s="45">
        <v>0</v>
      </c>
      <c r="AK32" s="13">
        <v>0</v>
      </c>
      <c r="AL32" s="39">
        <v>0</v>
      </c>
      <c r="AM32" s="45">
        <v>0</v>
      </c>
      <c r="AN32" s="13">
        <v>0</v>
      </c>
      <c r="AO32" s="39">
        <v>0</v>
      </c>
      <c r="AP32" s="45">
        <v>0</v>
      </c>
      <c r="AQ32" s="13">
        <v>0</v>
      </c>
      <c r="AR32" s="39">
        <f t="shared" ref="AR32:AR43" si="72">IF(AP32=0,0,AQ32/AP32*1000)</f>
        <v>0</v>
      </c>
      <c r="AS32" s="45">
        <v>0</v>
      </c>
      <c r="AT32" s="13">
        <v>0</v>
      </c>
      <c r="AU32" s="39">
        <v>0</v>
      </c>
      <c r="AV32" s="45">
        <v>0</v>
      </c>
      <c r="AW32" s="13">
        <v>0</v>
      </c>
      <c r="AX32" s="39">
        <v>0</v>
      </c>
      <c r="AY32" s="44">
        <v>114.164</v>
      </c>
      <c r="AZ32" s="10">
        <v>1496.1079999999999</v>
      </c>
      <c r="BA32" s="39">
        <f t="shared" ref="BA32:BA43" si="73">AZ32/AY32*1000</f>
        <v>13104.901720332153</v>
      </c>
      <c r="BB32" s="44">
        <v>506.78</v>
      </c>
      <c r="BC32" s="10">
        <v>7700.45</v>
      </c>
      <c r="BD32" s="39">
        <f t="shared" ref="BD32:BD43" si="74">BC32/BB32*1000</f>
        <v>15194.857729192154</v>
      </c>
      <c r="BE32" s="5">
        <f t="shared" si="44"/>
        <v>1177.336</v>
      </c>
      <c r="BF32" s="14">
        <f t="shared" si="45"/>
        <v>15352.882999999998</v>
      </c>
    </row>
    <row r="33" spans="1:58" x14ac:dyDescent="0.3">
      <c r="A33" s="43">
        <v>2019</v>
      </c>
      <c r="B33" s="38" t="s">
        <v>6</v>
      </c>
      <c r="C33" s="44">
        <v>32.155999999999999</v>
      </c>
      <c r="D33" s="10">
        <v>386.87299999999999</v>
      </c>
      <c r="E33" s="39">
        <f t="shared" si="68"/>
        <v>12031.129493718125</v>
      </c>
      <c r="F33" s="45">
        <v>0</v>
      </c>
      <c r="G33" s="13">
        <v>0</v>
      </c>
      <c r="H33" s="39">
        <v>0</v>
      </c>
      <c r="I33" s="44">
        <v>1.532</v>
      </c>
      <c r="J33" s="10">
        <v>22.515000000000001</v>
      </c>
      <c r="K33" s="39">
        <f t="shared" ref="K33" si="75">J33/I33*1000</f>
        <v>14696.475195822455</v>
      </c>
      <c r="L33" s="44">
        <v>243.68</v>
      </c>
      <c r="M33" s="10">
        <v>2625.7570000000001</v>
      </c>
      <c r="N33" s="39">
        <f t="shared" si="69"/>
        <v>10775.430892974393</v>
      </c>
      <c r="O33" s="45">
        <v>0</v>
      </c>
      <c r="P33" s="13">
        <v>0</v>
      </c>
      <c r="Q33" s="39">
        <f t="shared" si="70"/>
        <v>0</v>
      </c>
      <c r="R33" s="45">
        <v>0</v>
      </c>
      <c r="S33" s="13">
        <v>0</v>
      </c>
      <c r="T33" s="39">
        <v>0</v>
      </c>
      <c r="U33" s="45">
        <v>0</v>
      </c>
      <c r="V33" s="13">
        <v>0</v>
      </c>
      <c r="W33" s="39">
        <v>0</v>
      </c>
      <c r="X33" s="45">
        <v>0</v>
      </c>
      <c r="Y33" s="13">
        <v>0</v>
      </c>
      <c r="Z33" s="39">
        <v>0</v>
      </c>
      <c r="AA33" s="44">
        <v>99.92</v>
      </c>
      <c r="AB33" s="10">
        <v>1131.6569999999999</v>
      </c>
      <c r="AC33" s="39">
        <f t="shared" si="71"/>
        <v>11325.630504403522</v>
      </c>
      <c r="AD33" s="45">
        <v>0</v>
      </c>
      <c r="AE33" s="13">
        <v>0</v>
      </c>
      <c r="AF33" s="39">
        <v>0</v>
      </c>
      <c r="AG33" s="45">
        <v>0</v>
      </c>
      <c r="AH33" s="13">
        <v>0</v>
      </c>
      <c r="AI33" s="39">
        <v>0</v>
      </c>
      <c r="AJ33" s="45">
        <v>0</v>
      </c>
      <c r="AK33" s="13">
        <v>0</v>
      </c>
      <c r="AL33" s="39">
        <v>0</v>
      </c>
      <c r="AM33" s="45">
        <v>0</v>
      </c>
      <c r="AN33" s="13">
        <v>0</v>
      </c>
      <c r="AO33" s="39">
        <v>0</v>
      </c>
      <c r="AP33" s="45">
        <v>0</v>
      </c>
      <c r="AQ33" s="13">
        <v>0</v>
      </c>
      <c r="AR33" s="39">
        <f t="shared" si="72"/>
        <v>0</v>
      </c>
      <c r="AS33" s="45">
        <v>0</v>
      </c>
      <c r="AT33" s="13">
        <v>0</v>
      </c>
      <c r="AU33" s="39">
        <v>0</v>
      </c>
      <c r="AV33" s="45">
        <v>0</v>
      </c>
      <c r="AW33" s="13">
        <v>0</v>
      </c>
      <c r="AX33" s="39">
        <v>0</v>
      </c>
      <c r="AY33" s="44">
        <v>313.93099999999998</v>
      </c>
      <c r="AZ33" s="10">
        <v>4200.674</v>
      </c>
      <c r="BA33" s="39">
        <f t="shared" si="73"/>
        <v>13380.88306029032</v>
      </c>
      <c r="BB33" s="44">
        <v>1573.34</v>
      </c>
      <c r="BC33" s="10">
        <v>23984.913</v>
      </c>
      <c r="BD33" s="39">
        <f t="shared" si="74"/>
        <v>15244.583497527554</v>
      </c>
      <c r="BE33" s="5">
        <f t="shared" si="44"/>
        <v>2264.5590000000002</v>
      </c>
      <c r="BF33" s="14">
        <f t="shared" si="45"/>
        <v>32352.388999999999</v>
      </c>
    </row>
    <row r="34" spans="1:58" x14ac:dyDescent="0.3">
      <c r="A34" s="43">
        <v>2019</v>
      </c>
      <c r="B34" s="38" t="s">
        <v>7</v>
      </c>
      <c r="C34" s="44">
        <v>0.20799999999999999</v>
      </c>
      <c r="D34" s="10">
        <v>6.8239999999999998</v>
      </c>
      <c r="E34" s="39">
        <f t="shared" si="68"/>
        <v>32807.692307692305</v>
      </c>
      <c r="F34" s="45">
        <v>0</v>
      </c>
      <c r="G34" s="13">
        <v>0</v>
      </c>
      <c r="H34" s="39">
        <v>0</v>
      </c>
      <c r="I34" s="45">
        <v>0</v>
      </c>
      <c r="J34" s="13">
        <v>0</v>
      </c>
      <c r="K34" s="39">
        <v>0</v>
      </c>
      <c r="L34" s="44">
        <v>152.9</v>
      </c>
      <c r="M34" s="10">
        <v>1671.6010000000001</v>
      </c>
      <c r="N34" s="39">
        <f t="shared" si="69"/>
        <v>10932.642249836494</v>
      </c>
      <c r="O34" s="45">
        <v>0</v>
      </c>
      <c r="P34" s="13">
        <v>0</v>
      </c>
      <c r="Q34" s="39">
        <f t="shared" si="70"/>
        <v>0</v>
      </c>
      <c r="R34" s="45">
        <v>0</v>
      </c>
      <c r="S34" s="13">
        <v>0</v>
      </c>
      <c r="T34" s="39">
        <v>0</v>
      </c>
      <c r="U34" s="44">
        <v>320.83999999999997</v>
      </c>
      <c r="V34" s="10">
        <v>4735.0020000000004</v>
      </c>
      <c r="W34" s="39">
        <f t="shared" ref="W34" si="76">V34/U34*1000</f>
        <v>14758.141129534974</v>
      </c>
      <c r="X34" s="45">
        <v>0</v>
      </c>
      <c r="Y34" s="13">
        <v>0</v>
      </c>
      <c r="Z34" s="39">
        <v>0</v>
      </c>
      <c r="AA34" s="44">
        <v>132.68</v>
      </c>
      <c r="AB34" s="10">
        <v>1557.7439999999999</v>
      </c>
      <c r="AC34" s="39">
        <f t="shared" si="71"/>
        <v>11740.608984021705</v>
      </c>
      <c r="AD34" s="44">
        <v>4.0000000000000001E-3</v>
      </c>
      <c r="AE34" s="10">
        <v>0.121</v>
      </c>
      <c r="AF34" s="39">
        <f t="shared" ref="AF34:AF43" si="77">AE34/AD34*1000</f>
        <v>30250</v>
      </c>
      <c r="AG34" s="45">
        <v>0</v>
      </c>
      <c r="AH34" s="13">
        <v>0</v>
      </c>
      <c r="AI34" s="39">
        <v>0</v>
      </c>
      <c r="AJ34" s="45">
        <v>0</v>
      </c>
      <c r="AK34" s="13">
        <v>0</v>
      </c>
      <c r="AL34" s="39">
        <v>0</v>
      </c>
      <c r="AM34" s="45">
        <v>0</v>
      </c>
      <c r="AN34" s="13">
        <v>0</v>
      </c>
      <c r="AO34" s="39">
        <v>0</v>
      </c>
      <c r="AP34" s="45">
        <v>0</v>
      </c>
      <c r="AQ34" s="13">
        <v>0</v>
      </c>
      <c r="AR34" s="39">
        <f t="shared" si="72"/>
        <v>0</v>
      </c>
      <c r="AS34" s="45">
        <v>0</v>
      </c>
      <c r="AT34" s="13">
        <v>0</v>
      </c>
      <c r="AU34" s="39">
        <v>0</v>
      </c>
      <c r="AV34" s="45">
        <v>0</v>
      </c>
      <c r="AW34" s="13">
        <v>0</v>
      </c>
      <c r="AX34" s="39">
        <v>0</v>
      </c>
      <c r="AY34" s="44">
        <v>713.13699999999994</v>
      </c>
      <c r="AZ34" s="10">
        <v>9386.5040000000008</v>
      </c>
      <c r="BA34" s="39">
        <f t="shared" si="73"/>
        <v>13162.27316770831</v>
      </c>
      <c r="BB34" s="44">
        <v>1469.81</v>
      </c>
      <c r="BC34" s="10">
        <v>20062.645</v>
      </c>
      <c r="BD34" s="39">
        <f t="shared" si="74"/>
        <v>13649.822085847833</v>
      </c>
      <c r="BE34" s="5">
        <f t="shared" si="44"/>
        <v>2789.5789999999997</v>
      </c>
      <c r="BF34" s="14">
        <f t="shared" si="45"/>
        <v>37420.441000000006</v>
      </c>
    </row>
    <row r="35" spans="1:58" x14ac:dyDescent="0.3">
      <c r="A35" s="43">
        <v>2019</v>
      </c>
      <c r="B35" s="38" t="s">
        <v>8</v>
      </c>
      <c r="C35" s="44">
        <v>102</v>
      </c>
      <c r="D35" s="10">
        <v>1184.788</v>
      </c>
      <c r="E35" s="39">
        <f t="shared" si="68"/>
        <v>11615.568627450979</v>
      </c>
      <c r="F35" s="45">
        <v>0</v>
      </c>
      <c r="G35" s="13">
        <v>0</v>
      </c>
      <c r="H35" s="39">
        <v>0</v>
      </c>
      <c r="I35" s="45">
        <v>0</v>
      </c>
      <c r="J35" s="13">
        <v>0</v>
      </c>
      <c r="K35" s="39">
        <v>0</v>
      </c>
      <c r="L35" s="44">
        <v>511.58</v>
      </c>
      <c r="M35" s="10">
        <v>5666.4859999999999</v>
      </c>
      <c r="N35" s="39">
        <f t="shared" si="69"/>
        <v>11076.441612260056</v>
      </c>
      <c r="O35" s="44">
        <v>0</v>
      </c>
      <c r="P35" s="10">
        <v>0</v>
      </c>
      <c r="Q35" s="39">
        <f t="shared" si="70"/>
        <v>0</v>
      </c>
      <c r="R35" s="44">
        <v>0.2</v>
      </c>
      <c r="S35" s="10">
        <v>2.6</v>
      </c>
      <c r="T35" s="39">
        <f t="shared" ref="T35" si="78">S35/R35*1000</f>
        <v>13000</v>
      </c>
      <c r="U35" s="45">
        <v>0</v>
      </c>
      <c r="V35" s="13">
        <v>0</v>
      </c>
      <c r="W35" s="39">
        <v>0</v>
      </c>
      <c r="X35" s="45">
        <v>0</v>
      </c>
      <c r="Y35" s="13">
        <v>0</v>
      </c>
      <c r="Z35" s="39">
        <v>0</v>
      </c>
      <c r="AA35" s="45">
        <v>0</v>
      </c>
      <c r="AB35" s="13">
        <v>0</v>
      </c>
      <c r="AC35" s="39">
        <v>0</v>
      </c>
      <c r="AD35" s="45">
        <v>0</v>
      </c>
      <c r="AE35" s="13">
        <v>0</v>
      </c>
      <c r="AF35" s="39">
        <v>0</v>
      </c>
      <c r="AG35" s="45">
        <v>0</v>
      </c>
      <c r="AH35" s="13">
        <v>0</v>
      </c>
      <c r="AI35" s="39">
        <v>0</v>
      </c>
      <c r="AJ35" s="45">
        <v>0</v>
      </c>
      <c r="AK35" s="13">
        <v>0</v>
      </c>
      <c r="AL35" s="39">
        <v>0</v>
      </c>
      <c r="AM35" s="45">
        <v>0</v>
      </c>
      <c r="AN35" s="13">
        <v>0</v>
      </c>
      <c r="AO35" s="39">
        <v>0</v>
      </c>
      <c r="AP35" s="65">
        <v>0</v>
      </c>
      <c r="AQ35" s="66">
        <v>0</v>
      </c>
      <c r="AR35" s="39">
        <f t="shared" si="72"/>
        <v>0</v>
      </c>
      <c r="AS35" s="65">
        <v>0</v>
      </c>
      <c r="AT35" s="66">
        <v>0</v>
      </c>
      <c r="AU35" s="39">
        <v>0</v>
      </c>
      <c r="AV35" s="45">
        <v>0</v>
      </c>
      <c r="AW35" s="13">
        <v>0</v>
      </c>
      <c r="AX35" s="39">
        <v>0</v>
      </c>
      <c r="AY35" s="44">
        <v>305.04500000000002</v>
      </c>
      <c r="AZ35" s="10">
        <v>4099.3180000000002</v>
      </c>
      <c r="BA35" s="39">
        <f t="shared" si="73"/>
        <v>13438.404169876576</v>
      </c>
      <c r="BB35" s="44">
        <v>864.505</v>
      </c>
      <c r="BC35" s="10">
        <v>12769.476000000001</v>
      </c>
      <c r="BD35" s="39">
        <f t="shared" si="74"/>
        <v>14770.852684484185</v>
      </c>
      <c r="BE35" s="5">
        <f t="shared" si="44"/>
        <v>1783.3300000000002</v>
      </c>
      <c r="BF35" s="14">
        <f t="shared" si="45"/>
        <v>23722.667999999998</v>
      </c>
    </row>
    <row r="36" spans="1:58" x14ac:dyDescent="0.3">
      <c r="A36" s="43">
        <v>2019</v>
      </c>
      <c r="B36" s="38" t="s">
        <v>9</v>
      </c>
      <c r="C36" s="44">
        <v>33.863999999999997</v>
      </c>
      <c r="D36" s="10">
        <v>388.767</v>
      </c>
      <c r="E36" s="39">
        <f t="shared" si="68"/>
        <v>11480.244507441532</v>
      </c>
      <c r="F36" s="45">
        <v>0</v>
      </c>
      <c r="G36" s="13">
        <v>0</v>
      </c>
      <c r="H36" s="39">
        <v>0</v>
      </c>
      <c r="I36" s="45">
        <v>0</v>
      </c>
      <c r="J36" s="13">
        <v>0</v>
      </c>
      <c r="K36" s="39">
        <v>0</v>
      </c>
      <c r="L36" s="44">
        <v>76.304000000000002</v>
      </c>
      <c r="M36" s="10">
        <v>847.88099999999997</v>
      </c>
      <c r="N36" s="39">
        <f t="shared" si="69"/>
        <v>11111.881421681694</v>
      </c>
      <c r="O36" s="45">
        <v>0</v>
      </c>
      <c r="P36" s="13">
        <v>0</v>
      </c>
      <c r="Q36" s="39">
        <f t="shared" si="70"/>
        <v>0</v>
      </c>
      <c r="R36" s="45">
        <v>0</v>
      </c>
      <c r="S36" s="13">
        <v>0</v>
      </c>
      <c r="T36" s="39">
        <v>0</v>
      </c>
      <c r="U36" s="45">
        <v>0</v>
      </c>
      <c r="V36" s="13">
        <v>0</v>
      </c>
      <c r="W36" s="39">
        <v>0</v>
      </c>
      <c r="X36" s="44">
        <v>0.4</v>
      </c>
      <c r="Y36" s="10">
        <v>8.3559999999999999</v>
      </c>
      <c r="Z36" s="39">
        <f t="shared" ref="Z36" si="79">Y36/X36*1000</f>
        <v>20889.999999999996</v>
      </c>
      <c r="AA36" s="45">
        <v>0</v>
      </c>
      <c r="AB36" s="13">
        <v>0</v>
      </c>
      <c r="AC36" s="39">
        <v>0</v>
      </c>
      <c r="AD36" s="45">
        <v>0</v>
      </c>
      <c r="AE36" s="13">
        <v>0</v>
      </c>
      <c r="AF36" s="39">
        <v>0</v>
      </c>
      <c r="AG36" s="45">
        <v>0</v>
      </c>
      <c r="AH36" s="13">
        <v>0</v>
      </c>
      <c r="AI36" s="39">
        <v>0</v>
      </c>
      <c r="AJ36" s="45">
        <v>0</v>
      </c>
      <c r="AK36" s="13">
        <v>0</v>
      </c>
      <c r="AL36" s="39">
        <v>0</v>
      </c>
      <c r="AM36" s="45">
        <v>0</v>
      </c>
      <c r="AN36" s="13">
        <v>0</v>
      </c>
      <c r="AO36" s="39">
        <v>0</v>
      </c>
      <c r="AP36" s="44">
        <v>0</v>
      </c>
      <c r="AQ36" s="10">
        <v>0</v>
      </c>
      <c r="AR36" s="39">
        <f t="shared" si="72"/>
        <v>0</v>
      </c>
      <c r="AS36" s="44">
        <v>0</v>
      </c>
      <c r="AT36" s="10">
        <v>0</v>
      </c>
      <c r="AU36" s="39">
        <f t="shared" ref="AU36:AU43" si="80">IF(AS36=0,0,AT36/AS36*1000)</f>
        <v>0</v>
      </c>
      <c r="AV36" s="45">
        <v>0</v>
      </c>
      <c r="AW36" s="13">
        <v>0</v>
      </c>
      <c r="AX36" s="39">
        <v>0</v>
      </c>
      <c r="AY36" s="44">
        <v>262.22000000000003</v>
      </c>
      <c r="AZ36" s="10">
        <v>3466.752</v>
      </c>
      <c r="BA36" s="39">
        <f t="shared" si="73"/>
        <v>13220.776447258027</v>
      </c>
      <c r="BB36" s="44">
        <v>988.68499999999995</v>
      </c>
      <c r="BC36" s="10">
        <v>13475.13</v>
      </c>
      <c r="BD36" s="39">
        <f t="shared" si="74"/>
        <v>13629.346050562111</v>
      </c>
      <c r="BE36" s="5">
        <f t="shared" si="44"/>
        <v>1361.473</v>
      </c>
      <c r="BF36" s="14">
        <f t="shared" si="45"/>
        <v>18186.885999999999</v>
      </c>
    </row>
    <row r="37" spans="1:58" x14ac:dyDescent="0.3">
      <c r="A37" s="43">
        <v>2019</v>
      </c>
      <c r="B37" s="38" t="s">
        <v>10</v>
      </c>
      <c r="C37" s="44">
        <v>0.22</v>
      </c>
      <c r="D37" s="10">
        <v>8.1620000000000008</v>
      </c>
      <c r="E37" s="39">
        <f t="shared" si="68"/>
        <v>37100</v>
      </c>
      <c r="F37" s="45">
        <v>0</v>
      </c>
      <c r="G37" s="13">
        <v>0</v>
      </c>
      <c r="H37" s="39">
        <v>0</v>
      </c>
      <c r="I37" s="45">
        <v>0</v>
      </c>
      <c r="J37" s="13">
        <v>0</v>
      </c>
      <c r="K37" s="39">
        <v>0</v>
      </c>
      <c r="L37" s="44">
        <v>93.32</v>
      </c>
      <c r="M37" s="10">
        <v>1019.7670000000001</v>
      </c>
      <c r="N37" s="39">
        <f t="shared" si="69"/>
        <v>10927.636090870124</v>
      </c>
      <c r="O37" s="45">
        <v>0</v>
      </c>
      <c r="P37" s="13">
        <v>0</v>
      </c>
      <c r="Q37" s="39">
        <f t="shared" si="70"/>
        <v>0</v>
      </c>
      <c r="R37" s="45">
        <v>0</v>
      </c>
      <c r="S37" s="13">
        <v>0</v>
      </c>
      <c r="T37" s="39">
        <v>0</v>
      </c>
      <c r="U37" s="45">
        <v>0</v>
      </c>
      <c r="V37" s="13">
        <v>0</v>
      </c>
      <c r="W37" s="39">
        <v>0</v>
      </c>
      <c r="X37" s="45">
        <v>0</v>
      </c>
      <c r="Y37" s="13">
        <v>0</v>
      </c>
      <c r="Z37" s="39">
        <v>0</v>
      </c>
      <c r="AA37" s="45">
        <v>0</v>
      </c>
      <c r="AB37" s="13">
        <v>0</v>
      </c>
      <c r="AC37" s="39">
        <v>0</v>
      </c>
      <c r="AD37" s="45">
        <v>0</v>
      </c>
      <c r="AE37" s="13">
        <v>0</v>
      </c>
      <c r="AF37" s="39">
        <v>0</v>
      </c>
      <c r="AG37" s="45">
        <v>0</v>
      </c>
      <c r="AH37" s="13">
        <v>0</v>
      </c>
      <c r="AI37" s="39">
        <v>0</v>
      </c>
      <c r="AJ37" s="45">
        <v>0</v>
      </c>
      <c r="AK37" s="13">
        <v>0</v>
      </c>
      <c r="AL37" s="39">
        <v>0</v>
      </c>
      <c r="AM37" s="45">
        <v>0</v>
      </c>
      <c r="AN37" s="13">
        <v>0</v>
      </c>
      <c r="AO37" s="39">
        <v>0</v>
      </c>
      <c r="AP37" s="44">
        <v>0</v>
      </c>
      <c r="AQ37" s="10">
        <v>0</v>
      </c>
      <c r="AR37" s="39">
        <f t="shared" si="72"/>
        <v>0</v>
      </c>
      <c r="AS37" s="44">
        <v>0</v>
      </c>
      <c r="AT37" s="10">
        <v>0</v>
      </c>
      <c r="AU37" s="39">
        <f t="shared" si="80"/>
        <v>0</v>
      </c>
      <c r="AV37" s="45">
        <v>0</v>
      </c>
      <c r="AW37" s="13">
        <v>0</v>
      </c>
      <c r="AX37" s="39">
        <v>0</v>
      </c>
      <c r="AY37" s="44">
        <v>2.4E-2</v>
      </c>
      <c r="AZ37" s="10">
        <v>0.90700000000000003</v>
      </c>
      <c r="BA37" s="39">
        <f t="shared" si="73"/>
        <v>37791.666666666664</v>
      </c>
      <c r="BB37" s="44">
        <v>2049.3896299999997</v>
      </c>
      <c r="BC37" s="10">
        <v>28091.982</v>
      </c>
      <c r="BD37" s="39">
        <f t="shared" si="74"/>
        <v>13707.48714093962</v>
      </c>
      <c r="BE37" s="5">
        <f t="shared" si="44"/>
        <v>2142.9536299999995</v>
      </c>
      <c r="BF37" s="14">
        <f t="shared" si="45"/>
        <v>29120.817999999999</v>
      </c>
    </row>
    <row r="38" spans="1:58" x14ac:dyDescent="0.3">
      <c r="A38" s="43">
        <v>2019</v>
      </c>
      <c r="B38" s="38" t="s">
        <v>11</v>
      </c>
      <c r="C38" s="44">
        <v>0.36799999999999999</v>
      </c>
      <c r="D38" s="10">
        <v>13.396000000000001</v>
      </c>
      <c r="E38" s="39">
        <f t="shared" si="68"/>
        <v>36402.173913043487</v>
      </c>
      <c r="F38" s="45">
        <v>0</v>
      </c>
      <c r="G38" s="13">
        <v>0</v>
      </c>
      <c r="H38" s="39">
        <v>0</v>
      </c>
      <c r="I38" s="45">
        <v>0</v>
      </c>
      <c r="J38" s="13">
        <v>0</v>
      </c>
      <c r="K38" s="39">
        <v>0</v>
      </c>
      <c r="L38" s="44">
        <v>687.72</v>
      </c>
      <c r="M38" s="10">
        <v>7557.8429999999998</v>
      </c>
      <c r="N38" s="39">
        <f t="shared" si="69"/>
        <v>10989.709474786248</v>
      </c>
      <c r="O38" s="45">
        <v>0</v>
      </c>
      <c r="P38" s="13">
        <v>0</v>
      </c>
      <c r="Q38" s="39">
        <f t="shared" si="70"/>
        <v>0</v>
      </c>
      <c r="R38" s="45">
        <v>0</v>
      </c>
      <c r="S38" s="13">
        <v>0</v>
      </c>
      <c r="T38" s="39">
        <v>0</v>
      </c>
      <c r="U38" s="45">
        <v>0</v>
      </c>
      <c r="V38" s="13">
        <v>0</v>
      </c>
      <c r="W38" s="39">
        <v>0</v>
      </c>
      <c r="X38" s="45">
        <v>0</v>
      </c>
      <c r="Y38" s="13">
        <v>0</v>
      </c>
      <c r="Z38" s="39">
        <v>0</v>
      </c>
      <c r="AA38" s="45">
        <v>0</v>
      </c>
      <c r="AB38" s="13">
        <v>0</v>
      </c>
      <c r="AC38" s="39">
        <v>0</v>
      </c>
      <c r="AD38" s="44">
        <v>4.0000000000000001E-3</v>
      </c>
      <c r="AE38" s="10">
        <v>0.13800000000000001</v>
      </c>
      <c r="AF38" s="39">
        <f t="shared" si="77"/>
        <v>34500</v>
      </c>
      <c r="AG38" s="45">
        <v>0</v>
      </c>
      <c r="AH38" s="13">
        <v>0</v>
      </c>
      <c r="AI38" s="39">
        <v>0</v>
      </c>
      <c r="AJ38" s="45">
        <v>0</v>
      </c>
      <c r="AK38" s="13">
        <v>0</v>
      </c>
      <c r="AL38" s="39">
        <v>0</v>
      </c>
      <c r="AM38" s="45">
        <v>0</v>
      </c>
      <c r="AN38" s="13">
        <v>0</v>
      </c>
      <c r="AO38" s="39">
        <v>0</v>
      </c>
      <c r="AP38" s="44">
        <v>0</v>
      </c>
      <c r="AQ38" s="10">
        <v>0</v>
      </c>
      <c r="AR38" s="39">
        <f t="shared" si="72"/>
        <v>0</v>
      </c>
      <c r="AS38" s="44">
        <v>0</v>
      </c>
      <c r="AT38" s="10">
        <v>0</v>
      </c>
      <c r="AU38" s="39">
        <f t="shared" si="80"/>
        <v>0</v>
      </c>
      <c r="AV38" s="44">
        <v>0.04</v>
      </c>
      <c r="AW38" s="10">
        <v>1</v>
      </c>
      <c r="AX38" s="39">
        <f t="shared" ref="AX38" si="81">AW38/AV38*1000</f>
        <v>25000</v>
      </c>
      <c r="AY38" s="44">
        <v>94.44</v>
      </c>
      <c r="AZ38" s="10">
        <v>695.17100000000005</v>
      </c>
      <c r="BA38" s="39">
        <f t="shared" si="73"/>
        <v>7360.9805167301993</v>
      </c>
      <c r="BB38" s="44">
        <v>470.99</v>
      </c>
      <c r="BC38" s="10">
        <v>6703.5119999999997</v>
      </c>
      <c r="BD38" s="39">
        <f t="shared" si="74"/>
        <v>14232.811736979553</v>
      </c>
      <c r="BE38" s="5">
        <f t="shared" si="44"/>
        <v>1253.5619999999999</v>
      </c>
      <c r="BF38" s="14">
        <f t="shared" si="45"/>
        <v>14971.059999999998</v>
      </c>
    </row>
    <row r="39" spans="1:58" x14ac:dyDescent="0.3">
      <c r="A39" s="43">
        <v>2019</v>
      </c>
      <c r="B39" s="38" t="s">
        <v>12</v>
      </c>
      <c r="C39" s="44">
        <v>0.36799999999999999</v>
      </c>
      <c r="D39" s="10">
        <v>13.397</v>
      </c>
      <c r="E39" s="39">
        <f t="shared" si="68"/>
        <v>36404.891304347831</v>
      </c>
      <c r="F39" s="45">
        <v>0</v>
      </c>
      <c r="G39" s="13">
        <v>0</v>
      </c>
      <c r="H39" s="39">
        <v>0</v>
      </c>
      <c r="I39" s="45">
        <v>0</v>
      </c>
      <c r="J39" s="13">
        <v>0</v>
      </c>
      <c r="K39" s="39">
        <v>0</v>
      </c>
      <c r="L39" s="44">
        <v>582.05999999999995</v>
      </c>
      <c r="M39" s="10">
        <v>6372.6360000000004</v>
      </c>
      <c r="N39" s="39">
        <f t="shared" si="69"/>
        <v>10948.417688898055</v>
      </c>
      <c r="O39" s="45">
        <v>0</v>
      </c>
      <c r="P39" s="13">
        <v>0</v>
      </c>
      <c r="Q39" s="39">
        <f t="shared" si="70"/>
        <v>0</v>
      </c>
      <c r="R39" s="45">
        <v>0</v>
      </c>
      <c r="S39" s="13">
        <v>0</v>
      </c>
      <c r="T39" s="39">
        <v>0</v>
      </c>
      <c r="U39" s="45">
        <v>0</v>
      </c>
      <c r="V39" s="13">
        <v>0</v>
      </c>
      <c r="W39" s="39">
        <v>0</v>
      </c>
      <c r="X39" s="45">
        <v>0</v>
      </c>
      <c r="Y39" s="13">
        <v>0</v>
      </c>
      <c r="Z39" s="39">
        <v>0</v>
      </c>
      <c r="AA39" s="45">
        <v>0</v>
      </c>
      <c r="AB39" s="13">
        <v>0</v>
      </c>
      <c r="AC39" s="39">
        <v>0</v>
      </c>
      <c r="AD39" s="44">
        <v>4.0000000000000001E-3</v>
      </c>
      <c r="AE39" s="10">
        <v>0.17599999999999999</v>
      </c>
      <c r="AF39" s="39">
        <f t="shared" si="77"/>
        <v>44000</v>
      </c>
      <c r="AG39" s="45">
        <v>0</v>
      </c>
      <c r="AH39" s="13">
        <v>0</v>
      </c>
      <c r="AI39" s="39">
        <v>0</v>
      </c>
      <c r="AJ39" s="45">
        <v>0</v>
      </c>
      <c r="AK39" s="13">
        <v>0</v>
      </c>
      <c r="AL39" s="39">
        <v>0</v>
      </c>
      <c r="AM39" s="45">
        <v>0</v>
      </c>
      <c r="AN39" s="13">
        <v>0</v>
      </c>
      <c r="AO39" s="39">
        <v>0</v>
      </c>
      <c r="AP39" s="44">
        <v>0</v>
      </c>
      <c r="AQ39" s="10">
        <v>0</v>
      </c>
      <c r="AR39" s="39">
        <f t="shared" si="72"/>
        <v>0</v>
      </c>
      <c r="AS39" s="44">
        <v>0</v>
      </c>
      <c r="AT39" s="10">
        <v>0</v>
      </c>
      <c r="AU39" s="39">
        <f t="shared" si="80"/>
        <v>0</v>
      </c>
      <c r="AV39" s="45">
        <v>0</v>
      </c>
      <c r="AW39" s="13">
        <v>0</v>
      </c>
      <c r="AX39" s="39">
        <v>0</v>
      </c>
      <c r="AY39" s="44">
        <v>856.46</v>
      </c>
      <c r="AZ39" s="10">
        <v>6904.0159999999996</v>
      </c>
      <c r="BA39" s="39">
        <f t="shared" si="73"/>
        <v>8061.1073488545862</v>
      </c>
      <c r="BB39" s="44">
        <v>572.96</v>
      </c>
      <c r="BC39" s="10">
        <v>9768.357</v>
      </c>
      <c r="BD39" s="39">
        <f t="shared" si="74"/>
        <v>17048.933607930747</v>
      </c>
      <c r="BE39" s="5">
        <f t="shared" si="44"/>
        <v>2011.8519999999999</v>
      </c>
      <c r="BF39" s="14">
        <f t="shared" si="45"/>
        <v>23058.582000000002</v>
      </c>
    </row>
    <row r="40" spans="1:58" x14ac:dyDescent="0.3">
      <c r="A40" s="43">
        <v>2019</v>
      </c>
      <c r="B40" s="38" t="s">
        <v>13</v>
      </c>
      <c r="C40" s="44">
        <v>0.30399999999999999</v>
      </c>
      <c r="D40" s="10">
        <v>10.832000000000001</v>
      </c>
      <c r="E40" s="39">
        <f t="shared" si="68"/>
        <v>35631.578947368427</v>
      </c>
      <c r="F40" s="45">
        <v>0</v>
      </c>
      <c r="G40" s="13">
        <v>0</v>
      </c>
      <c r="H40" s="39">
        <v>0</v>
      </c>
      <c r="I40" s="45">
        <v>0</v>
      </c>
      <c r="J40" s="13">
        <v>0</v>
      </c>
      <c r="K40" s="39">
        <v>0</v>
      </c>
      <c r="L40" s="44">
        <v>729.86</v>
      </c>
      <c r="M40" s="10">
        <v>8167.5559999999996</v>
      </c>
      <c r="N40" s="39">
        <f t="shared" si="69"/>
        <v>11190.579015153589</v>
      </c>
      <c r="O40" s="45">
        <v>0</v>
      </c>
      <c r="P40" s="13">
        <v>0</v>
      </c>
      <c r="Q40" s="39">
        <f t="shared" si="70"/>
        <v>0</v>
      </c>
      <c r="R40" s="45">
        <v>0</v>
      </c>
      <c r="S40" s="13">
        <v>0</v>
      </c>
      <c r="T40" s="39">
        <v>0</v>
      </c>
      <c r="U40" s="45">
        <v>0</v>
      </c>
      <c r="V40" s="13">
        <v>0</v>
      </c>
      <c r="W40" s="39">
        <v>0</v>
      </c>
      <c r="X40" s="45">
        <v>0</v>
      </c>
      <c r="Y40" s="13">
        <v>0</v>
      </c>
      <c r="Z40" s="39">
        <v>0</v>
      </c>
      <c r="AA40" s="45">
        <v>0</v>
      </c>
      <c r="AB40" s="13">
        <v>0</v>
      </c>
      <c r="AC40" s="39">
        <v>0</v>
      </c>
      <c r="AD40" s="44">
        <v>60.103999999999999</v>
      </c>
      <c r="AE40" s="10">
        <v>654.62699999999995</v>
      </c>
      <c r="AF40" s="39">
        <f t="shared" si="77"/>
        <v>10891.571276454146</v>
      </c>
      <c r="AG40" s="45">
        <v>0</v>
      </c>
      <c r="AH40" s="13">
        <v>0</v>
      </c>
      <c r="AI40" s="39">
        <v>0</v>
      </c>
      <c r="AJ40" s="45">
        <v>0</v>
      </c>
      <c r="AK40" s="13">
        <v>0</v>
      </c>
      <c r="AL40" s="39">
        <v>0</v>
      </c>
      <c r="AM40" s="45">
        <v>0</v>
      </c>
      <c r="AN40" s="13">
        <v>0</v>
      </c>
      <c r="AO40" s="39">
        <v>0</v>
      </c>
      <c r="AP40" s="44">
        <v>0</v>
      </c>
      <c r="AQ40" s="10">
        <v>0</v>
      </c>
      <c r="AR40" s="39">
        <f t="shared" si="72"/>
        <v>0</v>
      </c>
      <c r="AS40" s="44">
        <v>0</v>
      </c>
      <c r="AT40" s="10">
        <v>0</v>
      </c>
      <c r="AU40" s="39">
        <f t="shared" si="80"/>
        <v>0</v>
      </c>
      <c r="AV40" s="45">
        <v>0</v>
      </c>
      <c r="AW40" s="13">
        <v>0</v>
      </c>
      <c r="AX40" s="39">
        <v>0</v>
      </c>
      <c r="AY40" s="44">
        <v>347.58</v>
      </c>
      <c r="AZ40" s="10">
        <v>2709.3629999999998</v>
      </c>
      <c r="BA40" s="39">
        <f t="shared" si="73"/>
        <v>7794.9335404798894</v>
      </c>
      <c r="BB40" s="44">
        <v>215.92</v>
      </c>
      <c r="BC40" s="10">
        <v>3103.78</v>
      </c>
      <c r="BD40" s="39">
        <f t="shared" si="74"/>
        <v>14374.675805854022</v>
      </c>
      <c r="BE40" s="5">
        <f t="shared" si="44"/>
        <v>1353.768</v>
      </c>
      <c r="BF40" s="14">
        <f t="shared" si="45"/>
        <v>14646.157999999999</v>
      </c>
    </row>
    <row r="41" spans="1:58" x14ac:dyDescent="0.3">
      <c r="A41" s="43">
        <v>2019</v>
      </c>
      <c r="B41" s="38" t="s">
        <v>14</v>
      </c>
      <c r="C41" s="44">
        <v>0.188</v>
      </c>
      <c r="D41" s="10">
        <v>6.7930000000000001</v>
      </c>
      <c r="E41" s="39">
        <f t="shared" si="68"/>
        <v>36132.97872340426</v>
      </c>
      <c r="F41" s="45">
        <v>0</v>
      </c>
      <c r="G41" s="13">
        <v>0</v>
      </c>
      <c r="H41" s="39">
        <v>0</v>
      </c>
      <c r="I41" s="45">
        <v>0</v>
      </c>
      <c r="J41" s="13">
        <v>0</v>
      </c>
      <c r="K41" s="39">
        <v>0</v>
      </c>
      <c r="L41" s="44">
        <v>106.34</v>
      </c>
      <c r="M41" s="10">
        <v>1250.873</v>
      </c>
      <c r="N41" s="39">
        <f t="shared" si="69"/>
        <v>11762.958435207825</v>
      </c>
      <c r="O41" s="45">
        <v>0</v>
      </c>
      <c r="P41" s="13">
        <v>0</v>
      </c>
      <c r="Q41" s="39">
        <f t="shared" si="70"/>
        <v>0</v>
      </c>
      <c r="R41" s="45">
        <v>0</v>
      </c>
      <c r="S41" s="13">
        <v>0</v>
      </c>
      <c r="T41" s="39">
        <v>0</v>
      </c>
      <c r="U41" s="45">
        <v>0</v>
      </c>
      <c r="V41" s="13">
        <v>0</v>
      </c>
      <c r="W41" s="39">
        <v>0</v>
      </c>
      <c r="X41" s="45">
        <v>0</v>
      </c>
      <c r="Y41" s="13">
        <v>0</v>
      </c>
      <c r="Z41" s="39">
        <v>0</v>
      </c>
      <c r="AA41" s="45">
        <v>0</v>
      </c>
      <c r="AB41" s="13">
        <v>0</v>
      </c>
      <c r="AC41" s="39">
        <v>0</v>
      </c>
      <c r="AD41" s="45">
        <v>0</v>
      </c>
      <c r="AE41" s="13">
        <v>0</v>
      </c>
      <c r="AF41" s="39">
        <v>0</v>
      </c>
      <c r="AG41" s="45">
        <v>0</v>
      </c>
      <c r="AH41" s="13">
        <v>0</v>
      </c>
      <c r="AI41" s="39">
        <v>0</v>
      </c>
      <c r="AJ41" s="45">
        <v>0</v>
      </c>
      <c r="AK41" s="13">
        <v>0</v>
      </c>
      <c r="AL41" s="39">
        <v>0</v>
      </c>
      <c r="AM41" s="45">
        <v>0</v>
      </c>
      <c r="AN41" s="13">
        <v>0</v>
      </c>
      <c r="AO41" s="39">
        <v>0</v>
      </c>
      <c r="AP41" s="44">
        <v>0</v>
      </c>
      <c r="AQ41" s="10">
        <v>0</v>
      </c>
      <c r="AR41" s="39">
        <f t="shared" si="72"/>
        <v>0</v>
      </c>
      <c r="AS41" s="44">
        <v>0</v>
      </c>
      <c r="AT41" s="10">
        <v>0</v>
      </c>
      <c r="AU41" s="39">
        <f t="shared" si="80"/>
        <v>0</v>
      </c>
      <c r="AV41" s="45">
        <v>0</v>
      </c>
      <c r="AW41" s="13">
        <v>0</v>
      </c>
      <c r="AX41" s="39">
        <v>0</v>
      </c>
      <c r="AY41" s="44">
        <v>1</v>
      </c>
      <c r="AZ41" s="10">
        <v>46.904000000000003</v>
      </c>
      <c r="BA41" s="39">
        <f t="shared" si="73"/>
        <v>46904</v>
      </c>
      <c r="BB41" s="44">
        <v>470.99</v>
      </c>
      <c r="BC41" s="10">
        <v>6759.393</v>
      </c>
      <c r="BD41" s="39">
        <f t="shared" si="74"/>
        <v>14351.457568101234</v>
      </c>
      <c r="BE41" s="5">
        <f t="shared" si="44"/>
        <v>578.51800000000003</v>
      </c>
      <c r="BF41" s="14">
        <f t="shared" si="45"/>
        <v>8063.9629999999997</v>
      </c>
    </row>
    <row r="42" spans="1:58" x14ac:dyDescent="0.3">
      <c r="A42" s="43">
        <v>2019</v>
      </c>
      <c r="B42" s="39" t="s">
        <v>15</v>
      </c>
      <c r="C42" s="44">
        <v>33</v>
      </c>
      <c r="D42" s="10">
        <v>433.12700000000001</v>
      </c>
      <c r="E42" s="39">
        <f t="shared" si="68"/>
        <v>13125.060606060606</v>
      </c>
      <c r="F42" s="45">
        <v>0</v>
      </c>
      <c r="G42" s="13">
        <v>0</v>
      </c>
      <c r="H42" s="39">
        <v>0</v>
      </c>
      <c r="I42" s="45">
        <v>0</v>
      </c>
      <c r="J42" s="13">
        <v>0</v>
      </c>
      <c r="K42" s="39">
        <v>0</v>
      </c>
      <c r="L42" s="44">
        <v>61.86</v>
      </c>
      <c r="M42" s="10">
        <v>708.96799999999996</v>
      </c>
      <c r="N42" s="39">
        <f t="shared" si="69"/>
        <v>11460.847074038151</v>
      </c>
      <c r="O42" s="45">
        <v>0</v>
      </c>
      <c r="P42" s="13">
        <v>0</v>
      </c>
      <c r="Q42" s="39">
        <f t="shared" si="70"/>
        <v>0</v>
      </c>
      <c r="R42" s="45">
        <v>0</v>
      </c>
      <c r="S42" s="13">
        <v>0</v>
      </c>
      <c r="T42" s="39">
        <v>0</v>
      </c>
      <c r="U42" s="45">
        <v>0</v>
      </c>
      <c r="V42" s="13">
        <v>0</v>
      </c>
      <c r="W42" s="39">
        <v>0</v>
      </c>
      <c r="X42" s="45">
        <v>0</v>
      </c>
      <c r="Y42" s="13">
        <v>0</v>
      </c>
      <c r="Z42" s="39">
        <v>0</v>
      </c>
      <c r="AA42" s="45">
        <v>0</v>
      </c>
      <c r="AB42" s="13">
        <v>0</v>
      </c>
      <c r="AC42" s="39">
        <v>0</v>
      </c>
      <c r="AD42" s="44">
        <v>29.52</v>
      </c>
      <c r="AE42" s="10">
        <v>321.47300000000001</v>
      </c>
      <c r="AF42" s="39">
        <f t="shared" si="77"/>
        <v>10890.006775067752</v>
      </c>
      <c r="AG42" s="45">
        <v>0</v>
      </c>
      <c r="AH42" s="13">
        <v>0</v>
      </c>
      <c r="AI42" s="39">
        <v>0</v>
      </c>
      <c r="AJ42" s="45">
        <v>0</v>
      </c>
      <c r="AK42" s="13">
        <v>0</v>
      </c>
      <c r="AL42" s="39">
        <v>0</v>
      </c>
      <c r="AM42" s="45">
        <v>0</v>
      </c>
      <c r="AN42" s="13">
        <v>0</v>
      </c>
      <c r="AO42" s="39">
        <v>0</v>
      </c>
      <c r="AP42" s="44">
        <v>0</v>
      </c>
      <c r="AQ42" s="10">
        <v>0</v>
      </c>
      <c r="AR42" s="39">
        <f t="shared" si="72"/>
        <v>0</v>
      </c>
      <c r="AS42" s="44">
        <v>0</v>
      </c>
      <c r="AT42" s="10">
        <v>0</v>
      </c>
      <c r="AU42" s="39">
        <f t="shared" si="80"/>
        <v>0</v>
      </c>
      <c r="AV42" s="45">
        <v>0</v>
      </c>
      <c r="AW42" s="13">
        <v>0</v>
      </c>
      <c r="AX42" s="39">
        <v>0</v>
      </c>
      <c r="AY42" s="44">
        <v>1.887</v>
      </c>
      <c r="AZ42" s="10">
        <v>27.048999999999999</v>
      </c>
      <c r="BA42" s="39">
        <f t="shared" si="73"/>
        <v>14334.393216746157</v>
      </c>
      <c r="BB42" s="44">
        <v>95.656000000000006</v>
      </c>
      <c r="BC42" s="10">
        <v>1640.4280000000001</v>
      </c>
      <c r="BD42" s="39">
        <f t="shared" si="74"/>
        <v>17149.243121184245</v>
      </c>
      <c r="BE42" s="5">
        <f t="shared" si="44"/>
        <v>221.923</v>
      </c>
      <c r="BF42" s="14">
        <f t="shared" si="45"/>
        <v>3131.0450000000001</v>
      </c>
    </row>
    <row r="43" spans="1:58" x14ac:dyDescent="0.3">
      <c r="A43" s="43">
        <v>2019</v>
      </c>
      <c r="B43" s="38" t="s">
        <v>16</v>
      </c>
      <c r="C43" s="44">
        <v>0.22800000000000001</v>
      </c>
      <c r="D43" s="10">
        <v>8.16</v>
      </c>
      <c r="E43" s="39">
        <f t="shared" si="68"/>
        <v>35789.473684210527</v>
      </c>
      <c r="F43" s="44">
        <v>1E-3</v>
      </c>
      <c r="G43" s="10">
        <v>0.01</v>
      </c>
      <c r="H43" s="39">
        <f t="shared" ref="H43" si="82">G43/F43*1000</f>
        <v>10000</v>
      </c>
      <c r="I43" s="45">
        <v>0</v>
      </c>
      <c r="J43" s="13">
        <v>0</v>
      </c>
      <c r="K43" s="39">
        <v>0</v>
      </c>
      <c r="L43" s="44">
        <v>79.62</v>
      </c>
      <c r="M43" s="10">
        <v>1018.088</v>
      </c>
      <c r="N43" s="39">
        <f t="shared" si="69"/>
        <v>12786.837478020598</v>
      </c>
      <c r="O43" s="45">
        <v>0</v>
      </c>
      <c r="P43" s="13">
        <v>0</v>
      </c>
      <c r="Q43" s="39">
        <f t="shared" si="70"/>
        <v>0</v>
      </c>
      <c r="R43" s="45">
        <v>0</v>
      </c>
      <c r="S43" s="13">
        <v>0</v>
      </c>
      <c r="T43" s="39">
        <v>0</v>
      </c>
      <c r="U43" s="45">
        <v>0</v>
      </c>
      <c r="V43" s="13">
        <v>0</v>
      </c>
      <c r="W43" s="39">
        <v>0</v>
      </c>
      <c r="X43" s="45">
        <v>0</v>
      </c>
      <c r="Y43" s="13">
        <v>0</v>
      </c>
      <c r="Z43" s="39">
        <v>0</v>
      </c>
      <c r="AA43" s="45">
        <v>0</v>
      </c>
      <c r="AB43" s="13">
        <v>0</v>
      </c>
      <c r="AC43" s="39">
        <v>0</v>
      </c>
      <c r="AD43" s="44">
        <v>8.0000000000000002E-3</v>
      </c>
      <c r="AE43" s="10">
        <v>0.27700000000000002</v>
      </c>
      <c r="AF43" s="39">
        <f t="shared" si="77"/>
        <v>34625</v>
      </c>
      <c r="AG43" s="45">
        <v>0</v>
      </c>
      <c r="AH43" s="13">
        <v>0</v>
      </c>
      <c r="AI43" s="39">
        <v>0</v>
      </c>
      <c r="AJ43" s="45">
        <v>0</v>
      </c>
      <c r="AK43" s="13">
        <v>0</v>
      </c>
      <c r="AL43" s="39">
        <v>0</v>
      </c>
      <c r="AM43" s="45">
        <v>0</v>
      </c>
      <c r="AN43" s="13">
        <v>0</v>
      </c>
      <c r="AO43" s="39">
        <v>0</v>
      </c>
      <c r="AP43" s="44">
        <v>0</v>
      </c>
      <c r="AQ43" s="10">
        <v>0</v>
      </c>
      <c r="AR43" s="39">
        <f t="shared" si="72"/>
        <v>0</v>
      </c>
      <c r="AS43" s="44">
        <v>0</v>
      </c>
      <c r="AT43" s="10">
        <v>0</v>
      </c>
      <c r="AU43" s="39">
        <f t="shared" si="80"/>
        <v>0</v>
      </c>
      <c r="AV43" s="45">
        <v>0</v>
      </c>
      <c r="AW43" s="13">
        <v>0</v>
      </c>
      <c r="AX43" s="39">
        <v>0</v>
      </c>
      <c r="AY43" s="44">
        <v>6.4000000000000001E-2</v>
      </c>
      <c r="AZ43" s="10">
        <v>2.4180000000000001</v>
      </c>
      <c r="BA43" s="39">
        <f t="shared" si="73"/>
        <v>37781.25</v>
      </c>
      <c r="BB43" s="44">
        <v>426.57</v>
      </c>
      <c r="BC43" s="10">
        <v>7053.8379999999997</v>
      </c>
      <c r="BD43" s="39">
        <f t="shared" si="74"/>
        <v>16536.17929062053</v>
      </c>
      <c r="BE43" s="5">
        <f t="shared" si="44"/>
        <v>506.49099999999999</v>
      </c>
      <c r="BF43" s="14">
        <f t="shared" si="45"/>
        <v>8082.7909999999993</v>
      </c>
    </row>
    <row r="44" spans="1:58" ht="15" thickBot="1" x14ac:dyDescent="0.35">
      <c r="A44" s="56"/>
      <c r="B44" s="57" t="s">
        <v>17</v>
      </c>
      <c r="C44" s="52">
        <f t="shared" ref="C44:D44" si="83">SUM(C32:C43)</f>
        <v>236.11599999999999</v>
      </c>
      <c r="D44" s="34">
        <f t="shared" si="83"/>
        <v>2836.8939999999993</v>
      </c>
      <c r="E44" s="53"/>
      <c r="F44" s="52">
        <f t="shared" ref="F44:G44" si="84">SUM(F32:F43)</f>
        <v>1E-3</v>
      </c>
      <c r="G44" s="34">
        <f t="shared" si="84"/>
        <v>0.01</v>
      </c>
      <c r="H44" s="53"/>
      <c r="I44" s="52">
        <f t="shared" ref="I44:J44" si="85">SUM(I32:I43)</f>
        <v>1.532</v>
      </c>
      <c r="J44" s="34">
        <f t="shared" si="85"/>
        <v>22.515000000000001</v>
      </c>
      <c r="K44" s="53"/>
      <c r="L44" s="52">
        <f t="shared" ref="L44:M44" si="86">SUM(L32:L43)</f>
        <v>3451.2440000000006</v>
      </c>
      <c r="M44" s="34">
        <f t="shared" si="86"/>
        <v>38307.881999999998</v>
      </c>
      <c r="N44" s="53"/>
      <c r="O44" s="52">
        <f t="shared" ref="O44:P44" si="87">SUM(O32:O43)</f>
        <v>0</v>
      </c>
      <c r="P44" s="34">
        <f t="shared" si="87"/>
        <v>0</v>
      </c>
      <c r="Q44" s="53"/>
      <c r="R44" s="52">
        <f t="shared" ref="R44:S44" si="88">SUM(R32:R43)</f>
        <v>0.2</v>
      </c>
      <c r="S44" s="34">
        <f t="shared" si="88"/>
        <v>2.6</v>
      </c>
      <c r="T44" s="53"/>
      <c r="U44" s="52">
        <f t="shared" ref="U44:V44" si="89">SUM(U32:U43)</f>
        <v>320.83999999999997</v>
      </c>
      <c r="V44" s="34">
        <f t="shared" si="89"/>
        <v>4735.0020000000004</v>
      </c>
      <c r="W44" s="53"/>
      <c r="X44" s="52">
        <f t="shared" ref="X44:Y44" si="90">SUM(X32:X43)</f>
        <v>0.4</v>
      </c>
      <c r="Y44" s="34">
        <f t="shared" si="90"/>
        <v>8.3559999999999999</v>
      </c>
      <c r="Z44" s="53"/>
      <c r="AA44" s="52">
        <f t="shared" ref="AA44:AB44" si="91">SUM(AA32:AA43)</f>
        <v>629.78</v>
      </c>
      <c r="AB44" s="34">
        <f t="shared" si="91"/>
        <v>7069.5249999999996</v>
      </c>
      <c r="AC44" s="53"/>
      <c r="AD44" s="52">
        <f t="shared" ref="AD44:AE44" si="92">SUM(AD32:AD43)</f>
        <v>89.643999999999991</v>
      </c>
      <c r="AE44" s="34">
        <f t="shared" si="92"/>
        <v>976.8119999999999</v>
      </c>
      <c r="AF44" s="53"/>
      <c r="AG44" s="52">
        <v>0</v>
      </c>
      <c r="AH44" s="34">
        <v>0</v>
      </c>
      <c r="AI44" s="53"/>
      <c r="AJ44" s="52">
        <f t="shared" ref="AJ44:AK44" si="93">SUM(AJ32:AJ43)</f>
        <v>0</v>
      </c>
      <c r="AK44" s="34">
        <f t="shared" si="93"/>
        <v>0</v>
      </c>
      <c r="AL44" s="53"/>
      <c r="AM44" s="52">
        <f t="shared" ref="AM44:AN44" si="94">SUM(AM32:AM43)</f>
        <v>0</v>
      </c>
      <c r="AN44" s="34">
        <f t="shared" si="94"/>
        <v>0</v>
      </c>
      <c r="AO44" s="53"/>
      <c r="AP44" s="52">
        <f t="shared" ref="AP44:AQ44" si="95">SUM(AP32:AP43)</f>
        <v>0</v>
      </c>
      <c r="AQ44" s="34">
        <f t="shared" si="95"/>
        <v>0</v>
      </c>
      <c r="AR44" s="53"/>
      <c r="AS44" s="52">
        <f t="shared" ref="AS44:AT44" si="96">SUM(AS32:AS43)</f>
        <v>0</v>
      </c>
      <c r="AT44" s="34">
        <f t="shared" si="96"/>
        <v>0</v>
      </c>
      <c r="AU44" s="53"/>
      <c r="AV44" s="52">
        <f t="shared" ref="AV44:AW44" si="97">SUM(AV32:AV43)</f>
        <v>0.04</v>
      </c>
      <c r="AW44" s="34">
        <f t="shared" si="97"/>
        <v>1</v>
      </c>
      <c r="AX44" s="53"/>
      <c r="AY44" s="52">
        <f t="shared" ref="AY44:AZ44" si="98">SUM(AY32:AY43)</f>
        <v>3009.9520000000002</v>
      </c>
      <c r="AZ44" s="34">
        <f t="shared" si="98"/>
        <v>33035.183999999994</v>
      </c>
      <c r="BA44" s="53"/>
      <c r="BB44" s="52">
        <f t="shared" ref="BB44:BC44" si="99">SUM(BB32:BB43)</f>
        <v>9705.595629999998</v>
      </c>
      <c r="BC44" s="34">
        <f t="shared" si="99"/>
        <v>141113.90400000001</v>
      </c>
      <c r="BD44" s="53"/>
      <c r="BE44" s="35">
        <f t="shared" si="44"/>
        <v>17445.344630000003</v>
      </c>
      <c r="BF44" s="36">
        <f t="shared" si="45"/>
        <v>228109.68400000001</v>
      </c>
    </row>
    <row r="45" spans="1:58" x14ac:dyDescent="0.3">
      <c r="A45" s="43">
        <v>2020</v>
      </c>
      <c r="B45" s="38" t="s">
        <v>5</v>
      </c>
      <c r="C45" s="44">
        <v>33.072000000000003</v>
      </c>
      <c r="D45" s="10">
        <v>483.99400000000003</v>
      </c>
      <c r="E45" s="39">
        <f t="shared" ref="E45:E48" si="100">D45/C45*1000</f>
        <v>14634.554910498306</v>
      </c>
      <c r="F45" s="45">
        <v>0</v>
      </c>
      <c r="G45" s="13">
        <v>0</v>
      </c>
      <c r="H45" s="39">
        <v>0</v>
      </c>
      <c r="I45" s="45">
        <v>0</v>
      </c>
      <c r="J45" s="13">
        <v>0</v>
      </c>
      <c r="K45" s="39">
        <v>0</v>
      </c>
      <c r="L45" s="44">
        <v>26.36</v>
      </c>
      <c r="M45" s="10">
        <v>343.20699999999999</v>
      </c>
      <c r="N45" s="39">
        <f t="shared" ref="N45:N48" si="101">M45/L45*1000</f>
        <v>13019.992412746586</v>
      </c>
      <c r="O45" s="45">
        <v>0</v>
      </c>
      <c r="P45" s="13">
        <v>0</v>
      </c>
      <c r="Q45" s="39">
        <f t="shared" ref="Q45:Q56" si="102">IF(O45=0,0,P45/O45*1000)</f>
        <v>0</v>
      </c>
      <c r="R45" s="45">
        <v>0</v>
      </c>
      <c r="S45" s="13">
        <v>0</v>
      </c>
      <c r="T45" s="39">
        <v>0</v>
      </c>
      <c r="U45" s="45">
        <v>0</v>
      </c>
      <c r="V45" s="13">
        <v>0</v>
      </c>
      <c r="W45" s="39">
        <v>0</v>
      </c>
      <c r="X45" s="45">
        <v>0</v>
      </c>
      <c r="Y45" s="13">
        <v>0</v>
      </c>
      <c r="Z45" s="39">
        <v>0</v>
      </c>
      <c r="AA45" s="45">
        <v>0</v>
      </c>
      <c r="AB45" s="13">
        <v>0</v>
      </c>
      <c r="AC45" s="39">
        <v>0</v>
      </c>
      <c r="AD45" s="44">
        <v>32.659999999999997</v>
      </c>
      <c r="AE45" s="10">
        <v>388.49099999999999</v>
      </c>
      <c r="AF45" s="39">
        <f t="shared" ref="AF45:AF48" si="103">AE45/AD45*1000</f>
        <v>11895.009185548071</v>
      </c>
      <c r="AG45" s="45">
        <v>0</v>
      </c>
      <c r="AH45" s="13">
        <v>0</v>
      </c>
      <c r="AI45" s="39">
        <v>0</v>
      </c>
      <c r="AJ45" s="45">
        <v>0</v>
      </c>
      <c r="AK45" s="13">
        <v>0</v>
      </c>
      <c r="AL45" s="39">
        <v>0</v>
      </c>
      <c r="AM45" s="45">
        <v>0</v>
      </c>
      <c r="AN45" s="13">
        <v>0</v>
      </c>
      <c r="AO45" s="39">
        <v>0</v>
      </c>
      <c r="AP45" s="45">
        <v>0</v>
      </c>
      <c r="AQ45" s="13">
        <v>0</v>
      </c>
      <c r="AR45" s="39">
        <f t="shared" ref="AR45:AR56" si="104">IF(AP45=0,0,AQ45/AP45*1000)</f>
        <v>0</v>
      </c>
      <c r="AS45" s="45">
        <v>0</v>
      </c>
      <c r="AT45" s="13">
        <v>0</v>
      </c>
      <c r="AU45" s="39">
        <v>0</v>
      </c>
      <c r="AV45" s="45">
        <v>0</v>
      </c>
      <c r="AW45" s="13">
        <v>0</v>
      </c>
      <c r="AX45" s="39">
        <v>0</v>
      </c>
      <c r="AY45" s="45">
        <v>0</v>
      </c>
      <c r="AZ45" s="13">
        <v>0</v>
      </c>
      <c r="BA45" s="39">
        <v>0</v>
      </c>
      <c r="BB45" s="44">
        <v>130.25</v>
      </c>
      <c r="BC45" s="10">
        <v>2185.63</v>
      </c>
      <c r="BD45" s="39">
        <f t="shared" ref="BD45:BD48" si="105">BC45/BB45*1000</f>
        <v>16780.268714011516</v>
      </c>
      <c r="BE45" s="5">
        <f t="shared" ref="BE45:BE54" si="106">C45+F45+I45+U45+AA45+AD45+AJ45+L45+AV45+AY45+BB45+X45+AM45+R45+AS45</f>
        <v>222.34199999999998</v>
      </c>
      <c r="BF45" s="14">
        <f t="shared" ref="BF45:BF54" si="107">D45+G45+J45+V45+AB45+AE45+AK45+M45+AW45+AZ45+BC45+Y45+AN45+S45+AT45</f>
        <v>3401.3220000000001</v>
      </c>
    </row>
    <row r="46" spans="1:58" x14ac:dyDescent="0.3">
      <c r="A46" s="43">
        <v>2020</v>
      </c>
      <c r="B46" s="38" t="s">
        <v>6</v>
      </c>
      <c r="C46" s="45">
        <v>0</v>
      </c>
      <c r="D46" s="13">
        <v>0</v>
      </c>
      <c r="E46" s="39">
        <v>0</v>
      </c>
      <c r="F46" s="45">
        <v>0</v>
      </c>
      <c r="G46" s="13">
        <v>0</v>
      </c>
      <c r="H46" s="39">
        <v>0</v>
      </c>
      <c r="I46" s="45">
        <v>0</v>
      </c>
      <c r="J46" s="13">
        <v>0</v>
      </c>
      <c r="K46" s="39">
        <v>0</v>
      </c>
      <c r="L46" s="45">
        <v>0</v>
      </c>
      <c r="M46" s="13">
        <v>0</v>
      </c>
      <c r="N46" s="39">
        <v>0</v>
      </c>
      <c r="O46" s="45">
        <v>0</v>
      </c>
      <c r="P46" s="13">
        <v>0</v>
      </c>
      <c r="Q46" s="39">
        <f t="shared" si="102"/>
        <v>0</v>
      </c>
      <c r="R46" s="45">
        <v>0</v>
      </c>
      <c r="S46" s="13">
        <v>0</v>
      </c>
      <c r="T46" s="39">
        <v>0</v>
      </c>
      <c r="U46" s="45">
        <v>0</v>
      </c>
      <c r="V46" s="13">
        <v>0</v>
      </c>
      <c r="W46" s="39">
        <v>0</v>
      </c>
      <c r="X46" s="45">
        <v>0</v>
      </c>
      <c r="Y46" s="13">
        <v>0</v>
      </c>
      <c r="Z46" s="39">
        <v>0</v>
      </c>
      <c r="AA46" s="44">
        <v>0.36</v>
      </c>
      <c r="AB46" s="10">
        <v>9.8870000000000005</v>
      </c>
      <c r="AC46" s="39">
        <f t="shared" ref="AC46" si="108">AB46/AA46*1000</f>
        <v>27463.888888888891</v>
      </c>
      <c r="AD46" s="45">
        <v>0</v>
      </c>
      <c r="AE46" s="13">
        <v>0</v>
      </c>
      <c r="AF46" s="39">
        <v>0</v>
      </c>
      <c r="AG46" s="45">
        <v>0</v>
      </c>
      <c r="AH46" s="13">
        <v>0</v>
      </c>
      <c r="AI46" s="39">
        <v>0</v>
      </c>
      <c r="AJ46" s="45">
        <v>0</v>
      </c>
      <c r="AK46" s="13">
        <v>0</v>
      </c>
      <c r="AL46" s="39">
        <v>0</v>
      </c>
      <c r="AM46" s="45">
        <v>0</v>
      </c>
      <c r="AN46" s="13">
        <v>0</v>
      </c>
      <c r="AO46" s="39">
        <v>0</v>
      </c>
      <c r="AP46" s="45">
        <v>0</v>
      </c>
      <c r="AQ46" s="13">
        <v>0</v>
      </c>
      <c r="AR46" s="39">
        <f t="shared" si="104"/>
        <v>0</v>
      </c>
      <c r="AS46" s="45">
        <v>0</v>
      </c>
      <c r="AT46" s="13">
        <v>0</v>
      </c>
      <c r="AU46" s="39">
        <v>0</v>
      </c>
      <c r="AV46" s="45">
        <v>0</v>
      </c>
      <c r="AW46" s="13">
        <v>0</v>
      </c>
      <c r="AX46" s="39">
        <v>0</v>
      </c>
      <c r="AY46" s="44">
        <v>33.200000000000003</v>
      </c>
      <c r="AZ46" s="10">
        <v>485.82900000000001</v>
      </c>
      <c r="BA46" s="39">
        <f t="shared" ref="BA46:BA48" si="109">AZ46/AY46*1000</f>
        <v>14633.403614457829</v>
      </c>
      <c r="BB46" s="44">
        <v>7.51</v>
      </c>
      <c r="BC46" s="10">
        <v>81.619</v>
      </c>
      <c r="BD46" s="39">
        <f t="shared" si="105"/>
        <v>10868.042609853528</v>
      </c>
      <c r="BE46" s="5">
        <f t="shared" si="106"/>
        <v>41.07</v>
      </c>
      <c r="BF46" s="14">
        <f t="shared" si="107"/>
        <v>577.33500000000004</v>
      </c>
    </row>
    <row r="47" spans="1:58" x14ac:dyDescent="0.3">
      <c r="A47" s="43">
        <v>2020</v>
      </c>
      <c r="B47" s="38" t="s">
        <v>7</v>
      </c>
      <c r="C47" s="44">
        <v>0.46</v>
      </c>
      <c r="D47" s="10">
        <v>16.821000000000002</v>
      </c>
      <c r="E47" s="39">
        <f t="shared" si="100"/>
        <v>36567.391304347831</v>
      </c>
      <c r="F47" s="45">
        <v>0</v>
      </c>
      <c r="G47" s="13">
        <v>0</v>
      </c>
      <c r="H47" s="39">
        <v>0</v>
      </c>
      <c r="I47" s="45">
        <v>0</v>
      </c>
      <c r="J47" s="13">
        <v>0</v>
      </c>
      <c r="K47" s="39">
        <v>0</v>
      </c>
      <c r="L47" s="44">
        <v>596.1</v>
      </c>
      <c r="M47" s="10">
        <v>7725.0550000000003</v>
      </c>
      <c r="N47" s="39">
        <f t="shared" si="101"/>
        <v>12959.327294078175</v>
      </c>
      <c r="O47" s="45">
        <v>0</v>
      </c>
      <c r="P47" s="13">
        <v>0</v>
      </c>
      <c r="Q47" s="39">
        <f t="shared" si="102"/>
        <v>0</v>
      </c>
      <c r="R47" s="45">
        <v>0</v>
      </c>
      <c r="S47" s="13">
        <v>0</v>
      </c>
      <c r="T47" s="39">
        <v>0</v>
      </c>
      <c r="U47" s="45">
        <v>0</v>
      </c>
      <c r="V47" s="13">
        <v>0</v>
      </c>
      <c r="W47" s="39">
        <v>0</v>
      </c>
      <c r="X47" s="45">
        <v>0</v>
      </c>
      <c r="Y47" s="13">
        <v>0</v>
      </c>
      <c r="Z47" s="39">
        <v>0</v>
      </c>
      <c r="AA47" s="45">
        <v>0</v>
      </c>
      <c r="AB47" s="13">
        <v>0</v>
      </c>
      <c r="AC47" s="39">
        <v>0</v>
      </c>
      <c r="AD47" s="44">
        <v>32.095930000000003</v>
      </c>
      <c r="AE47" s="10">
        <v>390.524</v>
      </c>
      <c r="AF47" s="39">
        <f t="shared" si="103"/>
        <v>12167.399417932427</v>
      </c>
      <c r="AG47" s="45">
        <v>0</v>
      </c>
      <c r="AH47" s="13">
        <v>0</v>
      </c>
      <c r="AI47" s="39">
        <v>0</v>
      </c>
      <c r="AJ47" s="45">
        <v>0</v>
      </c>
      <c r="AK47" s="13">
        <v>0</v>
      </c>
      <c r="AL47" s="39">
        <v>0</v>
      </c>
      <c r="AM47" s="45">
        <v>0</v>
      </c>
      <c r="AN47" s="13">
        <v>0</v>
      </c>
      <c r="AO47" s="39">
        <v>0</v>
      </c>
      <c r="AP47" s="45">
        <v>0</v>
      </c>
      <c r="AQ47" s="13">
        <v>0</v>
      </c>
      <c r="AR47" s="39">
        <f t="shared" si="104"/>
        <v>0</v>
      </c>
      <c r="AS47" s="45">
        <v>0</v>
      </c>
      <c r="AT47" s="13">
        <v>0</v>
      </c>
      <c r="AU47" s="39">
        <v>0</v>
      </c>
      <c r="AV47" s="45">
        <v>0</v>
      </c>
      <c r="AW47" s="13">
        <v>0</v>
      </c>
      <c r="AX47" s="39">
        <v>0</v>
      </c>
      <c r="AY47" s="44">
        <v>2088.66</v>
      </c>
      <c r="AZ47" s="10">
        <v>29364.361000000001</v>
      </c>
      <c r="BA47" s="39">
        <f t="shared" si="109"/>
        <v>14058.947363381309</v>
      </c>
      <c r="BB47" s="44">
        <v>508.584</v>
      </c>
      <c r="BC47" s="10">
        <v>10472.481</v>
      </c>
      <c r="BD47" s="39">
        <f t="shared" si="105"/>
        <v>20591.448020386011</v>
      </c>
      <c r="BE47" s="5">
        <f t="shared" si="106"/>
        <v>3225.8999299999996</v>
      </c>
      <c r="BF47" s="14">
        <f t="shared" si="107"/>
        <v>47969.241999999998</v>
      </c>
    </row>
    <row r="48" spans="1:58" x14ac:dyDescent="0.3">
      <c r="A48" s="43">
        <v>2020</v>
      </c>
      <c r="B48" s="38" t="s">
        <v>8</v>
      </c>
      <c r="C48" s="44">
        <v>31.888000000000002</v>
      </c>
      <c r="D48" s="10">
        <v>422.05900000000003</v>
      </c>
      <c r="E48" s="39">
        <f t="shared" si="100"/>
        <v>13235.668590065228</v>
      </c>
      <c r="F48" s="65">
        <v>0</v>
      </c>
      <c r="G48" s="66">
        <v>0</v>
      </c>
      <c r="H48" s="39">
        <v>0</v>
      </c>
      <c r="I48" s="65">
        <v>0</v>
      </c>
      <c r="J48" s="66">
        <v>0</v>
      </c>
      <c r="K48" s="39">
        <v>0</v>
      </c>
      <c r="L48" s="44">
        <v>278.89999999999998</v>
      </c>
      <c r="M48" s="10">
        <v>3593.9409999999998</v>
      </c>
      <c r="N48" s="39">
        <f t="shared" si="101"/>
        <v>12886.127644316959</v>
      </c>
      <c r="O48" s="65">
        <v>0</v>
      </c>
      <c r="P48" s="66">
        <v>0</v>
      </c>
      <c r="Q48" s="39">
        <f t="shared" si="102"/>
        <v>0</v>
      </c>
      <c r="R48" s="65">
        <v>0</v>
      </c>
      <c r="S48" s="66">
        <v>0</v>
      </c>
      <c r="T48" s="39">
        <v>0</v>
      </c>
      <c r="U48" s="65">
        <v>0</v>
      </c>
      <c r="V48" s="66">
        <v>0</v>
      </c>
      <c r="W48" s="39">
        <v>0</v>
      </c>
      <c r="X48" s="65">
        <v>0</v>
      </c>
      <c r="Y48" s="66">
        <v>0</v>
      </c>
      <c r="Z48" s="39">
        <v>0</v>
      </c>
      <c r="AA48" s="65">
        <v>0</v>
      </c>
      <c r="AB48" s="66">
        <v>0</v>
      </c>
      <c r="AC48" s="39">
        <v>0</v>
      </c>
      <c r="AD48" s="44">
        <v>62.32</v>
      </c>
      <c r="AE48" s="10">
        <v>836.64599999999996</v>
      </c>
      <c r="AF48" s="39">
        <f t="shared" si="103"/>
        <v>13424.999999999998</v>
      </c>
      <c r="AG48" s="65">
        <v>0</v>
      </c>
      <c r="AH48" s="66">
        <v>0</v>
      </c>
      <c r="AI48" s="39">
        <v>0</v>
      </c>
      <c r="AJ48" s="65">
        <v>0</v>
      </c>
      <c r="AK48" s="66">
        <v>0</v>
      </c>
      <c r="AL48" s="39">
        <v>0</v>
      </c>
      <c r="AM48" s="65">
        <v>0</v>
      </c>
      <c r="AN48" s="66">
        <v>0</v>
      </c>
      <c r="AO48" s="39">
        <v>0</v>
      </c>
      <c r="AP48" s="65">
        <v>0</v>
      </c>
      <c r="AQ48" s="66">
        <v>0</v>
      </c>
      <c r="AR48" s="39">
        <f t="shared" si="104"/>
        <v>0</v>
      </c>
      <c r="AS48" s="65">
        <v>0</v>
      </c>
      <c r="AT48" s="66">
        <v>0</v>
      </c>
      <c r="AU48" s="39">
        <v>0</v>
      </c>
      <c r="AV48" s="65">
        <v>0</v>
      </c>
      <c r="AW48" s="66">
        <v>0</v>
      </c>
      <c r="AX48" s="39">
        <v>0</v>
      </c>
      <c r="AY48" s="44">
        <v>1774.42</v>
      </c>
      <c r="AZ48" s="10">
        <v>28452.102999999999</v>
      </c>
      <c r="BA48" s="39">
        <f t="shared" si="109"/>
        <v>16034.593275549192</v>
      </c>
      <c r="BB48" s="44">
        <v>3854.77</v>
      </c>
      <c r="BC48" s="10">
        <v>71050.92</v>
      </c>
      <c r="BD48" s="39">
        <f t="shared" si="105"/>
        <v>18431.94795020196</v>
      </c>
      <c r="BE48" s="5">
        <f t="shared" si="106"/>
        <v>6002.2980000000007</v>
      </c>
      <c r="BF48" s="14">
        <f t="shared" si="107"/>
        <v>104355.66899999999</v>
      </c>
    </row>
    <row r="49" spans="1:58" x14ac:dyDescent="0.3">
      <c r="A49" s="43">
        <v>2020</v>
      </c>
      <c r="B49" s="39" t="s">
        <v>9</v>
      </c>
      <c r="C49" s="44">
        <v>35.436</v>
      </c>
      <c r="D49" s="10">
        <v>465.92099999999999</v>
      </c>
      <c r="E49" s="39">
        <f t="shared" ref="E49:BD56" si="110">IF(C49=0,0,D49/C49*1000)</f>
        <v>13148.23907890281</v>
      </c>
      <c r="F49" s="44">
        <v>0</v>
      </c>
      <c r="G49" s="10">
        <v>0</v>
      </c>
      <c r="H49" s="39">
        <f t="shared" si="110"/>
        <v>0</v>
      </c>
      <c r="I49" s="44">
        <v>34</v>
      </c>
      <c r="J49" s="10">
        <v>667.02200000000005</v>
      </c>
      <c r="K49" s="39">
        <f t="shared" si="110"/>
        <v>19618.294117647059</v>
      </c>
      <c r="L49" s="44">
        <v>526.38893999999993</v>
      </c>
      <c r="M49" s="10">
        <v>7197.1779999999999</v>
      </c>
      <c r="N49" s="39">
        <f t="shared" si="110"/>
        <v>13672.737880852892</v>
      </c>
      <c r="O49" s="44">
        <v>0</v>
      </c>
      <c r="P49" s="10">
        <v>0</v>
      </c>
      <c r="Q49" s="39">
        <f t="shared" si="102"/>
        <v>0</v>
      </c>
      <c r="R49" s="44">
        <v>0</v>
      </c>
      <c r="S49" s="10">
        <v>0</v>
      </c>
      <c r="T49" s="39">
        <f t="shared" si="110"/>
        <v>0</v>
      </c>
      <c r="U49" s="44">
        <v>0</v>
      </c>
      <c r="V49" s="10">
        <v>0</v>
      </c>
      <c r="W49" s="39">
        <f t="shared" si="110"/>
        <v>0</v>
      </c>
      <c r="X49" s="44">
        <v>0</v>
      </c>
      <c r="Y49" s="10">
        <v>0</v>
      </c>
      <c r="Z49" s="39">
        <f t="shared" si="110"/>
        <v>0</v>
      </c>
      <c r="AA49" s="44">
        <v>0</v>
      </c>
      <c r="AB49" s="10">
        <v>0</v>
      </c>
      <c r="AC49" s="39">
        <f t="shared" si="110"/>
        <v>0</v>
      </c>
      <c r="AD49" s="44">
        <v>92.7</v>
      </c>
      <c r="AE49" s="10">
        <v>1222.172</v>
      </c>
      <c r="AF49" s="39">
        <f t="shared" si="110"/>
        <v>13184.163969795038</v>
      </c>
      <c r="AG49" s="44">
        <v>0</v>
      </c>
      <c r="AH49" s="10">
        <v>0</v>
      </c>
      <c r="AI49" s="39">
        <v>0</v>
      </c>
      <c r="AJ49" s="44">
        <v>0</v>
      </c>
      <c r="AK49" s="10">
        <v>0</v>
      </c>
      <c r="AL49" s="39">
        <f t="shared" si="110"/>
        <v>0</v>
      </c>
      <c r="AM49" s="44">
        <v>0</v>
      </c>
      <c r="AN49" s="10">
        <v>0</v>
      </c>
      <c r="AO49" s="39">
        <f t="shared" si="110"/>
        <v>0</v>
      </c>
      <c r="AP49" s="44">
        <v>0</v>
      </c>
      <c r="AQ49" s="10">
        <v>0</v>
      </c>
      <c r="AR49" s="39">
        <f t="shared" si="104"/>
        <v>0</v>
      </c>
      <c r="AS49" s="44">
        <v>0</v>
      </c>
      <c r="AT49" s="10">
        <v>0</v>
      </c>
      <c r="AU49" s="39">
        <f t="shared" ref="AU49:AU56" si="111">IF(AS49=0,0,AT49/AS49*1000)</f>
        <v>0</v>
      </c>
      <c r="AV49" s="44">
        <v>0</v>
      </c>
      <c r="AW49" s="10">
        <v>0</v>
      </c>
      <c r="AX49" s="39">
        <f t="shared" si="110"/>
        <v>0</v>
      </c>
      <c r="AY49" s="44">
        <v>946.58600000000001</v>
      </c>
      <c r="AZ49" s="10">
        <v>14664.064</v>
      </c>
      <c r="BA49" s="39">
        <f t="shared" si="110"/>
        <v>15491.528503485157</v>
      </c>
      <c r="BB49" s="44">
        <v>5537.6040000000003</v>
      </c>
      <c r="BC49" s="10">
        <v>97224.93</v>
      </c>
      <c r="BD49" s="39">
        <f t="shared" si="110"/>
        <v>17557.219692849107</v>
      </c>
      <c r="BE49" s="5">
        <f t="shared" si="106"/>
        <v>7172.7149399999998</v>
      </c>
      <c r="BF49" s="14">
        <f t="shared" si="107"/>
        <v>121441.287</v>
      </c>
    </row>
    <row r="50" spans="1:58" x14ac:dyDescent="0.3">
      <c r="A50" s="43">
        <v>2020</v>
      </c>
      <c r="B50" s="38" t="s">
        <v>10</v>
      </c>
      <c r="C50" s="44">
        <v>0.44</v>
      </c>
      <c r="D50" s="10">
        <v>16.622</v>
      </c>
      <c r="E50" s="39">
        <f t="shared" si="110"/>
        <v>37777.272727272721</v>
      </c>
      <c r="F50" s="44">
        <v>0</v>
      </c>
      <c r="G50" s="10">
        <v>0</v>
      </c>
      <c r="H50" s="39">
        <f t="shared" si="110"/>
        <v>0</v>
      </c>
      <c r="I50" s="44">
        <v>0</v>
      </c>
      <c r="J50" s="10">
        <v>0</v>
      </c>
      <c r="K50" s="39">
        <f t="shared" si="110"/>
        <v>0</v>
      </c>
      <c r="L50" s="44">
        <v>477.22</v>
      </c>
      <c r="M50" s="10">
        <v>6134.424</v>
      </c>
      <c r="N50" s="39">
        <f t="shared" si="110"/>
        <v>12854.498973219897</v>
      </c>
      <c r="O50" s="44">
        <v>0</v>
      </c>
      <c r="P50" s="10">
        <v>0</v>
      </c>
      <c r="Q50" s="39">
        <f t="shared" si="102"/>
        <v>0</v>
      </c>
      <c r="R50" s="44">
        <v>2E-3</v>
      </c>
      <c r="S50" s="10">
        <v>0.16</v>
      </c>
      <c r="T50" s="39">
        <f t="shared" si="110"/>
        <v>80000</v>
      </c>
      <c r="U50" s="44">
        <v>0</v>
      </c>
      <c r="V50" s="10">
        <v>0</v>
      </c>
      <c r="W50" s="39">
        <f t="shared" si="110"/>
        <v>0</v>
      </c>
      <c r="X50" s="44">
        <v>0</v>
      </c>
      <c r="Y50" s="10">
        <v>0</v>
      </c>
      <c r="Z50" s="39">
        <f t="shared" si="110"/>
        <v>0</v>
      </c>
      <c r="AA50" s="44">
        <v>0</v>
      </c>
      <c r="AB50" s="10">
        <v>0</v>
      </c>
      <c r="AC50" s="39">
        <f t="shared" si="110"/>
        <v>0</v>
      </c>
      <c r="AD50" s="44">
        <v>59.68</v>
      </c>
      <c r="AE50" s="10">
        <v>825.21400000000006</v>
      </c>
      <c r="AF50" s="39">
        <f t="shared" si="110"/>
        <v>13827.312332439678</v>
      </c>
      <c r="AG50" s="44">
        <v>0</v>
      </c>
      <c r="AH50" s="10">
        <v>0</v>
      </c>
      <c r="AI50" s="39">
        <v>0</v>
      </c>
      <c r="AJ50" s="44">
        <v>0</v>
      </c>
      <c r="AK50" s="10">
        <v>0</v>
      </c>
      <c r="AL50" s="39">
        <f t="shared" si="110"/>
        <v>0</v>
      </c>
      <c r="AM50" s="44">
        <v>0</v>
      </c>
      <c r="AN50" s="10">
        <v>0</v>
      </c>
      <c r="AO50" s="39">
        <f t="shared" si="110"/>
        <v>0</v>
      </c>
      <c r="AP50" s="44">
        <v>0</v>
      </c>
      <c r="AQ50" s="10">
        <v>0</v>
      </c>
      <c r="AR50" s="39">
        <f t="shared" si="104"/>
        <v>0</v>
      </c>
      <c r="AS50" s="44">
        <v>0</v>
      </c>
      <c r="AT50" s="10">
        <v>0</v>
      </c>
      <c r="AU50" s="39">
        <f t="shared" si="111"/>
        <v>0</v>
      </c>
      <c r="AV50" s="44">
        <v>0</v>
      </c>
      <c r="AW50" s="10">
        <v>0</v>
      </c>
      <c r="AX50" s="39">
        <f t="shared" si="110"/>
        <v>0</v>
      </c>
      <c r="AY50" s="44">
        <v>189.56</v>
      </c>
      <c r="AZ50" s="10">
        <v>3041.7890000000002</v>
      </c>
      <c r="BA50" s="39">
        <f t="shared" si="110"/>
        <v>16046.576281916017</v>
      </c>
      <c r="BB50" s="44">
        <v>1821.425</v>
      </c>
      <c r="BC50" s="10">
        <v>28296.937000000002</v>
      </c>
      <c r="BD50" s="39">
        <f t="shared" si="110"/>
        <v>15535.603716870033</v>
      </c>
      <c r="BE50" s="5">
        <f t="shared" si="106"/>
        <v>2548.3269999999998</v>
      </c>
      <c r="BF50" s="14">
        <f t="shared" si="107"/>
        <v>38315.146000000008</v>
      </c>
    </row>
    <row r="51" spans="1:58" x14ac:dyDescent="0.3">
      <c r="A51" s="43">
        <v>2020</v>
      </c>
      <c r="B51" s="38" t="s">
        <v>11</v>
      </c>
      <c r="C51" s="44">
        <v>36.183999999999997</v>
      </c>
      <c r="D51" s="10">
        <v>503.58199999999999</v>
      </c>
      <c r="E51" s="39">
        <f t="shared" si="110"/>
        <v>13917.256245854522</v>
      </c>
      <c r="F51" s="44">
        <v>0</v>
      </c>
      <c r="G51" s="10">
        <v>0</v>
      </c>
      <c r="H51" s="39">
        <f t="shared" si="110"/>
        <v>0</v>
      </c>
      <c r="I51" s="44">
        <v>0</v>
      </c>
      <c r="J51" s="10">
        <v>0</v>
      </c>
      <c r="K51" s="39">
        <f t="shared" si="110"/>
        <v>0</v>
      </c>
      <c r="L51" s="44">
        <v>214.22</v>
      </c>
      <c r="M51" s="10">
        <v>2830.576</v>
      </c>
      <c r="N51" s="39">
        <f t="shared" si="110"/>
        <v>13213.40677807861</v>
      </c>
      <c r="O51" s="44">
        <v>0</v>
      </c>
      <c r="P51" s="10">
        <v>0</v>
      </c>
      <c r="Q51" s="39">
        <f t="shared" si="102"/>
        <v>0</v>
      </c>
      <c r="R51" s="44">
        <v>0</v>
      </c>
      <c r="S51" s="10">
        <v>0</v>
      </c>
      <c r="T51" s="39">
        <f t="shared" si="110"/>
        <v>0</v>
      </c>
      <c r="U51" s="44">
        <v>0</v>
      </c>
      <c r="V51" s="10">
        <v>0</v>
      </c>
      <c r="W51" s="39">
        <f t="shared" si="110"/>
        <v>0</v>
      </c>
      <c r="X51" s="44">
        <v>0</v>
      </c>
      <c r="Y51" s="10">
        <v>0</v>
      </c>
      <c r="Z51" s="39">
        <f t="shared" si="110"/>
        <v>0</v>
      </c>
      <c r="AA51" s="44">
        <v>0.55800000000000005</v>
      </c>
      <c r="AB51" s="10">
        <v>8.8840000000000003</v>
      </c>
      <c r="AC51" s="39">
        <f t="shared" si="110"/>
        <v>15921.146953405017</v>
      </c>
      <c r="AD51" s="44">
        <v>122.44</v>
      </c>
      <c r="AE51" s="10">
        <v>1681.0820000000001</v>
      </c>
      <c r="AF51" s="39">
        <f t="shared" si="110"/>
        <v>13729.84318850049</v>
      </c>
      <c r="AG51" s="44">
        <v>0</v>
      </c>
      <c r="AH51" s="10">
        <v>0</v>
      </c>
      <c r="AI51" s="39">
        <v>0</v>
      </c>
      <c r="AJ51" s="44">
        <v>0</v>
      </c>
      <c r="AK51" s="10">
        <v>0</v>
      </c>
      <c r="AL51" s="39">
        <f t="shared" si="110"/>
        <v>0</v>
      </c>
      <c r="AM51" s="44">
        <v>0</v>
      </c>
      <c r="AN51" s="10">
        <v>0</v>
      </c>
      <c r="AO51" s="39">
        <f t="shared" si="110"/>
        <v>0</v>
      </c>
      <c r="AP51" s="44">
        <v>0</v>
      </c>
      <c r="AQ51" s="10">
        <v>0</v>
      </c>
      <c r="AR51" s="39">
        <f t="shared" si="104"/>
        <v>0</v>
      </c>
      <c r="AS51" s="44">
        <v>0</v>
      </c>
      <c r="AT51" s="10">
        <v>0</v>
      </c>
      <c r="AU51" s="39">
        <f t="shared" si="111"/>
        <v>0</v>
      </c>
      <c r="AV51" s="44">
        <v>0</v>
      </c>
      <c r="AW51" s="10">
        <v>0</v>
      </c>
      <c r="AX51" s="39">
        <f t="shared" si="110"/>
        <v>0</v>
      </c>
      <c r="AY51" s="44">
        <v>326.02</v>
      </c>
      <c r="AZ51" s="10">
        <v>4585.6790000000001</v>
      </c>
      <c r="BA51" s="39">
        <f t="shared" si="110"/>
        <v>14065.637077479911</v>
      </c>
      <c r="BB51" s="44">
        <v>1573.7539999999999</v>
      </c>
      <c r="BC51" s="10">
        <v>25362.940999999999</v>
      </c>
      <c r="BD51" s="39">
        <f t="shared" si="110"/>
        <v>16116.204311474348</v>
      </c>
      <c r="BE51" s="5">
        <f t="shared" si="106"/>
        <v>2273.1759999999999</v>
      </c>
      <c r="BF51" s="14">
        <f t="shared" si="107"/>
        <v>34972.743999999999</v>
      </c>
    </row>
    <row r="52" spans="1:58" x14ac:dyDescent="0.3">
      <c r="A52" s="43">
        <v>2020</v>
      </c>
      <c r="B52" s="38" t="s">
        <v>12</v>
      </c>
      <c r="C52" s="67">
        <v>92.781000000000006</v>
      </c>
      <c r="D52" s="68">
        <v>1315.1990000000001</v>
      </c>
      <c r="E52" s="39">
        <f t="shared" si="110"/>
        <v>14175.305288798352</v>
      </c>
      <c r="F52" s="44">
        <v>0</v>
      </c>
      <c r="G52" s="10">
        <v>0</v>
      </c>
      <c r="H52" s="39">
        <f t="shared" si="110"/>
        <v>0</v>
      </c>
      <c r="I52" s="44">
        <v>0</v>
      </c>
      <c r="J52" s="10">
        <v>0</v>
      </c>
      <c r="K52" s="39">
        <f t="shared" si="110"/>
        <v>0</v>
      </c>
      <c r="L52" s="67">
        <v>27.02</v>
      </c>
      <c r="M52" s="68">
        <v>394.49200000000002</v>
      </c>
      <c r="N52" s="39">
        <f t="shared" si="110"/>
        <v>14600.000000000002</v>
      </c>
      <c r="O52" s="44">
        <v>0</v>
      </c>
      <c r="P52" s="10">
        <v>0</v>
      </c>
      <c r="Q52" s="39">
        <f t="shared" si="102"/>
        <v>0</v>
      </c>
      <c r="R52" s="44">
        <v>0</v>
      </c>
      <c r="S52" s="10">
        <v>0</v>
      </c>
      <c r="T52" s="39">
        <f t="shared" si="110"/>
        <v>0</v>
      </c>
      <c r="U52" s="67">
        <v>0.4</v>
      </c>
      <c r="V52" s="68">
        <v>8.3800000000000008</v>
      </c>
      <c r="W52" s="39">
        <f t="shared" si="110"/>
        <v>20950</v>
      </c>
      <c r="X52" s="44">
        <v>0</v>
      </c>
      <c r="Y52" s="10">
        <v>0</v>
      </c>
      <c r="Z52" s="39">
        <f t="shared" si="110"/>
        <v>0</v>
      </c>
      <c r="AA52" s="67">
        <v>1.335</v>
      </c>
      <c r="AB52" s="68">
        <v>33.25</v>
      </c>
      <c r="AC52" s="39">
        <f t="shared" si="110"/>
        <v>24906.367041198504</v>
      </c>
      <c r="AD52" s="67">
        <v>31.38</v>
      </c>
      <c r="AE52" s="68">
        <v>451.55799999999999</v>
      </c>
      <c r="AF52" s="39">
        <f t="shared" si="110"/>
        <v>14389.993626513704</v>
      </c>
      <c r="AG52" s="44">
        <v>0</v>
      </c>
      <c r="AH52" s="10">
        <v>0</v>
      </c>
      <c r="AI52" s="39">
        <v>0</v>
      </c>
      <c r="AJ52" s="44">
        <v>0</v>
      </c>
      <c r="AK52" s="10">
        <v>0</v>
      </c>
      <c r="AL52" s="39">
        <f t="shared" si="110"/>
        <v>0</v>
      </c>
      <c r="AM52" s="44">
        <v>0</v>
      </c>
      <c r="AN52" s="10">
        <v>0</v>
      </c>
      <c r="AO52" s="39">
        <f t="shared" si="110"/>
        <v>0</v>
      </c>
      <c r="AP52" s="44">
        <v>0</v>
      </c>
      <c r="AQ52" s="10">
        <v>0</v>
      </c>
      <c r="AR52" s="39">
        <f t="shared" si="104"/>
        <v>0</v>
      </c>
      <c r="AS52" s="44">
        <v>0</v>
      </c>
      <c r="AT52" s="10">
        <v>0</v>
      </c>
      <c r="AU52" s="39">
        <f t="shared" si="111"/>
        <v>0</v>
      </c>
      <c r="AV52" s="44">
        <v>0</v>
      </c>
      <c r="AW52" s="10">
        <v>0</v>
      </c>
      <c r="AX52" s="39">
        <f t="shared" si="110"/>
        <v>0</v>
      </c>
      <c r="AY52" s="67">
        <v>156.91</v>
      </c>
      <c r="AZ52" s="68">
        <v>2610.0230000000001</v>
      </c>
      <c r="BA52" s="39">
        <f t="shared" si="110"/>
        <v>16633.885666942835</v>
      </c>
      <c r="BB52" s="67">
        <v>1577.2</v>
      </c>
      <c r="BC52" s="68">
        <v>27841.85</v>
      </c>
      <c r="BD52" s="39">
        <f t="shared" si="110"/>
        <v>17652.707329444584</v>
      </c>
      <c r="BE52" s="5">
        <f t="shared" si="106"/>
        <v>1887.0260000000001</v>
      </c>
      <c r="BF52" s="14">
        <f t="shared" si="107"/>
        <v>32654.752</v>
      </c>
    </row>
    <row r="53" spans="1:58" x14ac:dyDescent="0.3">
      <c r="A53" s="43">
        <v>2020</v>
      </c>
      <c r="B53" s="38" t="s">
        <v>13</v>
      </c>
      <c r="C53" s="69">
        <v>63.26</v>
      </c>
      <c r="D53" s="70">
        <v>1018.812</v>
      </c>
      <c r="E53" s="39">
        <f t="shared" si="110"/>
        <v>16105.153335441039</v>
      </c>
      <c r="F53" s="44">
        <v>0</v>
      </c>
      <c r="G53" s="10">
        <v>0</v>
      </c>
      <c r="H53" s="39">
        <f t="shared" si="110"/>
        <v>0</v>
      </c>
      <c r="I53" s="44">
        <v>0</v>
      </c>
      <c r="J53" s="10">
        <v>0</v>
      </c>
      <c r="K53" s="39">
        <f t="shared" si="110"/>
        <v>0</v>
      </c>
      <c r="L53" s="69">
        <v>276.83999999999997</v>
      </c>
      <c r="M53" s="70">
        <v>4163.8019999999997</v>
      </c>
      <c r="N53" s="39">
        <f t="shared" si="110"/>
        <v>15040.463805808409</v>
      </c>
      <c r="O53" s="44">
        <v>0</v>
      </c>
      <c r="P53" s="10">
        <v>0</v>
      </c>
      <c r="Q53" s="39">
        <f t="shared" si="102"/>
        <v>0</v>
      </c>
      <c r="R53" s="44">
        <v>0</v>
      </c>
      <c r="S53" s="10">
        <v>0</v>
      </c>
      <c r="T53" s="39">
        <f t="shared" si="110"/>
        <v>0</v>
      </c>
      <c r="U53" s="44">
        <v>0</v>
      </c>
      <c r="V53" s="10">
        <v>0</v>
      </c>
      <c r="W53" s="39">
        <f t="shared" si="110"/>
        <v>0</v>
      </c>
      <c r="X53" s="44">
        <v>0</v>
      </c>
      <c r="Y53" s="10">
        <v>0</v>
      </c>
      <c r="Z53" s="39">
        <f t="shared" si="110"/>
        <v>0</v>
      </c>
      <c r="AA53" s="69">
        <v>0.05</v>
      </c>
      <c r="AB53" s="70">
        <v>6.34</v>
      </c>
      <c r="AC53" s="39">
        <f t="shared" si="110"/>
        <v>126800</v>
      </c>
      <c r="AD53" s="69">
        <v>93.52</v>
      </c>
      <c r="AE53" s="70">
        <v>1347.913</v>
      </c>
      <c r="AF53" s="39">
        <f t="shared" si="110"/>
        <v>14413.09880239521</v>
      </c>
      <c r="AG53" s="44">
        <v>0</v>
      </c>
      <c r="AH53" s="10">
        <v>0</v>
      </c>
      <c r="AI53" s="39">
        <v>0</v>
      </c>
      <c r="AJ53" s="44">
        <v>0</v>
      </c>
      <c r="AK53" s="10">
        <v>0</v>
      </c>
      <c r="AL53" s="39">
        <f t="shared" si="110"/>
        <v>0</v>
      </c>
      <c r="AM53" s="44">
        <v>0</v>
      </c>
      <c r="AN53" s="10">
        <v>0</v>
      </c>
      <c r="AO53" s="39">
        <f t="shared" si="110"/>
        <v>0</v>
      </c>
      <c r="AP53" s="44">
        <v>0</v>
      </c>
      <c r="AQ53" s="10">
        <v>0</v>
      </c>
      <c r="AR53" s="39">
        <f t="shared" si="104"/>
        <v>0</v>
      </c>
      <c r="AS53" s="44">
        <v>0</v>
      </c>
      <c r="AT53" s="10">
        <v>0</v>
      </c>
      <c r="AU53" s="39">
        <f t="shared" si="111"/>
        <v>0</v>
      </c>
      <c r="AV53" s="44">
        <v>0</v>
      </c>
      <c r="AW53" s="10">
        <v>0</v>
      </c>
      <c r="AX53" s="39">
        <f t="shared" si="110"/>
        <v>0</v>
      </c>
      <c r="AY53" s="69">
        <v>646.54</v>
      </c>
      <c r="AZ53" s="70">
        <v>9783.2270000000008</v>
      </c>
      <c r="BA53" s="39">
        <f t="shared" si="110"/>
        <v>15131.665480867388</v>
      </c>
      <c r="BB53" s="69">
        <v>1421.211</v>
      </c>
      <c r="BC53" s="70">
        <v>26797.697</v>
      </c>
      <c r="BD53" s="39">
        <f t="shared" si="110"/>
        <v>18855.537284752227</v>
      </c>
      <c r="BE53" s="5">
        <f t="shared" si="106"/>
        <v>2501.4210000000003</v>
      </c>
      <c r="BF53" s="14">
        <f t="shared" si="107"/>
        <v>43117.790999999997</v>
      </c>
    </row>
    <row r="54" spans="1:58" x14ac:dyDescent="0.3">
      <c r="A54" s="43">
        <v>2020</v>
      </c>
      <c r="B54" s="38" t="s">
        <v>14</v>
      </c>
      <c r="C54" s="12">
        <v>97.250799999999998</v>
      </c>
      <c r="D54" s="71">
        <v>1572.09</v>
      </c>
      <c r="E54" s="39">
        <f t="shared" si="110"/>
        <v>16165.316891994717</v>
      </c>
      <c r="F54" s="44">
        <v>0</v>
      </c>
      <c r="G54" s="10">
        <v>0</v>
      </c>
      <c r="H54" s="39">
        <f t="shared" si="110"/>
        <v>0</v>
      </c>
      <c r="I54" s="44">
        <v>0</v>
      </c>
      <c r="J54" s="10">
        <v>0</v>
      </c>
      <c r="K54" s="39">
        <f t="shared" si="110"/>
        <v>0</v>
      </c>
      <c r="L54" s="12">
        <v>635.55999999999995</v>
      </c>
      <c r="M54" s="71">
        <v>10001.636</v>
      </c>
      <c r="N54" s="39">
        <f t="shared" si="110"/>
        <v>15736.729813078233</v>
      </c>
      <c r="O54" s="12">
        <v>0</v>
      </c>
      <c r="P54" s="71">
        <v>0</v>
      </c>
      <c r="Q54" s="39">
        <f t="shared" si="102"/>
        <v>0</v>
      </c>
      <c r="R54" s="12">
        <v>0.06</v>
      </c>
      <c r="S54" s="71">
        <v>0.2</v>
      </c>
      <c r="T54" s="39">
        <f t="shared" si="110"/>
        <v>3333.3333333333335</v>
      </c>
      <c r="U54" s="44">
        <v>0</v>
      </c>
      <c r="V54" s="10">
        <v>0</v>
      </c>
      <c r="W54" s="39">
        <f t="shared" si="110"/>
        <v>0</v>
      </c>
      <c r="X54" s="44">
        <v>0</v>
      </c>
      <c r="Y54" s="10">
        <v>0</v>
      </c>
      <c r="Z54" s="39">
        <f t="shared" si="110"/>
        <v>0</v>
      </c>
      <c r="AA54" s="12">
        <v>0.33</v>
      </c>
      <c r="AB54" s="71">
        <v>14.042999999999999</v>
      </c>
      <c r="AC54" s="39">
        <f t="shared" si="110"/>
        <v>42554.545454545449</v>
      </c>
      <c r="AD54" s="12">
        <v>32.1</v>
      </c>
      <c r="AE54" s="71">
        <v>464.166</v>
      </c>
      <c r="AF54" s="39">
        <f t="shared" si="110"/>
        <v>14459.999999999998</v>
      </c>
      <c r="AG54" s="44">
        <v>0</v>
      </c>
      <c r="AH54" s="10">
        <v>0</v>
      </c>
      <c r="AI54" s="39">
        <v>0</v>
      </c>
      <c r="AJ54" s="44">
        <v>0</v>
      </c>
      <c r="AK54" s="10">
        <v>0</v>
      </c>
      <c r="AL54" s="39">
        <f t="shared" si="110"/>
        <v>0</v>
      </c>
      <c r="AM54" s="44">
        <v>0</v>
      </c>
      <c r="AN54" s="10">
        <v>0</v>
      </c>
      <c r="AO54" s="39">
        <f t="shared" si="110"/>
        <v>0</v>
      </c>
      <c r="AP54" s="44">
        <v>0</v>
      </c>
      <c r="AQ54" s="10">
        <v>0</v>
      </c>
      <c r="AR54" s="39">
        <f t="shared" si="104"/>
        <v>0</v>
      </c>
      <c r="AS54" s="44">
        <v>0</v>
      </c>
      <c r="AT54" s="10">
        <v>0</v>
      </c>
      <c r="AU54" s="39">
        <f t="shared" si="111"/>
        <v>0</v>
      </c>
      <c r="AV54" s="44">
        <v>0</v>
      </c>
      <c r="AW54" s="10">
        <v>0</v>
      </c>
      <c r="AX54" s="39">
        <f t="shared" si="110"/>
        <v>0</v>
      </c>
      <c r="AY54" s="12">
        <v>98.72</v>
      </c>
      <c r="AZ54" s="71">
        <v>1581.423</v>
      </c>
      <c r="BA54" s="39">
        <f t="shared" si="110"/>
        <v>16019.276742301457</v>
      </c>
      <c r="BB54" s="12">
        <v>348.64</v>
      </c>
      <c r="BC54" s="71">
        <v>6745.3040000000001</v>
      </c>
      <c r="BD54" s="39">
        <f t="shared" si="110"/>
        <v>19347.475906379073</v>
      </c>
      <c r="BE54" s="5">
        <f t="shared" si="106"/>
        <v>1212.6607999999999</v>
      </c>
      <c r="BF54" s="14">
        <f t="shared" si="107"/>
        <v>20378.862000000005</v>
      </c>
    </row>
    <row r="55" spans="1:58" x14ac:dyDescent="0.3">
      <c r="A55" s="43">
        <v>2020</v>
      </c>
      <c r="B55" s="39" t="s">
        <v>15</v>
      </c>
      <c r="C55" s="72">
        <v>124.0728</v>
      </c>
      <c r="D55" s="10">
        <v>2014.6469999999999</v>
      </c>
      <c r="E55" s="39">
        <f t="shared" si="110"/>
        <v>16237.620171383252</v>
      </c>
      <c r="F55" s="44">
        <v>0</v>
      </c>
      <c r="G55" s="10">
        <v>0</v>
      </c>
      <c r="H55" s="39">
        <f t="shared" si="110"/>
        <v>0</v>
      </c>
      <c r="I55" s="44">
        <v>0</v>
      </c>
      <c r="J55" s="10">
        <v>0</v>
      </c>
      <c r="K55" s="39">
        <f t="shared" si="110"/>
        <v>0</v>
      </c>
      <c r="L55" s="72">
        <v>444.15</v>
      </c>
      <c r="M55" s="10">
        <v>7674.9309999999996</v>
      </c>
      <c r="N55" s="39">
        <f t="shared" si="110"/>
        <v>17280.042778340652</v>
      </c>
      <c r="O55" s="44">
        <v>0</v>
      </c>
      <c r="P55" s="10">
        <v>0</v>
      </c>
      <c r="Q55" s="39">
        <f t="shared" si="102"/>
        <v>0</v>
      </c>
      <c r="R55" s="44">
        <v>0</v>
      </c>
      <c r="S55" s="10">
        <v>0</v>
      </c>
      <c r="T55" s="39">
        <f t="shared" si="110"/>
        <v>0</v>
      </c>
      <c r="U55" s="44">
        <v>0</v>
      </c>
      <c r="V55" s="10">
        <v>0</v>
      </c>
      <c r="W55" s="39">
        <f t="shared" si="110"/>
        <v>0</v>
      </c>
      <c r="X55" s="44">
        <v>0</v>
      </c>
      <c r="Y55" s="10">
        <v>0</v>
      </c>
      <c r="Z55" s="39">
        <f t="shared" si="110"/>
        <v>0</v>
      </c>
      <c r="AA55" s="44">
        <v>0</v>
      </c>
      <c r="AB55" s="10">
        <v>0</v>
      </c>
      <c r="AC55" s="39">
        <f t="shared" si="110"/>
        <v>0</v>
      </c>
      <c r="AD55" s="72">
        <v>98.3</v>
      </c>
      <c r="AE55" s="10">
        <v>1452.944</v>
      </c>
      <c r="AF55" s="39">
        <f t="shared" si="110"/>
        <v>14780.712105798577</v>
      </c>
      <c r="AG55" s="44">
        <v>0</v>
      </c>
      <c r="AH55" s="10">
        <v>0</v>
      </c>
      <c r="AI55" s="39">
        <v>0</v>
      </c>
      <c r="AJ55" s="44">
        <v>0</v>
      </c>
      <c r="AK55" s="10">
        <v>0</v>
      </c>
      <c r="AL55" s="39">
        <f t="shared" si="110"/>
        <v>0</v>
      </c>
      <c r="AM55" s="44">
        <v>0</v>
      </c>
      <c r="AN55" s="10">
        <v>0</v>
      </c>
      <c r="AO55" s="39">
        <f t="shared" si="110"/>
        <v>0</v>
      </c>
      <c r="AP55" s="72">
        <v>0</v>
      </c>
      <c r="AQ55" s="10">
        <v>0</v>
      </c>
      <c r="AR55" s="39">
        <f t="shared" si="104"/>
        <v>0</v>
      </c>
      <c r="AS55" s="72">
        <v>1.0999999999999999E-2</v>
      </c>
      <c r="AT55" s="10">
        <v>3.1E-2</v>
      </c>
      <c r="AU55" s="39">
        <f t="shared" si="111"/>
        <v>2818.1818181818185</v>
      </c>
      <c r="AV55" s="44">
        <v>0</v>
      </c>
      <c r="AW55" s="10">
        <v>0</v>
      </c>
      <c r="AX55" s="39">
        <f t="shared" si="110"/>
        <v>0</v>
      </c>
      <c r="AY55" s="72">
        <v>91.34</v>
      </c>
      <c r="AZ55" s="10">
        <v>1431.7550000000001</v>
      </c>
      <c r="BA55" s="39">
        <f t="shared" si="110"/>
        <v>15675.005474052989</v>
      </c>
      <c r="BB55" s="72">
        <v>554.37599999999998</v>
      </c>
      <c r="BC55" s="10">
        <v>10274.708000000001</v>
      </c>
      <c r="BD55" s="39">
        <f t="shared" si="110"/>
        <v>18533.82541812777</v>
      </c>
      <c r="BE55" s="5">
        <f>C55+F55+I55+U55+AA55+AD55+AJ55+L55+AV55+AY55+BB55+X55+AM55+R55+AS55</f>
        <v>1312.2498000000001</v>
      </c>
      <c r="BF55" s="14">
        <f>D55+G55+J55+V55+AB55+AE55+AK55+M55+AW55+AZ55+BC55+Y55+AN55+S55+AT55</f>
        <v>22849.016</v>
      </c>
    </row>
    <row r="56" spans="1:58" x14ac:dyDescent="0.3">
      <c r="A56" s="43">
        <v>2020</v>
      </c>
      <c r="B56" s="38" t="s">
        <v>16</v>
      </c>
      <c r="C56" s="72">
        <v>125.83839999999999</v>
      </c>
      <c r="D56" s="10">
        <v>2213.5320000000002</v>
      </c>
      <c r="E56" s="39">
        <f t="shared" si="110"/>
        <v>17590.274510801155</v>
      </c>
      <c r="F56" s="44">
        <v>0</v>
      </c>
      <c r="G56" s="10">
        <v>0</v>
      </c>
      <c r="H56" s="39">
        <f t="shared" si="110"/>
        <v>0</v>
      </c>
      <c r="I56" s="44">
        <v>0</v>
      </c>
      <c r="J56" s="10">
        <v>0</v>
      </c>
      <c r="K56" s="39">
        <f t="shared" si="110"/>
        <v>0</v>
      </c>
      <c r="L56" s="72">
        <v>125.94</v>
      </c>
      <c r="M56" s="10">
        <v>2192.125</v>
      </c>
      <c r="N56" s="39">
        <f t="shared" si="110"/>
        <v>17406.106082261394</v>
      </c>
      <c r="O56" s="44">
        <v>0</v>
      </c>
      <c r="P56" s="10">
        <v>0</v>
      </c>
      <c r="Q56" s="39">
        <f t="shared" si="102"/>
        <v>0</v>
      </c>
      <c r="R56" s="44">
        <v>0</v>
      </c>
      <c r="S56" s="10">
        <v>0</v>
      </c>
      <c r="T56" s="39">
        <f t="shared" si="110"/>
        <v>0</v>
      </c>
      <c r="U56" s="44">
        <v>0</v>
      </c>
      <c r="V56" s="10">
        <v>0</v>
      </c>
      <c r="W56" s="39">
        <f t="shared" si="110"/>
        <v>0</v>
      </c>
      <c r="X56" s="44">
        <v>0</v>
      </c>
      <c r="Y56" s="10">
        <v>0</v>
      </c>
      <c r="Z56" s="39">
        <f t="shared" si="110"/>
        <v>0</v>
      </c>
      <c r="AA56" s="72">
        <v>68.88</v>
      </c>
      <c r="AB56" s="10">
        <v>1151.1990000000001</v>
      </c>
      <c r="AC56" s="39">
        <f t="shared" si="110"/>
        <v>16713.109756097561</v>
      </c>
      <c r="AD56" s="72">
        <v>60.34</v>
      </c>
      <c r="AE56" s="10">
        <v>1008.405</v>
      </c>
      <c r="AF56" s="39">
        <f t="shared" si="110"/>
        <v>16712.048392442823</v>
      </c>
      <c r="AG56" s="44">
        <v>0</v>
      </c>
      <c r="AH56" s="10">
        <v>0</v>
      </c>
      <c r="AI56" s="39">
        <v>0</v>
      </c>
      <c r="AJ56" s="44">
        <v>0</v>
      </c>
      <c r="AK56" s="10">
        <v>0</v>
      </c>
      <c r="AL56" s="39">
        <f t="shared" si="110"/>
        <v>0</v>
      </c>
      <c r="AM56" s="72">
        <v>5.7000000000000002E-2</v>
      </c>
      <c r="AN56" s="10">
        <v>1.083</v>
      </c>
      <c r="AO56" s="39">
        <f t="shared" si="110"/>
        <v>19000</v>
      </c>
      <c r="AP56" s="44">
        <v>0</v>
      </c>
      <c r="AQ56" s="10">
        <v>0</v>
      </c>
      <c r="AR56" s="39">
        <f t="shared" si="104"/>
        <v>0</v>
      </c>
      <c r="AS56" s="44">
        <v>0</v>
      </c>
      <c r="AT56" s="10">
        <v>0</v>
      </c>
      <c r="AU56" s="39">
        <f t="shared" si="111"/>
        <v>0</v>
      </c>
      <c r="AV56" s="44">
        <v>0</v>
      </c>
      <c r="AW56" s="10">
        <v>0</v>
      </c>
      <c r="AX56" s="39">
        <f t="shared" si="110"/>
        <v>0</v>
      </c>
      <c r="AY56" s="44">
        <v>0</v>
      </c>
      <c r="AZ56" s="10">
        <v>0</v>
      </c>
      <c r="BA56" s="39">
        <f t="shared" si="110"/>
        <v>0</v>
      </c>
      <c r="BB56" s="72">
        <v>2044.5889999999999</v>
      </c>
      <c r="BC56" s="10">
        <v>38918.186999999998</v>
      </c>
      <c r="BD56" s="39">
        <f t="shared" si="110"/>
        <v>19034.72384914523</v>
      </c>
      <c r="BE56" s="5">
        <f t="shared" ref="BE56:BE57" si="112">C56+F56+I56+U56+AA56+AD56+AJ56+L56+AV56+AY56+BB56+X56+AM56+R56+AS56</f>
        <v>2425.6443999999997</v>
      </c>
      <c r="BF56" s="14">
        <f t="shared" ref="BF56:BF57" si="113">D56+G56+J56+V56+AB56+AE56+AK56+M56+AW56+AZ56+BC56+Y56+AN56+S56+AT56</f>
        <v>45484.530999999995</v>
      </c>
    </row>
    <row r="57" spans="1:58" ht="15" thickBot="1" x14ac:dyDescent="0.35">
      <c r="A57" s="59"/>
      <c r="B57" s="60" t="s">
        <v>17</v>
      </c>
      <c r="C57" s="61">
        <f t="shared" ref="C57:D57" si="114">SUM(C45:C56)</f>
        <v>640.68299999999999</v>
      </c>
      <c r="D57" s="62">
        <f t="shared" si="114"/>
        <v>10043.279</v>
      </c>
      <c r="E57" s="63"/>
      <c r="F57" s="61">
        <f t="shared" ref="F57:G57" si="115">SUM(F45:F56)</f>
        <v>0</v>
      </c>
      <c r="G57" s="62">
        <f t="shared" si="115"/>
        <v>0</v>
      </c>
      <c r="H57" s="63"/>
      <c r="I57" s="61">
        <f t="shared" ref="I57:J57" si="116">SUM(I45:I56)</f>
        <v>34</v>
      </c>
      <c r="J57" s="62">
        <f t="shared" si="116"/>
        <v>667.02200000000005</v>
      </c>
      <c r="K57" s="63"/>
      <c r="L57" s="61">
        <f t="shared" ref="L57:M57" si="117">SUM(L45:L56)</f>
        <v>3628.6989400000002</v>
      </c>
      <c r="M57" s="62">
        <f t="shared" si="117"/>
        <v>52251.366999999998</v>
      </c>
      <c r="N57" s="63"/>
      <c r="O57" s="61">
        <f t="shared" ref="O57:P57" si="118">SUM(O45:O56)</f>
        <v>0</v>
      </c>
      <c r="P57" s="62">
        <f t="shared" si="118"/>
        <v>0</v>
      </c>
      <c r="Q57" s="63"/>
      <c r="R57" s="61">
        <f t="shared" ref="R57:S57" si="119">SUM(R45:R56)</f>
        <v>6.2E-2</v>
      </c>
      <c r="S57" s="62">
        <f t="shared" si="119"/>
        <v>0.36</v>
      </c>
      <c r="T57" s="63"/>
      <c r="U57" s="61">
        <f t="shared" ref="U57:V57" si="120">SUM(U45:U56)</f>
        <v>0.4</v>
      </c>
      <c r="V57" s="62">
        <f t="shared" si="120"/>
        <v>8.3800000000000008</v>
      </c>
      <c r="W57" s="63"/>
      <c r="X57" s="61">
        <f t="shared" ref="X57:Y57" si="121">SUM(X45:X56)</f>
        <v>0</v>
      </c>
      <c r="Y57" s="62">
        <f t="shared" si="121"/>
        <v>0</v>
      </c>
      <c r="Z57" s="63"/>
      <c r="AA57" s="61">
        <f t="shared" ref="AA57:AB57" si="122">SUM(AA45:AA56)</f>
        <v>71.512999999999991</v>
      </c>
      <c r="AB57" s="62">
        <f t="shared" si="122"/>
        <v>1223.6030000000001</v>
      </c>
      <c r="AC57" s="63"/>
      <c r="AD57" s="61">
        <f t="shared" ref="AD57:AE57" si="123">SUM(AD45:AD56)</f>
        <v>717.53593000000001</v>
      </c>
      <c r="AE57" s="62">
        <f t="shared" si="123"/>
        <v>10069.115000000002</v>
      </c>
      <c r="AF57" s="63"/>
      <c r="AG57" s="61">
        <v>0</v>
      </c>
      <c r="AH57" s="62">
        <v>0</v>
      </c>
      <c r="AI57" s="63"/>
      <c r="AJ57" s="61">
        <f t="shared" ref="AJ57:AK57" si="124">SUM(AJ45:AJ56)</f>
        <v>0</v>
      </c>
      <c r="AK57" s="62">
        <f t="shared" si="124"/>
        <v>0</v>
      </c>
      <c r="AL57" s="63"/>
      <c r="AM57" s="61">
        <f t="shared" ref="AM57:AN57" si="125">SUM(AM45:AM56)</f>
        <v>5.7000000000000002E-2</v>
      </c>
      <c r="AN57" s="62">
        <f t="shared" si="125"/>
        <v>1.083</v>
      </c>
      <c r="AO57" s="63"/>
      <c r="AP57" s="61">
        <f t="shared" ref="AP57:AQ57" si="126">SUM(AP45:AP56)</f>
        <v>0</v>
      </c>
      <c r="AQ57" s="62">
        <f t="shared" si="126"/>
        <v>0</v>
      </c>
      <c r="AR57" s="63"/>
      <c r="AS57" s="61">
        <f t="shared" ref="AS57:AT57" si="127">SUM(AS45:AS56)</f>
        <v>1.0999999999999999E-2</v>
      </c>
      <c r="AT57" s="62">
        <f t="shared" si="127"/>
        <v>3.1E-2</v>
      </c>
      <c r="AU57" s="63"/>
      <c r="AV57" s="61">
        <f t="shared" ref="AV57:AW57" si="128">SUM(AV45:AV56)</f>
        <v>0</v>
      </c>
      <c r="AW57" s="62">
        <f t="shared" si="128"/>
        <v>0</v>
      </c>
      <c r="AX57" s="63"/>
      <c r="AY57" s="61">
        <f t="shared" ref="AY57:AZ57" si="129">SUM(AY45:AY56)</f>
        <v>6351.9560000000001</v>
      </c>
      <c r="AZ57" s="62">
        <f t="shared" si="129"/>
        <v>96000.253000000012</v>
      </c>
      <c r="BA57" s="63"/>
      <c r="BB57" s="61">
        <f t="shared" ref="BB57:BC57" si="130">SUM(BB45:BB56)</f>
        <v>19379.913</v>
      </c>
      <c r="BC57" s="62">
        <f t="shared" si="130"/>
        <v>345253.20399999991</v>
      </c>
      <c r="BD57" s="63"/>
      <c r="BE57" s="35">
        <f t="shared" si="112"/>
        <v>30824.829870000001</v>
      </c>
      <c r="BF57" s="36">
        <f t="shared" si="113"/>
        <v>515517.69699999993</v>
      </c>
    </row>
    <row r="58" spans="1:58" x14ac:dyDescent="0.3">
      <c r="A58" s="43">
        <v>2021</v>
      </c>
      <c r="B58" s="38" t="s">
        <v>5</v>
      </c>
      <c r="C58" s="72">
        <v>123.20805</v>
      </c>
      <c r="D58" s="10">
        <v>2254.2910000000002</v>
      </c>
      <c r="E58" s="39">
        <f>IF(C58=0,0,D58/C58*1000)</f>
        <v>18296.621040589474</v>
      </c>
      <c r="F58" s="44">
        <v>0</v>
      </c>
      <c r="G58" s="10">
        <v>0</v>
      </c>
      <c r="H58" s="39">
        <f t="shared" ref="H58:H69" si="131">IF(F58=0,0,G58/F58*1000)</f>
        <v>0</v>
      </c>
      <c r="I58" s="44">
        <v>0</v>
      </c>
      <c r="J58" s="10">
        <v>0</v>
      </c>
      <c r="K58" s="39">
        <f t="shared" ref="K58:K69" si="132">IF(I58=0,0,J58/I58*1000)</f>
        <v>0</v>
      </c>
      <c r="L58" s="72">
        <v>485.74</v>
      </c>
      <c r="M58" s="10">
        <v>8451.866</v>
      </c>
      <c r="N58" s="39">
        <f t="shared" ref="N58:N69" si="133">IF(L58=0,0,M58/L58*1000)</f>
        <v>17399.979412854613</v>
      </c>
      <c r="O58" s="44">
        <v>0</v>
      </c>
      <c r="P58" s="10">
        <v>0</v>
      </c>
      <c r="Q58" s="39">
        <f t="shared" ref="Q58:Q69" si="134">IF(O58=0,0,P58/O58*1000)</f>
        <v>0</v>
      </c>
      <c r="R58" s="44">
        <v>0</v>
      </c>
      <c r="S58" s="10">
        <v>0</v>
      </c>
      <c r="T58" s="39">
        <f t="shared" ref="T58:T69" si="135">IF(R58=0,0,S58/R58*1000)</f>
        <v>0</v>
      </c>
      <c r="U58" s="44">
        <v>0</v>
      </c>
      <c r="V58" s="10">
        <v>0</v>
      </c>
      <c r="W58" s="39">
        <f t="shared" ref="W58:W69" si="136">IF(U58=0,0,V58/U58*1000)</f>
        <v>0</v>
      </c>
      <c r="X58" s="44">
        <v>0</v>
      </c>
      <c r="Y58" s="10">
        <v>0</v>
      </c>
      <c r="Z58" s="39">
        <f t="shared" ref="Z58:Z69" si="137">IF(X58=0,0,Y58/X58*1000)</f>
        <v>0</v>
      </c>
      <c r="AA58" s="72">
        <v>93.671199999999999</v>
      </c>
      <c r="AB58" s="10">
        <v>1778.6479999999999</v>
      </c>
      <c r="AC58" s="39">
        <f t="shared" ref="AC58:AC69" si="138">IF(AA58=0,0,AB58/AA58*1000)</f>
        <v>18988.205553040851</v>
      </c>
      <c r="AD58" s="72">
        <v>91.56</v>
      </c>
      <c r="AE58" s="10">
        <v>1583.9880000000001</v>
      </c>
      <c r="AF58" s="39">
        <f t="shared" ref="AF58:AF69" si="139">IF(AD58=0,0,AE58/AD58*1000)</f>
        <v>17300</v>
      </c>
      <c r="AG58" s="44">
        <v>0</v>
      </c>
      <c r="AH58" s="10">
        <v>0</v>
      </c>
      <c r="AI58" s="39">
        <f t="shared" ref="AI58:AI69" si="140">IF(AG58=0,0,AH58/AG58*1000)</f>
        <v>0</v>
      </c>
      <c r="AJ58" s="44">
        <v>0</v>
      </c>
      <c r="AK58" s="10">
        <v>0</v>
      </c>
      <c r="AL58" s="39">
        <f t="shared" ref="AL58:AL69" si="141">IF(AJ58=0,0,AK58/AJ58*1000)</f>
        <v>0</v>
      </c>
      <c r="AM58" s="44">
        <v>0</v>
      </c>
      <c r="AN58" s="10">
        <v>0</v>
      </c>
      <c r="AO58" s="39">
        <f t="shared" ref="AO58:AO69" si="142">IF(AM58=0,0,AN58/AM58*1000)</f>
        <v>0</v>
      </c>
      <c r="AP58" s="44">
        <v>0</v>
      </c>
      <c r="AQ58" s="10">
        <v>0</v>
      </c>
      <c r="AR58" s="39">
        <f t="shared" ref="AR58:AR69" si="143">IF(AP58=0,0,AQ58/AP58*1000)</f>
        <v>0</v>
      </c>
      <c r="AS58" s="44">
        <v>0</v>
      </c>
      <c r="AT58" s="10">
        <v>0</v>
      </c>
      <c r="AU58" s="39">
        <f t="shared" ref="AU58:AU69" si="144">IF(AS58=0,0,AT58/AS58*1000)</f>
        <v>0</v>
      </c>
      <c r="AV58" s="44">
        <v>0</v>
      </c>
      <c r="AW58" s="10">
        <v>0</v>
      </c>
      <c r="AX58" s="39">
        <f t="shared" ref="AX58:AX69" si="145">IF(AV58=0,0,AW58/AV58*1000)</f>
        <v>0</v>
      </c>
      <c r="AY58" s="72">
        <v>0.23499999999999999</v>
      </c>
      <c r="AZ58" s="10">
        <v>4.3150000000000004</v>
      </c>
      <c r="BA58" s="39">
        <f t="shared" ref="BA58:BA69" si="146">IF(AY58=0,0,AZ58/AY58*1000)</f>
        <v>18361.702127659577</v>
      </c>
      <c r="BB58" s="72">
        <v>5536.7470000000003</v>
      </c>
      <c r="BC58" s="10">
        <v>115725.08100000001</v>
      </c>
      <c r="BD58" s="39">
        <f t="shared" ref="BD58:BD69" si="147">IF(BB58=0,0,BC58/BB58*1000)</f>
        <v>20901.276688279235</v>
      </c>
      <c r="BE58" s="5">
        <f t="shared" ref="BE58:BE60" si="148">C58+F58+I58+U58+AA58+AD58+AJ58+L58+AV58+AY58+BB58+X58+AM58+R58+AS58+AG58+O58</f>
        <v>6331.1612500000001</v>
      </c>
      <c r="BF58" s="14">
        <f t="shared" ref="BF58:BF60" si="149">D58+G58+J58+V58+AB58+AE58+AK58+M58+AW58+AZ58+BC58+Y58+AN58+S58+AT58+AH58+P58</f>
        <v>129798.18900000001</v>
      </c>
    </row>
    <row r="59" spans="1:58" x14ac:dyDescent="0.3">
      <c r="A59" s="43">
        <v>2021</v>
      </c>
      <c r="B59" s="38" t="s">
        <v>6</v>
      </c>
      <c r="C59" s="44">
        <v>54.602211658708875</v>
      </c>
      <c r="D59" s="10">
        <v>1137.8789999999999</v>
      </c>
      <c r="E59" s="39">
        <f t="shared" ref="E59:E60" si="150">IF(C59=0,0,D59/C59*1000)</f>
        <v>20839.43059142572</v>
      </c>
      <c r="F59" s="44">
        <v>0</v>
      </c>
      <c r="G59" s="10">
        <v>0</v>
      </c>
      <c r="H59" s="39">
        <f t="shared" si="131"/>
        <v>0</v>
      </c>
      <c r="I59" s="44">
        <v>0</v>
      </c>
      <c r="J59" s="10">
        <v>0</v>
      </c>
      <c r="K59" s="39">
        <f t="shared" si="132"/>
        <v>0</v>
      </c>
      <c r="L59" s="72">
        <v>55.952617287763111</v>
      </c>
      <c r="M59" s="10">
        <v>9112.3529999999992</v>
      </c>
      <c r="N59" s="39">
        <f t="shared" si="133"/>
        <v>162858.38700154744</v>
      </c>
      <c r="O59" s="44">
        <v>0</v>
      </c>
      <c r="P59" s="10">
        <v>0</v>
      </c>
      <c r="Q59" s="39">
        <f t="shared" si="134"/>
        <v>0</v>
      </c>
      <c r="R59" s="44">
        <v>0</v>
      </c>
      <c r="S59" s="10">
        <v>0</v>
      </c>
      <c r="T59" s="39">
        <f t="shared" si="135"/>
        <v>0</v>
      </c>
      <c r="U59" s="44">
        <v>0</v>
      </c>
      <c r="V59" s="10">
        <v>0</v>
      </c>
      <c r="W59" s="39">
        <f t="shared" si="136"/>
        <v>0</v>
      </c>
      <c r="X59" s="44">
        <v>0</v>
      </c>
      <c r="Y59" s="10">
        <v>0</v>
      </c>
      <c r="Z59" s="39">
        <f t="shared" si="137"/>
        <v>0</v>
      </c>
      <c r="AA59" s="72">
        <v>53.313250374366206</v>
      </c>
      <c r="AB59" s="10">
        <v>570.96500000000003</v>
      </c>
      <c r="AC59" s="39">
        <f t="shared" si="138"/>
        <v>10709.626518561103</v>
      </c>
      <c r="AD59" s="72">
        <v>55.784865980904407</v>
      </c>
      <c r="AE59" s="10">
        <v>568.61300000000006</v>
      </c>
      <c r="AF59" s="39">
        <f t="shared" si="139"/>
        <v>10192.961657282474</v>
      </c>
      <c r="AG59" s="44">
        <v>0</v>
      </c>
      <c r="AH59" s="10">
        <v>0</v>
      </c>
      <c r="AI59" s="39">
        <f t="shared" si="140"/>
        <v>0</v>
      </c>
      <c r="AJ59" s="44">
        <v>0</v>
      </c>
      <c r="AK59" s="10">
        <v>0</v>
      </c>
      <c r="AL59" s="39">
        <f t="shared" si="141"/>
        <v>0</v>
      </c>
      <c r="AM59" s="44">
        <v>0</v>
      </c>
      <c r="AN59" s="10">
        <v>0</v>
      </c>
      <c r="AO59" s="39">
        <f t="shared" si="142"/>
        <v>0</v>
      </c>
      <c r="AP59" s="44">
        <v>0</v>
      </c>
      <c r="AQ59" s="10">
        <v>0</v>
      </c>
      <c r="AR59" s="39">
        <f t="shared" si="143"/>
        <v>0</v>
      </c>
      <c r="AS59" s="44">
        <v>0</v>
      </c>
      <c r="AT59" s="10">
        <v>0</v>
      </c>
      <c r="AU59" s="39">
        <f t="shared" si="144"/>
        <v>0</v>
      </c>
      <c r="AV59" s="44">
        <v>0</v>
      </c>
      <c r="AW59" s="10">
        <v>0</v>
      </c>
      <c r="AX59" s="39">
        <f t="shared" si="145"/>
        <v>0</v>
      </c>
      <c r="AY59" s="72">
        <v>60.100902653253506</v>
      </c>
      <c r="AZ59" s="10">
        <v>526.44799999999998</v>
      </c>
      <c r="BA59" s="39">
        <f t="shared" si="146"/>
        <v>8759.4025506953221</v>
      </c>
      <c r="BB59" s="72">
        <v>49.173518290774808</v>
      </c>
      <c r="BC59" s="10">
        <v>15792.606</v>
      </c>
      <c r="BD59" s="39">
        <f t="shared" si="147"/>
        <v>321160.7903793772</v>
      </c>
      <c r="BE59" s="5">
        <f t="shared" si="148"/>
        <v>328.92736624577094</v>
      </c>
      <c r="BF59" s="14">
        <f t="shared" si="149"/>
        <v>27708.864000000001</v>
      </c>
    </row>
    <row r="60" spans="1:58" x14ac:dyDescent="0.3">
      <c r="A60" s="43">
        <v>2021</v>
      </c>
      <c r="B60" s="38" t="s">
        <v>7</v>
      </c>
      <c r="C60" s="72">
        <v>122.14352000000001</v>
      </c>
      <c r="D60" s="10">
        <v>2234.4850000000001</v>
      </c>
      <c r="E60" s="39">
        <f t="shared" si="150"/>
        <v>18293.929960426878</v>
      </c>
      <c r="F60" s="44">
        <v>0</v>
      </c>
      <c r="G60" s="10">
        <v>0</v>
      </c>
      <c r="H60" s="39">
        <f t="shared" si="131"/>
        <v>0</v>
      </c>
      <c r="I60" s="44">
        <v>0</v>
      </c>
      <c r="J60" s="10">
        <v>0</v>
      </c>
      <c r="K60" s="39">
        <f t="shared" si="132"/>
        <v>0</v>
      </c>
      <c r="L60" s="72">
        <v>678.98</v>
      </c>
      <c r="M60" s="10">
        <v>12280.288</v>
      </c>
      <c r="N60" s="39">
        <f t="shared" si="133"/>
        <v>18086.37662375917</v>
      </c>
      <c r="O60" s="44">
        <v>0</v>
      </c>
      <c r="P60" s="10">
        <v>0</v>
      </c>
      <c r="Q60" s="39">
        <f t="shared" si="134"/>
        <v>0</v>
      </c>
      <c r="R60" s="44">
        <v>0</v>
      </c>
      <c r="S60" s="10">
        <v>0</v>
      </c>
      <c r="T60" s="39">
        <f t="shared" si="135"/>
        <v>0</v>
      </c>
      <c r="U60" s="44">
        <v>0</v>
      </c>
      <c r="V60" s="10">
        <v>0</v>
      </c>
      <c r="W60" s="39">
        <f t="shared" si="136"/>
        <v>0</v>
      </c>
      <c r="X60" s="44">
        <v>0</v>
      </c>
      <c r="Y60" s="10">
        <v>0</v>
      </c>
      <c r="Z60" s="39">
        <f t="shared" si="137"/>
        <v>0</v>
      </c>
      <c r="AA60" s="72">
        <v>1.5680000000000001</v>
      </c>
      <c r="AB60" s="10">
        <v>41.987000000000002</v>
      </c>
      <c r="AC60" s="39">
        <f t="shared" si="138"/>
        <v>26777.423469387755</v>
      </c>
      <c r="AD60" s="72">
        <v>60.84</v>
      </c>
      <c r="AE60" s="10">
        <v>1091.913</v>
      </c>
      <c r="AF60" s="39">
        <f t="shared" si="139"/>
        <v>17947.287968441815</v>
      </c>
      <c r="AG60" s="72">
        <v>1.9E-2</v>
      </c>
      <c r="AH60" s="10">
        <v>1.4999999999999999E-2</v>
      </c>
      <c r="AI60" s="39">
        <f t="shared" si="140"/>
        <v>789.47368421052636</v>
      </c>
      <c r="AJ60" s="44">
        <v>0</v>
      </c>
      <c r="AK60" s="10">
        <v>0</v>
      </c>
      <c r="AL60" s="39">
        <f t="shared" si="141"/>
        <v>0</v>
      </c>
      <c r="AM60" s="44">
        <v>0</v>
      </c>
      <c r="AN60" s="10">
        <v>0</v>
      </c>
      <c r="AO60" s="39">
        <f t="shared" si="142"/>
        <v>0</v>
      </c>
      <c r="AP60" s="44">
        <v>0</v>
      </c>
      <c r="AQ60" s="10">
        <v>0</v>
      </c>
      <c r="AR60" s="39">
        <f t="shared" si="143"/>
        <v>0</v>
      </c>
      <c r="AS60" s="44">
        <v>0</v>
      </c>
      <c r="AT60" s="10">
        <v>0</v>
      </c>
      <c r="AU60" s="39">
        <f t="shared" si="144"/>
        <v>0</v>
      </c>
      <c r="AV60" s="44">
        <v>0</v>
      </c>
      <c r="AW60" s="10">
        <v>0</v>
      </c>
      <c r="AX60" s="39">
        <f t="shared" si="145"/>
        <v>0</v>
      </c>
      <c r="AY60" s="44">
        <v>0</v>
      </c>
      <c r="AZ60" s="10">
        <v>0</v>
      </c>
      <c r="BA60" s="39">
        <f t="shared" si="146"/>
        <v>0</v>
      </c>
      <c r="BB60" s="72">
        <v>1468.62</v>
      </c>
      <c r="BC60" s="10">
        <v>30849.685000000001</v>
      </c>
      <c r="BD60" s="39">
        <f t="shared" si="147"/>
        <v>21005.900096689413</v>
      </c>
      <c r="BE60" s="5">
        <f t="shared" si="148"/>
        <v>2332.1705199999997</v>
      </c>
      <c r="BF60" s="14">
        <f t="shared" si="149"/>
        <v>46498.373</v>
      </c>
    </row>
    <row r="61" spans="1:58" x14ac:dyDescent="0.3">
      <c r="A61" s="43">
        <v>2021</v>
      </c>
      <c r="B61" s="38" t="s">
        <v>8</v>
      </c>
      <c r="C61" s="69">
        <v>92.703639999999993</v>
      </c>
      <c r="D61" s="70">
        <v>1797.836</v>
      </c>
      <c r="E61" s="39">
        <f>IF(C61=0,0,D61/C61*1000)</f>
        <v>19393.370098520405</v>
      </c>
      <c r="F61" s="44">
        <v>0</v>
      </c>
      <c r="G61" s="10">
        <v>0</v>
      </c>
      <c r="H61" s="39">
        <f t="shared" si="131"/>
        <v>0</v>
      </c>
      <c r="I61" s="44">
        <v>0</v>
      </c>
      <c r="J61" s="10">
        <v>0</v>
      </c>
      <c r="K61" s="39">
        <f t="shared" si="132"/>
        <v>0</v>
      </c>
      <c r="L61" s="69">
        <v>509.5</v>
      </c>
      <c r="M61" s="70">
        <v>9266.7189999999991</v>
      </c>
      <c r="N61" s="39">
        <f t="shared" si="133"/>
        <v>18187.868498527965</v>
      </c>
      <c r="O61" s="44">
        <v>0.01</v>
      </c>
      <c r="P61" s="10">
        <v>1.4999999999999999E-2</v>
      </c>
      <c r="Q61" s="39">
        <f t="shared" si="134"/>
        <v>1500</v>
      </c>
      <c r="R61" s="44">
        <v>0</v>
      </c>
      <c r="S61" s="10">
        <v>0</v>
      </c>
      <c r="T61" s="39">
        <f t="shared" si="135"/>
        <v>0</v>
      </c>
      <c r="U61" s="44">
        <v>0</v>
      </c>
      <c r="V61" s="10">
        <v>0</v>
      </c>
      <c r="W61" s="39">
        <f t="shared" si="136"/>
        <v>0</v>
      </c>
      <c r="X61" s="44">
        <v>0</v>
      </c>
      <c r="Y61" s="10">
        <v>0</v>
      </c>
      <c r="Z61" s="39">
        <f t="shared" si="137"/>
        <v>0</v>
      </c>
      <c r="AA61" s="69">
        <v>0.58499999999999996</v>
      </c>
      <c r="AB61" s="70">
        <v>26.68</v>
      </c>
      <c r="AC61" s="39">
        <f t="shared" si="138"/>
        <v>45606.837606837609</v>
      </c>
      <c r="AD61" s="69">
        <v>31.06</v>
      </c>
      <c r="AE61" s="70">
        <v>657.60199999999998</v>
      </c>
      <c r="AF61" s="39">
        <f t="shared" si="139"/>
        <v>21171.989697359946</v>
      </c>
      <c r="AG61" s="69">
        <v>5.0000000000000001E-3</v>
      </c>
      <c r="AH61" s="70">
        <v>1.4999999999999999E-2</v>
      </c>
      <c r="AI61" s="39">
        <f t="shared" si="140"/>
        <v>3000</v>
      </c>
      <c r="AJ61" s="44">
        <v>0</v>
      </c>
      <c r="AK61" s="10">
        <v>0</v>
      </c>
      <c r="AL61" s="39">
        <f t="shared" si="141"/>
        <v>0</v>
      </c>
      <c r="AM61" s="44">
        <v>0</v>
      </c>
      <c r="AN61" s="10">
        <v>0</v>
      </c>
      <c r="AO61" s="39">
        <f t="shared" si="142"/>
        <v>0</v>
      </c>
      <c r="AP61" s="44">
        <v>0</v>
      </c>
      <c r="AQ61" s="10">
        <v>0</v>
      </c>
      <c r="AR61" s="39">
        <f t="shared" si="143"/>
        <v>0</v>
      </c>
      <c r="AS61" s="44">
        <v>0</v>
      </c>
      <c r="AT61" s="10">
        <v>0</v>
      </c>
      <c r="AU61" s="39">
        <f t="shared" si="144"/>
        <v>0</v>
      </c>
      <c r="AV61" s="44">
        <v>0</v>
      </c>
      <c r="AW61" s="10">
        <v>0</v>
      </c>
      <c r="AX61" s="39">
        <f t="shared" si="145"/>
        <v>0</v>
      </c>
      <c r="AY61" s="69">
        <v>287.08</v>
      </c>
      <c r="AZ61" s="70">
        <v>4776.6360000000004</v>
      </c>
      <c r="BA61" s="39">
        <f t="shared" si="146"/>
        <v>16638.693047234225</v>
      </c>
      <c r="BB61" s="69">
        <v>1225.1400000000001</v>
      </c>
      <c r="BC61" s="70">
        <v>28005.938999999998</v>
      </c>
      <c r="BD61" s="39">
        <f t="shared" si="147"/>
        <v>22859.378520005874</v>
      </c>
      <c r="BE61" s="5">
        <f>C61+F61+I61+U61+AA61+AD61+AJ61+L61+AV61+AY61+BB61+X61+AM61+R61+AS61+AG61+O61</f>
        <v>2146.0836400000003</v>
      </c>
      <c r="BF61" s="14">
        <f>D61+G61+J61+V61+AB61+AE61+AK61+M61+AW61+AZ61+BC61+Y61+AN61+S61+AT61+AH61+P61</f>
        <v>44531.441999999995</v>
      </c>
    </row>
    <row r="62" spans="1:58" x14ac:dyDescent="0.3">
      <c r="A62" s="43">
        <v>2021</v>
      </c>
      <c r="B62" s="39" t="s">
        <v>9</v>
      </c>
      <c r="C62" s="73">
        <v>90.553839999999994</v>
      </c>
      <c r="D62" s="74">
        <v>1780.741</v>
      </c>
      <c r="E62" s="39">
        <f t="shared" ref="E62:E69" si="151">IF(C62=0,0,D62/C62*1000)</f>
        <v>19664.997089024611</v>
      </c>
      <c r="F62" s="44">
        <v>0</v>
      </c>
      <c r="G62" s="10">
        <v>0</v>
      </c>
      <c r="H62" s="39">
        <f t="shared" si="131"/>
        <v>0</v>
      </c>
      <c r="I62" s="44">
        <v>0</v>
      </c>
      <c r="J62" s="10">
        <v>0</v>
      </c>
      <c r="K62" s="39">
        <f t="shared" si="132"/>
        <v>0</v>
      </c>
      <c r="L62" s="73">
        <v>77.760000000000005</v>
      </c>
      <c r="M62" s="74">
        <v>1543.5360000000001</v>
      </c>
      <c r="N62" s="39">
        <f t="shared" si="133"/>
        <v>19849.999999999996</v>
      </c>
      <c r="O62" s="44">
        <v>0</v>
      </c>
      <c r="P62" s="10">
        <v>0</v>
      </c>
      <c r="Q62" s="39">
        <f t="shared" si="134"/>
        <v>0</v>
      </c>
      <c r="R62" s="44">
        <v>0</v>
      </c>
      <c r="S62" s="10">
        <v>0</v>
      </c>
      <c r="T62" s="39">
        <f t="shared" si="135"/>
        <v>0</v>
      </c>
      <c r="U62" s="44">
        <v>0</v>
      </c>
      <c r="V62" s="10">
        <v>0</v>
      </c>
      <c r="W62" s="39">
        <f t="shared" si="136"/>
        <v>0</v>
      </c>
      <c r="X62" s="44">
        <v>0</v>
      </c>
      <c r="Y62" s="10">
        <v>0</v>
      </c>
      <c r="Z62" s="39">
        <f t="shared" si="137"/>
        <v>0</v>
      </c>
      <c r="AA62" s="73">
        <v>89.731999999999999</v>
      </c>
      <c r="AB62" s="74">
        <v>1802.242</v>
      </c>
      <c r="AC62" s="39">
        <f t="shared" si="138"/>
        <v>20084.718940846073</v>
      </c>
      <c r="AD62" s="73">
        <v>62.42</v>
      </c>
      <c r="AE62" s="74">
        <v>1281.039</v>
      </c>
      <c r="AF62" s="39">
        <f t="shared" si="139"/>
        <v>20522.893303428387</v>
      </c>
      <c r="AG62" s="44">
        <v>0</v>
      </c>
      <c r="AH62" s="10">
        <v>0</v>
      </c>
      <c r="AI62" s="39">
        <f t="shared" si="140"/>
        <v>0</v>
      </c>
      <c r="AJ62" s="44">
        <v>0</v>
      </c>
      <c r="AK62" s="10">
        <v>0</v>
      </c>
      <c r="AL62" s="39">
        <f t="shared" si="141"/>
        <v>0</v>
      </c>
      <c r="AM62" s="44">
        <v>0</v>
      </c>
      <c r="AN62" s="10">
        <v>0</v>
      </c>
      <c r="AO62" s="39">
        <f t="shared" si="142"/>
        <v>0</v>
      </c>
      <c r="AP62" s="73">
        <v>0.04</v>
      </c>
      <c r="AQ62" s="74">
        <v>0.72699999999999998</v>
      </c>
      <c r="AR62" s="39">
        <f t="shared" si="143"/>
        <v>18175</v>
      </c>
      <c r="AS62" s="44">
        <v>0</v>
      </c>
      <c r="AT62" s="10">
        <v>0</v>
      </c>
      <c r="AU62" s="39">
        <f t="shared" si="144"/>
        <v>0</v>
      </c>
      <c r="AV62" s="44">
        <v>0</v>
      </c>
      <c r="AW62" s="10">
        <v>0</v>
      </c>
      <c r="AX62" s="39">
        <f t="shared" si="145"/>
        <v>0</v>
      </c>
      <c r="AY62" s="73">
        <v>693.92</v>
      </c>
      <c r="AZ62" s="74">
        <v>13698.938</v>
      </c>
      <c r="BA62" s="39">
        <f t="shared" si="146"/>
        <v>19741.379409730227</v>
      </c>
      <c r="BB62" s="73">
        <v>1855.7463700000001</v>
      </c>
      <c r="BC62" s="74">
        <v>40492.85</v>
      </c>
      <c r="BD62" s="39">
        <f t="shared" si="147"/>
        <v>21820.250145498063</v>
      </c>
      <c r="BE62" s="5">
        <f t="shared" ref="BE62:BE70" si="152">C62+F62+I62+U62+AA62+AD62+AJ62+L62+AV62+AY62+BB62+X62+AM62+R62+AS62+AG62+O62</f>
        <v>2870.1322099999998</v>
      </c>
      <c r="BF62" s="14">
        <f t="shared" ref="BF62:BF70" si="153">D62+G62+J62+V62+AB62+AE62+AK62+M62+AW62+AZ62+BC62+Y62+AN62+S62+AT62+AH62+P62</f>
        <v>60599.345999999998</v>
      </c>
    </row>
    <row r="63" spans="1:58" x14ac:dyDescent="0.3">
      <c r="A63" s="43">
        <v>2021</v>
      </c>
      <c r="B63" s="38" t="s">
        <v>10</v>
      </c>
      <c r="C63" s="72">
        <v>31.4697</v>
      </c>
      <c r="D63" s="10">
        <v>609.80700000000002</v>
      </c>
      <c r="E63" s="39">
        <f t="shared" si="151"/>
        <v>19377.591778758619</v>
      </c>
      <c r="F63" s="44">
        <v>0</v>
      </c>
      <c r="G63" s="10">
        <v>0</v>
      </c>
      <c r="H63" s="39">
        <f t="shared" si="131"/>
        <v>0</v>
      </c>
      <c r="I63" s="44">
        <v>0</v>
      </c>
      <c r="J63" s="10">
        <v>0</v>
      </c>
      <c r="K63" s="39">
        <f t="shared" si="132"/>
        <v>0</v>
      </c>
      <c r="L63" s="72">
        <v>601.9</v>
      </c>
      <c r="M63" s="10">
        <v>11311.328</v>
      </c>
      <c r="N63" s="39">
        <f t="shared" si="133"/>
        <v>18792.703106828376</v>
      </c>
      <c r="O63" s="44">
        <v>0</v>
      </c>
      <c r="P63" s="10">
        <v>0</v>
      </c>
      <c r="Q63" s="39">
        <f t="shared" si="134"/>
        <v>0</v>
      </c>
      <c r="R63" s="44">
        <v>0</v>
      </c>
      <c r="S63" s="10">
        <v>0</v>
      </c>
      <c r="T63" s="39">
        <f t="shared" si="135"/>
        <v>0</v>
      </c>
      <c r="U63" s="44">
        <v>0</v>
      </c>
      <c r="V63" s="10">
        <v>0</v>
      </c>
      <c r="W63" s="39">
        <f t="shared" si="136"/>
        <v>0</v>
      </c>
      <c r="X63" s="44">
        <v>0</v>
      </c>
      <c r="Y63" s="10">
        <v>0</v>
      </c>
      <c r="Z63" s="39">
        <f t="shared" si="137"/>
        <v>0</v>
      </c>
      <c r="AA63" s="72">
        <v>128.4</v>
      </c>
      <c r="AB63" s="10">
        <v>2538.9290000000001</v>
      </c>
      <c r="AC63" s="39">
        <f t="shared" si="138"/>
        <v>19773.590342679126</v>
      </c>
      <c r="AD63" s="72">
        <v>30.8</v>
      </c>
      <c r="AE63" s="10">
        <v>612.30399999999997</v>
      </c>
      <c r="AF63" s="39">
        <f t="shared" si="139"/>
        <v>19880</v>
      </c>
      <c r="AG63" s="44">
        <v>0</v>
      </c>
      <c r="AH63" s="10">
        <v>0</v>
      </c>
      <c r="AI63" s="39">
        <f t="shared" si="140"/>
        <v>0</v>
      </c>
      <c r="AJ63" s="44">
        <v>0</v>
      </c>
      <c r="AK63" s="10">
        <v>0</v>
      </c>
      <c r="AL63" s="39">
        <f t="shared" si="141"/>
        <v>0</v>
      </c>
      <c r="AM63" s="44">
        <v>0</v>
      </c>
      <c r="AN63" s="10">
        <v>0</v>
      </c>
      <c r="AO63" s="39">
        <f t="shared" si="142"/>
        <v>0</v>
      </c>
      <c r="AP63" s="44">
        <v>0</v>
      </c>
      <c r="AQ63" s="10">
        <v>0</v>
      </c>
      <c r="AR63" s="39">
        <f t="shared" si="143"/>
        <v>0</v>
      </c>
      <c r="AS63" s="44">
        <v>0</v>
      </c>
      <c r="AT63" s="10">
        <v>0</v>
      </c>
      <c r="AU63" s="39">
        <f t="shared" si="144"/>
        <v>0</v>
      </c>
      <c r="AV63" s="44">
        <v>0</v>
      </c>
      <c r="AW63" s="10">
        <v>0</v>
      </c>
      <c r="AX63" s="39">
        <f t="shared" si="145"/>
        <v>0</v>
      </c>
      <c r="AY63" s="72">
        <v>120.259</v>
      </c>
      <c r="AZ63" s="10">
        <v>2406.1570000000002</v>
      </c>
      <c r="BA63" s="39">
        <f t="shared" si="146"/>
        <v>20008.12413208159</v>
      </c>
      <c r="BB63" s="72">
        <v>1498.9179999999999</v>
      </c>
      <c r="BC63" s="10">
        <v>32587.603999999999</v>
      </c>
      <c r="BD63" s="39">
        <f t="shared" si="147"/>
        <v>21740.751662199</v>
      </c>
      <c r="BE63" s="5">
        <f t="shared" si="152"/>
        <v>2411.7466999999997</v>
      </c>
      <c r="BF63" s="14">
        <f t="shared" si="153"/>
        <v>50066.129000000001</v>
      </c>
    </row>
    <row r="64" spans="1:58" x14ac:dyDescent="0.3">
      <c r="A64" s="43">
        <v>2021</v>
      </c>
      <c r="B64" s="38" t="s">
        <v>11</v>
      </c>
      <c r="C64" s="72">
        <v>93.83108</v>
      </c>
      <c r="D64" s="10">
        <v>1902.915</v>
      </c>
      <c r="E64" s="39">
        <f t="shared" si="151"/>
        <v>20280.220583627513</v>
      </c>
      <c r="F64" s="44">
        <v>0</v>
      </c>
      <c r="G64" s="10">
        <v>0</v>
      </c>
      <c r="H64" s="39">
        <f t="shared" si="131"/>
        <v>0</v>
      </c>
      <c r="I64" s="44">
        <v>0</v>
      </c>
      <c r="J64" s="10">
        <v>0</v>
      </c>
      <c r="K64" s="39">
        <f t="shared" si="132"/>
        <v>0</v>
      </c>
      <c r="L64" s="72">
        <v>31.54</v>
      </c>
      <c r="M64" s="10">
        <v>560.93899999999996</v>
      </c>
      <c r="N64" s="39">
        <f t="shared" si="133"/>
        <v>17785.003170577045</v>
      </c>
      <c r="O64" s="44">
        <v>0</v>
      </c>
      <c r="P64" s="10">
        <v>0</v>
      </c>
      <c r="Q64" s="39">
        <f t="shared" si="134"/>
        <v>0</v>
      </c>
      <c r="R64" s="44">
        <v>0</v>
      </c>
      <c r="S64" s="10">
        <v>0</v>
      </c>
      <c r="T64" s="39">
        <f t="shared" si="135"/>
        <v>0</v>
      </c>
      <c r="U64" s="44">
        <v>0</v>
      </c>
      <c r="V64" s="10">
        <v>0</v>
      </c>
      <c r="W64" s="39">
        <f t="shared" si="136"/>
        <v>0</v>
      </c>
      <c r="X64" s="44">
        <v>0</v>
      </c>
      <c r="Y64" s="10">
        <v>0</v>
      </c>
      <c r="Z64" s="39">
        <f t="shared" si="137"/>
        <v>0</v>
      </c>
      <c r="AA64" s="72">
        <v>64.66</v>
      </c>
      <c r="AB64" s="10">
        <v>1280.268</v>
      </c>
      <c r="AC64" s="39">
        <f t="shared" si="138"/>
        <v>19800</v>
      </c>
      <c r="AD64" s="72">
        <v>93.88</v>
      </c>
      <c r="AE64" s="10">
        <v>1786.2249999999999</v>
      </c>
      <c r="AF64" s="39">
        <f t="shared" si="139"/>
        <v>19026.682999573924</v>
      </c>
      <c r="AG64" s="44">
        <v>0</v>
      </c>
      <c r="AH64" s="10">
        <v>0</v>
      </c>
      <c r="AI64" s="39">
        <f t="shared" si="140"/>
        <v>0</v>
      </c>
      <c r="AJ64" s="44">
        <v>0</v>
      </c>
      <c r="AK64" s="10">
        <v>0</v>
      </c>
      <c r="AL64" s="39">
        <f t="shared" si="141"/>
        <v>0</v>
      </c>
      <c r="AM64" s="44">
        <v>0</v>
      </c>
      <c r="AN64" s="10">
        <v>0</v>
      </c>
      <c r="AO64" s="39">
        <f t="shared" si="142"/>
        <v>0</v>
      </c>
      <c r="AP64" s="44">
        <v>0</v>
      </c>
      <c r="AQ64" s="10">
        <v>0</v>
      </c>
      <c r="AR64" s="39">
        <f t="shared" si="143"/>
        <v>0</v>
      </c>
      <c r="AS64" s="44">
        <v>0</v>
      </c>
      <c r="AT64" s="10">
        <v>0</v>
      </c>
      <c r="AU64" s="39">
        <f t="shared" si="144"/>
        <v>0</v>
      </c>
      <c r="AV64" s="44">
        <v>0</v>
      </c>
      <c r="AW64" s="10">
        <v>0</v>
      </c>
      <c r="AX64" s="39">
        <f t="shared" si="145"/>
        <v>0</v>
      </c>
      <c r="AY64" s="72">
        <v>173.88</v>
      </c>
      <c r="AZ64" s="10">
        <v>4006.3119999999999</v>
      </c>
      <c r="BA64" s="39">
        <f t="shared" si="146"/>
        <v>23040.671727628251</v>
      </c>
      <c r="BB64" s="72">
        <v>3051.2</v>
      </c>
      <c r="BC64" s="10">
        <v>65212.701999999997</v>
      </c>
      <c r="BD64" s="39">
        <f t="shared" si="147"/>
        <v>21372.804798112222</v>
      </c>
      <c r="BE64" s="5">
        <f t="shared" si="152"/>
        <v>3508.9910799999998</v>
      </c>
      <c r="BF64" s="14">
        <f t="shared" si="153"/>
        <v>74749.361000000004</v>
      </c>
    </row>
    <row r="65" spans="1:58" x14ac:dyDescent="0.3">
      <c r="A65" s="43">
        <v>2021</v>
      </c>
      <c r="B65" s="38" t="s">
        <v>12</v>
      </c>
      <c r="C65" s="72">
        <v>64.358159999999998</v>
      </c>
      <c r="D65" s="10">
        <v>1439.4110000000001</v>
      </c>
      <c r="E65" s="39">
        <f t="shared" si="151"/>
        <v>22365.633200203363</v>
      </c>
      <c r="F65" s="44">
        <v>0</v>
      </c>
      <c r="G65" s="10">
        <v>0</v>
      </c>
      <c r="H65" s="39">
        <f t="shared" si="131"/>
        <v>0</v>
      </c>
      <c r="I65" s="44">
        <v>0</v>
      </c>
      <c r="J65" s="10">
        <v>0</v>
      </c>
      <c r="K65" s="39">
        <f t="shared" si="132"/>
        <v>0</v>
      </c>
      <c r="L65" s="72">
        <v>593.34</v>
      </c>
      <c r="M65" s="10">
        <v>12517.964</v>
      </c>
      <c r="N65" s="39">
        <f t="shared" si="133"/>
        <v>21097.455084774327</v>
      </c>
      <c r="O65" s="44">
        <v>0</v>
      </c>
      <c r="P65" s="10">
        <v>0</v>
      </c>
      <c r="Q65" s="39">
        <f t="shared" si="134"/>
        <v>0</v>
      </c>
      <c r="R65" s="44">
        <v>0</v>
      </c>
      <c r="S65" s="10">
        <v>0</v>
      </c>
      <c r="T65" s="39">
        <f t="shared" si="135"/>
        <v>0</v>
      </c>
      <c r="U65" s="44">
        <v>0</v>
      </c>
      <c r="V65" s="10">
        <v>0</v>
      </c>
      <c r="W65" s="39">
        <f t="shared" si="136"/>
        <v>0</v>
      </c>
      <c r="X65" s="44">
        <v>0</v>
      </c>
      <c r="Y65" s="10">
        <v>0</v>
      </c>
      <c r="Z65" s="39">
        <f t="shared" si="137"/>
        <v>0</v>
      </c>
      <c r="AA65" s="72">
        <v>60.56</v>
      </c>
      <c r="AB65" s="10">
        <v>1196.088</v>
      </c>
      <c r="AC65" s="39">
        <f t="shared" si="138"/>
        <v>19750.462351387054</v>
      </c>
      <c r="AD65" s="72">
        <v>31.02</v>
      </c>
      <c r="AE65" s="10">
        <v>672.35900000000004</v>
      </c>
      <c r="AF65" s="39">
        <f t="shared" si="139"/>
        <v>21675.016118633142</v>
      </c>
      <c r="AG65" s="44">
        <v>0</v>
      </c>
      <c r="AH65" s="10">
        <v>0</v>
      </c>
      <c r="AI65" s="39">
        <f t="shared" si="140"/>
        <v>0</v>
      </c>
      <c r="AJ65" s="44">
        <v>0</v>
      </c>
      <c r="AK65" s="10">
        <v>0</v>
      </c>
      <c r="AL65" s="39">
        <f t="shared" si="141"/>
        <v>0</v>
      </c>
      <c r="AM65" s="44">
        <v>0</v>
      </c>
      <c r="AN65" s="10">
        <v>0</v>
      </c>
      <c r="AO65" s="39">
        <f t="shared" si="142"/>
        <v>0</v>
      </c>
      <c r="AP65" s="44">
        <v>0</v>
      </c>
      <c r="AQ65" s="10">
        <v>0</v>
      </c>
      <c r="AR65" s="39">
        <f t="shared" si="143"/>
        <v>0</v>
      </c>
      <c r="AS65" s="44">
        <v>0</v>
      </c>
      <c r="AT65" s="10">
        <v>0</v>
      </c>
      <c r="AU65" s="39">
        <f t="shared" si="144"/>
        <v>0</v>
      </c>
      <c r="AV65" s="44">
        <v>0</v>
      </c>
      <c r="AW65" s="10">
        <v>0</v>
      </c>
      <c r="AX65" s="39">
        <f t="shared" si="145"/>
        <v>0</v>
      </c>
      <c r="AY65" s="72">
        <v>342.9</v>
      </c>
      <c r="AZ65" s="10">
        <v>7648.9390000000003</v>
      </c>
      <c r="BA65" s="39">
        <f t="shared" si="146"/>
        <v>22306.617089530475</v>
      </c>
      <c r="BB65" s="72">
        <v>2737.02</v>
      </c>
      <c r="BC65" s="10">
        <v>58337.502999999997</v>
      </c>
      <c r="BD65" s="39">
        <f t="shared" si="147"/>
        <v>21314.240670510262</v>
      </c>
      <c r="BE65" s="5">
        <f t="shared" si="152"/>
        <v>3829.1981599999999</v>
      </c>
      <c r="BF65" s="14">
        <f t="shared" si="153"/>
        <v>81812.263999999996</v>
      </c>
    </row>
    <row r="66" spans="1:58" x14ac:dyDescent="0.3">
      <c r="A66" s="43">
        <v>2021</v>
      </c>
      <c r="B66" s="38" t="s">
        <v>13</v>
      </c>
      <c r="C66" s="72">
        <v>64.290459999999996</v>
      </c>
      <c r="D66" s="10">
        <v>1412.4010000000001</v>
      </c>
      <c r="E66" s="39">
        <f t="shared" si="151"/>
        <v>21969.060417362081</v>
      </c>
      <c r="F66" s="44">
        <v>0</v>
      </c>
      <c r="G66" s="10">
        <v>0</v>
      </c>
      <c r="H66" s="39">
        <f t="shared" si="131"/>
        <v>0</v>
      </c>
      <c r="I66" s="44">
        <v>0</v>
      </c>
      <c r="J66" s="10">
        <v>0</v>
      </c>
      <c r="K66" s="39">
        <f t="shared" si="132"/>
        <v>0</v>
      </c>
      <c r="L66" s="72">
        <v>347.46</v>
      </c>
      <c r="M66" s="10">
        <v>7275.1670000000004</v>
      </c>
      <c r="N66" s="39">
        <f t="shared" si="133"/>
        <v>20938.142520002304</v>
      </c>
      <c r="O66" s="44">
        <v>0</v>
      </c>
      <c r="P66" s="10">
        <v>0</v>
      </c>
      <c r="Q66" s="39">
        <f t="shared" si="134"/>
        <v>0</v>
      </c>
      <c r="R66" s="44">
        <v>0</v>
      </c>
      <c r="S66" s="10">
        <v>0</v>
      </c>
      <c r="T66" s="39">
        <f t="shared" si="135"/>
        <v>0</v>
      </c>
      <c r="U66" s="44">
        <v>0</v>
      </c>
      <c r="V66" s="10">
        <v>0</v>
      </c>
      <c r="W66" s="39">
        <f t="shared" si="136"/>
        <v>0</v>
      </c>
      <c r="X66" s="44">
        <v>0</v>
      </c>
      <c r="Y66" s="10">
        <v>0</v>
      </c>
      <c r="Z66" s="39">
        <f t="shared" si="137"/>
        <v>0</v>
      </c>
      <c r="AA66" s="72">
        <v>93.34</v>
      </c>
      <c r="AB66" s="10">
        <v>1858.6320000000001</v>
      </c>
      <c r="AC66" s="39">
        <f t="shared" si="138"/>
        <v>19912.491964859655</v>
      </c>
      <c r="AD66" s="72">
        <v>61.74</v>
      </c>
      <c r="AE66" s="10">
        <v>1378.377</v>
      </c>
      <c r="AF66" s="39">
        <f t="shared" si="139"/>
        <v>22325.510204081631</v>
      </c>
      <c r="AG66" s="44">
        <v>0</v>
      </c>
      <c r="AH66" s="10">
        <v>0</v>
      </c>
      <c r="AI66" s="39">
        <f t="shared" si="140"/>
        <v>0</v>
      </c>
      <c r="AJ66" s="44">
        <v>0</v>
      </c>
      <c r="AK66" s="10">
        <v>0</v>
      </c>
      <c r="AL66" s="39">
        <f t="shared" si="141"/>
        <v>0</v>
      </c>
      <c r="AM66" s="44">
        <v>0</v>
      </c>
      <c r="AN66" s="10">
        <v>0</v>
      </c>
      <c r="AO66" s="39">
        <f t="shared" si="142"/>
        <v>0</v>
      </c>
      <c r="AP66" s="44">
        <v>0</v>
      </c>
      <c r="AQ66" s="10">
        <v>0</v>
      </c>
      <c r="AR66" s="39">
        <f t="shared" si="143"/>
        <v>0</v>
      </c>
      <c r="AS66" s="44">
        <v>0</v>
      </c>
      <c r="AT66" s="10">
        <v>0</v>
      </c>
      <c r="AU66" s="39">
        <f t="shared" si="144"/>
        <v>0</v>
      </c>
      <c r="AV66" s="44">
        <v>0</v>
      </c>
      <c r="AW66" s="10">
        <v>0</v>
      </c>
      <c r="AX66" s="39">
        <f t="shared" si="145"/>
        <v>0</v>
      </c>
      <c r="AY66" s="44">
        <v>0</v>
      </c>
      <c r="AZ66" s="10">
        <v>0</v>
      </c>
      <c r="BA66" s="39">
        <f t="shared" si="146"/>
        <v>0</v>
      </c>
      <c r="BB66" s="72">
        <v>3234.65</v>
      </c>
      <c r="BC66" s="10">
        <v>75607.998999999996</v>
      </c>
      <c r="BD66" s="39">
        <f t="shared" si="147"/>
        <v>23374.398775756261</v>
      </c>
      <c r="BE66" s="5">
        <f t="shared" si="152"/>
        <v>3801.4804600000002</v>
      </c>
      <c r="BF66" s="14">
        <f t="shared" si="153"/>
        <v>87532.576000000001</v>
      </c>
    </row>
    <row r="67" spans="1:58" x14ac:dyDescent="0.3">
      <c r="A67" s="43">
        <v>2021</v>
      </c>
      <c r="B67" s="38" t="s">
        <v>14</v>
      </c>
      <c r="C67" s="72">
        <v>94.322500000000005</v>
      </c>
      <c r="D67" s="10">
        <v>2131.5859999999998</v>
      </c>
      <c r="E67" s="39">
        <f t="shared" si="151"/>
        <v>22598.913302764449</v>
      </c>
      <c r="F67" s="44">
        <v>0</v>
      </c>
      <c r="G67" s="10">
        <v>0</v>
      </c>
      <c r="H67" s="39">
        <f t="shared" si="131"/>
        <v>0</v>
      </c>
      <c r="I67" s="44">
        <v>0</v>
      </c>
      <c r="J67" s="10">
        <v>0</v>
      </c>
      <c r="K67" s="39">
        <f t="shared" si="132"/>
        <v>0</v>
      </c>
      <c r="L67" s="72">
        <v>908.7</v>
      </c>
      <c r="M67" s="10">
        <v>18971.144</v>
      </c>
      <c r="N67" s="39">
        <f t="shared" si="133"/>
        <v>20877.235611312863</v>
      </c>
      <c r="O67" s="44">
        <v>0</v>
      </c>
      <c r="P67" s="10">
        <v>0</v>
      </c>
      <c r="Q67" s="39">
        <f t="shared" si="134"/>
        <v>0</v>
      </c>
      <c r="R67" s="44">
        <v>0</v>
      </c>
      <c r="S67" s="10">
        <v>0</v>
      </c>
      <c r="T67" s="39">
        <f t="shared" si="135"/>
        <v>0</v>
      </c>
      <c r="U67" s="44">
        <v>0</v>
      </c>
      <c r="V67" s="10">
        <v>0</v>
      </c>
      <c r="W67" s="39">
        <f t="shared" si="136"/>
        <v>0</v>
      </c>
      <c r="X67" s="44">
        <v>0</v>
      </c>
      <c r="Y67" s="10">
        <v>0</v>
      </c>
      <c r="Z67" s="39">
        <f t="shared" si="137"/>
        <v>0</v>
      </c>
      <c r="AA67" s="72">
        <v>162.30000000000001</v>
      </c>
      <c r="AB67" s="10">
        <v>3334.0889999999999</v>
      </c>
      <c r="AC67" s="39">
        <f t="shared" si="138"/>
        <v>20542.754158964879</v>
      </c>
      <c r="AD67" s="72">
        <v>61.82</v>
      </c>
      <c r="AE67" s="10">
        <v>1418.769</v>
      </c>
      <c r="AF67" s="39">
        <f t="shared" si="139"/>
        <v>22950</v>
      </c>
      <c r="AG67" s="44">
        <v>0</v>
      </c>
      <c r="AH67" s="10">
        <v>0</v>
      </c>
      <c r="AI67" s="39">
        <f t="shared" si="140"/>
        <v>0</v>
      </c>
      <c r="AJ67" s="44">
        <v>0</v>
      </c>
      <c r="AK67" s="10">
        <v>0</v>
      </c>
      <c r="AL67" s="39">
        <f t="shared" si="141"/>
        <v>0</v>
      </c>
      <c r="AM67" s="44">
        <v>0</v>
      </c>
      <c r="AN67" s="10">
        <v>0</v>
      </c>
      <c r="AO67" s="39">
        <f t="shared" si="142"/>
        <v>0</v>
      </c>
      <c r="AP67" s="44">
        <v>0</v>
      </c>
      <c r="AQ67" s="10">
        <v>0</v>
      </c>
      <c r="AR67" s="39">
        <f t="shared" si="143"/>
        <v>0</v>
      </c>
      <c r="AS67" s="44">
        <v>0</v>
      </c>
      <c r="AT67" s="10">
        <v>0</v>
      </c>
      <c r="AU67" s="39">
        <f t="shared" si="144"/>
        <v>0</v>
      </c>
      <c r="AV67" s="44">
        <v>0</v>
      </c>
      <c r="AW67" s="10">
        <v>0</v>
      </c>
      <c r="AX67" s="39">
        <f t="shared" si="145"/>
        <v>0</v>
      </c>
      <c r="AY67" s="72">
        <v>564.1</v>
      </c>
      <c r="AZ67" s="10">
        <v>13193.550999999999</v>
      </c>
      <c r="BA67" s="39">
        <f t="shared" si="146"/>
        <v>23388.673993972698</v>
      </c>
      <c r="BB67" s="72">
        <v>2894.3</v>
      </c>
      <c r="BC67" s="10">
        <v>70398.172999999995</v>
      </c>
      <c r="BD67" s="39">
        <f t="shared" si="147"/>
        <v>24323.039422312817</v>
      </c>
      <c r="BE67" s="5">
        <f t="shared" si="152"/>
        <v>4685.5424999999996</v>
      </c>
      <c r="BF67" s="14">
        <f t="shared" si="153"/>
        <v>109447.31199999999</v>
      </c>
    </row>
    <row r="68" spans="1:58" x14ac:dyDescent="0.3">
      <c r="A68" s="43">
        <v>2021</v>
      </c>
      <c r="B68" s="39" t="s">
        <v>15</v>
      </c>
      <c r="C68" s="72">
        <v>96.211079999999995</v>
      </c>
      <c r="D68" s="10">
        <v>2164.2199999999998</v>
      </c>
      <c r="E68" s="39">
        <f t="shared" si="151"/>
        <v>22494.498554636328</v>
      </c>
      <c r="F68" s="44">
        <v>0</v>
      </c>
      <c r="G68" s="10">
        <v>0</v>
      </c>
      <c r="H68" s="39">
        <f t="shared" si="131"/>
        <v>0</v>
      </c>
      <c r="I68" s="44">
        <v>0</v>
      </c>
      <c r="J68" s="10">
        <v>0</v>
      </c>
      <c r="K68" s="39">
        <f t="shared" si="132"/>
        <v>0</v>
      </c>
      <c r="L68" s="72">
        <v>165.06</v>
      </c>
      <c r="M68" s="10">
        <v>3348.2939999999999</v>
      </c>
      <c r="N68" s="39">
        <f t="shared" si="133"/>
        <v>20285.314431115956</v>
      </c>
      <c r="O68" s="44">
        <v>0</v>
      </c>
      <c r="P68" s="10">
        <v>0</v>
      </c>
      <c r="Q68" s="39">
        <f t="shared" si="134"/>
        <v>0</v>
      </c>
      <c r="R68" s="72">
        <v>0.12</v>
      </c>
      <c r="S68" s="10">
        <v>0.13500000000000001</v>
      </c>
      <c r="T68" s="39">
        <f t="shared" si="135"/>
        <v>1125.0000000000002</v>
      </c>
      <c r="U68" s="44">
        <v>0</v>
      </c>
      <c r="V68" s="10">
        <v>0</v>
      </c>
      <c r="W68" s="39">
        <f t="shared" si="136"/>
        <v>0</v>
      </c>
      <c r="X68" s="44">
        <v>0</v>
      </c>
      <c r="Y68" s="10">
        <v>0</v>
      </c>
      <c r="Z68" s="39">
        <f t="shared" si="137"/>
        <v>0</v>
      </c>
      <c r="AA68" s="72">
        <v>121.2</v>
      </c>
      <c r="AB68" s="10">
        <v>2413.2060000000001</v>
      </c>
      <c r="AC68" s="39">
        <f t="shared" si="138"/>
        <v>19910.940594059408</v>
      </c>
      <c r="AD68" s="72">
        <v>31.28</v>
      </c>
      <c r="AE68" s="10">
        <v>794.19899999999996</v>
      </c>
      <c r="AF68" s="39">
        <f t="shared" si="139"/>
        <v>25389.993606138105</v>
      </c>
      <c r="AG68" s="44">
        <v>0</v>
      </c>
      <c r="AH68" s="10">
        <v>0</v>
      </c>
      <c r="AI68" s="39">
        <f t="shared" si="140"/>
        <v>0</v>
      </c>
      <c r="AJ68" s="44">
        <v>0</v>
      </c>
      <c r="AK68" s="10">
        <v>0</v>
      </c>
      <c r="AL68" s="39">
        <f t="shared" si="141"/>
        <v>0</v>
      </c>
      <c r="AM68" s="44">
        <v>0</v>
      </c>
      <c r="AN68" s="10">
        <v>0</v>
      </c>
      <c r="AO68" s="39">
        <f t="shared" si="142"/>
        <v>0</v>
      </c>
      <c r="AP68" s="44">
        <v>0</v>
      </c>
      <c r="AQ68" s="10">
        <v>0</v>
      </c>
      <c r="AR68" s="39">
        <f t="shared" si="143"/>
        <v>0</v>
      </c>
      <c r="AS68" s="44">
        <v>0</v>
      </c>
      <c r="AT68" s="10">
        <v>0</v>
      </c>
      <c r="AU68" s="39">
        <f t="shared" si="144"/>
        <v>0</v>
      </c>
      <c r="AV68" s="44">
        <v>0</v>
      </c>
      <c r="AW68" s="10">
        <v>0</v>
      </c>
      <c r="AX68" s="39">
        <f t="shared" si="145"/>
        <v>0</v>
      </c>
      <c r="AY68" s="72">
        <v>1546.2</v>
      </c>
      <c r="AZ68" s="10">
        <v>36772.576000000001</v>
      </c>
      <c r="BA68" s="39">
        <f t="shared" si="146"/>
        <v>23782.548182641312</v>
      </c>
      <c r="BB68" s="72">
        <v>1769.18</v>
      </c>
      <c r="BC68" s="10">
        <v>45930.993000000002</v>
      </c>
      <c r="BD68" s="39">
        <f t="shared" si="147"/>
        <v>25961.74103256876</v>
      </c>
      <c r="BE68" s="5">
        <f t="shared" si="152"/>
        <v>3729.25108</v>
      </c>
      <c r="BF68" s="14">
        <f t="shared" si="153"/>
        <v>91423.622999999992</v>
      </c>
    </row>
    <row r="69" spans="1:58" x14ac:dyDescent="0.3">
      <c r="A69" s="43">
        <v>2021</v>
      </c>
      <c r="B69" s="38" t="s">
        <v>16</v>
      </c>
      <c r="C69" s="72">
        <v>64.325819999999993</v>
      </c>
      <c r="D69" s="10">
        <v>1475.5050000000001</v>
      </c>
      <c r="E69" s="39">
        <f t="shared" si="151"/>
        <v>22937.989752792895</v>
      </c>
      <c r="F69" s="44">
        <v>0</v>
      </c>
      <c r="G69" s="10">
        <v>0</v>
      </c>
      <c r="H69" s="39">
        <f t="shared" si="131"/>
        <v>0</v>
      </c>
      <c r="I69" s="44">
        <v>0</v>
      </c>
      <c r="J69" s="10">
        <v>0</v>
      </c>
      <c r="K69" s="39">
        <f t="shared" si="132"/>
        <v>0</v>
      </c>
      <c r="L69" s="72">
        <v>644.4</v>
      </c>
      <c r="M69" s="10">
        <v>15084.638999999999</v>
      </c>
      <c r="N69" s="39">
        <f t="shared" si="133"/>
        <v>23408.812849162012</v>
      </c>
      <c r="O69" s="44">
        <v>0</v>
      </c>
      <c r="P69" s="10">
        <v>0</v>
      </c>
      <c r="Q69" s="39">
        <f t="shared" si="134"/>
        <v>0</v>
      </c>
      <c r="R69" s="44">
        <v>0</v>
      </c>
      <c r="S69" s="10">
        <v>0</v>
      </c>
      <c r="T69" s="39">
        <f t="shared" si="135"/>
        <v>0</v>
      </c>
      <c r="U69" s="44">
        <v>0</v>
      </c>
      <c r="V69" s="10">
        <v>0</v>
      </c>
      <c r="W69" s="39">
        <f t="shared" si="136"/>
        <v>0</v>
      </c>
      <c r="X69" s="44">
        <v>0</v>
      </c>
      <c r="Y69" s="10">
        <v>0</v>
      </c>
      <c r="Z69" s="39">
        <f t="shared" si="137"/>
        <v>0</v>
      </c>
      <c r="AA69" s="72">
        <v>58.68</v>
      </c>
      <c r="AB69" s="10">
        <v>1161.864</v>
      </c>
      <c r="AC69" s="39">
        <f t="shared" si="138"/>
        <v>19800</v>
      </c>
      <c r="AD69" s="72">
        <v>30.22</v>
      </c>
      <c r="AE69" s="10">
        <v>767.38699999999994</v>
      </c>
      <c r="AF69" s="39">
        <f t="shared" si="139"/>
        <v>25393.348775645267</v>
      </c>
      <c r="AG69" s="44">
        <v>0</v>
      </c>
      <c r="AH69" s="10">
        <v>0</v>
      </c>
      <c r="AI69" s="39">
        <f t="shared" si="140"/>
        <v>0</v>
      </c>
      <c r="AJ69" s="44">
        <v>0</v>
      </c>
      <c r="AK69" s="10">
        <v>0</v>
      </c>
      <c r="AL69" s="39">
        <f t="shared" si="141"/>
        <v>0</v>
      </c>
      <c r="AM69" s="44">
        <v>0</v>
      </c>
      <c r="AN69" s="10">
        <v>0</v>
      </c>
      <c r="AO69" s="39">
        <f t="shared" si="142"/>
        <v>0</v>
      </c>
      <c r="AP69" s="44">
        <v>0</v>
      </c>
      <c r="AQ69" s="10">
        <v>0</v>
      </c>
      <c r="AR69" s="39">
        <f t="shared" si="143"/>
        <v>0</v>
      </c>
      <c r="AS69" s="44">
        <v>0</v>
      </c>
      <c r="AT69" s="10">
        <v>0</v>
      </c>
      <c r="AU69" s="39">
        <f t="shared" si="144"/>
        <v>0</v>
      </c>
      <c r="AV69" s="44">
        <v>0</v>
      </c>
      <c r="AW69" s="10">
        <v>0</v>
      </c>
      <c r="AX69" s="39">
        <f t="shared" si="145"/>
        <v>0</v>
      </c>
      <c r="AY69" s="72">
        <v>471.5</v>
      </c>
      <c r="AZ69" s="10">
        <v>11222.019</v>
      </c>
      <c r="BA69" s="39">
        <f t="shared" si="146"/>
        <v>23800.676564156947</v>
      </c>
      <c r="BB69" s="72">
        <v>3254.2</v>
      </c>
      <c r="BC69" s="10">
        <v>86141.751000000004</v>
      </c>
      <c r="BD69" s="39">
        <f t="shared" si="147"/>
        <v>26470.945547292733</v>
      </c>
      <c r="BE69" s="5">
        <f t="shared" si="152"/>
        <v>4523.32582</v>
      </c>
      <c r="BF69" s="14">
        <f t="shared" si="153"/>
        <v>115853.16500000001</v>
      </c>
    </row>
    <row r="70" spans="1:58" ht="15" thickBot="1" x14ac:dyDescent="0.35">
      <c r="A70" s="40"/>
      <c r="B70" s="60" t="s">
        <v>17</v>
      </c>
      <c r="C70" s="61">
        <f t="shared" ref="C70:D70" si="154">SUM(C58:C69)</f>
        <v>992.02006165870898</v>
      </c>
      <c r="D70" s="62">
        <f t="shared" si="154"/>
        <v>20341.077000000005</v>
      </c>
      <c r="E70" s="47"/>
      <c r="F70" s="61">
        <f t="shared" ref="F70:G70" si="155">SUM(F58:F69)</f>
        <v>0</v>
      </c>
      <c r="G70" s="62">
        <f t="shared" si="155"/>
        <v>0</v>
      </c>
      <c r="H70" s="47"/>
      <c r="I70" s="61">
        <f t="shared" ref="I70:J70" si="156">SUM(I58:I69)</f>
        <v>0</v>
      </c>
      <c r="J70" s="62">
        <f t="shared" si="156"/>
        <v>0</v>
      </c>
      <c r="K70" s="47"/>
      <c r="L70" s="61">
        <f t="shared" ref="L70:M70" si="157">SUM(L58:L69)</f>
        <v>5100.3326172877632</v>
      </c>
      <c r="M70" s="62">
        <f t="shared" si="157"/>
        <v>109724.23699999998</v>
      </c>
      <c r="N70" s="47"/>
      <c r="O70" s="61">
        <f t="shared" ref="O70:P70" si="158">SUM(O58:O69)</f>
        <v>0.01</v>
      </c>
      <c r="P70" s="62">
        <f t="shared" si="158"/>
        <v>1.4999999999999999E-2</v>
      </c>
      <c r="Q70" s="47"/>
      <c r="R70" s="61">
        <f t="shared" ref="R70:S70" si="159">SUM(R58:R69)</f>
        <v>0.12</v>
      </c>
      <c r="S70" s="62">
        <f t="shared" si="159"/>
        <v>0.13500000000000001</v>
      </c>
      <c r="T70" s="47"/>
      <c r="U70" s="61">
        <f t="shared" ref="U70:V70" si="160">SUM(U58:U69)</f>
        <v>0</v>
      </c>
      <c r="V70" s="62">
        <f t="shared" si="160"/>
        <v>0</v>
      </c>
      <c r="W70" s="47"/>
      <c r="X70" s="61">
        <f t="shared" ref="X70:Y70" si="161">SUM(X58:X69)</f>
        <v>0</v>
      </c>
      <c r="Y70" s="62">
        <f t="shared" si="161"/>
        <v>0</v>
      </c>
      <c r="Z70" s="47"/>
      <c r="AA70" s="61">
        <f t="shared" ref="AA70:AB70" si="162">SUM(AA58:AA69)</f>
        <v>928.00945037436611</v>
      </c>
      <c r="AB70" s="62">
        <f t="shared" si="162"/>
        <v>18003.598000000002</v>
      </c>
      <c r="AC70" s="47"/>
      <c r="AD70" s="61">
        <f t="shared" ref="AD70:AE70" si="163">SUM(AD58:AD69)</f>
        <v>642.42486598090443</v>
      </c>
      <c r="AE70" s="62">
        <f t="shared" si="163"/>
        <v>12612.775000000001</v>
      </c>
      <c r="AF70" s="47"/>
      <c r="AG70" s="61">
        <f t="shared" ref="AG70:AH70" si="164">SUM(AG58:AG69)</f>
        <v>2.4E-2</v>
      </c>
      <c r="AH70" s="62">
        <f t="shared" si="164"/>
        <v>0.03</v>
      </c>
      <c r="AI70" s="47"/>
      <c r="AJ70" s="61">
        <f t="shared" ref="AJ70:AK70" si="165">SUM(AJ58:AJ69)</f>
        <v>0</v>
      </c>
      <c r="AK70" s="62">
        <f t="shared" si="165"/>
        <v>0</v>
      </c>
      <c r="AL70" s="47"/>
      <c r="AM70" s="61">
        <f t="shared" ref="AM70:AN70" si="166">SUM(AM58:AM69)</f>
        <v>0</v>
      </c>
      <c r="AN70" s="62">
        <f t="shared" si="166"/>
        <v>0</v>
      </c>
      <c r="AO70" s="47"/>
      <c r="AP70" s="61">
        <f t="shared" ref="AP70:AQ70" si="167">SUM(AP58:AP69)</f>
        <v>0.04</v>
      </c>
      <c r="AQ70" s="62">
        <f t="shared" si="167"/>
        <v>0.72699999999999998</v>
      </c>
      <c r="AR70" s="47"/>
      <c r="AS70" s="61">
        <f t="shared" ref="AS70:AT70" si="168">SUM(AS58:AS69)</f>
        <v>0</v>
      </c>
      <c r="AT70" s="62">
        <f t="shared" si="168"/>
        <v>0</v>
      </c>
      <c r="AU70" s="47"/>
      <c r="AV70" s="61">
        <f t="shared" ref="AV70:AW70" si="169">SUM(AV58:AV69)</f>
        <v>0</v>
      </c>
      <c r="AW70" s="62">
        <f t="shared" si="169"/>
        <v>0</v>
      </c>
      <c r="AX70" s="47"/>
      <c r="AY70" s="61">
        <f t="shared" ref="AY70:AZ70" si="170">SUM(AY58:AY69)</f>
        <v>4260.1749026532534</v>
      </c>
      <c r="AZ70" s="62">
        <f t="shared" si="170"/>
        <v>94255.891000000003</v>
      </c>
      <c r="BA70" s="47"/>
      <c r="BB70" s="61">
        <f t="shared" ref="BB70:BC70" si="171">SUM(BB58:BB69)</f>
        <v>28574.894888290779</v>
      </c>
      <c r="BC70" s="62">
        <f t="shared" si="171"/>
        <v>665082.88600000006</v>
      </c>
      <c r="BD70" s="47"/>
      <c r="BE70" s="35">
        <f t="shared" si="152"/>
        <v>40498.010786245773</v>
      </c>
      <c r="BF70" s="36">
        <f t="shared" si="153"/>
        <v>920020.64400000009</v>
      </c>
    </row>
    <row r="71" spans="1:58" ht="16.8" customHeight="1" x14ac:dyDescent="0.3">
      <c r="A71" s="43">
        <v>2022</v>
      </c>
      <c r="B71" s="38" t="s">
        <v>5</v>
      </c>
      <c r="C71" s="72">
        <v>128.30392000000001</v>
      </c>
      <c r="D71" s="10">
        <v>3194.2829999999999</v>
      </c>
      <c r="E71" s="39">
        <f>IF(C71=0,0,D71/C71*1000)</f>
        <v>24896.22296809014</v>
      </c>
      <c r="F71" s="44">
        <v>0</v>
      </c>
      <c r="G71" s="10">
        <v>0</v>
      </c>
      <c r="H71" s="39">
        <f t="shared" ref="H71:H82" si="172">IF(F71=0,0,G71/F71*1000)</f>
        <v>0</v>
      </c>
      <c r="I71" s="44">
        <v>0</v>
      </c>
      <c r="J71" s="10">
        <v>0</v>
      </c>
      <c r="K71" s="39">
        <f t="shared" ref="K71:K82" si="173">IF(I71=0,0,J71/I71*1000)</f>
        <v>0</v>
      </c>
      <c r="L71" s="72">
        <v>748.44</v>
      </c>
      <c r="M71" s="10">
        <v>17639.438999999998</v>
      </c>
      <c r="N71" s="39">
        <f t="shared" ref="N71:N82" si="174">IF(L71=0,0,M71/L71*1000)</f>
        <v>23568.274009940673</v>
      </c>
      <c r="O71" s="44">
        <v>0</v>
      </c>
      <c r="P71" s="10">
        <v>0</v>
      </c>
      <c r="Q71" s="39">
        <f t="shared" ref="Q71:Q82" si="175">IF(O71=0,0,P71/O71*1000)</f>
        <v>0</v>
      </c>
      <c r="R71" s="44">
        <v>0</v>
      </c>
      <c r="S71" s="10">
        <v>0</v>
      </c>
      <c r="T71" s="39">
        <f t="shared" ref="T71:T82" si="176">IF(R71=0,0,S71/R71*1000)</f>
        <v>0</v>
      </c>
      <c r="U71" s="44">
        <v>0</v>
      </c>
      <c r="V71" s="10">
        <v>0</v>
      </c>
      <c r="W71" s="39">
        <f t="shared" ref="W71:W82" si="177">IF(U71=0,0,V71/U71*1000)</f>
        <v>0</v>
      </c>
      <c r="X71" s="44">
        <v>0</v>
      </c>
      <c r="Y71" s="10">
        <v>0</v>
      </c>
      <c r="Z71" s="39">
        <f t="shared" ref="Z71:Z82" si="178">IF(X71=0,0,Y71/X71*1000)</f>
        <v>0</v>
      </c>
      <c r="AA71" s="72">
        <v>117.74</v>
      </c>
      <c r="AB71" s="10">
        <v>2331.9960000000001</v>
      </c>
      <c r="AC71" s="39">
        <f t="shared" ref="AC71:AC82" si="179">IF(AA71=0,0,AB71/AA71*1000)</f>
        <v>19806.319007983697</v>
      </c>
      <c r="AD71" s="72">
        <v>61.64</v>
      </c>
      <c r="AE71" s="10">
        <v>1522.508</v>
      </c>
      <c r="AF71" s="39">
        <f t="shared" ref="AF71:AF82" si="180">IF(AD71=0,0,AE71/AD71*1000)</f>
        <v>24700</v>
      </c>
      <c r="AG71" s="44">
        <v>0</v>
      </c>
      <c r="AH71" s="10">
        <v>0</v>
      </c>
      <c r="AI71" s="39">
        <f t="shared" ref="AI71:AI82" si="181">IF(AG71=0,0,AH71/AG71*1000)</f>
        <v>0</v>
      </c>
      <c r="AJ71" s="44">
        <v>0</v>
      </c>
      <c r="AK71" s="10">
        <v>0</v>
      </c>
      <c r="AL71" s="39">
        <f t="shared" ref="AL71:AL82" si="182">IF(AJ71=0,0,AK71/AJ71*1000)</f>
        <v>0</v>
      </c>
      <c r="AM71" s="44">
        <v>0</v>
      </c>
      <c r="AN71" s="10">
        <v>0</v>
      </c>
      <c r="AO71" s="39">
        <f t="shared" ref="AO71:AO82" si="183">IF(AM71=0,0,AN71/AM71*1000)</f>
        <v>0</v>
      </c>
      <c r="AP71" s="44">
        <v>0</v>
      </c>
      <c r="AQ71" s="10">
        <v>0</v>
      </c>
      <c r="AR71" s="39">
        <f t="shared" ref="AR71:AR82" si="184">IF(AP71=0,0,AQ71/AP71*1000)</f>
        <v>0</v>
      </c>
      <c r="AS71" s="44">
        <v>0</v>
      </c>
      <c r="AT71" s="10">
        <v>0</v>
      </c>
      <c r="AU71" s="39">
        <f t="shared" ref="AU71:AU82" si="185">IF(AS71=0,0,AT71/AS71*1000)</f>
        <v>0</v>
      </c>
      <c r="AV71" s="44">
        <v>0</v>
      </c>
      <c r="AW71" s="10">
        <v>0</v>
      </c>
      <c r="AX71" s="39">
        <f t="shared" ref="AX71:AX82" si="186">IF(AV71=0,0,AW71/AV71*1000)</f>
        <v>0</v>
      </c>
      <c r="AY71" s="72">
        <v>1621.18</v>
      </c>
      <c r="AZ71" s="10">
        <v>42087.521999999997</v>
      </c>
      <c r="BA71" s="39">
        <f t="shared" ref="BA71:BA82" si="187">IF(AY71=0,0,AZ71/AY71*1000)</f>
        <v>25961.041957092981</v>
      </c>
      <c r="BB71" s="72">
        <v>3260.08</v>
      </c>
      <c r="BC71" s="10">
        <v>83799.864000000001</v>
      </c>
      <c r="BD71" s="39">
        <f t="shared" ref="BD71:BD82" si="188">IF(BB71=0,0,BC71/BB71*1000)</f>
        <v>25704.848960761701</v>
      </c>
      <c r="BE71" s="5">
        <f>SUMIF($C$5:$BD$5,"Ton",C71:BD71)</f>
        <v>5937.3839200000002</v>
      </c>
      <c r="BF71" s="14">
        <f>SUMIF($C$5:$BD$5,"F*",C71:BD71)</f>
        <v>150575.61199999999</v>
      </c>
    </row>
    <row r="72" spans="1:58" x14ac:dyDescent="0.3">
      <c r="A72" s="43">
        <v>2022</v>
      </c>
      <c r="B72" s="38" t="s">
        <v>6</v>
      </c>
      <c r="C72" s="72">
        <v>98.204440000000005</v>
      </c>
      <c r="D72" s="10">
        <v>2440.8409999999999</v>
      </c>
      <c r="E72" s="39">
        <f t="shared" ref="E72:E73" si="189">IF(C72=0,0,D72/C72*1000)</f>
        <v>24854.690887703244</v>
      </c>
      <c r="F72" s="44">
        <v>0</v>
      </c>
      <c r="G72" s="10">
        <v>0</v>
      </c>
      <c r="H72" s="39">
        <f t="shared" si="172"/>
        <v>0</v>
      </c>
      <c r="I72" s="44">
        <v>0</v>
      </c>
      <c r="J72" s="10">
        <v>0</v>
      </c>
      <c r="K72" s="39">
        <f t="shared" si="173"/>
        <v>0</v>
      </c>
      <c r="L72" s="72">
        <v>884.08</v>
      </c>
      <c r="M72" s="10">
        <v>21463.498</v>
      </c>
      <c r="N72" s="39">
        <f t="shared" si="174"/>
        <v>24277.778029137633</v>
      </c>
      <c r="O72" s="44">
        <v>0</v>
      </c>
      <c r="P72" s="10">
        <v>0</v>
      </c>
      <c r="Q72" s="39">
        <f t="shared" si="175"/>
        <v>0</v>
      </c>
      <c r="R72" s="44">
        <v>0</v>
      </c>
      <c r="S72" s="10">
        <v>0</v>
      </c>
      <c r="T72" s="39">
        <f t="shared" si="176"/>
        <v>0</v>
      </c>
      <c r="U72" s="44">
        <v>0</v>
      </c>
      <c r="V72" s="10">
        <v>0</v>
      </c>
      <c r="W72" s="39">
        <f t="shared" si="177"/>
        <v>0</v>
      </c>
      <c r="X72" s="44">
        <v>0</v>
      </c>
      <c r="Y72" s="10">
        <v>0</v>
      </c>
      <c r="Z72" s="39">
        <f t="shared" si="178"/>
        <v>0</v>
      </c>
      <c r="AA72" s="72">
        <v>60.5</v>
      </c>
      <c r="AB72" s="10">
        <v>1197.9000000000001</v>
      </c>
      <c r="AC72" s="39">
        <f t="shared" si="179"/>
        <v>19800</v>
      </c>
      <c r="AD72" s="72">
        <v>31.16</v>
      </c>
      <c r="AE72" s="10">
        <v>789.12699999999995</v>
      </c>
      <c r="AF72" s="39">
        <f t="shared" si="180"/>
        <v>25325</v>
      </c>
      <c r="AG72" s="44">
        <v>0</v>
      </c>
      <c r="AH72" s="10">
        <v>0</v>
      </c>
      <c r="AI72" s="39">
        <f t="shared" si="181"/>
        <v>0</v>
      </c>
      <c r="AJ72" s="44">
        <v>0</v>
      </c>
      <c r="AK72" s="10">
        <v>0</v>
      </c>
      <c r="AL72" s="39">
        <f t="shared" si="182"/>
        <v>0</v>
      </c>
      <c r="AM72" s="44">
        <v>0</v>
      </c>
      <c r="AN72" s="10">
        <v>0</v>
      </c>
      <c r="AO72" s="39">
        <f t="shared" si="183"/>
        <v>0</v>
      </c>
      <c r="AP72" s="44">
        <v>0</v>
      </c>
      <c r="AQ72" s="10">
        <v>0</v>
      </c>
      <c r="AR72" s="39">
        <f t="shared" si="184"/>
        <v>0</v>
      </c>
      <c r="AS72" s="44">
        <v>0</v>
      </c>
      <c r="AT72" s="10">
        <v>0</v>
      </c>
      <c r="AU72" s="39">
        <f t="shared" si="185"/>
        <v>0</v>
      </c>
      <c r="AV72" s="44">
        <v>0</v>
      </c>
      <c r="AW72" s="10">
        <v>0</v>
      </c>
      <c r="AX72" s="39">
        <f t="shared" si="186"/>
        <v>0</v>
      </c>
      <c r="AY72" s="72">
        <v>2522.4</v>
      </c>
      <c r="AZ72" s="10">
        <v>64499.197999999997</v>
      </c>
      <c r="BA72" s="39">
        <f t="shared" si="187"/>
        <v>25570.566920393278</v>
      </c>
      <c r="BB72" s="72">
        <v>4857.5569999999998</v>
      </c>
      <c r="BC72" s="10">
        <v>109410.88099999999</v>
      </c>
      <c r="BD72" s="39">
        <f t="shared" si="188"/>
        <v>22523.8491282758</v>
      </c>
      <c r="BE72" s="5">
        <f t="shared" ref="BE72:BE83" si="190">SUMIF($C$5:$BD$5,"Ton",C72:BD72)</f>
        <v>8453.9014399999996</v>
      </c>
      <c r="BF72" s="14">
        <f t="shared" ref="BF72:BF83" si="191">SUMIF($C$5:$BD$5,"F*",C72:BD72)</f>
        <v>199801.44500000001</v>
      </c>
    </row>
    <row r="73" spans="1:58" x14ac:dyDescent="0.3">
      <c r="A73" s="43">
        <v>2022</v>
      </c>
      <c r="B73" s="38" t="s">
        <v>7</v>
      </c>
      <c r="C73" s="72">
        <v>62.276220000000002</v>
      </c>
      <c r="D73" s="10">
        <v>1547.953</v>
      </c>
      <c r="E73" s="39">
        <f t="shared" si="189"/>
        <v>24856.245289132832</v>
      </c>
      <c r="F73" s="44">
        <v>0</v>
      </c>
      <c r="G73" s="10">
        <v>0</v>
      </c>
      <c r="H73" s="39">
        <f t="shared" si="172"/>
        <v>0</v>
      </c>
      <c r="I73" s="44">
        <v>0</v>
      </c>
      <c r="J73" s="10">
        <v>0</v>
      </c>
      <c r="K73" s="39">
        <f t="shared" si="173"/>
        <v>0</v>
      </c>
      <c r="L73" s="72">
        <v>27.38</v>
      </c>
      <c r="M73" s="10">
        <v>650.27499999999998</v>
      </c>
      <c r="N73" s="39">
        <f t="shared" si="174"/>
        <v>23750</v>
      </c>
      <c r="O73" s="44">
        <v>0</v>
      </c>
      <c r="P73" s="10">
        <v>0</v>
      </c>
      <c r="Q73" s="39">
        <f t="shared" si="175"/>
        <v>0</v>
      </c>
      <c r="R73" s="44">
        <v>0</v>
      </c>
      <c r="S73" s="10">
        <v>0</v>
      </c>
      <c r="T73" s="39">
        <f t="shared" si="176"/>
        <v>0</v>
      </c>
      <c r="U73" s="44">
        <v>0</v>
      </c>
      <c r="V73" s="10">
        <v>0</v>
      </c>
      <c r="W73" s="39">
        <f t="shared" si="177"/>
        <v>0</v>
      </c>
      <c r="X73" s="44">
        <v>0</v>
      </c>
      <c r="Y73" s="10">
        <v>0</v>
      </c>
      <c r="Z73" s="39">
        <f t="shared" si="178"/>
        <v>0</v>
      </c>
      <c r="AA73" s="72">
        <v>68.08</v>
      </c>
      <c r="AB73" s="10">
        <v>919.23400000000004</v>
      </c>
      <c r="AC73" s="39">
        <f t="shared" si="179"/>
        <v>13502.262044653349</v>
      </c>
      <c r="AD73" s="72">
        <v>31.4</v>
      </c>
      <c r="AE73" s="10">
        <v>1051.0840000000001</v>
      </c>
      <c r="AF73" s="39">
        <f t="shared" si="180"/>
        <v>33474.012738853511</v>
      </c>
      <c r="AG73" s="44">
        <v>0</v>
      </c>
      <c r="AH73" s="10">
        <v>0</v>
      </c>
      <c r="AI73" s="39">
        <f t="shared" si="181"/>
        <v>0</v>
      </c>
      <c r="AJ73" s="44">
        <v>0</v>
      </c>
      <c r="AK73" s="10">
        <v>0</v>
      </c>
      <c r="AL73" s="39">
        <f t="shared" si="182"/>
        <v>0</v>
      </c>
      <c r="AM73" s="44">
        <v>0</v>
      </c>
      <c r="AN73" s="10">
        <v>0</v>
      </c>
      <c r="AO73" s="39">
        <f t="shared" si="183"/>
        <v>0</v>
      </c>
      <c r="AP73" s="44">
        <v>0</v>
      </c>
      <c r="AQ73" s="10">
        <v>0</v>
      </c>
      <c r="AR73" s="39">
        <f t="shared" si="184"/>
        <v>0</v>
      </c>
      <c r="AS73" s="44">
        <v>0</v>
      </c>
      <c r="AT73" s="10">
        <v>0</v>
      </c>
      <c r="AU73" s="39">
        <f t="shared" si="185"/>
        <v>0</v>
      </c>
      <c r="AV73" s="44">
        <v>0</v>
      </c>
      <c r="AW73" s="10">
        <v>0</v>
      </c>
      <c r="AX73" s="39">
        <f t="shared" si="186"/>
        <v>0</v>
      </c>
      <c r="AY73" s="72">
        <v>1996.12</v>
      </c>
      <c r="AZ73" s="10">
        <v>60319.233999999997</v>
      </c>
      <c r="BA73" s="39">
        <f t="shared" si="187"/>
        <v>30218.240386349516</v>
      </c>
      <c r="BB73" s="72">
        <v>4498.84</v>
      </c>
      <c r="BC73" s="10">
        <v>134758.38200000001</v>
      </c>
      <c r="BD73" s="39">
        <f t="shared" si="188"/>
        <v>29954.028594037576</v>
      </c>
      <c r="BE73" s="5">
        <f t="shared" si="190"/>
        <v>6684.0962199999994</v>
      </c>
      <c r="BF73" s="14">
        <f t="shared" si="191"/>
        <v>199246.16200000001</v>
      </c>
    </row>
    <row r="74" spans="1:58" x14ac:dyDescent="0.3">
      <c r="A74" s="43">
        <v>2022</v>
      </c>
      <c r="B74" s="38" t="s">
        <v>8</v>
      </c>
      <c r="C74" s="72">
        <v>96.277619999999999</v>
      </c>
      <c r="D74" s="10">
        <v>2934.5639999999999</v>
      </c>
      <c r="E74" s="39">
        <f>IF(C74=0,0,D74/C74*1000)</f>
        <v>30480.229984912381</v>
      </c>
      <c r="F74" s="44">
        <v>0</v>
      </c>
      <c r="G74" s="10">
        <v>0</v>
      </c>
      <c r="H74" s="39">
        <f t="shared" si="172"/>
        <v>0</v>
      </c>
      <c r="I74" s="44">
        <v>0</v>
      </c>
      <c r="J74" s="10">
        <v>0</v>
      </c>
      <c r="K74" s="39">
        <f t="shared" si="173"/>
        <v>0</v>
      </c>
      <c r="L74" s="72">
        <v>280.83999999999997</v>
      </c>
      <c r="M74" s="10">
        <v>7959.1019999999999</v>
      </c>
      <c r="N74" s="39">
        <f t="shared" si="174"/>
        <v>28340.343255946445</v>
      </c>
      <c r="O74" s="44">
        <v>0</v>
      </c>
      <c r="P74" s="10">
        <v>0</v>
      </c>
      <c r="Q74" s="39">
        <f t="shared" si="175"/>
        <v>0</v>
      </c>
      <c r="R74" s="44">
        <v>0</v>
      </c>
      <c r="S74" s="10">
        <v>0</v>
      </c>
      <c r="T74" s="39">
        <f t="shared" si="176"/>
        <v>0</v>
      </c>
      <c r="U74" s="72">
        <v>0.10428</v>
      </c>
      <c r="V74" s="10">
        <v>3.6520000000000001</v>
      </c>
      <c r="W74" s="39">
        <f t="shared" si="177"/>
        <v>35021.097046413503</v>
      </c>
      <c r="X74" s="44">
        <v>0</v>
      </c>
      <c r="Y74" s="10">
        <v>0</v>
      </c>
      <c r="Z74" s="39">
        <f t="shared" si="178"/>
        <v>0</v>
      </c>
      <c r="AA74" s="72">
        <v>63.2</v>
      </c>
      <c r="AB74" s="10">
        <v>1251.3599999999999</v>
      </c>
      <c r="AC74" s="39">
        <f t="shared" si="179"/>
        <v>19799.999999999996</v>
      </c>
      <c r="AD74" s="72">
        <v>61.14</v>
      </c>
      <c r="AE74" s="10">
        <v>2005.31</v>
      </c>
      <c r="AF74" s="39">
        <f t="shared" si="180"/>
        <v>32798.658815832518</v>
      </c>
      <c r="AG74" s="44">
        <v>0</v>
      </c>
      <c r="AH74" s="10">
        <v>0</v>
      </c>
      <c r="AI74" s="39">
        <f t="shared" si="181"/>
        <v>0</v>
      </c>
      <c r="AJ74" s="44">
        <v>0</v>
      </c>
      <c r="AK74" s="10">
        <v>0</v>
      </c>
      <c r="AL74" s="39">
        <f t="shared" si="182"/>
        <v>0</v>
      </c>
      <c r="AM74" s="44">
        <v>0</v>
      </c>
      <c r="AN74" s="10">
        <v>0</v>
      </c>
      <c r="AO74" s="39">
        <f t="shared" si="183"/>
        <v>0</v>
      </c>
      <c r="AP74" s="44">
        <v>0</v>
      </c>
      <c r="AQ74" s="10">
        <v>0</v>
      </c>
      <c r="AR74" s="39">
        <f t="shared" si="184"/>
        <v>0</v>
      </c>
      <c r="AS74" s="44">
        <v>0</v>
      </c>
      <c r="AT74" s="10">
        <v>0</v>
      </c>
      <c r="AU74" s="39">
        <f t="shared" si="185"/>
        <v>0</v>
      </c>
      <c r="AV74" s="44">
        <v>0</v>
      </c>
      <c r="AW74" s="10">
        <v>0</v>
      </c>
      <c r="AX74" s="39">
        <f t="shared" si="186"/>
        <v>0</v>
      </c>
      <c r="AY74" s="72">
        <v>2529.7800000000002</v>
      </c>
      <c r="AZ74" s="10">
        <v>70564.638000000006</v>
      </c>
      <c r="BA74" s="39">
        <f t="shared" si="187"/>
        <v>27893.586794108578</v>
      </c>
      <c r="BB74" s="72">
        <v>4902.74</v>
      </c>
      <c r="BC74" s="10">
        <v>147306.73800000001</v>
      </c>
      <c r="BD74" s="39">
        <f t="shared" si="188"/>
        <v>30045.798471874914</v>
      </c>
      <c r="BE74" s="5">
        <f t="shared" si="190"/>
        <v>7934.0819000000001</v>
      </c>
      <c r="BF74" s="14">
        <f t="shared" si="191"/>
        <v>232025.364</v>
      </c>
    </row>
    <row r="75" spans="1:58" x14ac:dyDescent="0.3">
      <c r="A75" s="43">
        <v>2022</v>
      </c>
      <c r="B75" s="39" t="s">
        <v>9</v>
      </c>
      <c r="C75" s="72">
        <v>64.21078</v>
      </c>
      <c r="D75" s="10">
        <v>1949.9449999999999</v>
      </c>
      <c r="E75" s="39">
        <f t="shared" ref="E75:E82" si="192">IF(C75=0,0,D75/C75*1000)</f>
        <v>30367.875923637745</v>
      </c>
      <c r="F75" s="44">
        <v>0</v>
      </c>
      <c r="G75" s="10">
        <v>0</v>
      </c>
      <c r="H75" s="39">
        <f t="shared" si="172"/>
        <v>0</v>
      </c>
      <c r="I75" s="72">
        <v>0.12766</v>
      </c>
      <c r="J75" s="10">
        <v>2.448</v>
      </c>
      <c r="K75" s="39">
        <f t="shared" si="173"/>
        <v>19175.936080213065</v>
      </c>
      <c r="L75" s="72">
        <v>379.15</v>
      </c>
      <c r="M75" s="10">
        <v>11081.736999999999</v>
      </c>
      <c r="N75" s="39">
        <f t="shared" si="174"/>
        <v>29227.84386126863</v>
      </c>
      <c r="O75" s="44">
        <v>0</v>
      </c>
      <c r="P75" s="10">
        <v>0</v>
      </c>
      <c r="Q75" s="39">
        <f t="shared" si="175"/>
        <v>0</v>
      </c>
      <c r="R75" s="44">
        <v>0</v>
      </c>
      <c r="S75" s="10">
        <v>0</v>
      </c>
      <c r="T75" s="39">
        <f t="shared" si="176"/>
        <v>0</v>
      </c>
      <c r="U75" s="44">
        <v>0</v>
      </c>
      <c r="V75" s="10">
        <v>0</v>
      </c>
      <c r="W75" s="39">
        <f t="shared" si="177"/>
        <v>0</v>
      </c>
      <c r="X75" s="44">
        <v>0</v>
      </c>
      <c r="Y75" s="10">
        <v>0</v>
      </c>
      <c r="Z75" s="39">
        <f t="shared" si="178"/>
        <v>0</v>
      </c>
      <c r="AA75" s="72">
        <v>100.44</v>
      </c>
      <c r="AB75" s="10">
        <v>2778.087</v>
      </c>
      <c r="AC75" s="39">
        <f t="shared" si="179"/>
        <v>27659.169653524492</v>
      </c>
      <c r="AD75" s="72">
        <v>31.4</v>
      </c>
      <c r="AE75" s="10">
        <v>1009.763</v>
      </c>
      <c r="AF75" s="39">
        <f t="shared" si="180"/>
        <v>32158.057324840767</v>
      </c>
      <c r="AG75" s="44">
        <v>0</v>
      </c>
      <c r="AH75" s="10">
        <v>0</v>
      </c>
      <c r="AI75" s="39">
        <f t="shared" si="181"/>
        <v>0</v>
      </c>
      <c r="AJ75" s="44">
        <v>0</v>
      </c>
      <c r="AK75" s="10">
        <v>0</v>
      </c>
      <c r="AL75" s="39">
        <f t="shared" si="182"/>
        <v>0</v>
      </c>
      <c r="AM75" s="44">
        <v>0</v>
      </c>
      <c r="AN75" s="10">
        <v>0</v>
      </c>
      <c r="AO75" s="39">
        <f t="shared" si="183"/>
        <v>0</v>
      </c>
      <c r="AP75" s="44">
        <v>0</v>
      </c>
      <c r="AQ75" s="10">
        <v>0</v>
      </c>
      <c r="AR75" s="39">
        <f t="shared" si="184"/>
        <v>0</v>
      </c>
      <c r="AS75" s="44">
        <v>0</v>
      </c>
      <c r="AT75" s="10">
        <v>0</v>
      </c>
      <c r="AU75" s="39">
        <f t="shared" si="185"/>
        <v>0</v>
      </c>
      <c r="AV75" s="44">
        <v>0</v>
      </c>
      <c r="AW75" s="10">
        <v>0</v>
      </c>
      <c r="AX75" s="39">
        <f t="shared" si="186"/>
        <v>0</v>
      </c>
      <c r="AY75" s="72">
        <v>96.48</v>
      </c>
      <c r="AZ75" s="10">
        <v>3585.922</v>
      </c>
      <c r="BA75" s="39">
        <f t="shared" si="187"/>
        <v>37167.516583747929</v>
      </c>
      <c r="BB75" s="72">
        <v>1627.6189999999999</v>
      </c>
      <c r="BC75" s="10">
        <v>52386.226999999999</v>
      </c>
      <c r="BD75" s="39">
        <f t="shared" si="188"/>
        <v>32185.804540251745</v>
      </c>
      <c r="BE75" s="5">
        <f t="shared" si="190"/>
        <v>2299.4274399999999</v>
      </c>
      <c r="BF75" s="14">
        <f t="shared" si="191"/>
        <v>72794.129000000001</v>
      </c>
    </row>
    <row r="76" spans="1:58" x14ac:dyDescent="0.3">
      <c r="A76" s="43">
        <v>2022</v>
      </c>
      <c r="B76" s="38" t="s">
        <v>10</v>
      </c>
      <c r="C76" s="72">
        <v>64.266040000000004</v>
      </c>
      <c r="D76" s="10">
        <v>1953.212</v>
      </c>
      <c r="E76" s="39">
        <f t="shared" si="192"/>
        <v>30392.599263934731</v>
      </c>
      <c r="F76" s="44">
        <v>0</v>
      </c>
      <c r="G76" s="10">
        <v>0</v>
      </c>
      <c r="H76" s="39">
        <f t="shared" si="172"/>
        <v>0</v>
      </c>
      <c r="I76" s="44">
        <v>0</v>
      </c>
      <c r="J76" s="10">
        <v>0</v>
      </c>
      <c r="K76" s="39">
        <f t="shared" si="173"/>
        <v>0</v>
      </c>
      <c r="L76" s="72">
        <v>346.38159999999999</v>
      </c>
      <c r="M76" s="10">
        <v>10229.32</v>
      </c>
      <c r="N76" s="39">
        <f t="shared" si="174"/>
        <v>29531.938186093026</v>
      </c>
      <c r="O76" s="44">
        <v>0</v>
      </c>
      <c r="P76" s="10">
        <v>0</v>
      </c>
      <c r="Q76" s="39">
        <f t="shared" si="175"/>
        <v>0</v>
      </c>
      <c r="R76" s="72">
        <v>0.05</v>
      </c>
      <c r="S76" s="10">
        <v>0.55900000000000005</v>
      </c>
      <c r="T76" s="39">
        <f t="shared" si="176"/>
        <v>11180</v>
      </c>
      <c r="U76" s="44">
        <v>0</v>
      </c>
      <c r="V76" s="10">
        <v>0</v>
      </c>
      <c r="W76" s="39">
        <f t="shared" si="177"/>
        <v>0</v>
      </c>
      <c r="X76" s="44">
        <v>0</v>
      </c>
      <c r="Y76" s="10">
        <v>0</v>
      </c>
      <c r="Z76" s="39">
        <f t="shared" si="178"/>
        <v>0</v>
      </c>
      <c r="AA76" s="72">
        <v>130.38</v>
      </c>
      <c r="AB76" s="10">
        <v>3936.91</v>
      </c>
      <c r="AC76" s="39">
        <f t="shared" si="179"/>
        <v>30195.658843380887</v>
      </c>
      <c r="AD76" s="72">
        <v>30.8</v>
      </c>
      <c r="AE76" s="10">
        <v>990.49699999999996</v>
      </c>
      <c r="AF76" s="39">
        <f t="shared" si="180"/>
        <v>32158.993506493502</v>
      </c>
      <c r="AG76" s="44">
        <v>0</v>
      </c>
      <c r="AH76" s="10">
        <v>0</v>
      </c>
      <c r="AI76" s="39">
        <f t="shared" si="181"/>
        <v>0</v>
      </c>
      <c r="AJ76" s="44">
        <v>0</v>
      </c>
      <c r="AK76" s="10">
        <v>0</v>
      </c>
      <c r="AL76" s="39">
        <f t="shared" si="182"/>
        <v>0</v>
      </c>
      <c r="AM76" s="44">
        <v>0</v>
      </c>
      <c r="AN76" s="10">
        <v>0</v>
      </c>
      <c r="AO76" s="39">
        <f t="shared" si="183"/>
        <v>0</v>
      </c>
      <c r="AP76" s="44">
        <v>0</v>
      </c>
      <c r="AQ76" s="10">
        <v>0</v>
      </c>
      <c r="AR76" s="39">
        <f t="shared" si="184"/>
        <v>0</v>
      </c>
      <c r="AS76" s="44">
        <v>0</v>
      </c>
      <c r="AT76" s="10">
        <v>0</v>
      </c>
      <c r="AU76" s="39">
        <f t="shared" si="185"/>
        <v>0</v>
      </c>
      <c r="AV76" s="44">
        <v>0</v>
      </c>
      <c r="AW76" s="10">
        <v>0</v>
      </c>
      <c r="AX76" s="39">
        <f t="shared" si="186"/>
        <v>0</v>
      </c>
      <c r="AY76" s="72">
        <v>0.27</v>
      </c>
      <c r="AZ76" s="10">
        <v>10.58</v>
      </c>
      <c r="BA76" s="39">
        <f t="shared" si="187"/>
        <v>39185.185185185182</v>
      </c>
      <c r="BB76" s="72">
        <v>1801.31</v>
      </c>
      <c r="BC76" s="10">
        <v>55789.749000000003</v>
      </c>
      <c r="BD76" s="39">
        <f t="shared" si="188"/>
        <v>30971.764438103382</v>
      </c>
      <c r="BE76" s="5">
        <f t="shared" si="190"/>
        <v>2373.4576399999996</v>
      </c>
      <c r="BF76" s="14">
        <f t="shared" si="191"/>
        <v>72910.827000000005</v>
      </c>
    </row>
    <row r="77" spans="1:58" x14ac:dyDescent="0.3">
      <c r="A77" s="43">
        <v>2022</v>
      </c>
      <c r="B77" s="38" t="s">
        <v>11</v>
      </c>
      <c r="C77" s="72">
        <v>0.22018000000000001</v>
      </c>
      <c r="D77" s="10">
        <v>9.6389999999999993</v>
      </c>
      <c r="E77" s="39">
        <f t="shared" si="192"/>
        <v>43777.818148787344</v>
      </c>
      <c r="F77" s="44">
        <v>0</v>
      </c>
      <c r="G77" s="10">
        <v>0</v>
      </c>
      <c r="H77" s="39">
        <f t="shared" si="172"/>
        <v>0</v>
      </c>
      <c r="I77" s="44">
        <v>0</v>
      </c>
      <c r="J77" s="10">
        <v>0</v>
      </c>
      <c r="K77" s="39">
        <f t="shared" si="173"/>
        <v>0</v>
      </c>
      <c r="L77" s="72">
        <v>126.88</v>
      </c>
      <c r="M77" s="10">
        <v>3579.3310000000001</v>
      </c>
      <c r="N77" s="39">
        <f t="shared" si="174"/>
        <v>28210.364123581337</v>
      </c>
      <c r="O77" s="44">
        <v>0</v>
      </c>
      <c r="P77" s="10">
        <v>0</v>
      </c>
      <c r="Q77" s="39">
        <f t="shared" si="175"/>
        <v>0</v>
      </c>
      <c r="R77" s="44">
        <v>0</v>
      </c>
      <c r="S77" s="10">
        <v>0</v>
      </c>
      <c r="T77" s="39">
        <f t="shared" si="176"/>
        <v>0</v>
      </c>
      <c r="U77" s="44">
        <v>0</v>
      </c>
      <c r="V77" s="10">
        <v>0</v>
      </c>
      <c r="W77" s="39">
        <f t="shared" si="177"/>
        <v>0</v>
      </c>
      <c r="X77" s="44">
        <v>0</v>
      </c>
      <c r="Y77" s="10">
        <v>0</v>
      </c>
      <c r="Z77" s="39">
        <f t="shared" si="178"/>
        <v>0</v>
      </c>
      <c r="AA77" s="72">
        <v>120.66</v>
      </c>
      <c r="AB77" s="10">
        <v>3250.0079999999998</v>
      </c>
      <c r="AC77" s="39">
        <f t="shared" si="179"/>
        <v>26935.256091496769</v>
      </c>
      <c r="AD77" s="72">
        <v>61.143680000000003</v>
      </c>
      <c r="AE77" s="10">
        <v>1805.134</v>
      </c>
      <c r="AF77" s="39">
        <f t="shared" si="180"/>
        <v>29522.822309681065</v>
      </c>
      <c r="AG77" s="44">
        <v>0</v>
      </c>
      <c r="AH77" s="10">
        <v>0</v>
      </c>
      <c r="AI77" s="39">
        <f t="shared" si="181"/>
        <v>0</v>
      </c>
      <c r="AJ77" s="44">
        <v>0</v>
      </c>
      <c r="AK77" s="10">
        <v>0</v>
      </c>
      <c r="AL77" s="39">
        <f t="shared" si="182"/>
        <v>0</v>
      </c>
      <c r="AM77" s="44">
        <v>0</v>
      </c>
      <c r="AN77" s="10">
        <v>0</v>
      </c>
      <c r="AO77" s="39">
        <f t="shared" si="183"/>
        <v>0</v>
      </c>
      <c r="AP77" s="44">
        <v>0</v>
      </c>
      <c r="AQ77" s="10">
        <v>0</v>
      </c>
      <c r="AR77" s="39">
        <f t="shared" si="184"/>
        <v>0</v>
      </c>
      <c r="AS77" s="44">
        <v>0</v>
      </c>
      <c r="AT77" s="10">
        <v>0</v>
      </c>
      <c r="AU77" s="39">
        <f t="shared" si="185"/>
        <v>0</v>
      </c>
      <c r="AV77" s="44">
        <v>0</v>
      </c>
      <c r="AW77" s="10">
        <v>0</v>
      </c>
      <c r="AX77" s="39">
        <f t="shared" si="186"/>
        <v>0</v>
      </c>
      <c r="AY77" s="72">
        <v>287.20499999999998</v>
      </c>
      <c r="AZ77" s="10">
        <v>8120.1350000000002</v>
      </c>
      <c r="BA77" s="39">
        <f t="shared" si="187"/>
        <v>28272.958339861772</v>
      </c>
      <c r="BB77" s="72">
        <v>409.7</v>
      </c>
      <c r="BC77" s="10">
        <v>12636.368</v>
      </c>
      <c r="BD77" s="39">
        <f t="shared" si="188"/>
        <v>30842.977788625827</v>
      </c>
      <c r="BE77" s="5">
        <f t="shared" si="190"/>
        <v>1005.8088600000001</v>
      </c>
      <c r="BF77" s="14">
        <f t="shared" si="191"/>
        <v>29400.615000000005</v>
      </c>
    </row>
    <row r="78" spans="1:58" x14ac:dyDescent="0.3">
      <c r="A78" s="43">
        <v>2022</v>
      </c>
      <c r="B78" s="38" t="s">
        <v>12</v>
      </c>
      <c r="C78" s="72">
        <v>103.90828</v>
      </c>
      <c r="D78" s="10">
        <v>3230.8760000000002</v>
      </c>
      <c r="E78" s="39">
        <f t="shared" si="192"/>
        <v>31093.537492873522</v>
      </c>
      <c r="F78" s="44">
        <v>0</v>
      </c>
      <c r="G78" s="10">
        <v>0</v>
      </c>
      <c r="H78" s="39">
        <f t="shared" si="172"/>
        <v>0</v>
      </c>
      <c r="I78" s="44">
        <v>0</v>
      </c>
      <c r="J78" s="10">
        <v>0</v>
      </c>
      <c r="K78" s="39">
        <f t="shared" si="173"/>
        <v>0</v>
      </c>
      <c r="L78" s="72">
        <v>710.3</v>
      </c>
      <c r="M78" s="10">
        <v>19644.348000000002</v>
      </c>
      <c r="N78" s="39">
        <f t="shared" si="174"/>
        <v>27656.409967619322</v>
      </c>
      <c r="O78" s="44">
        <v>0</v>
      </c>
      <c r="P78" s="10">
        <v>0</v>
      </c>
      <c r="Q78" s="39">
        <f t="shared" si="175"/>
        <v>0</v>
      </c>
      <c r="R78" s="44">
        <v>0</v>
      </c>
      <c r="S78" s="10">
        <v>0</v>
      </c>
      <c r="T78" s="39">
        <f t="shared" si="176"/>
        <v>0</v>
      </c>
      <c r="U78" s="72">
        <v>0.92398999999999998</v>
      </c>
      <c r="V78" s="10">
        <v>63.84</v>
      </c>
      <c r="W78" s="39">
        <f t="shared" si="177"/>
        <v>69091.656836112947</v>
      </c>
      <c r="X78" s="44">
        <v>0</v>
      </c>
      <c r="Y78" s="10">
        <v>0</v>
      </c>
      <c r="Z78" s="39">
        <f t="shared" si="178"/>
        <v>0</v>
      </c>
      <c r="AA78" s="72">
        <v>223.4</v>
      </c>
      <c r="AB78" s="10">
        <v>6288.6090000000004</v>
      </c>
      <c r="AC78" s="39">
        <f t="shared" si="179"/>
        <v>28149.547896150405</v>
      </c>
      <c r="AD78" s="72">
        <v>61.36</v>
      </c>
      <c r="AE78" s="10">
        <v>1586.98</v>
      </c>
      <c r="AF78" s="39">
        <f t="shared" si="180"/>
        <v>25863.428943937419</v>
      </c>
      <c r="AG78" s="72">
        <v>5.0000000000000001E-4</v>
      </c>
      <c r="AH78" s="10">
        <v>0.01</v>
      </c>
      <c r="AI78" s="39">
        <f t="shared" si="181"/>
        <v>20000</v>
      </c>
      <c r="AJ78" s="44">
        <v>0</v>
      </c>
      <c r="AK78" s="10">
        <v>0</v>
      </c>
      <c r="AL78" s="39">
        <f t="shared" si="182"/>
        <v>0</v>
      </c>
      <c r="AM78" s="44">
        <v>0</v>
      </c>
      <c r="AN78" s="10">
        <v>0</v>
      </c>
      <c r="AO78" s="39">
        <f t="shared" si="183"/>
        <v>0</v>
      </c>
      <c r="AP78" s="44">
        <v>0</v>
      </c>
      <c r="AQ78" s="10">
        <v>0</v>
      </c>
      <c r="AR78" s="39">
        <f t="shared" si="184"/>
        <v>0</v>
      </c>
      <c r="AS78" s="44">
        <v>0</v>
      </c>
      <c r="AT78" s="10">
        <v>0</v>
      </c>
      <c r="AU78" s="39">
        <f t="shared" si="185"/>
        <v>0</v>
      </c>
      <c r="AV78" s="44">
        <v>0</v>
      </c>
      <c r="AW78" s="10">
        <v>0</v>
      </c>
      <c r="AX78" s="39">
        <f t="shared" si="186"/>
        <v>0</v>
      </c>
      <c r="AY78" s="72">
        <v>1095.3620000000001</v>
      </c>
      <c r="AZ78" s="10">
        <v>28793.203000000001</v>
      </c>
      <c r="BA78" s="39">
        <f t="shared" si="187"/>
        <v>26286.472417337831</v>
      </c>
      <c r="BB78" s="72">
        <v>858.82</v>
      </c>
      <c r="BC78" s="10">
        <v>23719.281999999999</v>
      </c>
      <c r="BD78" s="39">
        <f t="shared" si="188"/>
        <v>27618.455555296801</v>
      </c>
      <c r="BE78" s="5">
        <f t="shared" si="190"/>
        <v>3054.0747700000002</v>
      </c>
      <c r="BF78" s="14">
        <f t="shared" si="191"/>
        <v>83327.148000000001</v>
      </c>
    </row>
    <row r="79" spans="1:58" x14ac:dyDescent="0.3">
      <c r="A79" s="43">
        <v>2022</v>
      </c>
      <c r="B79" s="38" t="s">
        <v>13</v>
      </c>
      <c r="C79" s="72">
        <v>64.244140000000002</v>
      </c>
      <c r="D79" s="10">
        <v>2003.0719999999999</v>
      </c>
      <c r="E79" s="39">
        <f t="shared" si="192"/>
        <v>31179.061623363625</v>
      </c>
      <c r="F79" s="44">
        <v>0</v>
      </c>
      <c r="G79" s="10">
        <v>0</v>
      </c>
      <c r="H79" s="39">
        <f t="shared" si="172"/>
        <v>0</v>
      </c>
      <c r="I79" s="44">
        <v>0</v>
      </c>
      <c r="J79" s="10">
        <v>0</v>
      </c>
      <c r="K79" s="39">
        <f t="shared" si="173"/>
        <v>0</v>
      </c>
      <c r="L79" s="72">
        <v>391.4</v>
      </c>
      <c r="M79" s="10">
        <v>11243.977999999999</v>
      </c>
      <c r="N79" s="39">
        <f t="shared" si="174"/>
        <v>28727.58814512008</v>
      </c>
      <c r="O79" s="44">
        <v>0</v>
      </c>
      <c r="P79" s="10">
        <v>0</v>
      </c>
      <c r="Q79" s="39">
        <f t="shared" si="175"/>
        <v>0</v>
      </c>
      <c r="R79" s="44">
        <v>0</v>
      </c>
      <c r="S79" s="10">
        <v>0</v>
      </c>
      <c r="T79" s="39">
        <f t="shared" si="176"/>
        <v>0</v>
      </c>
      <c r="U79" s="44">
        <v>0</v>
      </c>
      <c r="V79" s="10">
        <v>0</v>
      </c>
      <c r="W79" s="39">
        <f t="shared" si="177"/>
        <v>0</v>
      </c>
      <c r="X79" s="44">
        <v>0</v>
      </c>
      <c r="Y79" s="10">
        <v>0</v>
      </c>
      <c r="Z79" s="39">
        <f t="shared" si="178"/>
        <v>0</v>
      </c>
      <c r="AA79" s="72">
        <v>103.96</v>
      </c>
      <c r="AB79" s="10">
        <v>2386.0309999999999</v>
      </c>
      <c r="AC79" s="39">
        <f t="shared" si="179"/>
        <v>22951.433243555213</v>
      </c>
      <c r="AD79" s="72">
        <v>62.42</v>
      </c>
      <c r="AE79" s="10">
        <v>1577.33</v>
      </c>
      <c r="AF79" s="39">
        <f t="shared" si="180"/>
        <v>25269.625120153793</v>
      </c>
      <c r="AG79" s="44">
        <v>0</v>
      </c>
      <c r="AH79" s="10">
        <v>0</v>
      </c>
      <c r="AI79" s="39">
        <f t="shared" si="181"/>
        <v>0</v>
      </c>
      <c r="AJ79" s="44">
        <v>0</v>
      </c>
      <c r="AK79" s="10">
        <v>0</v>
      </c>
      <c r="AL79" s="39">
        <f t="shared" si="182"/>
        <v>0</v>
      </c>
      <c r="AM79" s="44">
        <v>0</v>
      </c>
      <c r="AN79" s="10">
        <v>0</v>
      </c>
      <c r="AO79" s="39">
        <f t="shared" si="183"/>
        <v>0</v>
      </c>
      <c r="AP79" s="44">
        <v>0</v>
      </c>
      <c r="AQ79" s="10">
        <v>0</v>
      </c>
      <c r="AR79" s="39">
        <f t="shared" si="184"/>
        <v>0</v>
      </c>
      <c r="AS79" s="44">
        <v>0</v>
      </c>
      <c r="AT79" s="10">
        <v>0</v>
      </c>
      <c r="AU79" s="39">
        <f t="shared" si="185"/>
        <v>0</v>
      </c>
      <c r="AV79" s="44">
        <v>0</v>
      </c>
      <c r="AW79" s="10">
        <v>0</v>
      </c>
      <c r="AX79" s="39">
        <f t="shared" si="186"/>
        <v>0</v>
      </c>
      <c r="AY79" s="72">
        <v>2670.04</v>
      </c>
      <c r="AZ79" s="10">
        <v>70971.324999999997</v>
      </c>
      <c r="BA79" s="39">
        <f t="shared" si="187"/>
        <v>26580.622387679585</v>
      </c>
      <c r="BB79" s="72">
        <v>1503.626</v>
      </c>
      <c r="BC79" s="10">
        <v>42212.686999999998</v>
      </c>
      <c r="BD79" s="39">
        <f t="shared" si="188"/>
        <v>28073.927293090168</v>
      </c>
      <c r="BE79" s="5">
        <f t="shared" si="190"/>
        <v>4795.6901399999997</v>
      </c>
      <c r="BF79" s="14">
        <f t="shared" si="191"/>
        <v>130394.42300000001</v>
      </c>
    </row>
    <row r="80" spans="1:58" x14ac:dyDescent="0.3">
      <c r="A80" s="43">
        <v>2022</v>
      </c>
      <c r="B80" s="38" t="s">
        <v>14</v>
      </c>
      <c r="C80" s="72">
        <v>96.21078</v>
      </c>
      <c r="D80" s="10">
        <v>2562.6959999999999</v>
      </c>
      <c r="E80" s="39">
        <f t="shared" si="192"/>
        <v>26636.266746824003</v>
      </c>
      <c r="F80" s="44">
        <v>0</v>
      </c>
      <c r="G80" s="10">
        <v>0</v>
      </c>
      <c r="H80" s="39">
        <f t="shared" si="172"/>
        <v>0</v>
      </c>
      <c r="I80" s="44">
        <v>0</v>
      </c>
      <c r="J80" s="10">
        <v>0</v>
      </c>
      <c r="K80" s="39">
        <f t="shared" si="173"/>
        <v>0</v>
      </c>
      <c r="L80" s="72">
        <v>445.83</v>
      </c>
      <c r="M80" s="10">
        <v>13623.053</v>
      </c>
      <c r="N80" s="39">
        <f t="shared" si="174"/>
        <v>30556.609021375862</v>
      </c>
      <c r="O80" s="44">
        <v>0</v>
      </c>
      <c r="P80" s="10">
        <v>0</v>
      </c>
      <c r="Q80" s="39">
        <f t="shared" si="175"/>
        <v>0</v>
      </c>
      <c r="R80" s="44">
        <v>0</v>
      </c>
      <c r="S80" s="10">
        <v>0</v>
      </c>
      <c r="T80" s="39">
        <f t="shared" si="176"/>
        <v>0</v>
      </c>
      <c r="U80" s="44">
        <v>0</v>
      </c>
      <c r="V80" s="10">
        <v>0</v>
      </c>
      <c r="W80" s="39">
        <f t="shared" si="177"/>
        <v>0</v>
      </c>
      <c r="X80" s="44">
        <v>0</v>
      </c>
      <c r="Y80" s="10">
        <v>0</v>
      </c>
      <c r="Z80" s="39">
        <f t="shared" si="178"/>
        <v>0</v>
      </c>
      <c r="AA80" s="72">
        <v>127.92</v>
      </c>
      <c r="AB80" s="10">
        <v>3579.7910000000002</v>
      </c>
      <c r="AC80" s="39">
        <f t="shared" si="179"/>
        <v>27984.607567229519</v>
      </c>
      <c r="AD80" s="72">
        <v>91.14</v>
      </c>
      <c r="AE80" s="10">
        <v>2201.1509999999998</v>
      </c>
      <c r="AF80" s="39">
        <f t="shared" si="180"/>
        <v>24151.316655694533</v>
      </c>
      <c r="AG80" s="44">
        <v>0</v>
      </c>
      <c r="AH80" s="10">
        <v>0</v>
      </c>
      <c r="AI80" s="39">
        <f t="shared" si="181"/>
        <v>0</v>
      </c>
      <c r="AJ80" s="44">
        <v>0</v>
      </c>
      <c r="AK80" s="10">
        <v>0</v>
      </c>
      <c r="AL80" s="39">
        <f t="shared" si="182"/>
        <v>0</v>
      </c>
      <c r="AM80" s="44">
        <v>0</v>
      </c>
      <c r="AN80" s="10">
        <v>0</v>
      </c>
      <c r="AO80" s="39">
        <f t="shared" si="183"/>
        <v>0</v>
      </c>
      <c r="AP80" s="44">
        <v>0</v>
      </c>
      <c r="AQ80" s="10">
        <v>0</v>
      </c>
      <c r="AR80" s="39">
        <f t="shared" si="184"/>
        <v>0</v>
      </c>
      <c r="AS80" s="44">
        <v>0</v>
      </c>
      <c r="AT80" s="10">
        <v>0</v>
      </c>
      <c r="AU80" s="39">
        <f t="shared" si="185"/>
        <v>0</v>
      </c>
      <c r="AV80" s="44">
        <v>0</v>
      </c>
      <c r="AW80" s="10">
        <v>0</v>
      </c>
      <c r="AX80" s="39">
        <f t="shared" si="186"/>
        <v>0</v>
      </c>
      <c r="AY80" s="72">
        <v>1018.04</v>
      </c>
      <c r="AZ80" s="10">
        <v>26815.004000000001</v>
      </c>
      <c r="BA80" s="39">
        <f t="shared" si="187"/>
        <v>26339.833405367175</v>
      </c>
      <c r="BB80" s="72">
        <v>3103.0410000000002</v>
      </c>
      <c r="BC80" s="10">
        <v>91175.448999999993</v>
      </c>
      <c r="BD80" s="39">
        <f t="shared" si="188"/>
        <v>29382.611766973103</v>
      </c>
      <c r="BE80" s="5">
        <f t="shared" si="190"/>
        <v>4882.1817799999999</v>
      </c>
      <c r="BF80" s="14">
        <f t="shared" si="191"/>
        <v>139957.144</v>
      </c>
    </row>
    <row r="81" spans="1:58" x14ac:dyDescent="0.3">
      <c r="A81" s="43">
        <v>2022</v>
      </c>
      <c r="B81" s="39" t="s">
        <v>15</v>
      </c>
      <c r="C81" s="72">
        <v>32.1738</v>
      </c>
      <c r="D81" s="10">
        <v>859.28399999999999</v>
      </c>
      <c r="E81" s="39">
        <f t="shared" si="192"/>
        <v>26707.569513082075</v>
      </c>
      <c r="F81" s="44">
        <v>0</v>
      </c>
      <c r="G81" s="10">
        <v>0</v>
      </c>
      <c r="H81" s="39">
        <f t="shared" si="172"/>
        <v>0</v>
      </c>
      <c r="I81" s="44">
        <v>0</v>
      </c>
      <c r="J81" s="10">
        <v>0</v>
      </c>
      <c r="K81" s="39">
        <f t="shared" si="173"/>
        <v>0</v>
      </c>
      <c r="L81" s="72">
        <v>101.04</v>
      </c>
      <c r="M81" s="10">
        <v>2724.9540000000002</v>
      </c>
      <c r="N81" s="39">
        <f t="shared" si="174"/>
        <v>26969.061757719715</v>
      </c>
      <c r="O81" s="44">
        <v>0</v>
      </c>
      <c r="P81" s="10">
        <v>0</v>
      </c>
      <c r="Q81" s="39">
        <f t="shared" si="175"/>
        <v>0</v>
      </c>
      <c r="R81" s="44">
        <v>0</v>
      </c>
      <c r="S81" s="10">
        <v>0</v>
      </c>
      <c r="T81" s="39">
        <f t="shared" si="176"/>
        <v>0</v>
      </c>
      <c r="U81" s="44">
        <v>0</v>
      </c>
      <c r="V81" s="10">
        <v>0</v>
      </c>
      <c r="W81" s="39">
        <f t="shared" si="177"/>
        <v>0</v>
      </c>
      <c r="X81" s="44">
        <v>0</v>
      </c>
      <c r="Y81" s="10">
        <v>0</v>
      </c>
      <c r="Z81" s="39">
        <f t="shared" si="178"/>
        <v>0</v>
      </c>
      <c r="AA81" s="72">
        <v>101.22</v>
      </c>
      <c r="AB81" s="10">
        <v>2705.1060000000002</v>
      </c>
      <c r="AC81" s="39">
        <f t="shared" si="179"/>
        <v>26725.014819205695</v>
      </c>
      <c r="AD81" s="72">
        <v>122.56</v>
      </c>
      <c r="AE81" s="10">
        <v>3381.366</v>
      </c>
      <c r="AF81" s="39">
        <f t="shared" si="180"/>
        <v>27589.474543080938</v>
      </c>
      <c r="AG81" s="44">
        <v>0</v>
      </c>
      <c r="AH81" s="10">
        <v>0</v>
      </c>
      <c r="AI81" s="39">
        <f t="shared" si="181"/>
        <v>0</v>
      </c>
      <c r="AJ81" s="44">
        <v>0</v>
      </c>
      <c r="AK81" s="10">
        <v>0</v>
      </c>
      <c r="AL81" s="39">
        <f t="shared" si="182"/>
        <v>0</v>
      </c>
      <c r="AM81" s="44">
        <v>0</v>
      </c>
      <c r="AN81" s="10">
        <v>0</v>
      </c>
      <c r="AO81" s="39">
        <f t="shared" si="183"/>
        <v>0</v>
      </c>
      <c r="AP81" s="44">
        <v>0</v>
      </c>
      <c r="AQ81" s="10">
        <v>0</v>
      </c>
      <c r="AR81" s="39">
        <f t="shared" si="184"/>
        <v>0</v>
      </c>
      <c r="AS81" s="44">
        <v>0</v>
      </c>
      <c r="AT81" s="10">
        <v>0</v>
      </c>
      <c r="AU81" s="39">
        <f t="shared" si="185"/>
        <v>0</v>
      </c>
      <c r="AV81" s="44">
        <v>0</v>
      </c>
      <c r="AW81" s="10">
        <v>0</v>
      </c>
      <c r="AX81" s="39">
        <f t="shared" si="186"/>
        <v>0</v>
      </c>
      <c r="AY81" s="72">
        <v>289.22000000000003</v>
      </c>
      <c r="AZ81" s="10">
        <v>7610.6790000000001</v>
      </c>
      <c r="BA81" s="39">
        <f t="shared" si="187"/>
        <v>26314.49761427287</v>
      </c>
      <c r="BB81" s="72">
        <v>5381.24</v>
      </c>
      <c r="BC81" s="10">
        <v>164447.98499999999</v>
      </c>
      <c r="BD81" s="39">
        <f t="shared" si="188"/>
        <v>30559.496510098044</v>
      </c>
      <c r="BE81" s="5">
        <f t="shared" si="190"/>
        <v>6027.4537999999993</v>
      </c>
      <c r="BF81" s="14">
        <f t="shared" si="191"/>
        <v>181729.37399999998</v>
      </c>
    </row>
    <row r="82" spans="1:58" x14ac:dyDescent="0.3">
      <c r="A82" s="43">
        <v>2022</v>
      </c>
      <c r="B82" s="38" t="s">
        <v>16</v>
      </c>
      <c r="C82" s="72">
        <v>64.240520000000004</v>
      </c>
      <c r="D82" s="10">
        <v>1713.894</v>
      </c>
      <c r="E82" s="39">
        <f t="shared" si="192"/>
        <v>26679.329494842194</v>
      </c>
      <c r="F82" s="44">
        <v>0</v>
      </c>
      <c r="G82" s="10">
        <v>0</v>
      </c>
      <c r="H82" s="39">
        <f t="shared" si="172"/>
        <v>0</v>
      </c>
      <c r="I82" s="44">
        <v>0</v>
      </c>
      <c r="J82" s="10">
        <v>0</v>
      </c>
      <c r="K82" s="39">
        <f t="shared" si="173"/>
        <v>0</v>
      </c>
      <c r="L82" s="72">
        <v>317.06</v>
      </c>
      <c r="M82" s="10">
        <v>9262.1129999999994</v>
      </c>
      <c r="N82" s="39">
        <f t="shared" si="174"/>
        <v>29212.492903551374</v>
      </c>
      <c r="O82" s="44">
        <v>0</v>
      </c>
      <c r="P82" s="10">
        <v>0</v>
      </c>
      <c r="Q82" s="39">
        <f t="shared" si="175"/>
        <v>0</v>
      </c>
      <c r="R82" s="44">
        <v>0</v>
      </c>
      <c r="S82" s="10">
        <v>0</v>
      </c>
      <c r="T82" s="39">
        <f t="shared" si="176"/>
        <v>0</v>
      </c>
      <c r="U82" s="44">
        <v>0</v>
      </c>
      <c r="V82" s="10">
        <v>0</v>
      </c>
      <c r="W82" s="39">
        <f t="shared" si="177"/>
        <v>0</v>
      </c>
      <c r="X82" s="44">
        <v>0</v>
      </c>
      <c r="Y82" s="10">
        <v>0</v>
      </c>
      <c r="Z82" s="39">
        <f t="shared" si="178"/>
        <v>0</v>
      </c>
      <c r="AA82" s="72">
        <v>64.459999999999994</v>
      </c>
      <c r="AB82" s="10">
        <v>1755.7940000000001</v>
      </c>
      <c r="AC82" s="39">
        <f t="shared" si="179"/>
        <v>27238.504498914062</v>
      </c>
      <c r="AD82" s="72">
        <v>127.2</v>
      </c>
      <c r="AE82" s="10">
        <v>3633.2049999999999</v>
      </c>
      <c r="AF82" s="39">
        <f t="shared" si="180"/>
        <v>28562.932389937108</v>
      </c>
      <c r="AG82" s="44">
        <v>0</v>
      </c>
      <c r="AH82" s="10">
        <v>0</v>
      </c>
      <c r="AI82" s="39">
        <f t="shared" si="181"/>
        <v>0</v>
      </c>
      <c r="AJ82" s="44">
        <v>0</v>
      </c>
      <c r="AK82" s="10">
        <v>0</v>
      </c>
      <c r="AL82" s="39">
        <f t="shared" si="182"/>
        <v>0</v>
      </c>
      <c r="AM82" s="44">
        <v>0</v>
      </c>
      <c r="AN82" s="10">
        <v>0</v>
      </c>
      <c r="AO82" s="39">
        <f t="shared" si="183"/>
        <v>0</v>
      </c>
      <c r="AP82" s="44">
        <v>0</v>
      </c>
      <c r="AQ82" s="10">
        <v>0</v>
      </c>
      <c r="AR82" s="39">
        <f t="shared" si="184"/>
        <v>0</v>
      </c>
      <c r="AS82" s="44">
        <v>0</v>
      </c>
      <c r="AT82" s="10">
        <v>0</v>
      </c>
      <c r="AU82" s="39">
        <f t="shared" si="185"/>
        <v>0</v>
      </c>
      <c r="AV82" s="44">
        <v>0</v>
      </c>
      <c r="AW82" s="10">
        <v>0</v>
      </c>
      <c r="AX82" s="39">
        <f t="shared" si="186"/>
        <v>0</v>
      </c>
      <c r="AY82" s="72">
        <v>297.06</v>
      </c>
      <c r="AZ82" s="10">
        <v>8291.1200000000008</v>
      </c>
      <c r="BA82" s="39">
        <f t="shared" si="187"/>
        <v>27910.590453107117</v>
      </c>
      <c r="BB82" s="72">
        <v>3239.14</v>
      </c>
      <c r="BC82" s="10">
        <v>97273.441000000006</v>
      </c>
      <c r="BD82" s="39">
        <f t="shared" si="188"/>
        <v>30030.63807059899</v>
      </c>
      <c r="BE82" s="5">
        <f t="shared" si="190"/>
        <v>4109.1605199999995</v>
      </c>
      <c r="BF82" s="14">
        <f t="shared" si="191"/>
        <v>121929.56700000001</v>
      </c>
    </row>
    <row r="83" spans="1:58" ht="15" thickBot="1" x14ac:dyDescent="0.35">
      <c r="A83" s="40"/>
      <c r="B83" s="60" t="s">
        <v>17</v>
      </c>
      <c r="C83" s="61">
        <f t="shared" ref="C83:D83" si="193">SUM(C71:C82)</f>
        <v>874.53672000000006</v>
      </c>
      <c r="D83" s="62">
        <f t="shared" si="193"/>
        <v>24400.258999999998</v>
      </c>
      <c r="E83" s="47"/>
      <c r="F83" s="61">
        <f t="shared" ref="F83:G83" si="194">SUM(F71:F82)</f>
        <v>0</v>
      </c>
      <c r="G83" s="62">
        <f t="shared" si="194"/>
        <v>0</v>
      </c>
      <c r="H83" s="47"/>
      <c r="I83" s="61">
        <f t="shared" ref="I83:J83" si="195">SUM(I71:I82)</f>
        <v>0.12766</v>
      </c>
      <c r="J83" s="62">
        <f t="shared" si="195"/>
        <v>2.448</v>
      </c>
      <c r="K83" s="47"/>
      <c r="L83" s="61">
        <f t="shared" ref="L83:M83" si="196">SUM(L71:L82)</f>
        <v>4758.7816000000012</v>
      </c>
      <c r="M83" s="62">
        <f t="shared" si="196"/>
        <v>129101.148</v>
      </c>
      <c r="N83" s="47"/>
      <c r="O83" s="61">
        <f t="shared" ref="O83:P83" si="197">SUM(O71:O82)</f>
        <v>0</v>
      </c>
      <c r="P83" s="62">
        <f t="shared" si="197"/>
        <v>0</v>
      </c>
      <c r="Q83" s="47"/>
      <c r="R83" s="61">
        <f t="shared" ref="R83:S83" si="198">SUM(R71:R82)</f>
        <v>0.05</v>
      </c>
      <c r="S83" s="62">
        <f t="shared" si="198"/>
        <v>0.55900000000000005</v>
      </c>
      <c r="T83" s="47"/>
      <c r="U83" s="61">
        <f t="shared" ref="U83:V83" si="199">SUM(U71:U82)</f>
        <v>1.02827</v>
      </c>
      <c r="V83" s="62">
        <f t="shared" si="199"/>
        <v>67.492000000000004</v>
      </c>
      <c r="W83" s="47"/>
      <c r="X83" s="61">
        <f t="shared" ref="X83:Y83" si="200">SUM(X71:X82)</f>
        <v>0</v>
      </c>
      <c r="Y83" s="62">
        <f t="shared" si="200"/>
        <v>0</v>
      </c>
      <c r="Z83" s="47"/>
      <c r="AA83" s="61">
        <f t="shared" ref="AA83:AB83" si="201">SUM(AA71:AA82)</f>
        <v>1281.96</v>
      </c>
      <c r="AB83" s="62">
        <f t="shared" si="201"/>
        <v>32380.826000000001</v>
      </c>
      <c r="AC83" s="47"/>
      <c r="AD83" s="61">
        <f t="shared" ref="AD83:AE83" si="202">SUM(AD71:AD82)</f>
        <v>773.36368000000016</v>
      </c>
      <c r="AE83" s="62">
        <f t="shared" si="202"/>
        <v>21553.455000000002</v>
      </c>
      <c r="AF83" s="47"/>
      <c r="AG83" s="61">
        <f t="shared" ref="AG83:AH83" si="203">SUM(AG71:AG82)</f>
        <v>5.0000000000000001E-4</v>
      </c>
      <c r="AH83" s="62">
        <f t="shared" si="203"/>
        <v>0.01</v>
      </c>
      <c r="AI83" s="47"/>
      <c r="AJ83" s="61">
        <f t="shared" ref="AJ83:AK83" si="204">SUM(AJ71:AJ82)</f>
        <v>0</v>
      </c>
      <c r="AK83" s="62">
        <f t="shared" si="204"/>
        <v>0</v>
      </c>
      <c r="AL83" s="47"/>
      <c r="AM83" s="61">
        <f t="shared" ref="AM83:AN83" si="205">SUM(AM71:AM82)</f>
        <v>0</v>
      </c>
      <c r="AN83" s="62">
        <f t="shared" si="205"/>
        <v>0</v>
      </c>
      <c r="AO83" s="47"/>
      <c r="AP83" s="61">
        <f t="shared" ref="AP83:AQ83" si="206">SUM(AP71:AP82)</f>
        <v>0</v>
      </c>
      <c r="AQ83" s="62">
        <f t="shared" si="206"/>
        <v>0</v>
      </c>
      <c r="AR83" s="47"/>
      <c r="AS83" s="61">
        <f t="shared" ref="AS83:AT83" si="207">SUM(AS71:AS82)</f>
        <v>0</v>
      </c>
      <c r="AT83" s="62">
        <f t="shared" si="207"/>
        <v>0</v>
      </c>
      <c r="AU83" s="47"/>
      <c r="AV83" s="61">
        <f t="shared" ref="AV83:AW83" si="208">SUM(AV71:AV82)</f>
        <v>0</v>
      </c>
      <c r="AW83" s="62">
        <f t="shared" si="208"/>
        <v>0</v>
      </c>
      <c r="AX83" s="47"/>
      <c r="AY83" s="61">
        <f t="shared" ref="AY83:AZ83" si="209">SUM(AY71:AY82)</f>
        <v>14423.156999999999</v>
      </c>
      <c r="AZ83" s="62">
        <f t="shared" si="209"/>
        <v>391668.56</v>
      </c>
      <c r="BA83" s="47"/>
      <c r="BB83" s="61">
        <f t="shared" ref="BB83:BC83" si="210">SUM(BB71:BB82)</f>
        <v>35443.712999999996</v>
      </c>
      <c r="BC83" s="62">
        <f t="shared" si="210"/>
        <v>1014917.053</v>
      </c>
      <c r="BD83" s="47"/>
      <c r="BE83" s="35">
        <f t="shared" si="190"/>
        <v>57556.718429999994</v>
      </c>
      <c r="BF83" s="36">
        <f t="shared" si="191"/>
        <v>1614091.81</v>
      </c>
    </row>
    <row r="84" spans="1:58" x14ac:dyDescent="0.3">
      <c r="A84" s="43">
        <v>2023</v>
      </c>
      <c r="B84" s="38" t="s">
        <v>5</v>
      </c>
      <c r="C84" s="72">
        <v>0.20836000000000002</v>
      </c>
      <c r="D84" s="10">
        <v>9.3650000000000002</v>
      </c>
      <c r="E84" s="39">
        <f>IF(C84=0,0,D84/C84*1000)</f>
        <v>44946.246880399311</v>
      </c>
      <c r="F84" s="44">
        <v>0</v>
      </c>
      <c r="G84" s="10">
        <v>0</v>
      </c>
      <c r="H84" s="39">
        <f t="shared" ref="H84:H95" si="211">IF(F84=0,0,G84/F84*1000)</f>
        <v>0</v>
      </c>
      <c r="I84" s="44">
        <v>0</v>
      </c>
      <c r="J84" s="10">
        <v>0</v>
      </c>
      <c r="K84" s="39">
        <f t="shared" ref="K84:K95" si="212">IF(I84=0,0,J84/I84*1000)</f>
        <v>0</v>
      </c>
      <c r="L84" s="72">
        <v>260.7</v>
      </c>
      <c r="M84" s="10">
        <v>8496.2960000000003</v>
      </c>
      <c r="N84" s="39">
        <f t="shared" ref="N84:N95" si="213">IF(L84=0,0,M84/L84*1000)</f>
        <v>32590.318373609512</v>
      </c>
      <c r="O84" s="44">
        <v>0</v>
      </c>
      <c r="P84" s="10">
        <v>0</v>
      </c>
      <c r="Q84" s="39">
        <f t="shared" ref="Q84:Q95" si="214">IF(O84=0,0,P84/O84*1000)</f>
        <v>0</v>
      </c>
      <c r="R84" s="44">
        <v>0</v>
      </c>
      <c r="S84" s="10">
        <v>0</v>
      </c>
      <c r="T84" s="39">
        <f t="shared" ref="T84:T95" si="215">IF(R84=0,0,S84/R84*1000)</f>
        <v>0</v>
      </c>
      <c r="U84" s="72">
        <v>164.3</v>
      </c>
      <c r="V84" s="10">
        <v>3588.4079999999999</v>
      </c>
      <c r="W84" s="39">
        <f t="shared" ref="W84:W95" si="216">IF(U84=0,0,V84/U84*1000)</f>
        <v>21840.584297017649</v>
      </c>
      <c r="X84" s="44">
        <v>0</v>
      </c>
      <c r="Y84" s="10">
        <v>0</v>
      </c>
      <c r="Z84" s="39">
        <f t="shared" ref="Z84:Z95" si="217">IF(X84=0,0,Y84/X84*1000)</f>
        <v>0</v>
      </c>
      <c r="AA84" s="72">
        <v>100</v>
      </c>
      <c r="AB84" s="10">
        <v>2694.777</v>
      </c>
      <c r="AC84" s="39">
        <f t="shared" ref="AC84:AC95" si="218">IF(AA84=0,0,AB84/AA84*1000)</f>
        <v>26947.77</v>
      </c>
      <c r="AD84" s="72">
        <v>125.3</v>
      </c>
      <c r="AE84" s="10">
        <v>3072.1509999999998</v>
      </c>
      <c r="AF84" s="39">
        <f t="shared" ref="AF84:AF95" si="219">IF(AD84=0,0,AE84/AD84*1000)</f>
        <v>24518.363926576218</v>
      </c>
      <c r="AG84" s="44">
        <v>0</v>
      </c>
      <c r="AH84" s="10">
        <v>0</v>
      </c>
      <c r="AI84" s="39">
        <f t="shared" ref="AI84:AI95" si="220">IF(AG84=0,0,AH84/AG84*1000)</f>
        <v>0</v>
      </c>
      <c r="AJ84" s="44">
        <v>0</v>
      </c>
      <c r="AK84" s="10">
        <v>0</v>
      </c>
      <c r="AL84" s="39">
        <f t="shared" ref="AL84:AL95" si="221">IF(AJ84=0,0,AK84/AJ84*1000)</f>
        <v>0</v>
      </c>
      <c r="AM84" s="44">
        <v>0</v>
      </c>
      <c r="AN84" s="10">
        <v>0</v>
      </c>
      <c r="AO84" s="39">
        <f t="shared" ref="AO84:AO95" si="222">IF(AM84=0,0,AN84/AM84*1000)</f>
        <v>0</v>
      </c>
      <c r="AP84" s="44">
        <v>0</v>
      </c>
      <c r="AQ84" s="10">
        <v>0</v>
      </c>
      <c r="AR84" s="39">
        <f t="shared" ref="AR84:AR95" si="223">IF(AP84=0,0,AQ84/AP84*1000)</f>
        <v>0</v>
      </c>
      <c r="AS84" s="44">
        <v>0</v>
      </c>
      <c r="AT84" s="10">
        <v>0</v>
      </c>
      <c r="AU84" s="39">
        <f t="shared" ref="AU84:AU95" si="224">IF(AS84=0,0,AT84/AS84*1000)</f>
        <v>0</v>
      </c>
      <c r="AV84" s="44">
        <v>0</v>
      </c>
      <c r="AW84" s="10">
        <v>0</v>
      </c>
      <c r="AX84" s="39">
        <f t="shared" ref="AX84:AX95" si="225">IF(AV84=0,0,AW84/AV84*1000)</f>
        <v>0</v>
      </c>
      <c r="AY84" s="72">
        <v>485.74</v>
      </c>
      <c r="AZ84" s="10">
        <v>12818.065000000001</v>
      </c>
      <c r="BA84" s="39">
        <f t="shared" ref="BA84:BA95" si="226">IF(AY84=0,0,AZ84/AY84*1000)</f>
        <v>26388.73677275909</v>
      </c>
      <c r="BB84" s="72">
        <v>2581.7600000000002</v>
      </c>
      <c r="BC84" s="10">
        <v>71653.407999999996</v>
      </c>
      <c r="BD84" s="39">
        <f t="shared" ref="BD84:BD95" si="227">IF(BB84=0,0,BC84/BB84*1000)</f>
        <v>27753.705999008424</v>
      </c>
      <c r="BE84" s="5">
        <f>SUMIF($C$5:$BD$5,"Ton",C84:BD84)</f>
        <v>3718.0083600000003</v>
      </c>
      <c r="BF84" s="14">
        <f>SUMIF($C$5:$BD$5,"F*",C84:BD84)</f>
        <v>102332.47</v>
      </c>
    </row>
    <row r="85" spans="1:58" x14ac:dyDescent="0.3">
      <c r="A85" s="43">
        <v>2023</v>
      </c>
      <c r="B85" s="38" t="s">
        <v>6</v>
      </c>
      <c r="C85" s="72">
        <v>68.188460000000006</v>
      </c>
      <c r="D85" s="10">
        <v>1854.5239999999999</v>
      </c>
      <c r="E85" s="39">
        <f t="shared" ref="E85:E86" si="228">IF(C85=0,0,D85/C85*1000)</f>
        <v>27197.03597940179</v>
      </c>
      <c r="F85" s="44">
        <v>0</v>
      </c>
      <c r="G85" s="10">
        <v>0</v>
      </c>
      <c r="H85" s="39">
        <f t="shared" si="211"/>
        <v>0</v>
      </c>
      <c r="I85" s="44">
        <v>0</v>
      </c>
      <c r="J85" s="10">
        <v>0</v>
      </c>
      <c r="K85" s="39">
        <f t="shared" si="212"/>
        <v>0</v>
      </c>
      <c r="L85" s="72">
        <v>319.64</v>
      </c>
      <c r="M85" s="10">
        <v>8779.1749999999993</v>
      </c>
      <c r="N85" s="39">
        <f t="shared" si="213"/>
        <v>27465.82092353898</v>
      </c>
      <c r="O85" s="44">
        <v>0</v>
      </c>
      <c r="P85" s="10">
        <v>0</v>
      </c>
      <c r="Q85" s="39">
        <f t="shared" si="214"/>
        <v>0</v>
      </c>
      <c r="R85" s="44">
        <v>0</v>
      </c>
      <c r="S85" s="10">
        <v>0</v>
      </c>
      <c r="T85" s="39">
        <f t="shared" si="215"/>
        <v>0</v>
      </c>
      <c r="U85" s="44">
        <v>0</v>
      </c>
      <c r="V85" s="10">
        <v>0</v>
      </c>
      <c r="W85" s="39">
        <f t="shared" si="216"/>
        <v>0</v>
      </c>
      <c r="X85" s="72">
        <v>64.88</v>
      </c>
      <c r="Y85" s="10">
        <v>1801.0329999999999</v>
      </c>
      <c r="Z85" s="39">
        <f t="shared" si="217"/>
        <v>27759.448212083847</v>
      </c>
      <c r="AA85" s="72">
        <v>62.02</v>
      </c>
      <c r="AB85" s="10">
        <v>1779.6880000000001</v>
      </c>
      <c r="AC85" s="39">
        <f t="shared" si="218"/>
        <v>28695.388584327637</v>
      </c>
      <c r="AD85" s="72">
        <v>61.16</v>
      </c>
      <c r="AE85" s="10">
        <v>1456.0070000000001</v>
      </c>
      <c r="AF85" s="39">
        <f t="shared" si="219"/>
        <v>23806.523871811645</v>
      </c>
      <c r="AG85" s="44">
        <v>0</v>
      </c>
      <c r="AH85" s="10">
        <v>0</v>
      </c>
      <c r="AI85" s="39">
        <f t="shared" si="220"/>
        <v>0</v>
      </c>
      <c r="AJ85" s="44">
        <v>0</v>
      </c>
      <c r="AK85" s="10">
        <v>0</v>
      </c>
      <c r="AL85" s="39">
        <f t="shared" si="221"/>
        <v>0</v>
      </c>
      <c r="AM85" s="44">
        <v>0</v>
      </c>
      <c r="AN85" s="10">
        <v>0</v>
      </c>
      <c r="AO85" s="39">
        <f t="shared" si="222"/>
        <v>0</v>
      </c>
      <c r="AP85" s="44">
        <v>0</v>
      </c>
      <c r="AQ85" s="10">
        <v>0</v>
      </c>
      <c r="AR85" s="39">
        <f t="shared" si="223"/>
        <v>0</v>
      </c>
      <c r="AS85" s="44">
        <v>0</v>
      </c>
      <c r="AT85" s="10">
        <v>0</v>
      </c>
      <c r="AU85" s="39">
        <f t="shared" si="224"/>
        <v>0</v>
      </c>
      <c r="AV85" s="44">
        <v>0</v>
      </c>
      <c r="AW85" s="10">
        <v>0</v>
      </c>
      <c r="AX85" s="39">
        <f t="shared" si="225"/>
        <v>0</v>
      </c>
      <c r="AY85" s="72">
        <v>1386.64</v>
      </c>
      <c r="AZ85" s="10">
        <v>33251.165000000001</v>
      </c>
      <c r="BA85" s="39">
        <f t="shared" si="226"/>
        <v>23979.666676282235</v>
      </c>
      <c r="BB85" s="72">
        <v>2065.54</v>
      </c>
      <c r="BC85" s="10">
        <v>57458.822999999997</v>
      </c>
      <c r="BD85" s="39">
        <f t="shared" si="227"/>
        <v>27817.821489779908</v>
      </c>
      <c r="BE85" s="5">
        <f t="shared" ref="BE85:BE96" si="229">SUMIF($C$5:$BD$5,"Ton",C85:BD85)</f>
        <v>4028.06846</v>
      </c>
      <c r="BF85" s="14">
        <f t="shared" ref="BF85:BF96" si="230">SUMIF($C$5:$BD$5,"F*",C85:BD85)</f>
        <v>106380.41499999999</v>
      </c>
    </row>
    <row r="86" spans="1:58" x14ac:dyDescent="0.3">
      <c r="A86" s="43">
        <v>2023</v>
      </c>
      <c r="B86" s="38" t="s">
        <v>7</v>
      </c>
      <c r="C86" s="72">
        <v>34.208709999999996</v>
      </c>
      <c r="D86" s="10">
        <v>932.52499999999998</v>
      </c>
      <c r="E86" s="39">
        <f t="shared" si="228"/>
        <v>27259.870366348219</v>
      </c>
      <c r="F86" s="44">
        <v>0</v>
      </c>
      <c r="G86" s="10">
        <v>0</v>
      </c>
      <c r="H86" s="39">
        <f t="shared" si="211"/>
        <v>0</v>
      </c>
      <c r="I86" s="72">
        <v>9.5999999999999992E-3</v>
      </c>
      <c r="J86" s="10">
        <v>0.7</v>
      </c>
      <c r="K86" s="39">
        <f t="shared" si="212"/>
        <v>72916.666666666672</v>
      </c>
      <c r="L86" s="72">
        <v>354.32</v>
      </c>
      <c r="M86" s="10">
        <v>8954.0990000000002</v>
      </c>
      <c r="N86" s="39">
        <f t="shared" si="213"/>
        <v>25271.220930232557</v>
      </c>
      <c r="O86" s="44">
        <v>0</v>
      </c>
      <c r="P86" s="10">
        <v>0</v>
      </c>
      <c r="Q86" s="39">
        <f t="shared" si="214"/>
        <v>0</v>
      </c>
      <c r="R86" s="44">
        <v>0</v>
      </c>
      <c r="S86" s="10">
        <v>0</v>
      </c>
      <c r="T86" s="39">
        <f t="shared" si="215"/>
        <v>0</v>
      </c>
      <c r="U86" s="44">
        <v>0</v>
      </c>
      <c r="V86" s="10">
        <v>0</v>
      </c>
      <c r="W86" s="39">
        <f t="shared" si="216"/>
        <v>0</v>
      </c>
      <c r="X86" s="72">
        <v>109.16</v>
      </c>
      <c r="Y86" s="10">
        <v>2810.9870000000001</v>
      </c>
      <c r="Z86" s="39">
        <f t="shared" si="217"/>
        <v>25751.071821179921</v>
      </c>
      <c r="AA86" s="72">
        <v>92.19</v>
      </c>
      <c r="AB86" s="10">
        <v>2424.5889999999999</v>
      </c>
      <c r="AC86" s="39">
        <f t="shared" si="218"/>
        <v>26299.913222692263</v>
      </c>
      <c r="AD86" s="72">
        <v>30.34</v>
      </c>
      <c r="AE86" s="10">
        <v>699.36699999999996</v>
      </c>
      <c r="AF86" s="39">
        <f t="shared" si="219"/>
        <v>23050.98879367172</v>
      </c>
      <c r="AG86" s="44">
        <v>0</v>
      </c>
      <c r="AH86" s="10">
        <v>0</v>
      </c>
      <c r="AI86" s="39">
        <f t="shared" si="220"/>
        <v>0</v>
      </c>
      <c r="AJ86" s="44">
        <v>0</v>
      </c>
      <c r="AK86" s="10">
        <v>0</v>
      </c>
      <c r="AL86" s="39">
        <f t="shared" si="221"/>
        <v>0</v>
      </c>
      <c r="AM86" s="44">
        <v>0</v>
      </c>
      <c r="AN86" s="10">
        <v>0</v>
      </c>
      <c r="AO86" s="39">
        <f t="shared" si="222"/>
        <v>0</v>
      </c>
      <c r="AP86" s="44">
        <v>0</v>
      </c>
      <c r="AQ86" s="10">
        <v>0</v>
      </c>
      <c r="AR86" s="39">
        <f t="shared" si="223"/>
        <v>0</v>
      </c>
      <c r="AS86" s="44">
        <v>0</v>
      </c>
      <c r="AT86" s="10">
        <v>0</v>
      </c>
      <c r="AU86" s="39">
        <f t="shared" si="224"/>
        <v>0</v>
      </c>
      <c r="AV86" s="44">
        <v>0</v>
      </c>
      <c r="AW86" s="10">
        <v>0</v>
      </c>
      <c r="AX86" s="39">
        <f t="shared" si="225"/>
        <v>0</v>
      </c>
      <c r="AY86" s="72">
        <v>1341.98</v>
      </c>
      <c r="AZ86" s="10">
        <v>34883.197999999997</v>
      </c>
      <c r="BA86" s="39">
        <f t="shared" si="226"/>
        <v>25993.828522034601</v>
      </c>
      <c r="BB86" s="72">
        <v>6644.8609999999999</v>
      </c>
      <c r="BC86" s="10">
        <v>180277.75</v>
      </c>
      <c r="BD86" s="39">
        <f t="shared" si="227"/>
        <v>27130.401975300912</v>
      </c>
      <c r="BE86" s="5">
        <f>SUMIF($C$5:$BD$5,"Ton",C86:BD86)</f>
        <v>8607.0693099999989</v>
      </c>
      <c r="BF86" s="14">
        <f>SUMIF($C$5:$BD$5,"F*",C86:BD86)</f>
        <v>230983.215</v>
      </c>
    </row>
    <row r="87" spans="1:58" x14ac:dyDescent="0.3">
      <c r="A87" s="43">
        <v>2023</v>
      </c>
      <c r="B87" s="38" t="s">
        <v>8</v>
      </c>
      <c r="C87" s="72">
        <v>54.196059999999996</v>
      </c>
      <c r="D87" s="10">
        <v>1242.354</v>
      </c>
      <c r="E87" s="39">
        <f>IF(C87=0,0,D87/C87*1000)</f>
        <v>22923.326898671236</v>
      </c>
      <c r="F87" s="44">
        <v>0</v>
      </c>
      <c r="G87" s="10">
        <v>0</v>
      </c>
      <c r="H87" s="39">
        <f t="shared" si="211"/>
        <v>0</v>
      </c>
      <c r="I87" s="44">
        <v>0</v>
      </c>
      <c r="J87" s="10">
        <v>0</v>
      </c>
      <c r="K87" s="39">
        <f t="shared" si="212"/>
        <v>0</v>
      </c>
      <c r="L87" s="72">
        <v>466.18</v>
      </c>
      <c r="M87" s="10">
        <v>11360.495999999999</v>
      </c>
      <c r="N87" s="39">
        <f t="shared" si="213"/>
        <v>24369.333733750911</v>
      </c>
      <c r="O87" s="44">
        <v>0</v>
      </c>
      <c r="P87" s="10">
        <v>0</v>
      </c>
      <c r="Q87" s="39">
        <f t="shared" si="214"/>
        <v>0</v>
      </c>
      <c r="R87" s="44">
        <v>0</v>
      </c>
      <c r="S87" s="10">
        <v>0</v>
      </c>
      <c r="T87" s="39">
        <f t="shared" si="215"/>
        <v>0</v>
      </c>
      <c r="U87" s="72">
        <v>0.2</v>
      </c>
      <c r="V87" s="10">
        <v>9.43</v>
      </c>
      <c r="W87" s="39">
        <f t="shared" si="216"/>
        <v>47150</v>
      </c>
      <c r="X87" s="72">
        <v>469.6</v>
      </c>
      <c r="Y87" s="10">
        <v>14328.382</v>
      </c>
      <c r="Z87" s="39">
        <f t="shared" si="217"/>
        <v>30511.886712095398</v>
      </c>
      <c r="AA87" s="72">
        <v>109.33</v>
      </c>
      <c r="AB87" s="10">
        <v>2698.404</v>
      </c>
      <c r="AC87" s="39">
        <f t="shared" si="218"/>
        <v>24681.276868197201</v>
      </c>
      <c r="AD87" s="72">
        <v>122.3</v>
      </c>
      <c r="AE87" s="10">
        <v>2897.1550000000002</v>
      </c>
      <c r="AF87" s="39">
        <f t="shared" si="219"/>
        <v>23688.920686835652</v>
      </c>
      <c r="AG87" s="44">
        <v>0</v>
      </c>
      <c r="AH87" s="10">
        <v>0</v>
      </c>
      <c r="AI87" s="39">
        <f t="shared" si="220"/>
        <v>0</v>
      </c>
      <c r="AJ87" s="44">
        <v>0</v>
      </c>
      <c r="AK87" s="10">
        <v>0</v>
      </c>
      <c r="AL87" s="39">
        <f t="shared" si="221"/>
        <v>0</v>
      </c>
      <c r="AM87" s="44">
        <v>0</v>
      </c>
      <c r="AN87" s="10">
        <v>0</v>
      </c>
      <c r="AO87" s="39">
        <f t="shared" si="222"/>
        <v>0</v>
      </c>
      <c r="AP87" s="44">
        <v>0</v>
      </c>
      <c r="AQ87" s="10">
        <v>0</v>
      </c>
      <c r="AR87" s="39">
        <f t="shared" si="223"/>
        <v>0</v>
      </c>
      <c r="AS87" s="44">
        <v>0</v>
      </c>
      <c r="AT87" s="10">
        <v>0</v>
      </c>
      <c r="AU87" s="39">
        <f t="shared" si="224"/>
        <v>0</v>
      </c>
      <c r="AV87" s="44">
        <v>0</v>
      </c>
      <c r="AW87" s="10">
        <v>0</v>
      </c>
      <c r="AX87" s="39">
        <f t="shared" si="225"/>
        <v>0</v>
      </c>
      <c r="AY87" s="72">
        <v>1454.02</v>
      </c>
      <c r="AZ87" s="10">
        <v>34670.932999999997</v>
      </c>
      <c r="BA87" s="39">
        <f t="shared" si="226"/>
        <v>23844.880400544695</v>
      </c>
      <c r="BB87" s="72">
        <v>4338.4909800000005</v>
      </c>
      <c r="BC87" s="10">
        <v>113538.212</v>
      </c>
      <c r="BD87" s="39">
        <f t="shared" si="227"/>
        <v>26169.977654304119</v>
      </c>
      <c r="BE87" s="5">
        <f t="shared" si="229"/>
        <v>7014.3170400000008</v>
      </c>
      <c r="BF87" s="14">
        <f t="shared" si="230"/>
        <v>180745.36599999998</v>
      </c>
    </row>
    <row r="88" spans="1:58" x14ac:dyDescent="0.3">
      <c r="A88" s="43">
        <v>2023</v>
      </c>
      <c r="B88" s="39" t="s">
        <v>9</v>
      </c>
      <c r="C88" s="72">
        <v>0.2036</v>
      </c>
      <c r="D88" s="10">
        <v>10.523999999999999</v>
      </c>
      <c r="E88" s="39">
        <f t="shared" ref="E88:E95" si="231">IF(C88=0,0,D88/C88*1000)</f>
        <v>51689.587426326128</v>
      </c>
      <c r="F88" s="44">
        <v>0</v>
      </c>
      <c r="G88" s="10">
        <v>0</v>
      </c>
      <c r="H88" s="39">
        <f t="shared" si="211"/>
        <v>0</v>
      </c>
      <c r="I88" s="44">
        <v>0</v>
      </c>
      <c r="J88" s="10">
        <v>0</v>
      </c>
      <c r="K88" s="39">
        <f t="shared" si="212"/>
        <v>0</v>
      </c>
      <c r="L88" s="72">
        <v>865.04306000000008</v>
      </c>
      <c r="M88" s="10">
        <v>19400.147000000001</v>
      </c>
      <c r="N88" s="39">
        <f t="shared" si="213"/>
        <v>22426.799193094503</v>
      </c>
      <c r="O88" s="44">
        <v>0</v>
      </c>
      <c r="P88" s="10">
        <v>0</v>
      </c>
      <c r="Q88" s="39">
        <f t="shared" si="214"/>
        <v>0</v>
      </c>
      <c r="R88" s="72">
        <v>5.1799999999999999E-2</v>
      </c>
      <c r="S88" s="10">
        <v>0.497</v>
      </c>
      <c r="T88" s="39">
        <f t="shared" si="215"/>
        <v>9594.594594594595</v>
      </c>
      <c r="U88" s="44">
        <v>0</v>
      </c>
      <c r="V88" s="10">
        <v>0</v>
      </c>
      <c r="W88" s="39">
        <f t="shared" si="216"/>
        <v>0</v>
      </c>
      <c r="X88" s="72">
        <v>96.46</v>
      </c>
      <c r="Y88" s="10">
        <v>2338.3960000000002</v>
      </c>
      <c r="Z88" s="39">
        <f t="shared" si="217"/>
        <v>24242.131453452213</v>
      </c>
      <c r="AA88" s="72">
        <v>185.98</v>
      </c>
      <c r="AB88" s="10">
        <v>4649.0510000000004</v>
      </c>
      <c r="AC88" s="39">
        <f t="shared" si="218"/>
        <v>24997.585761909886</v>
      </c>
      <c r="AD88" s="72">
        <v>59.9</v>
      </c>
      <c r="AE88" s="10">
        <v>1245.92</v>
      </c>
      <c r="AF88" s="39">
        <f t="shared" si="219"/>
        <v>20800</v>
      </c>
      <c r="AG88" s="44">
        <v>0</v>
      </c>
      <c r="AH88" s="10">
        <v>0</v>
      </c>
      <c r="AI88" s="39">
        <f t="shared" si="220"/>
        <v>0</v>
      </c>
      <c r="AJ88" s="44">
        <v>0</v>
      </c>
      <c r="AK88" s="10">
        <v>0</v>
      </c>
      <c r="AL88" s="39">
        <f t="shared" si="221"/>
        <v>0</v>
      </c>
      <c r="AM88" s="44">
        <v>0</v>
      </c>
      <c r="AN88" s="10">
        <v>0</v>
      </c>
      <c r="AO88" s="39">
        <f t="shared" si="222"/>
        <v>0</v>
      </c>
      <c r="AP88" s="44">
        <v>0</v>
      </c>
      <c r="AQ88" s="10">
        <v>0</v>
      </c>
      <c r="AR88" s="39">
        <f t="shared" si="223"/>
        <v>0</v>
      </c>
      <c r="AS88" s="44">
        <v>0</v>
      </c>
      <c r="AT88" s="10">
        <v>0</v>
      </c>
      <c r="AU88" s="39">
        <f t="shared" si="224"/>
        <v>0</v>
      </c>
      <c r="AV88" s="44">
        <v>0</v>
      </c>
      <c r="AW88" s="10">
        <v>0</v>
      </c>
      <c r="AX88" s="39">
        <f t="shared" si="225"/>
        <v>0</v>
      </c>
      <c r="AY88" s="72">
        <v>1809</v>
      </c>
      <c r="AZ88" s="10">
        <v>45111.451000000001</v>
      </c>
      <c r="BA88" s="39">
        <f t="shared" si="226"/>
        <v>24937.231066887784</v>
      </c>
      <c r="BB88" s="72">
        <v>8034.59</v>
      </c>
      <c r="BC88" s="10">
        <v>201194.04399999999</v>
      </c>
      <c r="BD88" s="39">
        <f t="shared" si="227"/>
        <v>25040.98454308185</v>
      </c>
      <c r="BE88" s="5">
        <f t="shared" si="229"/>
        <v>11051.22846</v>
      </c>
      <c r="BF88" s="14">
        <f t="shared" si="230"/>
        <v>273950.03000000003</v>
      </c>
    </row>
    <row r="89" spans="1:58" x14ac:dyDescent="0.3">
      <c r="A89" s="43">
        <v>2023</v>
      </c>
      <c r="B89" s="38" t="s">
        <v>10</v>
      </c>
      <c r="C89" s="72">
        <v>84.30735</v>
      </c>
      <c r="D89" s="10">
        <v>2069.9270000000001</v>
      </c>
      <c r="E89" s="39">
        <f t="shared" si="231"/>
        <v>24552.153519236461</v>
      </c>
      <c r="F89" s="44">
        <v>0</v>
      </c>
      <c r="G89" s="10">
        <v>0</v>
      </c>
      <c r="H89" s="39">
        <f t="shared" si="211"/>
        <v>0</v>
      </c>
      <c r="I89" s="44">
        <v>0</v>
      </c>
      <c r="J89" s="10">
        <v>0</v>
      </c>
      <c r="K89" s="39">
        <f t="shared" si="212"/>
        <v>0</v>
      </c>
      <c r="L89" s="72">
        <v>476.82499999999999</v>
      </c>
      <c r="M89" s="10">
        <v>10992.203</v>
      </c>
      <c r="N89" s="39">
        <f t="shared" si="213"/>
        <v>23052.908299690662</v>
      </c>
      <c r="O89" s="44">
        <v>0</v>
      </c>
      <c r="P89" s="10">
        <v>0</v>
      </c>
      <c r="Q89" s="39">
        <f t="shared" si="214"/>
        <v>0</v>
      </c>
      <c r="R89" s="44">
        <v>0</v>
      </c>
      <c r="S89" s="10">
        <v>0</v>
      </c>
      <c r="T89" s="39">
        <f t="shared" si="215"/>
        <v>0</v>
      </c>
      <c r="U89" s="44">
        <v>0</v>
      </c>
      <c r="V89" s="10">
        <v>0</v>
      </c>
      <c r="W89" s="39">
        <f t="shared" si="216"/>
        <v>0</v>
      </c>
      <c r="X89" s="72">
        <v>118.24</v>
      </c>
      <c r="Y89" s="10">
        <v>2707.84</v>
      </c>
      <c r="Z89" s="39">
        <f t="shared" si="217"/>
        <v>22901.217861975645</v>
      </c>
      <c r="AA89" s="72">
        <v>61.6</v>
      </c>
      <c r="AB89" s="10">
        <v>1448.2349999999999</v>
      </c>
      <c r="AC89" s="39">
        <f t="shared" si="218"/>
        <v>23510.308441558438</v>
      </c>
      <c r="AD89" s="72">
        <v>66.62</v>
      </c>
      <c r="AE89" s="10">
        <v>1385.6959999999999</v>
      </c>
      <c r="AF89" s="39">
        <f t="shared" si="219"/>
        <v>20799.999999999996</v>
      </c>
      <c r="AG89" s="44">
        <v>0</v>
      </c>
      <c r="AH89" s="10">
        <v>0</v>
      </c>
      <c r="AI89" s="39">
        <f t="shared" si="220"/>
        <v>0</v>
      </c>
      <c r="AJ89" s="44">
        <v>0</v>
      </c>
      <c r="AK89" s="10">
        <v>0</v>
      </c>
      <c r="AL89" s="39">
        <f t="shared" si="221"/>
        <v>0</v>
      </c>
      <c r="AM89" s="44">
        <v>0</v>
      </c>
      <c r="AN89" s="10">
        <v>0</v>
      </c>
      <c r="AO89" s="39">
        <f t="shared" si="222"/>
        <v>0</v>
      </c>
      <c r="AP89" s="44">
        <v>0</v>
      </c>
      <c r="AQ89" s="10">
        <v>0</v>
      </c>
      <c r="AR89" s="39">
        <f t="shared" si="223"/>
        <v>0</v>
      </c>
      <c r="AS89" s="44">
        <v>0</v>
      </c>
      <c r="AT89" s="10">
        <v>0</v>
      </c>
      <c r="AU89" s="39">
        <f t="shared" si="224"/>
        <v>0</v>
      </c>
      <c r="AV89" s="44">
        <v>0</v>
      </c>
      <c r="AW89" s="10">
        <v>0</v>
      </c>
      <c r="AX89" s="39">
        <f t="shared" si="225"/>
        <v>0</v>
      </c>
      <c r="AY89" s="72">
        <v>1163.6199999999999</v>
      </c>
      <c r="AZ89" s="10">
        <v>28222.868999999999</v>
      </c>
      <c r="BA89" s="39">
        <f t="shared" si="226"/>
        <v>24254.369123940807</v>
      </c>
      <c r="BB89" s="72">
        <v>6899.44</v>
      </c>
      <c r="BC89" s="10">
        <v>171727.75899999999</v>
      </c>
      <c r="BD89" s="39">
        <f t="shared" si="227"/>
        <v>24890.101080667417</v>
      </c>
      <c r="BE89" s="5">
        <f t="shared" si="229"/>
        <v>8870.6523500000003</v>
      </c>
      <c r="BF89" s="14">
        <f t="shared" si="230"/>
        <v>218554.52899999998</v>
      </c>
    </row>
    <row r="90" spans="1:58" x14ac:dyDescent="0.3">
      <c r="A90" s="43">
        <v>2023</v>
      </c>
      <c r="B90" s="38" t="s">
        <v>11</v>
      </c>
      <c r="C90" s="72">
        <v>70.084240000000008</v>
      </c>
      <c r="D90" s="10">
        <v>1647.0840000000001</v>
      </c>
      <c r="E90" s="39">
        <f t="shared" si="231"/>
        <v>23501.489065159298</v>
      </c>
      <c r="F90" s="44">
        <v>0</v>
      </c>
      <c r="G90" s="10">
        <v>0</v>
      </c>
      <c r="H90" s="39">
        <f t="shared" si="211"/>
        <v>0</v>
      </c>
      <c r="I90" s="44">
        <v>0</v>
      </c>
      <c r="J90" s="10">
        <v>0</v>
      </c>
      <c r="K90" s="39">
        <f t="shared" si="212"/>
        <v>0</v>
      </c>
      <c r="L90" s="72">
        <v>27.84</v>
      </c>
      <c r="M90" s="10">
        <v>720.49900000000002</v>
      </c>
      <c r="N90" s="39">
        <f t="shared" si="213"/>
        <v>25879.992816091955</v>
      </c>
      <c r="O90" s="44">
        <v>0</v>
      </c>
      <c r="P90" s="10">
        <v>0</v>
      </c>
      <c r="Q90" s="39">
        <f t="shared" si="214"/>
        <v>0</v>
      </c>
      <c r="R90" s="44">
        <v>0</v>
      </c>
      <c r="S90" s="10">
        <v>0</v>
      </c>
      <c r="T90" s="39">
        <f t="shared" si="215"/>
        <v>0</v>
      </c>
      <c r="U90" s="44">
        <v>0</v>
      </c>
      <c r="V90" s="10">
        <v>0</v>
      </c>
      <c r="W90" s="39">
        <f t="shared" si="216"/>
        <v>0</v>
      </c>
      <c r="X90" s="44">
        <v>0</v>
      </c>
      <c r="Y90" s="10">
        <v>0</v>
      </c>
      <c r="Z90" s="39">
        <f t="shared" si="217"/>
        <v>0</v>
      </c>
      <c r="AA90" s="72">
        <v>151.41999999999999</v>
      </c>
      <c r="AB90" s="10">
        <v>3543.0349999999999</v>
      </c>
      <c r="AC90" s="39">
        <f t="shared" si="218"/>
        <v>23398.72539955092</v>
      </c>
      <c r="AD90" s="72">
        <v>90.894000000000005</v>
      </c>
      <c r="AE90" s="10">
        <v>2104.1959999999999</v>
      </c>
      <c r="AF90" s="39">
        <f t="shared" si="219"/>
        <v>23149.998899817365</v>
      </c>
      <c r="AG90" s="72">
        <v>1E-3</v>
      </c>
      <c r="AH90" s="10">
        <v>1.7999999999999999E-2</v>
      </c>
      <c r="AI90" s="39">
        <f t="shared" si="220"/>
        <v>18000</v>
      </c>
      <c r="AJ90" s="44">
        <v>0</v>
      </c>
      <c r="AK90" s="10">
        <v>0</v>
      </c>
      <c r="AL90" s="39">
        <f t="shared" si="221"/>
        <v>0</v>
      </c>
      <c r="AM90" s="44">
        <v>0</v>
      </c>
      <c r="AN90" s="10">
        <v>0</v>
      </c>
      <c r="AO90" s="39">
        <f t="shared" si="222"/>
        <v>0</v>
      </c>
      <c r="AP90" s="44">
        <v>0</v>
      </c>
      <c r="AQ90" s="10">
        <v>0</v>
      </c>
      <c r="AR90" s="39">
        <f t="shared" si="223"/>
        <v>0</v>
      </c>
      <c r="AS90" s="44">
        <v>0</v>
      </c>
      <c r="AT90" s="10">
        <v>0</v>
      </c>
      <c r="AU90" s="39">
        <f t="shared" si="224"/>
        <v>0</v>
      </c>
      <c r="AV90" s="44">
        <v>0</v>
      </c>
      <c r="AW90" s="10">
        <v>0</v>
      </c>
      <c r="AX90" s="39">
        <f t="shared" si="225"/>
        <v>0</v>
      </c>
      <c r="AY90" s="44">
        <v>0</v>
      </c>
      <c r="AZ90" s="10">
        <v>0</v>
      </c>
      <c r="BA90" s="39">
        <f t="shared" si="226"/>
        <v>0</v>
      </c>
      <c r="BB90" s="72">
        <v>7450.08</v>
      </c>
      <c r="BC90" s="10">
        <v>177633.788</v>
      </c>
      <c r="BD90" s="39">
        <f t="shared" si="227"/>
        <v>23843.205442089213</v>
      </c>
      <c r="BE90" s="5">
        <f t="shared" si="229"/>
        <v>7790.3192399999998</v>
      </c>
      <c r="BF90" s="14">
        <f t="shared" si="230"/>
        <v>185648.62</v>
      </c>
    </row>
    <row r="91" spans="1:58" x14ac:dyDescent="0.3">
      <c r="A91" s="43">
        <v>2023</v>
      </c>
      <c r="B91" s="38" t="s">
        <v>12</v>
      </c>
      <c r="C91" s="72">
        <v>40.207459999999998</v>
      </c>
      <c r="D91" s="10">
        <v>956.22299999999996</v>
      </c>
      <c r="E91" s="39">
        <f t="shared" si="231"/>
        <v>23782.228472029819</v>
      </c>
      <c r="F91" s="44">
        <v>0</v>
      </c>
      <c r="G91" s="10">
        <v>0</v>
      </c>
      <c r="H91" s="39">
        <f t="shared" si="211"/>
        <v>0</v>
      </c>
      <c r="I91" s="72">
        <v>2.1999999999999999E-2</v>
      </c>
      <c r="J91" s="10">
        <v>0.69899999999999995</v>
      </c>
      <c r="K91" s="39">
        <f t="shared" si="212"/>
        <v>31772.727272727272</v>
      </c>
      <c r="L91" s="72">
        <v>403.42</v>
      </c>
      <c r="M91" s="10">
        <v>8068.4</v>
      </c>
      <c r="N91" s="39">
        <f t="shared" si="213"/>
        <v>20000</v>
      </c>
      <c r="O91" s="44">
        <v>0</v>
      </c>
      <c r="P91" s="10">
        <v>0</v>
      </c>
      <c r="Q91" s="39">
        <f t="shared" si="214"/>
        <v>0</v>
      </c>
      <c r="R91" s="72">
        <v>0.75</v>
      </c>
      <c r="S91" s="10">
        <v>32.360999999999997</v>
      </c>
      <c r="T91" s="39">
        <f t="shared" si="215"/>
        <v>43147.999999999993</v>
      </c>
      <c r="U91" s="44">
        <v>0</v>
      </c>
      <c r="V91" s="10">
        <v>0</v>
      </c>
      <c r="W91" s="39">
        <f t="shared" si="216"/>
        <v>0</v>
      </c>
      <c r="X91" s="44">
        <v>0</v>
      </c>
      <c r="Y91" s="10">
        <v>0</v>
      </c>
      <c r="Z91" s="39">
        <f t="shared" si="217"/>
        <v>0</v>
      </c>
      <c r="AA91" s="72">
        <v>59.6</v>
      </c>
      <c r="AB91" s="10">
        <v>1513.9190000000001</v>
      </c>
      <c r="AC91" s="39">
        <f t="shared" si="218"/>
        <v>25401.325503355707</v>
      </c>
      <c r="AD91" s="72">
        <v>30.36</v>
      </c>
      <c r="AE91" s="10">
        <v>666.31100000000004</v>
      </c>
      <c r="AF91" s="39">
        <f t="shared" si="219"/>
        <v>21947.002635046116</v>
      </c>
      <c r="AG91" s="44">
        <v>0</v>
      </c>
      <c r="AH91" s="10">
        <v>0</v>
      </c>
      <c r="AI91" s="39">
        <f t="shared" si="220"/>
        <v>0</v>
      </c>
      <c r="AJ91" s="44">
        <v>0</v>
      </c>
      <c r="AK91" s="10">
        <v>0</v>
      </c>
      <c r="AL91" s="39">
        <f t="shared" si="221"/>
        <v>0</v>
      </c>
      <c r="AM91" s="44">
        <v>0</v>
      </c>
      <c r="AN91" s="10">
        <v>0</v>
      </c>
      <c r="AO91" s="39">
        <f t="shared" si="222"/>
        <v>0</v>
      </c>
      <c r="AP91" s="44">
        <v>0</v>
      </c>
      <c r="AQ91" s="10">
        <v>0</v>
      </c>
      <c r="AR91" s="39">
        <f t="shared" si="223"/>
        <v>0</v>
      </c>
      <c r="AS91" s="44">
        <v>0</v>
      </c>
      <c r="AT91" s="10">
        <v>0</v>
      </c>
      <c r="AU91" s="39">
        <f t="shared" si="224"/>
        <v>0</v>
      </c>
      <c r="AV91" s="44">
        <v>0</v>
      </c>
      <c r="AW91" s="10">
        <v>0</v>
      </c>
      <c r="AX91" s="39">
        <f t="shared" si="225"/>
        <v>0</v>
      </c>
      <c r="AY91" s="72">
        <v>134.9</v>
      </c>
      <c r="AZ91" s="10">
        <v>2750.2</v>
      </c>
      <c r="BA91" s="39">
        <f t="shared" si="226"/>
        <v>20386.953298739805</v>
      </c>
      <c r="BB91" s="72">
        <v>4850.1000000000004</v>
      </c>
      <c r="BC91" s="10">
        <v>118580.827</v>
      </c>
      <c r="BD91" s="39">
        <f t="shared" si="227"/>
        <v>24449.150945341335</v>
      </c>
      <c r="BE91" s="5">
        <f t="shared" si="229"/>
        <v>5519.3594600000006</v>
      </c>
      <c r="BF91" s="14">
        <f t="shared" si="230"/>
        <v>132568.94</v>
      </c>
    </row>
    <row r="92" spans="1:58" x14ac:dyDescent="0.3">
      <c r="A92" s="43">
        <v>2023</v>
      </c>
      <c r="B92" s="38" t="s">
        <v>13</v>
      </c>
      <c r="C92" s="72">
        <v>0.1183</v>
      </c>
      <c r="D92" s="10">
        <v>6.032</v>
      </c>
      <c r="E92" s="39">
        <f t="shared" si="231"/>
        <v>50989.010989010989</v>
      </c>
      <c r="F92" s="44">
        <v>0</v>
      </c>
      <c r="G92" s="10">
        <v>0</v>
      </c>
      <c r="H92" s="39">
        <f t="shared" si="211"/>
        <v>0</v>
      </c>
      <c r="I92" s="72">
        <v>2.1999999999999999E-2</v>
      </c>
      <c r="J92" s="10">
        <v>0.69899999999999995</v>
      </c>
      <c r="K92" s="39">
        <f t="shared" si="212"/>
        <v>31772.727272727272</v>
      </c>
      <c r="L92" s="72">
        <v>393.94</v>
      </c>
      <c r="M92" s="10">
        <v>9175.2909999999993</v>
      </c>
      <c r="N92" s="39">
        <f t="shared" si="213"/>
        <v>23291.087475250039</v>
      </c>
      <c r="O92" s="44">
        <v>0</v>
      </c>
      <c r="P92" s="10">
        <v>0</v>
      </c>
      <c r="Q92" s="39">
        <f t="shared" si="214"/>
        <v>0</v>
      </c>
      <c r="R92" s="44">
        <v>0</v>
      </c>
      <c r="S92" s="10">
        <v>0</v>
      </c>
      <c r="T92" s="39">
        <f t="shared" si="215"/>
        <v>0</v>
      </c>
      <c r="U92" s="44">
        <v>0</v>
      </c>
      <c r="V92" s="10">
        <v>0</v>
      </c>
      <c r="W92" s="39">
        <f t="shared" si="216"/>
        <v>0</v>
      </c>
      <c r="X92" s="44">
        <v>0</v>
      </c>
      <c r="Y92" s="10">
        <v>0</v>
      </c>
      <c r="Z92" s="39">
        <f t="shared" si="217"/>
        <v>0</v>
      </c>
      <c r="AA92" s="72">
        <v>149.22</v>
      </c>
      <c r="AB92" s="10">
        <v>3425.0239999999999</v>
      </c>
      <c r="AC92" s="39">
        <f t="shared" si="218"/>
        <v>22952.848143680469</v>
      </c>
      <c r="AD92" s="72">
        <v>61.72</v>
      </c>
      <c r="AE92" s="10">
        <v>1208.4780000000001</v>
      </c>
      <c r="AF92" s="39">
        <f t="shared" si="219"/>
        <v>19580.006480881402</v>
      </c>
      <c r="AG92" s="44">
        <v>0</v>
      </c>
      <c r="AH92" s="10">
        <v>0</v>
      </c>
      <c r="AI92" s="39">
        <f t="shared" si="220"/>
        <v>0</v>
      </c>
      <c r="AJ92" s="44">
        <v>0</v>
      </c>
      <c r="AK92" s="10">
        <v>0</v>
      </c>
      <c r="AL92" s="39">
        <f t="shared" si="221"/>
        <v>0</v>
      </c>
      <c r="AM92" s="44">
        <v>0</v>
      </c>
      <c r="AN92" s="10">
        <v>0</v>
      </c>
      <c r="AO92" s="39">
        <f t="shared" si="222"/>
        <v>0</v>
      </c>
      <c r="AP92" s="44">
        <v>0</v>
      </c>
      <c r="AQ92" s="10">
        <v>0</v>
      </c>
      <c r="AR92" s="39">
        <f t="shared" si="223"/>
        <v>0</v>
      </c>
      <c r="AS92" s="44">
        <v>0</v>
      </c>
      <c r="AT92" s="10">
        <v>0</v>
      </c>
      <c r="AU92" s="39">
        <f t="shared" si="224"/>
        <v>0</v>
      </c>
      <c r="AV92" s="44">
        <v>0</v>
      </c>
      <c r="AW92" s="10">
        <v>0</v>
      </c>
      <c r="AX92" s="39">
        <f t="shared" si="225"/>
        <v>0</v>
      </c>
      <c r="AY92" s="72">
        <v>326.14800000000002</v>
      </c>
      <c r="AZ92" s="10">
        <v>7162.8090000000002</v>
      </c>
      <c r="BA92" s="39">
        <f t="shared" si="226"/>
        <v>21961.836344236355</v>
      </c>
      <c r="BB92" s="72">
        <v>2651.38</v>
      </c>
      <c r="BC92" s="10">
        <v>76092.786999999997</v>
      </c>
      <c r="BD92" s="39">
        <f t="shared" si="227"/>
        <v>28699.313942173507</v>
      </c>
      <c r="BE92" s="5">
        <f t="shared" si="229"/>
        <v>3582.5483000000004</v>
      </c>
      <c r="BF92" s="14">
        <f t="shared" si="230"/>
        <v>97071.12</v>
      </c>
    </row>
    <row r="93" spans="1:58" x14ac:dyDescent="0.3">
      <c r="A93" s="43">
        <v>2023</v>
      </c>
      <c r="B93" s="38" t="s">
        <v>14</v>
      </c>
      <c r="C93" s="72">
        <v>34.144419999999997</v>
      </c>
      <c r="D93" s="10">
        <v>762.01400000000001</v>
      </c>
      <c r="E93" s="39">
        <f t="shared" si="231"/>
        <v>22317.380116575419</v>
      </c>
      <c r="F93" s="44">
        <v>0</v>
      </c>
      <c r="G93" s="10">
        <v>0</v>
      </c>
      <c r="H93" s="39">
        <f t="shared" si="211"/>
        <v>0</v>
      </c>
      <c r="I93" s="44">
        <v>0</v>
      </c>
      <c r="J93" s="10">
        <v>0</v>
      </c>
      <c r="K93" s="39">
        <f t="shared" si="212"/>
        <v>0</v>
      </c>
      <c r="L93" s="72">
        <v>620.55999999999995</v>
      </c>
      <c r="M93" s="10">
        <v>12619.255999999999</v>
      </c>
      <c r="N93" s="39">
        <f t="shared" si="213"/>
        <v>20335.271367796828</v>
      </c>
      <c r="O93" s="44">
        <v>0</v>
      </c>
      <c r="P93" s="10">
        <v>0</v>
      </c>
      <c r="Q93" s="39">
        <f t="shared" si="214"/>
        <v>0</v>
      </c>
      <c r="R93" s="44">
        <v>0</v>
      </c>
      <c r="S93" s="10">
        <v>0</v>
      </c>
      <c r="T93" s="39">
        <f t="shared" si="215"/>
        <v>0</v>
      </c>
      <c r="U93" s="44">
        <v>0</v>
      </c>
      <c r="V93" s="10">
        <v>0</v>
      </c>
      <c r="W93" s="39">
        <f t="shared" si="216"/>
        <v>0</v>
      </c>
      <c r="X93" s="44">
        <v>0</v>
      </c>
      <c r="Y93" s="10">
        <v>0</v>
      </c>
      <c r="Z93" s="39">
        <f t="shared" si="217"/>
        <v>0</v>
      </c>
      <c r="AA93" s="72">
        <v>61.04</v>
      </c>
      <c r="AB93" s="10">
        <v>1442.8869999999999</v>
      </c>
      <c r="AC93" s="39">
        <f t="shared" si="218"/>
        <v>23638.384665792924</v>
      </c>
      <c r="AD93" s="44">
        <v>0</v>
      </c>
      <c r="AE93" s="10">
        <v>0</v>
      </c>
      <c r="AF93" s="39">
        <f t="shared" si="219"/>
        <v>0</v>
      </c>
      <c r="AG93" s="44">
        <v>0</v>
      </c>
      <c r="AH93" s="10">
        <v>0</v>
      </c>
      <c r="AI93" s="39">
        <f t="shared" si="220"/>
        <v>0</v>
      </c>
      <c r="AJ93" s="44">
        <v>0</v>
      </c>
      <c r="AK93" s="10">
        <v>0</v>
      </c>
      <c r="AL93" s="39">
        <f t="shared" si="221"/>
        <v>0</v>
      </c>
      <c r="AM93" s="44">
        <v>0</v>
      </c>
      <c r="AN93" s="10">
        <v>0</v>
      </c>
      <c r="AO93" s="39">
        <f t="shared" si="222"/>
        <v>0</v>
      </c>
      <c r="AP93" s="44">
        <v>0</v>
      </c>
      <c r="AQ93" s="10">
        <v>0</v>
      </c>
      <c r="AR93" s="39">
        <f t="shared" si="223"/>
        <v>0</v>
      </c>
      <c r="AS93" s="44">
        <v>0</v>
      </c>
      <c r="AT93" s="10">
        <v>0</v>
      </c>
      <c r="AU93" s="39">
        <f t="shared" si="224"/>
        <v>0</v>
      </c>
      <c r="AV93" s="44">
        <v>0</v>
      </c>
      <c r="AW93" s="10">
        <v>0</v>
      </c>
      <c r="AX93" s="39">
        <f t="shared" si="225"/>
        <v>0</v>
      </c>
      <c r="AY93" s="72">
        <v>560.66</v>
      </c>
      <c r="AZ93" s="10">
        <v>12307.343999999999</v>
      </c>
      <c r="BA93" s="39">
        <f t="shared" si="226"/>
        <v>21951.528555630863</v>
      </c>
      <c r="BB93" s="72">
        <v>3188.24</v>
      </c>
      <c r="BC93" s="10">
        <v>76308.982999999993</v>
      </c>
      <c r="BD93" s="39">
        <f t="shared" si="227"/>
        <v>23934.516535768951</v>
      </c>
      <c r="BE93" s="5">
        <f t="shared" si="229"/>
        <v>4464.6444199999996</v>
      </c>
      <c r="BF93" s="14">
        <f t="shared" si="230"/>
        <v>103440.484</v>
      </c>
    </row>
    <row r="94" spans="1:58" x14ac:dyDescent="0.3">
      <c r="A94" s="43">
        <v>2023</v>
      </c>
      <c r="B94" s="39" t="s">
        <v>15</v>
      </c>
      <c r="C94" s="72">
        <v>45.973129999999998</v>
      </c>
      <c r="D94" s="10">
        <v>975.56500000000005</v>
      </c>
      <c r="E94" s="39">
        <f t="shared" si="231"/>
        <v>21220.330223328281</v>
      </c>
      <c r="F94" s="44">
        <v>0</v>
      </c>
      <c r="G94" s="10">
        <v>0</v>
      </c>
      <c r="H94" s="39">
        <f t="shared" si="211"/>
        <v>0</v>
      </c>
      <c r="I94" s="44">
        <v>0</v>
      </c>
      <c r="J94" s="10">
        <v>0</v>
      </c>
      <c r="K94" s="39">
        <f t="shared" si="212"/>
        <v>0</v>
      </c>
      <c r="L94" s="72">
        <v>655.20000000000005</v>
      </c>
      <c r="M94" s="10">
        <v>14271.342000000001</v>
      </c>
      <c r="N94" s="39">
        <f t="shared" si="213"/>
        <v>21781.657509157507</v>
      </c>
      <c r="O94" s="44">
        <v>0</v>
      </c>
      <c r="P94" s="10">
        <v>0</v>
      </c>
      <c r="Q94" s="39">
        <f t="shared" si="214"/>
        <v>0</v>
      </c>
      <c r="R94" s="44">
        <v>0</v>
      </c>
      <c r="S94" s="10">
        <v>0</v>
      </c>
      <c r="T94" s="39">
        <f t="shared" si="215"/>
        <v>0</v>
      </c>
      <c r="U94" s="44">
        <v>0</v>
      </c>
      <c r="V94" s="10">
        <v>0</v>
      </c>
      <c r="W94" s="39">
        <f t="shared" si="216"/>
        <v>0</v>
      </c>
      <c r="X94" s="44">
        <v>0</v>
      </c>
      <c r="Y94" s="10">
        <v>0</v>
      </c>
      <c r="Z94" s="39">
        <f t="shared" si="217"/>
        <v>0</v>
      </c>
      <c r="AA94" s="72">
        <v>62</v>
      </c>
      <c r="AB94" s="10">
        <v>1369.33</v>
      </c>
      <c r="AC94" s="39">
        <f t="shared" si="218"/>
        <v>22085.967741935485</v>
      </c>
      <c r="AD94" s="44">
        <v>0</v>
      </c>
      <c r="AE94" s="10">
        <v>0</v>
      </c>
      <c r="AF94" s="39">
        <f t="shared" si="219"/>
        <v>0</v>
      </c>
      <c r="AG94" s="44">
        <v>0</v>
      </c>
      <c r="AH94" s="10">
        <v>0</v>
      </c>
      <c r="AI94" s="39">
        <f t="shared" si="220"/>
        <v>0</v>
      </c>
      <c r="AJ94" s="44">
        <v>0</v>
      </c>
      <c r="AK94" s="10">
        <v>0</v>
      </c>
      <c r="AL94" s="39">
        <f t="shared" si="221"/>
        <v>0</v>
      </c>
      <c r="AM94" s="44">
        <v>0</v>
      </c>
      <c r="AN94" s="10">
        <v>0</v>
      </c>
      <c r="AO94" s="39">
        <f t="shared" si="222"/>
        <v>0</v>
      </c>
      <c r="AP94" s="44">
        <v>0</v>
      </c>
      <c r="AQ94" s="10">
        <v>0</v>
      </c>
      <c r="AR94" s="39">
        <f t="shared" si="223"/>
        <v>0</v>
      </c>
      <c r="AS94" s="44">
        <v>0</v>
      </c>
      <c r="AT94" s="10">
        <v>0</v>
      </c>
      <c r="AU94" s="39">
        <f t="shared" si="224"/>
        <v>0</v>
      </c>
      <c r="AV94" s="44">
        <v>0</v>
      </c>
      <c r="AW94" s="10">
        <v>0</v>
      </c>
      <c r="AX94" s="39">
        <f t="shared" si="225"/>
        <v>0</v>
      </c>
      <c r="AY94" s="72">
        <v>127.38</v>
      </c>
      <c r="AZ94" s="10">
        <v>2481.0300000000002</v>
      </c>
      <c r="BA94" s="39">
        <f t="shared" si="226"/>
        <v>19477.390485162508</v>
      </c>
      <c r="BB94" s="72">
        <v>1510.89</v>
      </c>
      <c r="BC94" s="10">
        <v>35366.584999999999</v>
      </c>
      <c r="BD94" s="39">
        <f t="shared" si="227"/>
        <v>23407.78282998762</v>
      </c>
      <c r="BE94" s="5">
        <f t="shared" si="229"/>
        <v>2401.4431300000001</v>
      </c>
      <c r="BF94" s="14">
        <f t="shared" si="230"/>
        <v>54463.851999999999</v>
      </c>
    </row>
    <row r="95" spans="1:58" x14ac:dyDescent="0.3">
      <c r="A95" s="43">
        <v>2023</v>
      </c>
      <c r="B95" s="38" t="s">
        <v>16</v>
      </c>
      <c r="C95" s="72">
        <v>44.598910000000004</v>
      </c>
      <c r="D95" s="10">
        <v>1009.94</v>
      </c>
      <c r="E95" s="39">
        <f t="shared" si="231"/>
        <v>22644.94804917878</v>
      </c>
      <c r="F95" s="44">
        <v>0</v>
      </c>
      <c r="G95" s="10">
        <v>0</v>
      </c>
      <c r="H95" s="39">
        <f t="shared" si="211"/>
        <v>0</v>
      </c>
      <c r="I95" s="72">
        <v>1.2999999999999999E-2</v>
      </c>
      <c r="J95" s="10">
        <v>0.7</v>
      </c>
      <c r="K95" s="39">
        <f t="shared" si="212"/>
        <v>53846.153846153844</v>
      </c>
      <c r="L95" s="72">
        <v>832.12</v>
      </c>
      <c r="M95" s="10">
        <v>18301.612000000001</v>
      </c>
      <c r="N95" s="39">
        <f t="shared" si="213"/>
        <v>21993.957602268903</v>
      </c>
      <c r="O95" s="44">
        <v>0</v>
      </c>
      <c r="P95" s="10">
        <v>0</v>
      </c>
      <c r="Q95" s="39">
        <f t="shared" si="214"/>
        <v>0</v>
      </c>
      <c r="R95" s="44">
        <v>0</v>
      </c>
      <c r="S95" s="10">
        <v>0</v>
      </c>
      <c r="T95" s="39">
        <f t="shared" si="215"/>
        <v>0</v>
      </c>
      <c r="U95" s="44">
        <v>0</v>
      </c>
      <c r="V95" s="10">
        <v>0</v>
      </c>
      <c r="W95" s="39">
        <f t="shared" si="216"/>
        <v>0</v>
      </c>
      <c r="X95" s="44">
        <v>0</v>
      </c>
      <c r="Y95" s="10">
        <v>0</v>
      </c>
      <c r="Z95" s="39">
        <f t="shared" si="217"/>
        <v>0</v>
      </c>
      <c r="AA95" s="72">
        <v>99.1</v>
      </c>
      <c r="AB95" s="10">
        <v>2251.4369999999999</v>
      </c>
      <c r="AC95" s="39">
        <f t="shared" si="218"/>
        <v>22718.839556004037</v>
      </c>
      <c r="AD95" s="44">
        <v>0</v>
      </c>
      <c r="AE95" s="10">
        <v>0</v>
      </c>
      <c r="AF95" s="39">
        <f t="shared" si="219"/>
        <v>0</v>
      </c>
      <c r="AG95" s="44">
        <v>0</v>
      </c>
      <c r="AH95" s="10">
        <v>0</v>
      </c>
      <c r="AI95" s="39">
        <f t="shared" si="220"/>
        <v>0</v>
      </c>
      <c r="AJ95" s="44">
        <v>0</v>
      </c>
      <c r="AK95" s="10">
        <v>0</v>
      </c>
      <c r="AL95" s="39">
        <f t="shared" si="221"/>
        <v>0</v>
      </c>
      <c r="AM95" s="44">
        <v>0</v>
      </c>
      <c r="AN95" s="10">
        <v>0</v>
      </c>
      <c r="AO95" s="39">
        <f t="shared" si="222"/>
        <v>0</v>
      </c>
      <c r="AP95" s="44">
        <v>0</v>
      </c>
      <c r="AQ95" s="10">
        <v>0</v>
      </c>
      <c r="AR95" s="39">
        <f t="shared" si="223"/>
        <v>0</v>
      </c>
      <c r="AS95" s="44">
        <v>0</v>
      </c>
      <c r="AT95" s="10">
        <v>0</v>
      </c>
      <c r="AU95" s="39">
        <f t="shared" si="224"/>
        <v>0</v>
      </c>
      <c r="AV95" s="44">
        <v>0</v>
      </c>
      <c r="AW95" s="10">
        <v>0</v>
      </c>
      <c r="AX95" s="39">
        <f t="shared" si="225"/>
        <v>0</v>
      </c>
      <c r="AY95" s="44">
        <v>0</v>
      </c>
      <c r="AZ95" s="10">
        <v>0</v>
      </c>
      <c r="BA95" s="39">
        <f t="shared" si="226"/>
        <v>0</v>
      </c>
      <c r="BB95" s="72">
        <v>1289.877</v>
      </c>
      <c r="BC95" s="10">
        <v>30190.715</v>
      </c>
      <c r="BD95" s="39">
        <f t="shared" si="227"/>
        <v>23405.886762846381</v>
      </c>
      <c r="BE95" s="5">
        <f t="shared" si="229"/>
        <v>2265.7089099999998</v>
      </c>
      <c r="BF95" s="14">
        <f t="shared" si="230"/>
        <v>51754.403999999995</v>
      </c>
    </row>
    <row r="96" spans="1:58" ht="15" thickBot="1" x14ac:dyDescent="0.35">
      <c r="A96" s="40"/>
      <c r="B96" s="60" t="s">
        <v>17</v>
      </c>
      <c r="C96" s="61">
        <f t="shared" ref="C96:D96" si="232">SUM(C84:C95)</f>
        <v>476.43899999999991</v>
      </c>
      <c r="D96" s="62">
        <f t="shared" si="232"/>
        <v>11476.076999999999</v>
      </c>
      <c r="E96" s="47"/>
      <c r="F96" s="61">
        <f t="shared" ref="F96:G96" si="233">SUM(F84:F95)</f>
        <v>0</v>
      </c>
      <c r="G96" s="62">
        <f t="shared" si="233"/>
        <v>0</v>
      </c>
      <c r="H96" s="47"/>
      <c r="I96" s="61">
        <f t="shared" ref="I96:J96" si="234">SUM(I84:I95)</f>
        <v>6.6599999999999993E-2</v>
      </c>
      <c r="J96" s="62">
        <f t="shared" si="234"/>
        <v>2.798</v>
      </c>
      <c r="K96" s="47"/>
      <c r="L96" s="61">
        <f t="shared" ref="L96:M96" si="235">SUM(L84:L95)</f>
        <v>5675.7880599999999</v>
      </c>
      <c r="M96" s="62">
        <f t="shared" si="235"/>
        <v>131138.81599999999</v>
      </c>
      <c r="N96" s="47"/>
      <c r="O96" s="61">
        <f t="shared" ref="O96:P96" si="236">SUM(O84:O95)</f>
        <v>0</v>
      </c>
      <c r="P96" s="62">
        <f t="shared" si="236"/>
        <v>0</v>
      </c>
      <c r="Q96" s="47"/>
      <c r="R96" s="61">
        <f t="shared" ref="R96:S96" si="237">SUM(R84:R95)</f>
        <v>0.80179999999999996</v>
      </c>
      <c r="S96" s="62">
        <f t="shared" si="237"/>
        <v>32.857999999999997</v>
      </c>
      <c r="T96" s="47"/>
      <c r="U96" s="61">
        <f t="shared" ref="U96:V96" si="238">SUM(U84:U95)</f>
        <v>164.5</v>
      </c>
      <c r="V96" s="62">
        <f t="shared" si="238"/>
        <v>3597.8379999999997</v>
      </c>
      <c r="W96" s="47"/>
      <c r="X96" s="61">
        <f t="shared" ref="X96:Y96" si="239">SUM(X84:X95)</f>
        <v>858.34</v>
      </c>
      <c r="Y96" s="62">
        <f t="shared" si="239"/>
        <v>23986.638000000003</v>
      </c>
      <c r="Z96" s="47"/>
      <c r="AA96" s="61">
        <f t="shared" ref="AA96:AB96" si="240">SUM(AA84:AA95)</f>
        <v>1193.5</v>
      </c>
      <c r="AB96" s="62">
        <f t="shared" si="240"/>
        <v>29240.376000000004</v>
      </c>
      <c r="AC96" s="47"/>
      <c r="AD96" s="61">
        <f t="shared" ref="AD96:AE96" si="241">SUM(AD84:AD95)</f>
        <v>648.59399999999994</v>
      </c>
      <c r="AE96" s="62">
        <f t="shared" si="241"/>
        <v>14735.280999999999</v>
      </c>
      <c r="AF96" s="47"/>
      <c r="AG96" s="61">
        <f t="shared" ref="AG96:AH96" si="242">SUM(AG84:AG95)</f>
        <v>1E-3</v>
      </c>
      <c r="AH96" s="62">
        <f t="shared" si="242"/>
        <v>1.7999999999999999E-2</v>
      </c>
      <c r="AI96" s="47"/>
      <c r="AJ96" s="61">
        <f t="shared" ref="AJ96:AK96" si="243">SUM(AJ84:AJ95)</f>
        <v>0</v>
      </c>
      <c r="AK96" s="62">
        <f t="shared" si="243"/>
        <v>0</v>
      </c>
      <c r="AL96" s="47"/>
      <c r="AM96" s="61">
        <f t="shared" ref="AM96:AN96" si="244">SUM(AM84:AM95)</f>
        <v>0</v>
      </c>
      <c r="AN96" s="62">
        <f t="shared" si="244"/>
        <v>0</v>
      </c>
      <c r="AO96" s="47"/>
      <c r="AP96" s="61">
        <f t="shared" ref="AP96:AQ96" si="245">SUM(AP84:AP95)</f>
        <v>0</v>
      </c>
      <c r="AQ96" s="62">
        <f t="shared" si="245"/>
        <v>0</v>
      </c>
      <c r="AR96" s="47"/>
      <c r="AS96" s="61">
        <f t="shared" ref="AS96:AT96" si="246">SUM(AS84:AS95)</f>
        <v>0</v>
      </c>
      <c r="AT96" s="62">
        <f t="shared" si="246"/>
        <v>0</v>
      </c>
      <c r="AU96" s="47"/>
      <c r="AV96" s="61">
        <f t="shared" ref="AV96:AW96" si="247">SUM(AV84:AV95)</f>
        <v>0</v>
      </c>
      <c r="AW96" s="62">
        <f t="shared" si="247"/>
        <v>0</v>
      </c>
      <c r="AX96" s="47"/>
      <c r="AY96" s="61">
        <f t="shared" ref="AY96:AZ96" si="248">SUM(AY84:AY95)</f>
        <v>8790.0879999999997</v>
      </c>
      <c r="AZ96" s="62">
        <f t="shared" si="248"/>
        <v>213659.06400000004</v>
      </c>
      <c r="BA96" s="47"/>
      <c r="BB96" s="61">
        <f t="shared" ref="BB96:BC96" si="249">SUM(BB84:BB95)</f>
        <v>51505.248979999989</v>
      </c>
      <c r="BC96" s="62">
        <f t="shared" si="249"/>
        <v>1310023.6810000001</v>
      </c>
      <c r="BD96" s="47"/>
      <c r="BE96" s="35">
        <f t="shared" si="229"/>
        <v>69313.367439999987</v>
      </c>
      <c r="BF96" s="36">
        <f t="shared" si="230"/>
        <v>1737893.4450000003</v>
      </c>
    </row>
    <row r="97" spans="1:58" x14ac:dyDescent="0.3">
      <c r="A97" s="43">
        <v>2024</v>
      </c>
      <c r="B97" s="38" t="s">
        <v>5</v>
      </c>
      <c r="C97" s="84">
        <v>34.225619999999999</v>
      </c>
      <c r="D97" s="85">
        <v>801.07</v>
      </c>
      <c r="E97" s="39">
        <f>IF(C97=0,0,D97/C97*1000)</f>
        <v>23405.565772073671</v>
      </c>
      <c r="F97" s="44">
        <v>0</v>
      </c>
      <c r="G97" s="10">
        <v>0</v>
      </c>
      <c r="H97" s="39">
        <f t="shared" ref="H97:H108" si="250">IF(F97=0,0,G97/F97*1000)</f>
        <v>0</v>
      </c>
      <c r="I97" s="84">
        <v>6.5000000000000002E-2</v>
      </c>
      <c r="J97" s="85">
        <v>5.5990000000000002</v>
      </c>
      <c r="K97" s="39">
        <f t="shared" ref="K97:K108" si="251">IF(I97=0,0,J97/I97*1000)</f>
        <v>86138.461538461546</v>
      </c>
      <c r="L97" s="84">
        <v>529.66</v>
      </c>
      <c r="M97" s="85">
        <v>11374.630999999999</v>
      </c>
      <c r="N97" s="39">
        <f t="shared" ref="N97:N108" si="252">IF(L97=0,0,M97/L97*1000)</f>
        <v>21475.344560661557</v>
      </c>
      <c r="O97" s="44">
        <v>0</v>
      </c>
      <c r="P97" s="10">
        <v>0</v>
      </c>
      <c r="Q97" s="39">
        <f t="shared" ref="Q97:Q108" si="253">IF(O97=0,0,P97/O97*1000)</f>
        <v>0</v>
      </c>
      <c r="R97" s="44">
        <v>0</v>
      </c>
      <c r="S97" s="10">
        <v>0</v>
      </c>
      <c r="T97" s="39">
        <f t="shared" ref="T97:T108" si="254">IF(R97=0,0,S97/R97*1000)</f>
        <v>0</v>
      </c>
      <c r="U97" s="44">
        <v>0</v>
      </c>
      <c r="V97" s="10">
        <v>0</v>
      </c>
      <c r="W97" s="39">
        <f t="shared" ref="W97:W108" si="255">IF(U97=0,0,V97/U97*1000)</f>
        <v>0</v>
      </c>
      <c r="X97" s="44">
        <v>0</v>
      </c>
      <c r="Y97" s="10">
        <v>0</v>
      </c>
      <c r="Z97" s="39">
        <f t="shared" ref="Z97:Z108" si="256">IF(X97=0,0,Y97/X97*1000)</f>
        <v>0</v>
      </c>
      <c r="AA97" s="84">
        <v>98.84</v>
      </c>
      <c r="AB97" s="85">
        <v>1963.53</v>
      </c>
      <c r="AC97" s="39">
        <f t="shared" ref="AC97:AC108" si="257">IF(AA97=0,0,AB97/AA97*1000)</f>
        <v>19865.742614326184</v>
      </c>
      <c r="AD97" s="44">
        <v>0</v>
      </c>
      <c r="AE97" s="10">
        <v>0</v>
      </c>
      <c r="AF97" s="39">
        <f t="shared" ref="AF97:AF108" si="258">IF(AD97=0,0,AE97/AD97*1000)</f>
        <v>0</v>
      </c>
      <c r="AG97" s="44">
        <v>0</v>
      </c>
      <c r="AH97" s="10">
        <v>0</v>
      </c>
      <c r="AI97" s="39">
        <f t="shared" ref="AI97:AI108" si="259">IF(AG97=0,0,AH97/AG97*1000)</f>
        <v>0</v>
      </c>
      <c r="AJ97" s="44">
        <v>0</v>
      </c>
      <c r="AK97" s="10">
        <v>0</v>
      </c>
      <c r="AL97" s="39">
        <f t="shared" ref="AL97:AL108" si="260">IF(AJ97=0,0,AK97/AJ97*1000)</f>
        <v>0</v>
      </c>
      <c r="AM97" s="44">
        <v>0</v>
      </c>
      <c r="AN97" s="10">
        <v>0</v>
      </c>
      <c r="AO97" s="39">
        <f t="shared" ref="AO97:AO108" si="261">IF(AM97=0,0,AN97/AM97*1000)</f>
        <v>0</v>
      </c>
      <c r="AP97" s="44">
        <v>0</v>
      </c>
      <c r="AQ97" s="10">
        <v>0</v>
      </c>
      <c r="AR97" s="39">
        <f t="shared" ref="AR97:AR108" si="262">IF(AP97=0,0,AQ97/AP97*1000)</f>
        <v>0</v>
      </c>
      <c r="AS97" s="44">
        <v>0</v>
      </c>
      <c r="AT97" s="10">
        <v>0</v>
      </c>
      <c r="AU97" s="39">
        <f t="shared" ref="AU97:AU108" si="263">IF(AS97=0,0,AT97/AS97*1000)</f>
        <v>0</v>
      </c>
      <c r="AV97" s="44">
        <v>0</v>
      </c>
      <c r="AW97" s="10">
        <v>0</v>
      </c>
      <c r="AX97" s="39">
        <f t="shared" ref="AX97:AX108" si="264">IF(AV97=0,0,AW97/AV97*1000)</f>
        <v>0</v>
      </c>
      <c r="AY97" s="84">
        <v>2215.2719999999999</v>
      </c>
      <c r="AZ97" s="85">
        <v>44605.421000000002</v>
      </c>
      <c r="BA97" s="39">
        <f t="shared" ref="BA97:BA108" si="265">IF(AY97=0,0,AZ97/AY97*1000)</f>
        <v>20135.414973872284</v>
      </c>
      <c r="BB97" s="84">
        <v>2839.58</v>
      </c>
      <c r="BC97" s="85">
        <v>58328.04</v>
      </c>
      <c r="BD97" s="39">
        <f t="shared" ref="BD97:BD108" si="266">IF(BB97=0,0,BC97/BB97*1000)</f>
        <v>20541.080018876029</v>
      </c>
      <c r="BE97" s="5">
        <f>SUMIF($C$5:$BD$5,"Ton",C97:BD97)</f>
        <v>5717.6426199999996</v>
      </c>
      <c r="BF97" s="14">
        <f>SUMIF($C$5:$BD$5,"F*",C97:BD97)</f>
        <v>117078.291</v>
      </c>
    </row>
    <row r="98" spans="1:58" x14ac:dyDescent="0.3">
      <c r="A98" s="43">
        <v>2024</v>
      </c>
      <c r="B98" s="38" t="s">
        <v>6</v>
      </c>
      <c r="C98" s="72">
        <v>10.14584</v>
      </c>
      <c r="D98" s="10">
        <v>247.011</v>
      </c>
      <c r="E98" s="39">
        <f t="shared" ref="E98:E99" si="267">IF(C98=0,0,D98/C98*1000)</f>
        <v>24346.037390694117</v>
      </c>
      <c r="F98" s="44">
        <v>0</v>
      </c>
      <c r="G98" s="10">
        <v>0</v>
      </c>
      <c r="H98" s="39">
        <f t="shared" si="250"/>
        <v>0</v>
      </c>
      <c r="I98" s="72">
        <v>3.6999999999999998E-2</v>
      </c>
      <c r="J98" s="10">
        <v>3.5</v>
      </c>
      <c r="K98" s="39">
        <f t="shared" si="251"/>
        <v>94594.5945945946</v>
      </c>
      <c r="L98" s="72">
        <v>366.58</v>
      </c>
      <c r="M98" s="10">
        <v>7895.9350000000004</v>
      </c>
      <c r="N98" s="39">
        <f t="shared" si="252"/>
        <v>21539.459326749959</v>
      </c>
      <c r="O98" s="44">
        <v>0</v>
      </c>
      <c r="P98" s="10">
        <v>0</v>
      </c>
      <c r="Q98" s="39">
        <f t="shared" si="253"/>
        <v>0</v>
      </c>
      <c r="R98" s="44">
        <v>0</v>
      </c>
      <c r="S98" s="10">
        <v>0</v>
      </c>
      <c r="T98" s="39">
        <f t="shared" si="254"/>
        <v>0</v>
      </c>
      <c r="U98" s="44">
        <v>0</v>
      </c>
      <c r="V98" s="10">
        <v>0</v>
      </c>
      <c r="W98" s="39">
        <f t="shared" si="255"/>
        <v>0</v>
      </c>
      <c r="X98" s="44">
        <v>0</v>
      </c>
      <c r="Y98" s="10">
        <v>0</v>
      </c>
      <c r="Z98" s="39">
        <f t="shared" si="256"/>
        <v>0</v>
      </c>
      <c r="AA98" s="72">
        <v>166</v>
      </c>
      <c r="AB98" s="10">
        <v>3186.154</v>
      </c>
      <c r="AC98" s="39">
        <f t="shared" si="257"/>
        <v>19193.698795180724</v>
      </c>
      <c r="AD98" s="72">
        <v>61.06</v>
      </c>
      <c r="AE98" s="10">
        <v>1292.2349999999999</v>
      </c>
      <c r="AF98" s="39">
        <f t="shared" si="258"/>
        <v>21163.363904356371</v>
      </c>
      <c r="AG98" s="44">
        <v>0</v>
      </c>
      <c r="AH98" s="10">
        <v>0</v>
      </c>
      <c r="AI98" s="39">
        <f t="shared" si="259"/>
        <v>0</v>
      </c>
      <c r="AJ98" s="44">
        <v>0</v>
      </c>
      <c r="AK98" s="10">
        <v>0</v>
      </c>
      <c r="AL98" s="39">
        <f t="shared" si="260"/>
        <v>0</v>
      </c>
      <c r="AM98" s="44">
        <v>0</v>
      </c>
      <c r="AN98" s="10">
        <v>0</v>
      </c>
      <c r="AO98" s="39">
        <f t="shared" si="261"/>
        <v>0</v>
      </c>
      <c r="AP98" s="44">
        <v>0</v>
      </c>
      <c r="AQ98" s="10">
        <v>0</v>
      </c>
      <c r="AR98" s="39">
        <f t="shared" si="262"/>
        <v>0</v>
      </c>
      <c r="AS98" s="44">
        <v>0</v>
      </c>
      <c r="AT98" s="10">
        <v>0</v>
      </c>
      <c r="AU98" s="39">
        <f t="shared" si="263"/>
        <v>0</v>
      </c>
      <c r="AV98" s="44">
        <v>0</v>
      </c>
      <c r="AW98" s="10">
        <v>0</v>
      </c>
      <c r="AX98" s="39">
        <f t="shared" si="264"/>
        <v>0</v>
      </c>
      <c r="AY98" s="72">
        <v>1441.0440000000001</v>
      </c>
      <c r="AZ98" s="10">
        <v>30113.805</v>
      </c>
      <c r="BA98" s="39">
        <f t="shared" si="265"/>
        <v>20897.214103108578</v>
      </c>
      <c r="BB98" s="72">
        <v>4927.3999999999996</v>
      </c>
      <c r="BC98" s="10">
        <v>109401.986</v>
      </c>
      <c r="BD98" s="39">
        <f t="shared" si="266"/>
        <v>22202.781588667451</v>
      </c>
      <c r="BE98" s="5">
        <f t="shared" ref="BE98" si="268">SUMIF($C$5:$BD$5,"Ton",C98:BD98)</f>
        <v>6972.2668400000002</v>
      </c>
      <c r="BF98" s="14">
        <f t="shared" ref="BF98" si="269">SUMIF($C$5:$BD$5,"F*",C98:BD98)</f>
        <v>152140.62599999999</v>
      </c>
    </row>
    <row r="99" spans="1:58" x14ac:dyDescent="0.3">
      <c r="A99" s="43">
        <v>2024</v>
      </c>
      <c r="B99" s="38" t="s">
        <v>7</v>
      </c>
      <c r="C99" s="12">
        <v>34.188879999999997</v>
      </c>
      <c r="D99" s="11">
        <v>718.154</v>
      </c>
      <c r="E99" s="39">
        <f t="shared" si="267"/>
        <v>21005.484824305448</v>
      </c>
      <c r="F99" s="44">
        <v>0</v>
      </c>
      <c r="G99" s="10">
        <v>0</v>
      </c>
      <c r="H99" s="39">
        <f t="shared" si="250"/>
        <v>0</v>
      </c>
      <c r="I99" s="44">
        <v>0</v>
      </c>
      <c r="J99" s="10">
        <v>0</v>
      </c>
      <c r="K99" s="39">
        <f t="shared" si="251"/>
        <v>0</v>
      </c>
      <c r="L99" s="12">
        <v>246.96</v>
      </c>
      <c r="M99" s="11">
        <v>5004.3980000000001</v>
      </c>
      <c r="N99" s="39">
        <f t="shared" si="252"/>
        <v>20264.002267573695</v>
      </c>
      <c r="O99" s="44">
        <v>0</v>
      </c>
      <c r="P99" s="10">
        <v>0</v>
      </c>
      <c r="Q99" s="39">
        <f t="shared" si="253"/>
        <v>0</v>
      </c>
      <c r="R99" s="44">
        <v>0</v>
      </c>
      <c r="S99" s="10">
        <v>0</v>
      </c>
      <c r="T99" s="39">
        <f t="shared" si="254"/>
        <v>0</v>
      </c>
      <c r="U99" s="44">
        <v>0</v>
      </c>
      <c r="V99" s="10">
        <v>0</v>
      </c>
      <c r="W99" s="39">
        <f t="shared" si="255"/>
        <v>0</v>
      </c>
      <c r="X99" s="44">
        <v>0</v>
      </c>
      <c r="Y99" s="10">
        <v>0</v>
      </c>
      <c r="Z99" s="39">
        <f t="shared" si="256"/>
        <v>0</v>
      </c>
      <c r="AA99" s="12">
        <v>159.02000000000001</v>
      </c>
      <c r="AB99" s="11">
        <v>3001.0410000000002</v>
      </c>
      <c r="AC99" s="39">
        <f t="shared" si="257"/>
        <v>18872.097849327129</v>
      </c>
      <c r="AD99" s="44">
        <v>0</v>
      </c>
      <c r="AE99" s="10">
        <v>0</v>
      </c>
      <c r="AF99" s="39">
        <f t="shared" si="258"/>
        <v>0</v>
      </c>
      <c r="AG99" s="44">
        <v>0</v>
      </c>
      <c r="AH99" s="10">
        <v>0</v>
      </c>
      <c r="AI99" s="39">
        <f t="shared" si="259"/>
        <v>0</v>
      </c>
      <c r="AJ99" s="44">
        <v>0</v>
      </c>
      <c r="AK99" s="10">
        <v>0</v>
      </c>
      <c r="AL99" s="39">
        <f t="shared" si="260"/>
        <v>0</v>
      </c>
      <c r="AM99" s="44">
        <v>0</v>
      </c>
      <c r="AN99" s="10">
        <v>0</v>
      </c>
      <c r="AO99" s="39">
        <f t="shared" si="261"/>
        <v>0</v>
      </c>
      <c r="AP99" s="44">
        <v>0</v>
      </c>
      <c r="AQ99" s="10">
        <v>0</v>
      </c>
      <c r="AR99" s="39">
        <f t="shared" si="262"/>
        <v>0</v>
      </c>
      <c r="AS99" s="44">
        <v>0</v>
      </c>
      <c r="AT99" s="10">
        <v>0</v>
      </c>
      <c r="AU99" s="39">
        <f t="shared" si="263"/>
        <v>0</v>
      </c>
      <c r="AV99" s="44">
        <v>0</v>
      </c>
      <c r="AW99" s="10">
        <v>0</v>
      </c>
      <c r="AX99" s="39">
        <f t="shared" si="264"/>
        <v>0</v>
      </c>
      <c r="AY99" s="12">
        <v>2263.8919999999998</v>
      </c>
      <c r="AZ99" s="11">
        <v>46107.663</v>
      </c>
      <c r="BA99" s="39">
        <f t="shared" si="265"/>
        <v>20366.547079100947</v>
      </c>
      <c r="BB99" s="12">
        <v>5236.24</v>
      </c>
      <c r="BC99" s="11">
        <v>116640.90300000001</v>
      </c>
      <c r="BD99" s="39">
        <f t="shared" si="266"/>
        <v>22275.698401906713</v>
      </c>
      <c r="BE99" s="5">
        <f>SUMIF($C$5:$BD$5,"Ton",C99:BD99)</f>
        <v>7940.3008799999998</v>
      </c>
      <c r="BF99" s="14">
        <f>SUMIF($C$5:$BD$5,"F*",C99:BD99)</f>
        <v>171472.15900000001</v>
      </c>
    </row>
    <row r="100" spans="1:58" x14ac:dyDescent="0.3">
      <c r="A100" s="43">
        <v>2024</v>
      </c>
      <c r="B100" s="38" t="s">
        <v>8</v>
      </c>
      <c r="C100" s="72">
        <v>0.23708000000000001</v>
      </c>
      <c r="D100" s="10">
        <v>12.467000000000001</v>
      </c>
      <c r="E100" s="39">
        <f>IF(C100=0,0,D100/C100*1000)</f>
        <v>52585.625105449639</v>
      </c>
      <c r="F100" s="44">
        <v>0</v>
      </c>
      <c r="G100" s="10">
        <v>0</v>
      </c>
      <c r="H100" s="39">
        <f t="shared" si="250"/>
        <v>0</v>
      </c>
      <c r="I100" s="44">
        <v>0</v>
      </c>
      <c r="J100" s="10">
        <v>0</v>
      </c>
      <c r="K100" s="39">
        <f t="shared" si="251"/>
        <v>0</v>
      </c>
      <c r="L100" s="72">
        <v>64.42</v>
      </c>
      <c r="M100" s="10">
        <v>1256.3879999999999</v>
      </c>
      <c r="N100" s="39">
        <f t="shared" si="252"/>
        <v>19503.073579633652</v>
      </c>
      <c r="O100" s="44">
        <v>0</v>
      </c>
      <c r="P100" s="10">
        <v>0</v>
      </c>
      <c r="Q100" s="39">
        <f t="shared" si="253"/>
        <v>0</v>
      </c>
      <c r="R100" s="44">
        <v>0</v>
      </c>
      <c r="S100" s="10">
        <v>0</v>
      </c>
      <c r="T100" s="39">
        <f t="shared" si="254"/>
        <v>0</v>
      </c>
      <c r="U100" s="44">
        <v>0</v>
      </c>
      <c r="V100" s="10">
        <v>0</v>
      </c>
      <c r="W100" s="39">
        <f t="shared" si="255"/>
        <v>0</v>
      </c>
      <c r="X100" s="44">
        <v>0</v>
      </c>
      <c r="Y100" s="10">
        <v>0</v>
      </c>
      <c r="Z100" s="39">
        <f t="shared" si="256"/>
        <v>0</v>
      </c>
      <c r="AA100" s="72">
        <v>382.74</v>
      </c>
      <c r="AB100" s="10">
        <v>7651.9870000000001</v>
      </c>
      <c r="AC100" s="39">
        <f t="shared" si="257"/>
        <v>19992.650363170822</v>
      </c>
      <c r="AD100" s="44">
        <v>0</v>
      </c>
      <c r="AE100" s="10">
        <v>0</v>
      </c>
      <c r="AF100" s="39">
        <f t="shared" si="258"/>
        <v>0</v>
      </c>
      <c r="AG100" s="44">
        <v>0</v>
      </c>
      <c r="AH100" s="10">
        <v>0</v>
      </c>
      <c r="AI100" s="39">
        <f t="shared" si="259"/>
        <v>0</v>
      </c>
      <c r="AJ100" s="44">
        <v>0</v>
      </c>
      <c r="AK100" s="10">
        <v>0</v>
      </c>
      <c r="AL100" s="39">
        <f t="shared" si="260"/>
        <v>0</v>
      </c>
      <c r="AM100" s="44">
        <v>0</v>
      </c>
      <c r="AN100" s="10">
        <v>0</v>
      </c>
      <c r="AO100" s="39">
        <f t="shared" si="261"/>
        <v>0</v>
      </c>
      <c r="AP100" s="44">
        <v>0</v>
      </c>
      <c r="AQ100" s="10">
        <v>0</v>
      </c>
      <c r="AR100" s="39">
        <f t="shared" si="262"/>
        <v>0</v>
      </c>
      <c r="AS100" s="44">
        <v>0</v>
      </c>
      <c r="AT100" s="10">
        <v>0</v>
      </c>
      <c r="AU100" s="39">
        <f t="shared" si="263"/>
        <v>0</v>
      </c>
      <c r="AV100" s="44">
        <v>0</v>
      </c>
      <c r="AW100" s="10">
        <v>0</v>
      </c>
      <c r="AX100" s="39">
        <f t="shared" si="264"/>
        <v>0</v>
      </c>
      <c r="AY100" s="72">
        <v>3216.32</v>
      </c>
      <c r="AZ100" s="10">
        <v>62449.813999999998</v>
      </c>
      <c r="BA100" s="39">
        <f t="shared" si="265"/>
        <v>19416.542508208138</v>
      </c>
      <c r="BB100" s="72">
        <v>5539.8270000000002</v>
      </c>
      <c r="BC100" s="10">
        <v>123246.39</v>
      </c>
      <c r="BD100" s="39">
        <f t="shared" si="266"/>
        <v>22247.335521488305</v>
      </c>
      <c r="BE100" s="5">
        <f t="shared" ref="BE100:BE109" si="270">SUMIF($C$5:$BD$5,"Ton",C100:BD100)</f>
        <v>9203.5440799999997</v>
      </c>
      <c r="BF100" s="14">
        <f t="shared" ref="BF100:BF109" si="271">SUMIF($C$5:$BD$5,"F*",C100:BD100)</f>
        <v>194617.046</v>
      </c>
    </row>
    <row r="101" spans="1:58" x14ac:dyDescent="0.3">
      <c r="A101" s="43">
        <v>2024</v>
      </c>
      <c r="B101" s="39" t="s">
        <v>9</v>
      </c>
      <c r="C101" s="72">
        <v>78.0154</v>
      </c>
      <c r="D101" s="10">
        <v>1611.806</v>
      </c>
      <c r="E101" s="39">
        <f t="shared" ref="E101:E108" si="272">IF(C101=0,0,D101/C101*1000)</f>
        <v>20660.100441707662</v>
      </c>
      <c r="F101" s="44">
        <v>0</v>
      </c>
      <c r="G101" s="10">
        <v>0</v>
      </c>
      <c r="H101" s="39">
        <f t="shared" si="250"/>
        <v>0</v>
      </c>
      <c r="I101" s="44">
        <v>0</v>
      </c>
      <c r="J101" s="10">
        <v>0</v>
      </c>
      <c r="K101" s="39">
        <f t="shared" si="251"/>
        <v>0</v>
      </c>
      <c r="L101" s="72">
        <v>478.18</v>
      </c>
      <c r="M101" s="10">
        <v>9938.8140000000003</v>
      </c>
      <c r="N101" s="39">
        <f t="shared" si="252"/>
        <v>20784.671044376595</v>
      </c>
      <c r="O101" s="44">
        <v>0</v>
      </c>
      <c r="P101" s="10">
        <v>0</v>
      </c>
      <c r="Q101" s="39">
        <f t="shared" si="253"/>
        <v>0</v>
      </c>
      <c r="R101" s="44">
        <v>0</v>
      </c>
      <c r="S101" s="10">
        <v>0</v>
      </c>
      <c r="T101" s="39">
        <f t="shared" si="254"/>
        <v>0</v>
      </c>
      <c r="U101" s="72">
        <v>32.840000000000003</v>
      </c>
      <c r="V101" s="10">
        <v>654.048</v>
      </c>
      <c r="W101" s="39">
        <f t="shared" si="255"/>
        <v>19916.199756394639</v>
      </c>
      <c r="X101" s="44">
        <v>0</v>
      </c>
      <c r="Y101" s="10">
        <v>0</v>
      </c>
      <c r="Z101" s="39">
        <f t="shared" si="256"/>
        <v>0</v>
      </c>
      <c r="AA101" s="72">
        <v>425.02</v>
      </c>
      <c r="AB101" s="10">
        <v>8287.7549999999992</v>
      </c>
      <c r="AC101" s="39">
        <f t="shared" si="257"/>
        <v>19499.682367888567</v>
      </c>
      <c r="AD101" s="44">
        <v>0</v>
      </c>
      <c r="AE101" s="10">
        <v>0</v>
      </c>
      <c r="AF101" s="39">
        <f t="shared" si="258"/>
        <v>0</v>
      </c>
      <c r="AG101" s="44">
        <v>0</v>
      </c>
      <c r="AH101" s="10">
        <v>0</v>
      </c>
      <c r="AI101" s="39">
        <f t="shared" si="259"/>
        <v>0</v>
      </c>
      <c r="AJ101" s="44">
        <v>0</v>
      </c>
      <c r="AK101" s="10">
        <v>0</v>
      </c>
      <c r="AL101" s="39">
        <f t="shared" si="260"/>
        <v>0</v>
      </c>
      <c r="AM101" s="44">
        <v>0</v>
      </c>
      <c r="AN101" s="10">
        <v>0</v>
      </c>
      <c r="AO101" s="39">
        <f t="shared" si="261"/>
        <v>0</v>
      </c>
      <c r="AP101" s="44">
        <v>0</v>
      </c>
      <c r="AQ101" s="10">
        <v>0</v>
      </c>
      <c r="AR101" s="39">
        <f t="shared" si="262"/>
        <v>0</v>
      </c>
      <c r="AS101" s="44">
        <v>0</v>
      </c>
      <c r="AT101" s="10">
        <v>0</v>
      </c>
      <c r="AU101" s="39">
        <f t="shared" si="263"/>
        <v>0</v>
      </c>
      <c r="AV101" s="44">
        <v>0</v>
      </c>
      <c r="AW101" s="10">
        <v>0</v>
      </c>
      <c r="AX101" s="39">
        <f t="shared" si="264"/>
        <v>0</v>
      </c>
      <c r="AY101" s="72">
        <v>2176.02</v>
      </c>
      <c r="AZ101" s="10">
        <v>42714.813000000002</v>
      </c>
      <c r="BA101" s="39">
        <f t="shared" si="265"/>
        <v>19629.788788705988</v>
      </c>
      <c r="BB101" s="72">
        <v>7130.7</v>
      </c>
      <c r="BC101" s="10">
        <v>158491.47099999999</v>
      </c>
      <c r="BD101" s="39">
        <f t="shared" si="266"/>
        <v>22226.635673917004</v>
      </c>
      <c r="BE101" s="5">
        <f t="shared" si="270"/>
        <v>10320.7754</v>
      </c>
      <c r="BF101" s="14">
        <f t="shared" si="271"/>
        <v>221698.70699999999</v>
      </c>
    </row>
    <row r="102" spans="1:58" x14ac:dyDescent="0.3">
      <c r="A102" s="43">
        <v>2024</v>
      </c>
      <c r="B102" s="38" t="s">
        <v>10</v>
      </c>
      <c r="C102" s="72">
        <v>9.77135</v>
      </c>
      <c r="D102" s="10">
        <v>225.50399999999999</v>
      </c>
      <c r="E102" s="39">
        <f t="shared" si="272"/>
        <v>23078.080306201289</v>
      </c>
      <c r="F102" s="44">
        <v>0</v>
      </c>
      <c r="G102" s="10">
        <v>0</v>
      </c>
      <c r="H102" s="39">
        <f t="shared" si="250"/>
        <v>0</v>
      </c>
      <c r="I102" s="44">
        <v>0</v>
      </c>
      <c r="J102" s="10">
        <v>0</v>
      </c>
      <c r="K102" s="39">
        <f t="shared" si="251"/>
        <v>0</v>
      </c>
      <c r="L102" s="72">
        <v>867.65499999999997</v>
      </c>
      <c r="M102" s="10">
        <v>18017.407999999999</v>
      </c>
      <c r="N102" s="39">
        <f t="shared" si="252"/>
        <v>20765.636111127118</v>
      </c>
      <c r="O102" s="44">
        <v>0</v>
      </c>
      <c r="P102" s="10">
        <v>0</v>
      </c>
      <c r="Q102" s="39">
        <f t="shared" si="253"/>
        <v>0</v>
      </c>
      <c r="R102" s="44">
        <v>0</v>
      </c>
      <c r="S102" s="10">
        <v>0</v>
      </c>
      <c r="T102" s="39">
        <f t="shared" si="254"/>
        <v>0</v>
      </c>
      <c r="U102" s="44">
        <v>0</v>
      </c>
      <c r="V102" s="10">
        <v>0</v>
      </c>
      <c r="W102" s="39">
        <f t="shared" si="255"/>
        <v>0</v>
      </c>
      <c r="X102" s="44">
        <v>0</v>
      </c>
      <c r="Y102" s="10">
        <v>0</v>
      </c>
      <c r="Z102" s="39">
        <f t="shared" si="256"/>
        <v>0</v>
      </c>
      <c r="AA102" s="72">
        <v>152.41999999999999</v>
      </c>
      <c r="AB102" s="10">
        <v>3064.373</v>
      </c>
      <c r="AC102" s="39">
        <f t="shared" si="257"/>
        <v>20104.795958535629</v>
      </c>
      <c r="AD102" s="72">
        <v>30.1</v>
      </c>
      <c r="AE102" s="10">
        <v>565.66899999999998</v>
      </c>
      <c r="AF102" s="39">
        <f t="shared" si="258"/>
        <v>18792.990033222592</v>
      </c>
      <c r="AG102" s="44">
        <v>0</v>
      </c>
      <c r="AH102" s="10">
        <v>0</v>
      </c>
      <c r="AI102" s="39">
        <f t="shared" si="259"/>
        <v>0</v>
      </c>
      <c r="AJ102" s="44">
        <v>0</v>
      </c>
      <c r="AK102" s="10">
        <v>0</v>
      </c>
      <c r="AL102" s="39">
        <f t="shared" si="260"/>
        <v>0</v>
      </c>
      <c r="AM102" s="44">
        <v>0</v>
      </c>
      <c r="AN102" s="10">
        <v>0</v>
      </c>
      <c r="AO102" s="39">
        <f t="shared" si="261"/>
        <v>0</v>
      </c>
      <c r="AP102" s="44">
        <v>0</v>
      </c>
      <c r="AQ102" s="10">
        <v>0</v>
      </c>
      <c r="AR102" s="39">
        <f t="shared" si="262"/>
        <v>0</v>
      </c>
      <c r="AS102" s="44">
        <v>0</v>
      </c>
      <c r="AT102" s="10">
        <v>0</v>
      </c>
      <c r="AU102" s="39">
        <f t="shared" si="263"/>
        <v>0</v>
      </c>
      <c r="AV102" s="44">
        <v>0</v>
      </c>
      <c r="AW102" s="10">
        <v>0</v>
      </c>
      <c r="AX102" s="39">
        <f t="shared" si="264"/>
        <v>0</v>
      </c>
      <c r="AY102" s="72">
        <v>3027.9</v>
      </c>
      <c r="AZ102" s="10">
        <v>62012.56</v>
      </c>
      <c r="BA102" s="39">
        <f t="shared" si="265"/>
        <v>20480.385745896496</v>
      </c>
      <c r="BB102" s="72">
        <v>5228.76</v>
      </c>
      <c r="BC102" s="10">
        <v>117778.683</v>
      </c>
      <c r="BD102" s="39">
        <f t="shared" si="266"/>
        <v>22525.165239942165</v>
      </c>
      <c r="BE102" s="5">
        <f t="shared" si="270"/>
        <v>9316.60635</v>
      </c>
      <c r="BF102" s="14">
        <f t="shared" si="271"/>
        <v>201664.19699999999</v>
      </c>
    </row>
    <row r="103" spans="1:58" x14ac:dyDescent="0.3">
      <c r="A103" s="43">
        <v>2024</v>
      </c>
      <c r="B103" s="38" t="s">
        <v>11</v>
      </c>
      <c r="C103" s="72">
        <v>34.236839999999994</v>
      </c>
      <c r="D103" s="10">
        <v>703.77200000000005</v>
      </c>
      <c r="E103" s="39">
        <f t="shared" si="272"/>
        <v>20555.985891221277</v>
      </c>
      <c r="F103" s="44">
        <v>0</v>
      </c>
      <c r="G103" s="10">
        <v>0</v>
      </c>
      <c r="H103" s="39">
        <f t="shared" si="250"/>
        <v>0</v>
      </c>
      <c r="I103" s="44">
        <v>0</v>
      </c>
      <c r="J103" s="10">
        <v>0</v>
      </c>
      <c r="K103" s="39">
        <f t="shared" si="251"/>
        <v>0</v>
      </c>
      <c r="L103" s="72">
        <v>399.58</v>
      </c>
      <c r="M103" s="10">
        <v>8102.0259999999998</v>
      </c>
      <c r="N103" s="39">
        <f t="shared" si="252"/>
        <v>20276.355172931577</v>
      </c>
      <c r="O103" s="44">
        <v>0</v>
      </c>
      <c r="P103" s="10">
        <v>0</v>
      </c>
      <c r="Q103" s="39">
        <f t="shared" si="253"/>
        <v>0</v>
      </c>
      <c r="R103" s="44">
        <v>0</v>
      </c>
      <c r="S103" s="10">
        <v>0</v>
      </c>
      <c r="T103" s="39">
        <f t="shared" si="254"/>
        <v>0</v>
      </c>
      <c r="U103" s="44">
        <v>0</v>
      </c>
      <c r="V103" s="10">
        <v>0</v>
      </c>
      <c r="W103" s="39">
        <f t="shared" si="255"/>
        <v>0</v>
      </c>
      <c r="X103" s="44">
        <v>0</v>
      </c>
      <c r="Y103" s="10">
        <v>0</v>
      </c>
      <c r="Z103" s="39">
        <f t="shared" si="256"/>
        <v>0</v>
      </c>
      <c r="AA103" s="72">
        <v>1495.98</v>
      </c>
      <c r="AB103" s="10">
        <v>27495.14</v>
      </c>
      <c r="AC103" s="39">
        <f t="shared" si="257"/>
        <v>18379.349991310042</v>
      </c>
      <c r="AD103" s="72">
        <v>151.06</v>
      </c>
      <c r="AE103" s="10">
        <v>2702.3090000000002</v>
      </c>
      <c r="AF103" s="39">
        <f t="shared" si="258"/>
        <v>17888.977889580299</v>
      </c>
      <c r="AG103" s="44">
        <v>0</v>
      </c>
      <c r="AH103" s="10">
        <v>0</v>
      </c>
      <c r="AI103" s="39">
        <f t="shared" si="259"/>
        <v>0</v>
      </c>
      <c r="AJ103" s="44">
        <v>0</v>
      </c>
      <c r="AK103" s="10">
        <v>0</v>
      </c>
      <c r="AL103" s="39">
        <f t="shared" si="260"/>
        <v>0</v>
      </c>
      <c r="AM103" s="44">
        <v>0</v>
      </c>
      <c r="AN103" s="10">
        <v>0</v>
      </c>
      <c r="AO103" s="39">
        <f t="shared" si="261"/>
        <v>0</v>
      </c>
      <c r="AP103" s="44">
        <v>0</v>
      </c>
      <c r="AQ103" s="10">
        <v>0</v>
      </c>
      <c r="AR103" s="39">
        <f t="shared" si="262"/>
        <v>0</v>
      </c>
      <c r="AS103" s="44">
        <v>0</v>
      </c>
      <c r="AT103" s="10">
        <v>0</v>
      </c>
      <c r="AU103" s="39">
        <f t="shared" si="263"/>
        <v>0</v>
      </c>
      <c r="AV103" s="44">
        <v>0</v>
      </c>
      <c r="AW103" s="10">
        <v>0</v>
      </c>
      <c r="AX103" s="39">
        <f t="shared" si="264"/>
        <v>0</v>
      </c>
      <c r="AY103" s="72">
        <v>4946.76</v>
      </c>
      <c r="AZ103" s="10">
        <v>104808.058</v>
      </c>
      <c r="BA103" s="39">
        <f t="shared" si="265"/>
        <v>21187.213044497814</v>
      </c>
      <c r="BB103" s="72">
        <v>1334.48</v>
      </c>
      <c r="BC103" s="10">
        <v>29271.795999999998</v>
      </c>
      <c r="BD103" s="39">
        <f t="shared" si="266"/>
        <v>21934.982914693363</v>
      </c>
      <c r="BE103" s="5">
        <f t="shared" si="270"/>
        <v>8362.0968400000002</v>
      </c>
      <c r="BF103" s="14">
        <f t="shared" si="271"/>
        <v>173083.101</v>
      </c>
    </row>
    <row r="104" spans="1:58" x14ac:dyDescent="0.3">
      <c r="A104" s="43">
        <v>2024</v>
      </c>
      <c r="B104" s="38" t="s">
        <v>12</v>
      </c>
      <c r="C104" s="72">
        <v>30.151540000000001</v>
      </c>
      <c r="D104" s="10">
        <v>617.48699999999997</v>
      </c>
      <c r="E104" s="39">
        <f t="shared" si="272"/>
        <v>20479.451464170652</v>
      </c>
      <c r="F104" s="44">
        <v>0</v>
      </c>
      <c r="G104" s="10">
        <v>0</v>
      </c>
      <c r="H104" s="39">
        <f t="shared" si="250"/>
        <v>0</v>
      </c>
      <c r="I104" s="44">
        <v>0</v>
      </c>
      <c r="J104" s="10">
        <v>0</v>
      </c>
      <c r="K104" s="39">
        <f t="shared" si="251"/>
        <v>0</v>
      </c>
      <c r="L104" s="72">
        <v>64.62</v>
      </c>
      <c r="M104" s="10">
        <v>1279.5550000000001</v>
      </c>
      <c r="N104" s="39">
        <f t="shared" si="252"/>
        <v>19801.222531723924</v>
      </c>
      <c r="O104" s="44">
        <v>0</v>
      </c>
      <c r="P104" s="10">
        <v>0</v>
      </c>
      <c r="Q104" s="39">
        <f t="shared" si="253"/>
        <v>0</v>
      </c>
      <c r="R104" s="44">
        <v>0</v>
      </c>
      <c r="S104" s="10">
        <v>0</v>
      </c>
      <c r="T104" s="39">
        <f t="shared" si="254"/>
        <v>0</v>
      </c>
      <c r="U104" s="44">
        <v>0</v>
      </c>
      <c r="V104" s="10">
        <v>0</v>
      </c>
      <c r="W104" s="39">
        <f t="shared" si="255"/>
        <v>0</v>
      </c>
      <c r="X104" s="44">
        <v>0</v>
      </c>
      <c r="Y104" s="10">
        <v>0</v>
      </c>
      <c r="Z104" s="39">
        <f t="shared" si="256"/>
        <v>0</v>
      </c>
      <c r="AA104" s="72">
        <v>1468.22</v>
      </c>
      <c r="AB104" s="10">
        <v>25075.1</v>
      </c>
      <c r="AC104" s="39">
        <f t="shared" si="257"/>
        <v>17078.571331271876</v>
      </c>
      <c r="AD104" s="72">
        <v>96.38</v>
      </c>
      <c r="AE104" s="10">
        <v>1881.3979999999999</v>
      </c>
      <c r="AF104" s="39">
        <f t="shared" si="258"/>
        <v>19520.626686034448</v>
      </c>
      <c r="AG104" s="44">
        <v>0</v>
      </c>
      <c r="AH104" s="10">
        <v>0</v>
      </c>
      <c r="AI104" s="39">
        <f t="shared" si="259"/>
        <v>0</v>
      </c>
      <c r="AJ104" s="44">
        <v>0</v>
      </c>
      <c r="AK104" s="10">
        <v>0</v>
      </c>
      <c r="AL104" s="39">
        <f t="shared" si="260"/>
        <v>0</v>
      </c>
      <c r="AM104" s="44">
        <v>0</v>
      </c>
      <c r="AN104" s="10">
        <v>0</v>
      </c>
      <c r="AO104" s="39">
        <f t="shared" si="261"/>
        <v>0</v>
      </c>
      <c r="AP104" s="44">
        <v>0</v>
      </c>
      <c r="AQ104" s="10">
        <v>0</v>
      </c>
      <c r="AR104" s="39">
        <f t="shared" si="262"/>
        <v>0</v>
      </c>
      <c r="AS104" s="44">
        <v>0</v>
      </c>
      <c r="AT104" s="10">
        <v>0</v>
      </c>
      <c r="AU104" s="39">
        <f t="shared" si="263"/>
        <v>0</v>
      </c>
      <c r="AV104" s="44">
        <v>0</v>
      </c>
      <c r="AW104" s="10">
        <v>0</v>
      </c>
      <c r="AX104" s="39">
        <f t="shared" si="264"/>
        <v>0</v>
      </c>
      <c r="AY104" s="72">
        <v>4123.5600000000004</v>
      </c>
      <c r="AZ104" s="10">
        <v>86917.854000000007</v>
      </c>
      <c r="BA104" s="39">
        <f t="shared" si="265"/>
        <v>21078.35317056136</v>
      </c>
      <c r="BB104" s="72">
        <v>3610.1860000000001</v>
      </c>
      <c r="BC104" s="10">
        <v>79632.642000000007</v>
      </c>
      <c r="BD104" s="39">
        <f t="shared" si="266"/>
        <v>22057.76710673633</v>
      </c>
      <c r="BE104" s="5">
        <f t="shared" si="270"/>
        <v>9393.1175400000011</v>
      </c>
      <c r="BF104" s="14">
        <f t="shared" si="271"/>
        <v>195404.03600000002</v>
      </c>
    </row>
    <row r="105" spans="1:58" x14ac:dyDescent="0.3">
      <c r="A105" s="43">
        <v>2024</v>
      </c>
      <c r="B105" s="38" t="s">
        <v>13</v>
      </c>
      <c r="C105" s="72">
        <v>120.15902</v>
      </c>
      <c r="D105" s="10">
        <v>2444.5369999999998</v>
      </c>
      <c r="E105" s="39">
        <f t="shared" si="272"/>
        <v>20344.182234508902</v>
      </c>
      <c r="F105" s="44">
        <v>0</v>
      </c>
      <c r="G105" s="10">
        <v>0</v>
      </c>
      <c r="H105" s="39">
        <f t="shared" si="250"/>
        <v>0</v>
      </c>
      <c r="I105" s="44">
        <v>0</v>
      </c>
      <c r="J105" s="10">
        <v>0</v>
      </c>
      <c r="K105" s="39">
        <f t="shared" si="251"/>
        <v>0</v>
      </c>
      <c r="L105" s="44">
        <v>0</v>
      </c>
      <c r="M105" s="10">
        <v>0</v>
      </c>
      <c r="N105" s="39">
        <f t="shared" si="252"/>
        <v>0</v>
      </c>
      <c r="O105" s="44">
        <v>0</v>
      </c>
      <c r="P105" s="10">
        <v>0</v>
      </c>
      <c r="Q105" s="39">
        <f t="shared" si="253"/>
        <v>0</v>
      </c>
      <c r="R105" s="44">
        <v>0</v>
      </c>
      <c r="S105" s="10">
        <v>0</v>
      </c>
      <c r="T105" s="39">
        <f t="shared" si="254"/>
        <v>0</v>
      </c>
      <c r="U105" s="44">
        <v>0</v>
      </c>
      <c r="V105" s="10">
        <v>0</v>
      </c>
      <c r="W105" s="39">
        <f t="shared" si="255"/>
        <v>0</v>
      </c>
      <c r="X105" s="44">
        <v>0</v>
      </c>
      <c r="Y105" s="10">
        <v>0</v>
      </c>
      <c r="Z105" s="39">
        <f t="shared" si="256"/>
        <v>0</v>
      </c>
      <c r="AA105" s="72">
        <v>590.94000000000005</v>
      </c>
      <c r="AB105" s="10">
        <v>10302.974</v>
      </c>
      <c r="AC105" s="39">
        <f t="shared" si="257"/>
        <v>17434.890174975462</v>
      </c>
      <c r="AD105" s="72">
        <v>60.08</v>
      </c>
      <c r="AE105" s="10">
        <v>1184.778</v>
      </c>
      <c r="AF105" s="39">
        <f t="shared" si="258"/>
        <v>19720.006657789614</v>
      </c>
      <c r="AG105" s="44">
        <v>0</v>
      </c>
      <c r="AH105" s="10">
        <v>0</v>
      </c>
      <c r="AI105" s="39">
        <f t="shared" si="259"/>
        <v>0</v>
      </c>
      <c r="AJ105" s="44">
        <v>0</v>
      </c>
      <c r="AK105" s="10">
        <v>0</v>
      </c>
      <c r="AL105" s="39">
        <f t="shared" si="260"/>
        <v>0</v>
      </c>
      <c r="AM105" s="44">
        <v>0</v>
      </c>
      <c r="AN105" s="10">
        <v>0</v>
      </c>
      <c r="AO105" s="39">
        <f t="shared" si="261"/>
        <v>0</v>
      </c>
      <c r="AP105" s="44">
        <v>0</v>
      </c>
      <c r="AQ105" s="10">
        <v>0</v>
      </c>
      <c r="AR105" s="39">
        <f t="shared" si="262"/>
        <v>0</v>
      </c>
      <c r="AS105" s="44">
        <v>0</v>
      </c>
      <c r="AT105" s="10">
        <v>0</v>
      </c>
      <c r="AU105" s="39">
        <f t="shared" si="263"/>
        <v>0</v>
      </c>
      <c r="AV105" s="44">
        <v>0</v>
      </c>
      <c r="AW105" s="10">
        <v>0</v>
      </c>
      <c r="AX105" s="39">
        <f t="shared" si="264"/>
        <v>0</v>
      </c>
      <c r="AY105" s="72">
        <v>1220.93</v>
      </c>
      <c r="AZ105" s="10">
        <v>23032.017</v>
      </c>
      <c r="BA105" s="39">
        <f t="shared" si="265"/>
        <v>18864.322278918527</v>
      </c>
      <c r="BB105" s="72">
        <v>3798.7849999999999</v>
      </c>
      <c r="BC105" s="10">
        <v>82463.024000000005</v>
      </c>
      <c r="BD105" s="39">
        <f t="shared" si="266"/>
        <v>21707.736552608272</v>
      </c>
      <c r="BE105" s="5">
        <f t="shared" si="270"/>
        <v>5790.8940199999997</v>
      </c>
      <c r="BF105" s="14">
        <f t="shared" si="271"/>
        <v>119427.33</v>
      </c>
    </row>
    <row r="106" spans="1:58" x14ac:dyDescent="0.3">
      <c r="A106" s="43">
        <v>2024</v>
      </c>
      <c r="B106" s="38" t="s">
        <v>14</v>
      </c>
      <c r="C106" s="72">
        <v>39.175919999999998</v>
      </c>
      <c r="D106" s="10">
        <v>820.02</v>
      </c>
      <c r="E106" s="39">
        <f t="shared" si="272"/>
        <v>20931.735617185252</v>
      </c>
      <c r="F106" s="44">
        <v>0</v>
      </c>
      <c r="G106" s="10">
        <v>0</v>
      </c>
      <c r="H106" s="39">
        <f t="shared" si="250"/>
        <v>0</v>
      </c>
      <c r="I106" s="44">
        <v>0</v>
      </c>
      <c r="J106" s="10">
        <v>0</v>
      </c>
      <c r="K106" s="39">
        <f t="shared" si="251"/>
        <v>0</v>
      </c>
      <c r="L106" s="72">
        <v>27.76</v>
      </c>
      <c r="M106" s="10">
        <v>514.80899999999997</v>
      </c>
      <c r="N106" s="39">
        <f t="shared" si="252"/>
        <v>18544.992795389047</v>
      </c>
      <c r="O106" s="44">
        <v>0</v>
      </c>
      <c r="P106" s="10">
        <v>0</v>
      </c>
      <c r="Q106" s="39">
        <f t="shared" si="253"/>
        <v>0</v>
      </c>
      <c r="R106" s="44">
        <v>0</v>
      </c>
      <c r="S106" s="10">
        <v>0</v>
      </c>
      <c r="T106" s="39">
        <f t="shared" si="254"/>
        <v>0</v>
      </c>
      <c r="U106" s="44">
        <v>0</v>
      </c>
      <c r="V106" s="10">
        <v>0</v>
      </c>
      <c r="W106" s="39">
        <f t="shared" si="255"/>
        <v>0</v>
      </c>
      <c r="X106" s="44">
        <v>0</v>
      </c>
      <c r="Y106" s="10">
        <v>0</v>
      </c>
      <c r="Z106" s="39">
        <f t="shared" si="256"/>
        <v>0</v>
      </c>
      <c r="AA106" s="72">
        <v>914.84</v>
      </c>
      <c r="AB106" s="10">
        <v>15166.223</v>
      </c>
      <c r="AC106" s="39">
        <f t="shared" si="257"/>
        <v>16578.00599011849</v>
      </c>
      <c r="AD106" s="72">
        <v>90.26</v>
      </c>
      <c r="AE106" s="10">
        <v>1756.4590000000001</v>
      </c>
      <c r="AF106" s="39">
        <f t="shared" si="258"/>
        <v>19459.993352537116</v>
      </c>
      <c r="AG106" s="44">
        <v>0</v>
      </c>
      <c r="AH106" s="10">
        <v>0</v>
      </c>
      <c r="AI106" s="39">
        <f t="shared" si="259"/>
        <v>0</v>
      </c>
      <c r="AJ106" s="44">
        <v>0</v>
      </c>
      <c r="AK106" s="10">
        <v>0</v>
      </c>
      <c r="AL106" s="39">
        <f t="shared" si="260"/>
        <v>0</v>
      </c>
      <c r="AM106" s="44">
        <v>0</v>
      </c>
      <c r="AN106" s="10">
        <v>0</v>
      </c>
      <c r="AO106" s="39">
        <f t="shared" si="261"/>
        <v>0</v>
      </c>
      <c r="AP106" s="44">
        <v>0</v>
      </c>
      <c r="AQ106" s="10">
        <v>0</v>
      </c>
      <c r="AR106" s="39">
        <f t="shared" si="262"/>
        <v>0</v>
      </c>
      <c r="AS106" s="44">
        <v>0</v>
      </c>
      <c r="AT106" s="10">
        <v>0</v>
      </c>
      <c r="AU106" s="39">
        <f t="shared" si="263"/>
        <v>0</v>
      </c>
      <c r="AV106" s="44">
        <v>0</v>
      </c>
      <c r="AW106" s="10">
        <v>0</v>
      </c>
      <c r="AX106" s="39">
        <f t="shared" si="264"/>
        <v>0</v>
      </c>
      <c r="AY106" s="72">
        <v>195.7</v>
      </c>
      <c r="AZ106" s="10">
        <v>3662.4079999999999</v>
      </c>
      <c r="BA106" s="39">
        <f t="shared" si="265"/>
        <v>18714.399591211037</v>
      </c>
      <c r="BB106" s="72">
        <v>2509.12</v>
      </c>
      <c r="BC106" s="10">
        <v>58741.127</v>
      </c>
      <c r="BD106" s="39">
        <f t="shared" si="266"/>
        <v>23411.047299451602</v>
      </c>
      <c r="BE106" s="5">
        <f t="shared" si="270"/>
        <v>3776.85592</v>
      </c>
      <c r="BF106" s="14">
        <f t="shared" si="271"/>
        <v>80661.046000000002</v>
      </c>
    </row>
    <row r="107" spans="1:58" x14ac:dyDescent="0.3">
      <c r="A107" s="43">
        <v>2024</v>
      </c>
      <c r="B107" s="39" t="s">
        <v>15</v>
      </c>
      <c r="C107" s="72">
        <v>69.638600000000011</v>
      </c>
      <c r="D107" s="10">
        <v>1481.039</v>
      </c>
      <c r="E107" s="39">
        <f t="shared" si="272"/>
        <v>21267.501069808983</v>
      </c>
      <c r="F107" s="44">
        <v>0</v>
      </c>
      <c r="G107" s="10">
        <v>0</v>
      </c>
      <c r="H107" s="39">
        <f t="shared" si="250"/>
        <v>0</v>
      </c>
      <c r="I107" s="44">
        <v>0</v>
      </c>
      <c r="J107" s="10">
        <v>0</v>
      </c>
      <c r="K107" s="39">
        <f t="shared" si="251"/>
        <v>0</v>
      </c>
      <c r="L107" s="72">
        <v>553</v>
      </c>
      <c r="M107" s="10">
        <v>12694.925999999999</v>
      </c>
      <c r="N107" s="39">
        <f t="shared" si="252"/>
        <v>22956.466546112115</v>
      </c>
      <c r="O107" s="44">
        <v>0</v>
      </c>
      <c r="P107" s="10">
        <v>0</v>
      </c>
      <c r="Q107" s="39">
        <f t="shared" si="253"/>
        <v>0</v>
      </c>
      <c r="R107" s="44">
        <v>0</v>
      </c>
      <c r="S107" s="10">
        <v>0</v>
      </c>
      <c r="T107" s="39">
        <f t="shared" si="254"/>
        <v>0</v>
      </c>
      <c r="U107" s="44">
        <v>0</v>
      </c>
      <c r="V107" s="10">
        <v>0</v>
      </c>
      <c r="W107" s="39">
        <f t="shared" si="255"/>
        <v>0</v>
      </c>
      <c r="X107" s="44">
        <v>0</v>
      </c>
      <c r="Y107" s="10">
        <v>0</v>
      </c>
      <c r="Z107" s="39">
        <f t="shared" si="256"/>
        <v>0</v>
      </c>
      <c r="AA107" s="72">
        <v>473.28</v>
      </c>
      <c r="AB107" s="10">
        <v>10679.636</v>
      </c>
      <c r="AC107" s="39">
        <f t="shared" si="257"/>
        <v>22565.153820148753</v>
      </c>
      <c r="AD107" s="72">
        <v>93.44</v>
      </c>
      <c r="AE107" s="10">
        <v>1982.7729999999999</v>
      </c>
      <c r="AF107" s="39">
        <f t="shared" si="258"/>
        <v>21219.745291095889</v>
      </c>
      <c r="AG107" s="44">
        <v>0</v>
      </c>
      <c r="AH107" s="10">
        <v>0</v>
      </c>
      <c r="AI107" s="39">
        <f t="shared" si="259"/>
        <v>0</v>
      </c>
      <c r="AJ107" s="44">
        <v>0</v>
      </c>
      <c r="AK107" s="10">
        <v>0</v>
      </c>
      <c r="AL107" s="39">
        <f t="shared" si="260"/>
        <v>0</v>
      </c>
      <c r="AM107" s="44">
        <v>0</v>
      </c>
      <c r="AN107" s="10">
        <v>0</v>
      </c>
      <c r="AO107" s="39">
        <f t="shared" si="261"/>
        <v>0</v>
      </c>
      <c r="AP107" s="44">
        <v>0</v>
      </c>
      <c r="AQ107" s="10">
        <v>0</v>
      </c>
      <c r="AR107" s="39">
        <f t="shared" si="262"/>
        <v>0</v>
      </c>
      <c r="AS107" s="44">
        <v>0</v>
      </c>
      <c r="AT107" s="10">
        <v>0</v>
      </c>
      <c r="AU107" s="39">
        <f t="shared" si="263"/>
        <v>0</v>
      </c>
      <c r="AV107" s="44">
        <v>0</v>
      </c>
      <c r="AW107" s="10">
        <v>0</v>
      </c>
      <c r="AX107" s="39">
        <f t="shared" si="264"/>
        <v>0</v>
      </c>
      <c r="AY107" s="72">
        <v>378.64</v>
      </c>
      <c r="AZ107" s="10">
        <v>8379.2090000000007</v>
      </c>
      <c r="BA107" s="39">
        <f t="shared" si="265"/>
        <v>22129.75121487429</v>
      </c>
      <c r="BB107" s="72">
        <v>2182.0039999999999</v>
      </c>
      <c r="BC107" s="10">
        <v>54292.271000000001</v>
      </c>
      <c r="BD107" s="39">
        <f t="shared" si="266"/>
        <v>24881.83843842633</v>
      </c>
      <c r="BE107" s="5">
        <f t="shared" si="270"/>
        <v>3750.0025999999998</v>
      </c>
      <c r="BF107" s="14">
        <f t="shared" si="271"/>
        <v>89509.854000000007</v>
      </c>
    </row>
    <row r="108" spans="1:58" x14ac:dyDescent="0.3">
      <c r="A108" s="43">
        <v>2024</v>
      </c>
      <c r="B108" s="38" t="s">
        <v>16</v>
      </c>
      <c r="C108" s="72">
        <v>30.192139999999998</v>
      </c>
      <c r="D108" s="10">
        <v>706.904</v>
      </c>
      <c r="E108" s="39">
        <f t="shared" si="272"/>
        <v>23413.510933640348</v>
      </c>
      <c r="F108" s="44">
        <v>0</v>
      </c>
      <c r="G108" s="10">
        <v>0</v>
      </c>
      <c r="H108" s="39">
        <f t="shared" si="250"/>
        <v>0</v>
      </c>
      <c r="I108" s="44">
        <v>0</v>
      </c>
      <c r="J108" s="10">
        <v>0</v>
      </c>
      <c r="K108" s="39">
        <f t="shared" si="251"/>
        <v>0</v>
      </c>
      <c r="L108" s="72">
        <v>1057.039</v>
      </c>
      <c r="M108" s="10">
        <v>24739.708999999999</v>
      </c>
      <c r="N108" s="39">
        <f t="shared" si="252"/>
        <v>23404.726788699376</v>
      </c>
      <c r="O108" s="44">
        <v>0</v>
      </c>
      <c r="P108" s="10">
        <v>0</v>
      </c>
      <c r="Q108" s="39">
        <f t="shared" si="253"/>
        <v>0</v>
      </c>
      <c r="R108" s="44">
        <v>0</v>
      </c>
      <c r="S108" s="10">
        <v>0</v>
      </c>
      <c r="T108" s="39">
        <f t="shared" si="254"/>
        <v>0</v>
      </c>
      <c r="U108" s="44">
        <v>0</v>
      </c>
      <c r="V108" s="10">
        <v>0</v>
      </c>
      <c r="W108" s="39">
        <f t="shared" si="255"/>
        <v>0</v>
      </c>
      <c r="X108" s="44">
        <v>0</v>
      </c>
      <c r="Y108" s="10">
        <v>0</v>
      </c>
      <c r="Z108" s="39">
        <f t="shared" si="256"/>
        <v>0</v>
      </c>
      <c r="AA108" s="72">
        <v>638.995</v>
      </c>
      <c r="AB108" s="10">
        <v>13202.352999999999</v>
      </c>
      <c r="AC108" s="39">
        <f t="shared" si="257"/>
        <v>20661.12097903739</v>
      </c>
      <c r="AD108" s="72">
        <v>60.86</v>
      </c>
      <c r="AE108" s="10">
        <v>1336.9110000000001</v>
      </c>
      <c r="AF108" s="39">
        <f t="shared" si="258"/>
        <v>21966.989812684849</v>
      </c>
      <c r="AG108" s="44">
        <v>0</v>
      </c>
      <c r="AH108" s="10">
        <v>0</v>
      </c>
      <c r="AI108" s="39">
        <f t="shared" si="259"/>
        <v>0</v>
      </c>
      <c r="AJ108" s="44">
        <v>0</v>
      </c>
      <c r="AK108" s="10">
        <v>0</v>
      </c>
      <c r="AL108" s="39">
        <f t="shared" si="260"/>
        <v>0</v>
      </c>
      <c r="AM108" s="44">
        <v>0</v>
      </c>
      <c r="AN108" s="10">
        <v>0</v>
      </c>
      <c r="AO108" s="39">
        <f t="shared" si="261"/>
        <v>0</v>
      </c>
      <c r="AP108" s="44">
        <v>0</v>
      </c>
      <c r="AQ108" s="10">
        <v>0</v>
      </c>
      <c r="AR108" s="39">
        <f t="shared" si="262"/>
        <v>0</v>
      </c>
      <c r="AS108" s="44">
        <v>0</v>
      </c>
      <c r="AT108" s="10">
        <v>0</v>
      </c>
      <c r="AU108" s="39">
        <f t="shared" si="263"/>
        <v>0</v>
      </c>
      <c r="AV108" s="44">
        <v>0</v>
      </c>
      <c r="AW108" s="10">
        <v>0</v>
      </c>
      <c r="AX108" s="39">
        <f t="shared" si="264"/>
        <v>0</v>
      </c>
      <c r="AY108" s="72">
        <v>2193.2399999999998</v>
      </c>
      <c r="AZ108" s="10">
        <v>51945.146000000001</v>
      </c>
      <c r="BA108" s="39">
        <f t="shared" si="265"/>
        <v>23684.205102952714</v>
      </c>
      <c r="BB108" s="72">
        <v>2640.9</v>
      </c>
      <c r="BC108" s="10">
        <v>63154.803999999996</v>
      </c>
      <c r="BD108" s="39">
        <f t="shared" si="266"/>
        <v>23914.121700935288</v>
      </c>
      <c r="BE108" s="5">
        <f t="shared" si="270"/>
        <v>6621.2261400000007</v>
      </c>
      <c r="BF108" s="14">
        <f t="shared" si="271"/>
        <v>155085.82699999999</v>
      </c>
    </row>
    <row r="109" spans="1:58" ht="15" thickBot="1" x14ac:dyDescent="0.35">
      <c r="A109" s="40"/>
      <c r="B109" s="60" t="s">
        <v>17</v>
      </c>
      <c r="C109" s="61">
        <f t="shared" ref="C109:D109" si="273">SUM(C97:C108)</f>
        <v>490.13823000000002</v>
      </c>
      <c r="D109" s="62">
        <f t="shared" si="273"/>
        <v>10389.771000000002</v>
      </c>
      <c r="E109" s="47"/>
      <c r="F109" s="61">
        <f t="shared" ref="F109:G109" si="274">SUM(F97:F108)</f>
        <v>0</v>
      </c>
      <c r="G109" s="62">
        <f t="shared" si="274"/>
        <v>0</v>
      </c>
      <c r="H109" s="47"/>
      <c r="I109" s="61">
        <f t="shared" ref="I109:J109" si="275">SUM(I97:I108)</f>
        <v>0.10200000000000001</v>
      </c>
      <c r="J109" s="62">
        <f t="shared" si="275"/>
        <v>9.0990000000000002</v>
      </c>
      <c r="K109" s="47"/>
      <c r="L109" s="61">
        <f t="shared" ref="L109:M109" si="276">SUM(L97:L108)</f>
        <v>4655.4539999999997</v>
      </c>
      <c r="M109" s="62">
        <f t="shared" si="276"/>
        <v>100818.59899999999</v>
      </c>
      <c r="N109" s="47"/>
      <c r="O109" s="61">
        <f t="shared" ref="O109:P109" si="277">SUM(O97:O108)</f>
        <v>0</v>
      </c>
      <c r="P109" s="62">
        <f t="shared" si="277"/>
        <v>0</v>
      </c>
      <c r="Q109" s="47"/>
      <c r="R109" s="61">
        <f t="shared" ref="R109:S109" si="278">SUM(R97:R108)</f>
        <v>0</v>
      </c>
      <c r="S109" s="62">
        <f t="shared" si="278"/>
        <v>0</v>
      </c>
      <c r="T109" s="47"/>
      <c r="U109" s="61">
        <f t="shared" ref="U109:V109" si="279">SUM(U97:U108)</f>
        <v>32.840000000000003</v>
      </c>
      <c r="V109" s="62">
        <f t="shared" si="279"/>
        <v>654.048</v>
      </c>
      <c r="W109" s="47"/>
      <c r="X109" s="61">
        <f t="shared" ref="X109:Y109" si="280">SUM(X97:X108)</f>
        <v>0</v>
      </c>
      <c r="Y109" s="62">
        <f t="shared" si="280"/>
        <v>0</v>
      </c>
      <c r="Z109" s="47"/>
      <c r="AA109" s="61">
        <f t="shared" ref="AA109:AB109" si="281">SUM(AA97:AA108)</f>
        <v>6966.2950000000001</v>
      </c>
      <c r="AB109" s="62">
        <f t="shared" si="281"/>
        <v>129076.26599999999</v>
      </c>
      <c r="AC109" s="47"/>
      <c r="AD109" s="61">
        <f t="shared" ref="AD109:AE109" si="282">SUM(AD97:AD108)</f>
        <v>643.24</v>
      </c>
      <c r="AE109" s="62">
        <f t="shared" si="282"/>
        <v>12702.531999999999</v>
      </c>
      <c r="AF109" s="47"/>
      <c r="AG109" s="61">
        <f t="shared" ref="AG109:AH109" si="283">SUM(AG97:AG108)</f>
        <v>0</v>
      </c>
      <c r="AH109" s="62">
        <f t="shared" si="283"/>
        <v>0</v>
      </c>
      <c r="AI109" s="47"/>
      <c r="AJ109" s="61">
        <f t="shared" ref="AJ109:AK109" si="284">SUM(AJ97:AJ108)</f>
        <v>0</v>
      </c>
      <c r="AK109" s="62">
        <f t="shared" si="284"/>
        <v>0</v>
      </c>
      <c r="AL109" s="47"/>
      <c r="AM109" s="61">
        <f t="shared" ref="AM109:AN109" si="285">SUM(AM97:AM108)</f>
        <v>0</v>
      </c>
      <c r="AN109" s="62">
        <f t="shared" si="285"/>
        <v>0</v>
      </c>
      <c r="AO109" s="47"/>
      <c r="AP109" s="61">
        <f t="shared" ref="AP109:AQ109" si="286">SUM(AP97:AP108)</f>
        <v>0</v>
      </c>
      <c r="AQ109" s="62">
        <f t="shared" si="286"/>
        <v>0</v>
      </c>
      <c r="AR109" s="47"/>
      <c r="AS109" s="61">
        <f t="shared" ref="AS109:AT109" si="287">SUM(AS97:AS108)</f>
        <v>0</v>
      </c>
      <c r="AT109" s="62">
        <f t="shared" si="287"/>
        <v>0</v>
      </c>
      <c r="AU109" s="47"/>
      <c r="AV109" s="61">
        <f t="shared" ref="AV109:AW109" si="288">SUM(AV97:AV108)</f>
        <v>0</v>
      </c>
      <c r="AW109" s="62">
        <f t="shared" si="288"/>
        <v>0</v>
      </c>
      <c r="AX109" s="47"/>
      <c r="AY109" s="61">
        <f t="shared" ref="AY109:AZ109" si="289">SUM(AY97:AY108)</f>
        <v>27399.277999999998</v>
      </c>
      <c r="AZ109" s="62">
        <f t="shared" si="289"/>
        <v>566748.76799999992</v>
      </c>
      <c r="BA109" s="47"/>
      <c r="BB109" s="61">
        <f t="shared" ref="BB109:BC109" si="290">SUM(BB97:BB108)</f>
        <v>46977.982000000004</v>
      </c>
      <c r="BC109" s="62">
        <f t="shared" si="290"/>
        <v>1051443.1369999999</v>
      </c>
      <c r="BD109" s="47"/>
      <c r="BE109" s="35">
        <f t="shared" si="270"/>
        <v>87165.329230000003</v>
      </c>
      <c r="BF109" s="36">
        <f t="shared" si="271"/>
        <v>1871842.2199999997</v>
      </c>
    </row>
    <row r="110" spans="1:58" x14ac:dyDescent="0.3">
      <c r="A110" s="43">
        <v>2025</v>
      </c>
      <c r="B110" s="38" t="s">
        <v>5</v>
      </c>
      <c r="C110" s="72">
        <v>30.237680000000001</v>
      </c>
      <c r="D110" s="10">
        <v>709.98599999999999</v>
      </c>
      <c r="E110" s="39">
        <f>IF(C110=0,0,D110/C110*1000)</f>
        <v>23480.174404914658</v>
      </c>
      <c r="F110" s="44">
        <v>0</v>
      </c>
      <c r="G110" s="10">
        <v>0</v>
      </c>
      <c r="H110" s="39">
        <f t="shared" ref="H110:H121" si="291">IF(F110=0,0,G110/F110*1000)</f>
        <v>0</v>
      </c>
      <c r="I110" s="44">
        <v>0</v>
      </c>
      <c r="J110" s="10">
        <v>0</v>
      </c>
      <c r="K110" s="39">
        <f t="shared" ref="K110:K121" si="292">IF(I110=0,0,J110/I110*1000)</f>
        <v>0</v>
      </c>
      <c r="L110" s="72">
        <v>27.8</v>
      </c>
      <c r="M110" s="10">
        <v>519.471</v>
      </c>
      <c r="N110" s="39">
        <f t="shared" ref="N110:N121" si="293">IF(L110=0,0,M110/L110*1000)</f>
        <v>18686.007194244601</v>
      </c>
      <c r="O110" s="44">
        <v>0</v>
      </c>
      <c r="P110" s="10">
        <v>0</v>
      </c>
      <c r="Q110" s="39">
        <f t="shared" ref="Q110:Q121" si="294">IF(O110=0,0,P110/O110*1000)</f>
        <v>0</v>
      </c>
      <c r="R110" s="44">
        <v>0</v>
      </c>
      <c r="S110" s="10">
        <v>0</v>
      </c>
      <c r="T110" s="39">
        <f t="shared" ref="T110:T121" si="295">IF(R110=0,0,S110/R110*1000)</f>
        <v>0</v>
      </c>
      <c r="U110" s="44">
        <v>0</v>
      </c>
      <c r="V110" s="10">
        <v>0</v>
      </c>
      <c r="W110" s="39">
        <f t="shared" ref="W110:W121" si="296">IF(U110=0,0,V110/U110*1000)</f>
        <v>0</v>
      </c>
      <c r="X110" s="44">
        <v>0</v>
      </c>
      <c r="Y110" s="10">
        <v>0</v>
      </c>
      <c r="Z110" s="39">
        <f t="shared" ref="Z110:Z121" si="297">IF(X110=0,0,Y110/X110*1000)</f>
        <v>0</v>
      </c>
      <c r="AA110" s="72">
        <v>61.36</v>
      </c>
      <c r="AB110" s="10">
        <v>1261.4269999999999</v>
      </c>
      <c r="AC110" s="39">
        <f t="shared" ref="AC110:AC121" si="298">IF(AA110=0,0,AB110/AA110*1000)</f>
        <v>20557.806388526726</v>
      </c>
      <c r="AD110" s="72">
        <v>60.02</v>
      </c>
      <c r="AE110" s="10">
        <v>1255.941</v>
      </c>
      <c r="AF110" s="39">
        <f t="shared" ref="AF110:AF121" si="299">IF(AD110=0,0,AE110/AD110*1000)</f>
        <v>20925.374875041653</v>
      </c>
      <c r="AG110" s="44">
        <v>0</v>
      </c>
      <c r="AH110" s="10">
        <v>0</v>
      </c>
      <c r="AI110" s="39">
        <f t="shared" ref="AI110:AI121" si="300">IF(AG110=0,0,AH110/AG110*1000)</f>
        <v>0</v>
      </c>
      <c r="AJ110" s="44">
        <v>0</v>
      </c>
      <c r="AK110" s="10">
        <v>0</v>
      </c>
      <c r="AL110" s="39">
        <f t="shared" ref="AL110:AL121" si="301">IF(AJ110=0,0,AK110/AJ110*1000)</f>
        <v>0</v>
      </c>
      <c r="AM110" s="44">
        <v>0</v>
      </c>
      <c r="AN110" s="10">
        <v>0</v>
      </c>
      <c r="AO110" s="39">
        <f t="shared" ref="AO110:AO121" si="302">IF(AM110=0,0,AN110/AM110*1000)</f>
        <v>0</v>
      </c>
      <c r="AP110" s="44">
        <v>0</v>
      </c>
      <c r="AQ110" s="10">
        <v>0</v>
      </c>
      <c r="AR110" s="39">
        <f t="shared" ref="AR110:AR121" si="303">IF(AP110=0,0,AQ110/AP110*1000)</f>
        <v>0</v>
      </c>
      <c r="AS110" s="44">
        <v>0</v>
      </c>
      <c r="AT110" s="10">
        <v>0</v>
      </c>
      <c r="AU110" s="39">
        <f t="shared" ref="AU110:AU121" si="304">IF(AS110=0,0,AT110/AS110*1000)</f>
        <v>0</v>
      </c>
      <c r="AV110" s="72">
        <v>27</v>
      </c>
      <c r="AW110" s="10">
        <v>608.85</v>
      </c>
      <c r="AX110" s="39">
        <f t="shared" ref="AX110:AX121" si="305">IF(AV110=0,0,AW110/AV110*1000)</f>
        <v>22550</v>
      </c>
      <c r="AY110" s="72">
        <v>3376.36</v>
      </c>
      <c r="AZ110" s="10">
        <v>75238.303</v>
      </c>
      <c r="BA110" s="39">
        <f t="shared" ref="BA110:BA121" si="306">IF(AY110=0,0,AZ110/AY110*1000)</f>
        <v>22283.850951912711</v>
      </c>
      <c r="BB110" s="72">
        <v>1550.9376299999999</v>
      </c>
      <c r="BC110" s="10">
        <v>37635.057999999997</v>
      </c>
      <c r="BD110" s="39">
        <f t="shared" ref="BD110:BD121" si="307">IF(BB110=0,0,BC110/BB110*1000)</f>
        <v>24266.003527169563</v>
      </c>
      <c r="BE110" s="5">
        <f>SUMIF($C$5:$BD$5,"Ton",C110:BD110)</f>
        <v>5133.7153099999996</v>
      </c>
      <c r="BF110" s="14">
        <f>SUMIF($C$5:$BD$5,"F*",C110:BD110)</f>
        <v>117229.03599999999</v>
      </c>
    </row>
    <row r="111" spans="1:58" x14ac:dyDescent="0.3">
      <c r="A111" s="43">
        <v>2025</v>
      </c>
      <c r="B111" s="38" t="s">
        <v>6</v>
      </c>
      <c r="C111" s="72">
        <v>94.682020000000009</v>
      </c>
      <c r="D111" s="10">
        <v>2375.3739999999998</v>
      </c>
      <c r="E111" s="39">
        <f t="shared" ref="E111:E112" si="308">IF(C111=0,0,D111/C111*1000)</f>
        <v>25087.910038252245</v>
      </c>
      <c r="F111" s="44">
        <v>0</v>
      </c>
      <c r="G111" s="10">
        <v>0</v>
      </c>
      <c r="H111" s="39">
        <f t="shared" si="291"/>
        <v>0</v>
      </c>
      <c r="I111" s="44">
        <v>0</v>
      </c>
      <c r="J111" s="10">
        <v>0</v>
      </c>
      <c r="K111" s="39">
        <f t="shared" si="292"/>
        <v>0</v>
      </c>
      <c r="L111" s="72">
        <v>109.2</v>
      </c>
      <c r="M111" s="10">
        <v>2511.6</v>
      </c>
      <c r="N111" s="39">
        <f t="shared" si="293"/>
        <v>23000</v>
      </c>
      <c r="O111" s="44">
        <v>0</v>
      </c>
      <c r="P111" s="10">
        <v>0</v>
      </c>
      <c r="Q111" s="39">
        <f t="shared" si="294"/>
        <v>0</v>
      </c>
      <c r="R111" s="44">
        <v>0</v>
      </c>
      <c r="S111" s="10">
        <v>0</v>
      </c>
      <c r="T111" s="39">
        <f t="shared" si="295"/>
        <v>0</v>
      </c>
      <c r="U111" s="72">
        <v>62.1</v>
      </c>
      <c r="V111" s="10">
        <v>1463.4649999999999</v>
      </c>
      <c r="W111" s="39">
        <f t="shared" si="296"/>
        <v>23566.26409017713</v>
      </c>
      <c r="X111" s="44">
        <v>0</v>
      </c>
      <c r="Y111" s="10">
        <v>0</v>
      </c>
      <c r="Z111" s="39">
        <f t="shared" si="297"/>
        <v>0</v>
      </c>
      <c r="AA111" s="72">
        <v>29.1</v>
      </c>
      <c r="AB111" s="10">
        <v>638.57500000000005</v>
      </c>
      <c r="AC111" s="39">
        <f t="shared" si="298"/>
        <v>21944.158075601375</v>
      </c>
      <c r="AD111" s="72">
        <v>94.68</v>
      </c>
      <c r="AE111" s="10">
        <v>2016.78</v>
      </c>
      <c r="AF111" s="39">
        <f t="shared" si="299"/>
        <v>21301.013941698351</v>
      </c>
      <c r="AG111" s="44">
        <v>0</v>
      </c>
      <c r="AH111" s="10">
        <v>0</v>
      </c>
      <c r="AI111" s="39">
        <f t="shared" si="300"/>
        <v>0</v>
      </c>
      <c r="AJ111" s="44">
        <v>0</v>
      </c>
      <c r="AK111" s="10">
        <v>0</v>
      </c>
      <c r="AL111" s="39">
        <f t="shared" si="301"/>
        <v>0</v>
      </c>
      <c r="AM111" s="44">
        <v>0</v>
      </c>
      <c r="AN111" s="10">
        <v>0</v>
      </c>
      <c r="AO111" s="39">
        <f t="shared" si="302"/>
        <v>0</v>
      </c>
      <c r="AP111" s="44">
        <v>0</v>
      </c>
      <c r="AQ111" s="10">
        <v>0</v>
      </c>
      <c r="AR111" s="39">
        <f t="shared" si="303"/>
        <v>0</v>
      </c>
      <c r="AS111" s="44">
        <v>0</v>
      </c>
      <c r="AT111" s="10">
        <v>0</v>
      </c>
      <c r="AU111" s="39">
        <f t="shared" si="304"/>
        <v>0</v>
      </c>
      <c r="AV111" s="44">
        <v>0</v>
      </c>
      <c r="AW111" s="10">
        <v>0</v>
      </c>
      <c r="AX111" s="39">
        <f t="shared" si="305"/>
        <v>0</v>
      </c>
      <c r="AY111" s="72">
        <v>2009.854</v>
      </c>
      <c r="AZ111" s="10">
        <v>45661.31</v>
      </c>
      <c r="BA111" s="39">
        <f t="shared" si="306"/>
        <v>22718.719867214233</v>
      </c>
      <c r="BB111" s="72">
        <v>3565.06</v>
      </c>
      <c r="BC111" s="10">
        <v>88256.044999999998</v>
      </c>
      <c r="BD111" s="39">
        <f t="shared" si="307"/>
        <v>24755.837208910929</v>
      </c>
      <c r="BE111" s="5">
        <f t="shared" ref="BE111" si="309">SUMIF($C$5:$BD$5,"Ton",C111:BD111)</f>
        <v>5964.6760199999999</v>
      </c>
      <c r="BF111" s="14">
        <f t="shared" ref="BF111" si="310">SUMIF($C$5:$BD$5,"F*",C111:BD111)</f>
        <v>142923.149</v>
      </c>
    </row>
    <row r="112" spans="1:58" x14ac:dyDescent="0.3">
      <c r="A112" s="43">
        <v>2025</v>
      </c>
      <c r="B112" s="38" t="s">
        <v>7</v>
      </c>
      <c r="C112" s="72">
        <v>0.18941999999999998</v>
      </c>
      <c r="D112" s="10">
        <v>11.061</v>
      </c>
      <c r="E112" s="39">
        <f t="shared" si="308"/>
        <v>58394.044979410843</v>
      </c>
      <c r="F112" s="44">
        <v>0</v>
      </c>
      <c r="G112" s="10">
        <v>0</v>
      </c>
      <c r="H112" s="39">
        <f t="shared" si="291"/>
        <v>0</v>
      </c>
      <c r="I112" s="44">
        <v>0</v>
      </c>
      <c r="J112" s="10">
        <v>0</v>
      </c>
      <c r="K112" s="39">
        <f t="shared" si="292"/>
        <v>0</v>
      </c>
      <c r="L112" s="72">
        <v>26.34</v>
      </c>
      <c r="M112" s="10">
        <v>493.84899999999999</v>
      </c>
      <c r="N112" s="39">
        <f t="shared" si="293"/>
        <v>18749.012908124525</v>
      </c>
      <c r="O112" s="44">
        <v>0</v>
      </c>
      <c r="P112" s="10">
        <v>0</v>
      </c>
      <c r="Q112" s="39">
        <f t="shared" si="294"/>
        <v>0</v>
      </c>
      <c r="R112" s="44">
        <v>0</v>
      </c>
      <c r="S112" s="10">
        <v>0</v>
      </c>
      <c r="T112" s="39">
        <f t="shared" si="295"/>
        <v>0</v>
      </c>
      <c r="U112" s="44">
        <v>0</v>
      </c>
      <c r="V112" s="10">
        <v>0</v>
      </c>
      <c r="W112" s="39">
        <f t="shared" si="296"/>
        <v>0</v>
      </c>
      <c r="X112" s="44">
        <v>0</v>
      </c>
      <c r="Y112" s="10">
        <v>0</v>
      </c>
      <c r="Z112" s="39">
        <f t="shared" si="297"/>
        <v>0</v>
      </c>
      <c r="AA112" s="72">
        <v>644.46</v>
      </c>
      <c r="AB112" s="10">
        <v>11747.395</v>
      </c>
      <c r="AC112" s="39">
        <f t="shared" si="298"/>
        <v>18228.276386432051</v>
      </c>
      <c r="AD112" s="72">
        <v>91.44</v>
      </c>
      <c r="AE112" s="10">
        <v>1824.2280000000001</v>
      </c>
      <c r="AF112" s="39">
        <f t="shared" si="299"/>
        <v>19950.000000000004</v>
      </c>
      <c r="AG112" s="44">
        <v>0</v>
      </c>
      <c r="AH112" s="10">
        <v>0</v>
      </c>
      <c r="AI112" s="39">
        <f t="shared" si="300"/>
        <v>0</v>
      </c>
      <c r="AJ112" s="44">
        <v>0</v>
      </c>
      <c r="AK112" s="10">
        <v>0</v>
      </c>
      <c r="AL112" s="39">
        <f t="shared" si="301"/>
        <v>0</v>
      </c>
      <c r="AM112" s="44">
        <v>0</v>
      </c>
      <c r="AN112" s="10">
        <v>0</v>
      </c>
      <c r="AO112" s="39">
        <f t="shared" si="302"/>
        <v>0</v>
      </c>
      <c r="AP112" s="44">
        <v>0</v>
      </c>
      <c r="AQ112" s="10">
        <v>0</v>
      </c>
      <c r="AR112" s="39">
        <f t="shared" si="303"/>
        <v>0</v>
      </c>
      <c r="AS112" s="44">
        <v>0</v>
      </c>
      <c r="AT112" s="10">
        <v>0</v>
      </c>
      <c r="AU112" s="39">
        <f t="shared" si="304"/>
        <v>0</v>
      </c>
      <c r="AV112" s="72">
        <v>28.72</v>
      </c>
      <c r="AW112" s="10">
        <v>614.60799999999995</v>
      </c>
      <c r="AX112" s="39">
        <f t="shared" si="305"/>
        <v>21400</v>
      </c>
      <c r="AY112" s="72">
        <v>2975.5856800000001</v>
      </c>
      <c r="AZ112" s="10">
        <v>62684.54</v>
      </c>
      <c r="BA112" s="39">
        <f t="shared" si="306"/>
        <v>21066.286352070361</v>
      </c>
      <c r="BB112" s="72">
        <v>5719.6509999999998</v>
      </c>
      <c r="BC112" s="10">
        <v>139057.26800000001</v>
      </c>
      <c r="BD112" s="39">
        <f t="shared" si="307"/>
        <v>24312.194572710818</v>
      </c>
      <c r="BE112" s="5">
        <f>SUMIF($C$5:$BD$5,"Ton",C112:BD112)</f>
        <v>9486.3860999999997</v>
      </c>
      <c r="BF112" s="14">
        <f>SUMIF($C$5:$BD$5,"F*",C112:BD112)</f>
        <v>216432.94900000002</v>
      </c>
    </row>
    <row r="113" spans="1:58" x14ac:dyDescent="0.3">
      <c r="A113" s="43">
        <v>2025</v>
      </c>
      <c r="B113" s="38" t="s">
        <v>8</v>
      </c>
      <c r="C113" s="44">
        <v>0</v>
      </c>
      <c r="D113" s="10">
        <v>0</v>
      </c>
      <c r="E113" s="39">
        <f>IF(C113=0,0,D113/C113*1000)</f>
        <v>0</v>
      </c>
      <c r="F113" s="44">
        <v>0</v>
      </c>
      <c r="G113" s="10">
        <v>0</v>
      </c>
      <c r="H113" s="39">
        <f t="shared" si="291"/>
        <v>0</v>
      </c>
      <c r="I113" s="44">
        <v>0</v>
      </c>
      <c r="J113" s="10">
        <v>0</v>
      </c>
      <c r="K113" s="39">
        <f t="shared" si="292"/>
        <v>0</v>
      </c>
      <c r="L113" s="44">
        <v>0</v>
      </c>
      <c r="M113" s="10">
        <v>0</v>
      </c>
      <c r="N113" s="39">
        <f t="shared" si="293"/>
        <v>0</v>
      </c>
      <c r="O113" s="44">
        <v>0</v>
      </c>
      <c r="P113" s="10">
        <v>0</v>
      </c>
      <c r="Q113" s="39">
        <f t="shared" si="294"/>
        <v>0</v>
      </c>
      <c r="R113" s="44">
        <v>0</v>
      </c>
      <c r="S113" s="10">
        <v>0</v>
      </c>
      <c r="T113" s="39">
        <f t="shared" si="295"/>
        <v>0</v>
      </c>
      <c r="U113" s="44">
        <v>0</v>
      </c>
      <c r="V113" s="10">
        <v>0</v>
      </c>
      <c r="W113" s="39">
        <f t="shared" si="296"/>
        <v>0</v>
      </c>
      <c r="X113" s="44">
        <v>0</v>
      </c>
      <c r="Y113" s="10">
        <v>0</v>
      </c>
      <c r="Z113" s="39">
        <f t="shared" si="297"/>
        <v>0</v>
      </c>
      <c r="AA113" s="44">
        <v>0</v>
      </c>
      <c r="AB113" s="10">
        <v>0</v>
      </c>
      <c r="AC113" s="39">
        <f t="shared" si="298"/>
        <v>0</v>
      </c>
      <c r="AD113" s="44">
        <v>0</v>
      </c>
      <c r="AE113" s="10">
        <v>0</v>
      </c>
      <c r="AF113" s="39">
        <f t="shared" si="299"/>
        <v>0</v>
      </c>
      <c r="AG113" s="44">
        <v>0</v>
      </c>
      <c r="AH113" s="10">
        <v>0</v>
      </c>
      <c r="AI113" s="39">
        <f t="shared" si="300"/>
        <v>0</v>
      </c>
      <c r="AJ113" s="44">
        <v>0</v>
      </c>
      <c r="AK113" s="10">
        <v>0</v>
      </c>
      <c r="AL113" s="39">
        <f t="shared" si="301"/>
        <v>0</v>
      </c>
      <c r="AM113" s="44">
        <v>0</v>
      </c>
      <c r="AN113" s="10">
        <v>0</v>
      </c>
      <c r="AO113" s="39">
        <f t="shared" si="302"/>
        <v>0</v>
      </c>
      <c r="AP113" s="44">
        <v>0</v>
      </c>
      <c r="AQ113" s="10">
        <v>0</v>
      </c>
      <c r="AR113" s="39">
        <f t="shared" si="303"/>
        <v>0</v>
      </c>
      <c r="AS113" s="44">
        <v>0</v>
      </c>
      <c r="AT113" s="10">
        <v>0</v>
      </c>
      <c r="AU113" s="39">
        <f t="shared" si="304"/>
        <v>0</v>
      </c>
      <c r="AV113" s="44">
        <v>0</v>
      </c>
      <c r="AW113" s="10">
        <v>0</v>
      </c>
      <c r="AX113" s="39">
        <f t="shared" si="305"/>
        <v>0</v>
      </c>
      <c r="AY113" s="44">
        <v>0</v>
      </c>
      <c r="AZ113" s="10">
        <v>0</v>
      </c>
      <c r="BA113" s="39">
        <f t="shared" si="306"/>
        <v>0</v>
      </c>
      <c r="BB113" s="44">
        <v>0</v>
      </c>
      <c r="BC113" s="10">
        <v>0</v>
      </c>
      <c r="BD113" s="39">
        <f t="shared" si="307"/>
        <v>0</v>
      </c>
      <c r="BE113" s="5">
        <f t="shared" ref="BE113:BE122" si="311">SUMIF($C$5:$BD$5,"Ton",C113:BD113)</f>
        <v>0</v>
      </c>
      <c r="BF113" s="14">
        <f t="shared" ref="BF113:BF122" si="312">SUMIF($C$5:$BD$5,"F*",C113:BD113)</f>
        <v>0</v>
      </c>
    </row>
    <row r="114" spans="1:58" x14ac:dyDescent="0.3">
      <c r="A114" s="43">
        <v>2025</v>
      </c>
      <c r="B114" s="39" t="s">
        <v>9</v>
      </c>
      <c r="C114" s="44">
        <v>0</v>
      </c>
      <c r="D114" s="10">
        <v>0</v>
      </c>
      <c r="E114" s="39">
        <f t="shared" ref="E114:E121" si="313">IF(C114=0,0,D114/C114*1000)</f>
        <v>0</v>
      </c>
      <c r="F114" s="44">
        <v>0</v>
      </c>
      <c r="G114" s="10">
        <v>0</v>
      </c>
      <c r="H114" s="39">
        <f t="shared" si="291"/>
        <v>0</v>
      </c>
      <c r="I114" s="44">
        <v>0</v>
      </c>
      <c r="J114" s="10">
        <v>0</v>
      </c>
      <c r="K114" s="39">
        <f t="shared" si="292"/>
        <v>0</v>
      </c>
      <c r="L114" s="44">
        <v>0</v>
      </c>
      <c r="M114" s="10">
        <v>0</v>
      </c>
      <c r="N114" s="39">
        <f t="shared" si="293"/>
        <v>0</v>
      </c>
      <c r="O114" s="44">
        <v>0</v>
      </c>
      <c r="P114" s="10">
        <v>0</v>
      </c>
      <c r="Q114" s="39">
        <f t="shared" si="294"/>
        <v>0</v>
      </c>
      <c r="R114" s="44">
        <v>0</v>
      </c>
      <c r="S114" s="10">
        <v>0</v>
      </c>
      <c r="T114" s="39">
        <f t="shared" si="295"/>
        <v>0</v>
      </c>
      <c r="U114" s="44">
        <v>0</v>
      </c>
      <c r="V114" s="10">
        <v>0</v>
      </c>
      <c r="W114" s="39">
        <f t="shared" si="296"/>
        <v>0</v>
      </c>
      <c r="X114" s="44">
        <v>0</v>
      </c>
      <c r="Y114" s="10">
        <v>0</v>
      </c>
      <c r="Z114" s="39">
        <f t="shared" si="297"/>
        <v>0</v>
      </c>
      <c r="AA114" s="44">
        <v>0</v>
      </c>
      <c r="AB114" s="10">
        <v>0</v>
      </c>
      <c r="AC114" s="39">
        <f t="shared" si="298"/>
        <v>0</v>
      </c>
      <c r="AD114" s="44">
        <v>0</v>
      </c>
      <c r="AE114" s="10">
        <v>0</v>
      </c>
      <c r="AF114" s="39">
        <f t="shared" si="299"/>
        <v>0</v>
      </c>
      <c r="AG114" s="44">
        <v>0</v>
      </c>
      <c r="AH114" s="10">
        <v>0</v>
      </c>
      <c r="AI114" s="39">
        <f t="shared" si="300"/>
        <v>0</v>
      </c>
      <c r="AJ114" s="44">
        <v>0</v>
      </c>
      <c r="AK114" s="10">
        <v>0</v>
      </c>
      <c r="AL114" s="39">
        <f t="shared" si="301"/>
        <v>0</v>
      </c>
      <c r="AM114" s="44">
        <v>0</v>
      </c>
      <c r="AN114" s="10">
        <v>0</v>
      </c>
      <c r="AO114" s="39">
        <f t="shared" si="302"/>
        <v>0</v>
      </c>
      <c r="AP114" s="44">
        <v>0</v>
      </c>
      <c r="AQ114" s="10">
        <v>0</v>
      </c>
      <c r="AR114" s="39">
        <f t="shared" si="303"/>
        <v>0</v>
      </c>
      <c r="AS114" s="44">
        <v>0</v>
      </c>
      <c r="AT114" s="10">
        <v>0</v>
      </c>
      <c r="AU114" s="39">
        <f t="shared" si="304"/>
        <v>0</v>
      </c>
      <c r="AV114" s="44">
        <v>0</v>
      </c>
      <c r="AW114" s="10">
        <v>0</v>
      </c>
      <c r="AX114" s="39">
        <f t="shared" si="305"/>
        <v>0</v>
      </c>
      <c r="AY114" s="44">
        <v>0</v>
      </c>
      <c r="AZ114" s="10">
        <v>0</v>
      </c>
      <c r="BA114" s="39">
        <f t="shared" si="306"/>
        <v>0</v>
      </c>
      <c r="BB114" s="44">
        <v>0</v>
      </c>
      <c r="BC114" s="10">
        <v>0</v>
      </c>
      <c r="BD114" s="39">
        <f t="shared" si="307"/>
        <v>0</v>
      </c>
      <c r="BE114" s="5">
        <f t="shared" si="311"/>
        <v>0</v>
      </c>
      <c r="BF114" s="14">
        <f t="shared" si="312"/>
        <v>0</v>
      </c>
    </row>
    <row r="115" spans="1:58" x14ac:dyDescent="0.3">
      <c r="A115" s="43">
        <v>2025</v>
      </c>
      <c r="B115" s="38" t="s">
        <v>10</v>
      </c>
      <c r="C115" s="44">
        <v>0</v>
      </c>
      <c r="D115" s="10">
        <v>0</v>
      </c>
      <c r="E115" s="39">
        <f t="shared" si="313"/>
        <v>0</v>
      </c>
      <c r="F115" s="44">
        <v>0</v>
      </c>
      <c r="G115" s="10">
        <v>0</v>
      </c>
      <c r="H115" s="39">
        <f t="shared" si="291"/>
        <v>0</v>
      </c>
      <c r="I115" s="44">
        <v>0</v>
      </c>
      <c r="J115" s="10">
        <v>0</v>
      </c>
      <c r="K115" s="39">
        <f t="shared" si="292"/>
        <v>0</v>
      </c>
      <c r="L115" s="44">
        <v>0</v>
      </c>
      <c r="M115" s="10">
        <v>0</v>
      </c>
      <c r="N115" s="39">
        <f t="shared" si="293"/>
        <v>0</v>
      </c>
      <c r="O115" s="44">
        <v>0</v>
      </c>
      <c r="P115" s="10">
        <v>0</v>
      </c>
      <c r="Q115" s="39">
        <f t="shared" si="294"/>
        <v>0</v>
      </c>
      <c r="R115" s="44">
        <v>0</v>
      </c>
      <c r="S115" s="10">
        <v>0</v>
      </c>
      <c r="T115" s="39">
        <f t="shared" si="295"/>
        <v>0</v>
      </c>
      <c r="U115" s="44">
        <v>0</v>
      </c>
      <c r="V115" s="10">
        <v>0</v>
      </c>
      <c r="W115" s="39">
        <f t="shared" si="296"/>
        <v>0</v>
      </c>
      <c r="X115" s="44">
        <v>0</v>
      </c>
      <c r="Y115" s="10">
        <v>0</v>
      </c>
      <c r="Z115" s="39">
        <f t="shared" si="297"/>
        <v>0</v>
      </c>
      <c r="AA115" s="44">
        <v>0</v>
      </c>
      <c r="AB115" s="10">
        <v>0</v>
      </c>
      <c r="AC115" s="39">
        <f t="shared" si="298"/>
        <v>0</v>
      </c>
      <c r="AD115" s="44">
        <v>0</v>
      </c>
      <c r="AE115" s="10">
        <v>0</v>
      </c>
      <c r="AF115" s="39">
        <f t="shared" si="299"/>
        <v>0</v>
      </c>
      <c r="AG115" s="44">
        <v>0</v>
      </c>
      <c r="AH115" s="10">
        <v>0</v>
      </c>
      <c r="AI115" s="39">
        <f t="shared" si="300"/>
        <v>0</v>
      </c>
      <c r="AJ115" s="44">
        <v>0</v>
      </c>
      <c r="AK115" s="10">
        <v>0</v>
      </c>
      <c r="AL115" s="39">
        <f t="shared" si="301"/>
        <v>0</v>
      </c>
      <c r="AM115" s="44">
        <v>0</v>
      </c>
      <c r="AN115" s="10">
        <v>0</v>
      </c>
      <c r="AO115" s="39">
        <f t="shared" si="302"/>
        <v>0</v>
      </c>
      <c r="AP115" s="44">
        <v>0</v>
      </c>
      <c r="AQ115" s="10">
        <v>0</v>
      </c>
      <c r="AR115" s="39">
        <f t="shared" si="303"/>
        <v>0</v>
      </c>
      <c r="AS115" s="44">
        <v>0</v>
      </c>
      <c r="AT115" s="10">
        <v>0</v>
      </c>
      <c r="AU115" s="39">
        <f t="shared" si="304"/>
        <v>0</v>
      </c>
      <c r="AV115" s="44">
        <v>0</v>
      </c>
      <c r="AW115" s="10">
        <v>0</v>
      </c>
      <c r="AX115" s="39">
        <f t="shared" si="305"/>
        <v>0</v>
      </c>
      <c r="AY115" s="44">
        <v>0</v>
      </c>
      <c r="AZ115" s="10">
        <v>0</v>
      </c>
      <c r="BA115" s="39">
        <f t="shared" si="306"/>
        <v>0</v>
      </c>
      <c r="BB115" s="44">
        <v>0</v>
      </c>
      <c r="BC115" s="10">
        <v>0</v>
      </c>
      <c r="BD115" s="39">
        <f t="shared" si="307"/>
        <v>0</v>
      </c>
      <c r="BE115" s="5">
        <f t="shared" si="311"/>
        <v>0</v>
      </c>
      <c r="BF115" s="14">
        <f t="shared" si="312"/>
        <v>0</v>
      </c>
    </row>
    <row r="116" spans="1:58" x14ac:dyDescent="0.3">
      <c r="A116" s="43">
        <v>2025</v>
      </c>
      <c r="B116" s="38" t="s">
        <v>11</v>
      </c>
      <c r="C116" s="44">
        <v>0</v>
      </c>
      <c r="D116" s="10">
        <v>0</v>
      </c>
      <c r="E116" s="39">
        <f t="shared" si="313"/>
        <v>0</v>
      </c>
      <c r="F116" s="44">
        <v>0</v>
      </c>
      <c r="G116" s="10">
        <v>0</v>
      </c>
      <c r="H116" s="39">
        <f t="shared" si="291"/>
        <v>0</v>
      </c>
      <c r="I116" s="44">
        <v>0</v>
      </c>
      <c r="J116" s="10">
        <v>0</v>
      </c>
      <c r="K116" s="39">
        <f t="shared" si="292"/>
        <v>0</v>
      </c>
      <c r="L116" s="44">
        <v>0</v>
      </c>
      <c r="M116" s="10">
        <v>0</v>
      </c>
      <c r="N116" s="39">
        <f t="shared" si="293"/>
        <v>0</v>
      </c>
      <c r="O116" s="44">
        <v>0</v>
      </c>
      <c r="P116" s="10">
        <v>0</v>
      </c>
      <c r="Q116" s="39">
        <f t="shared" si="294"/>
        <v>0</v>
      </c>
      <c r="R116" s="44">
        <v>0</v>
      </c>
      <c r="S116" s="10">
        <v>0</v>
      </c>
      <c r="T116" s="39">
        <f t="shared" si="295"/>
        <v>0</v>
      </c>
      <c r="U116" s="44">
        <v>0</v>
      </c>
      <c r="V116" s="10">
        <v>0</v>
      </c>
      <c r="W116" s="39">
        <f t="shared" si="296"/>
        <v>0</v>
      </c>
      <c r="X116" s="44">
        <v>0</v>
      </c>
      <c r="Y116" s="10">
        <v>0</v>
      </c>
      <c r="Z116" s="39">
        <f t="shared" si="297"/>
        <v>0</v>
      </c>
      <c r="AA116" s="44">
        <v>0</v>
      </c>
      <c r="AB116" s="10">
        <v>0</v>
      </c>
      <c r="AC116" s="39">
        <f t="shared" si="298"/>
        <v>0</v>
      </c>
      <c r="AD116" s="44">
        <v>0</v>
      </c>
      <c r="AE116" s="10">
        <v>0</v>
      </c>
      <c r="AF116" s="39">
        <f t="shared" si="299"/>
        <v>0</v>
      </c>
      <c r="AG116" s="44">
        <v>0</v>
      </c>
      <c r="AH116" s="10">
        <v>0</v>
      </c>
      <c r="AI116" s="39">
        <f t="shared" si="300"/>
        <v>0</v>
      </c>
      <c r="AJ116" s="44">
        <v>0</v>
      </c>
      <c r="AK116" s="10">
        <v>0</v>
      </c>
      <c r="AL116" s="39">
        <f t="shared" si="301"/>
        <v>0</v>
      </c>
      <c r="AM116" s="44">
        <v>0</v>
      </c>
      <c r="AN116" s="10">
        <v>0</v>
      </c>
      <c r="AO116" s="39">
        <f t="shared" si="302"/>
        <v>0</v>
      </c>
      <c r="AP116" s="44">
        <v>0</v>
      </c>
      <c r="AQ116" s="10">
        <v>0</v>
      </c>
      <c r="AR116" s="39">
        <f t="shared" si="303"/>
        <v>0</v>
      </c>
      <c r="AS116" s="44">
        <v>0</v>
      </c>
      <c r="AT116" s="10">
        <v>0</v>
      </c>
      <c r="AU116" s="39">
        <f t="shared" si="304"/>
        <v>0</v>
      </c>
      <c r="AV116" s="44">
        <v>0</v>
      </c>
      <c r="AW116" s="10">
        <v>0</v>
      </c>
      <c r="AX116" s="39">
        <f t="shared" si="305"/>
        <v>0</v>
      </c>
      <c r="AY116" s="44">
        <v>0</v>
      </c>
      <c r="AZ116" s="10">
        <v>0</v>
      </c>
      <c r="BA116" s="39">
        <f t="shared" si="306"/>
        <v>0</v>
      </c>
      <c r="BB116" s="44">
        <v>0</v>
      </c>
      <c r="BC116" s="10">
        <v>0</v>
      </c>
      <c r="BD116" s="39">
        <f t="shared" si="307"/>
        <v>0</v>
      </c>
      <c r="BE116" s="5">
        <f t="shared" si="311"/>
        <v>0</v>
      </c>
      <c r="BF116" s="14">
        <f t="shared" si="312"/>
        <v>0</v>
      </c>
    </row>
    <row r="117" spans="1:58" x14ac:dyDescent="0.3">
      <c r="A117" s="43">
        <v>2025</v>
      </c>
      <c r="B117" s="38" t="s">
        <v>12</v>
      </c>
      <c r="C117" s="44">
        <v>0</v>
      </c>
      <c r="D117" s="10">
        <v>0</v>
      </c>
      <c r="E117" s="39">
        <f t="shared" si="313"/>
        <v>0</v>
      </c>
      <c r="F117" s="44">
        <v>0</v>
      </c>
      <c r="G117" s="10">
        <v>0</v>
      </c>
      <c r="H117" s="39">
        <f t="shared" si="291"/>
        <v>0</v>
      </c>
      <c r="I117" s="44">
        <v>0</v>
      </c>
      <c r="J117" s="10">
        <v>0</v>
      </c>
      <c r="K117" s="39">
        <f t="shared" si="292"/>
        <v>0</v>
      </c>
      <c r="L117" s="44">
        <v>0</v>
      </c>
      <c r="M117" s="10">
        <v>0</v>
      </c>
      <c r="N117" s="39">
        <f t="shared" si="293"/>
        <v>0</v>
      </c>
      <c r="O117" s="44">
        <v>0</v>
      </c>
      <c r="P117" s="10">
        <v>0</v>
      </c>
      <c r="Q117" s="39">
        <f t="shared" si="294"/>
        <v>0</v>
      </c>
      <c r="R117" s="44">
        <v>0</v>
      </c>
      <c r="S117" s="10">
        <v>0</v>
      </c>
      <c r="T117" s="39">
        <f t="shared" si="295"/>
        <v>0</v>
      </c>
      <c r="U117" s="44">
        <v>0</v>
      </c>
      <c r="V117" s="10">
        <v>0</v>
      </c>
      <c r="W117" s="39">
        <f t="shared" si="296"/>
        <v>0</v>
      </c>
      <c r="X117" s="44">
        <v>0</v>
      </c>
      <c r="Y117" s="10">
        <v>0</v>
      </c>
      <c r="Z117" s="39">
        <f t="shared" si="297"/>
        <v>0</v>
      </c>
      <c r="AA117" s="44">
        <v>0</v>
      </c>
      <c r="AB117" s="10">
        <v>0</v>
      </c>
      <c r="AC117" s="39">
        <f t="shared" si="298"/>
        <v>0</v>
      </c>
      <c r="AD117" s="44">
        <v>0</v>
      </c>
      <c r="AE117" s="10">
        <v>0</v>
      </c>
      <c r="AF117" s="39">
        <f t="shared" si="299"/>
        <v>0</v>
      </c>
      <c r="AG117" s="44">
        <v>0</v>
      </c>
      <c r="AH117" s="10">
        <v>0</v>
      </c>
      <c r="AI117" s="39">
        <f t="shared" si="300"/>
        <v>0</v>
      </c>
      <c r="AJ117" s="44">
        <v>0</v>
      </c>
      <c r="AK117" s="10">
        <v>0</v>
      </c>
      <c r="AL117" s="39">
        <f t="shared" si="301"/>
        <v>0</v>
      </c>
      <c r="AM117" s="44">
        <v>0</v>
      </c>
      <c r="AN117" s="10">
        <v>0</v>
      </c>
      <c r="AO117" s="39">
        <f t="shared" si="302"/>
        <v>0</v>
      </c>
      <c r="AP117" s="44">
        <v>0</v>
      </c>
      <c r="AQ117" s="10">
        <v>0</v>
      </c>
      <c r="AR117" s="39">
        <f t="shared" si="303"/>
        <v>0</v>
      </c>
      <c r="AS117" s="44">
        <v>0</v>
      </c>
      <c r="AT117" s="10">
        <v>0</v>
      </c>
      <c r="AU117" s="39">
        <f t="shared" si="304"/>
        <v>0</v>
      </c>
      <c r="AV117" s="44">
        <v>0</v>
      </c>
      <c r="AW117" s="10">
        <v>0</v>
      </c>
      <c r="AX117" s="39">
        <f t="shared" si="305"/>
        <v>0</v>
      </c>
      <c r="AY117" s="44">
        <v>0</v>
      </c>
      <c r="AZ117" s="10">
        <v>0</v>
      </c>
      <c r="BA117" s="39">
        <f t="shared" si="306"/>
        <v>0</v>
      </c>
      <c r="BB117" s="44">
        <v>0</v>
      </c>
      <c r="BC117" s="10">
        <v>0</v>
      </c>
      <c r="BD117" s="39">
        <f t="shared" si="307"/>
        <v>0</v>
      </c>
      <c r="BE117" s="5">
        <f t="shared" si="311"/>
        <v>0</v>
      </c>
      <c r="BF117" s="14">
        <f t="shared" si="312"/>
        <v>0</v>
      </c>
    </row>
    <row r="118" spans="1:58" x14ac:dyDescent="0.3">
      <c r="A118" s="43">
        <v>2025</v>
      </c>
      <c r="B118" s="38" t="s">
        <v>13</v>
      </c>
      <c r="C118" s="44">
        <v>0</v>
      </c>
      <c r="D118" s="10">
        <v>0</v>
      </c>
      <c r="E118" s="39">
        <f t="shared" si="313"/>
        <v>0</v>
      </c>
      <c r="F118" s="44">
        <v>0</v>
      </c>
      <c r="G118" s="10">
        <v>0</v>
      </c>
      <c r="H118" s="39">
        <f t="shared" si="291"/>
        <v>0</v>
      </c>
      <c r="I118" s="44">
        <v>0</v>
      </c>
      <c r="J118" s="10">
        <v>0</v>
      </c>
      <c r="K118" s="39">
        <f t="shared" si="292"/>
        <v>0</v>
      </c>
      <c r="L118" s="44">
        <v>0</v>
      </c>
      <c r="M118" s="10">
        <v>0</v>
      </c>
      <c r="N118" s="39">
        <f t="shared" si="293"/>
        <v>0</v>
      </c>
      <c r="O118" s="44">
        <v>0</v>
      </c>
      <c r="P118" s="10">
        <v>0</v>
      </c>
      <c r="Q118" s="39">
        <f t="shared" si="294"/>
        <v>0</v>
      </c>
      <c r="R118" s="44">
        <v>0</v>
      </c>
      <c r="S118" s="10">
        <v>0</v>
      </c>
      <c r="T118" s="39">
        <f t="shared" si="295"/>
        <v>0</v>
      </c>
      <c r="U118" s="44">
        <v>0</v>
      </c>
      <c r="V118" s="10">
        <v>0</v>
      </c>
      <c r="W118" s="39">
        <f t="shared" si="296"/>
        <v>0</v>
      </c>
      <c r="X118" s="44">
        <v>0</v>
      </c>
      <c r="Y118" s="10">
        <v>0</v>
      </c>
      <c r="Z118" s="39">
        <f t="shared" si="297"/>
        <v>0</v>
      </c>
      <c r="AA118" s="44">
        <v>0</v>
      </c>
      <c r="AB118" s="10">
        <v>0</v>
      </c>
      <c r="AC118" s="39">
        <f t="shared" si="298"/>
        <v>0</v>
      </c>
      <c r="AD118" s="44">
        <v>0</v>
      </c>
      <c r="AE118" s="10">
        <v>0</v>
      </c>
      <c r="AF118" s="39">
        <f t="shared" si="299"/>
        <v>0</v>
      </c>
      <c r="AG118" s="44">
        <v>0</v>
      </c>
      <c r="AH118" s="10">
        <v>0</v>
      </c>
      <c r="AI118" s="39">
        <f t="shared" si="300"/>
        <v>0</v>
      </c>
      <c r="AJ118" s="44">
        <v>0</v>
      </c>
      <c r="AK118" s="10">
        <v>0</v>
      </c>
      <c r="AL118" s="39">
        <f t="shared" si="301"/>
        <v>0</v>
      </c>
      <c r="AM118" s="44">
        <v>0</v>
      </c>
      <c r="AN118" s="10">
        <v>0</v>
      </c>
      <c r="AO118" s="39">
        <f t="shared" si="302"/>
        <v>0</v>
      </c>
      <c r="AP118" s="44">
        <v>0</v>
      </c>
      <c r="AQ118" s="10">
        <v>0</v>
      </c>
      <c r="AR118" s="39">
        <f t="shared" si="303"/>
        <v>0</v>
      </c>
      <c r="AS118" s="44">
        <v>0</v>
      </c>
      <c r="AT118" s="10">
        <v>0</v>
      </c>
      <c r="AU118" s="39">
        <f t="shared" si="304"/>
        <v>0</v>
      </c>
      <c r="AV118" s="44">
        <v>0</v>
      </c>
      <c r="AW118" s="10">
        <v>0</v>
      </c>
      <c r="AX118" s="39">
        <f t="shared" si="305"/>
        <v>0</v>
      </c>
      <c r="AY118" s="44">
        <v>0</v>
      </c>
      <c r="AZ118" s="10">
        <v>0</v>
      </c>
      <c r="BA118" s="39">
        <f t="shared" si="306"/>
        <v>0</v>
      </c>
      <c r="BB118" s="44">
        <v>0</v>
      </c>
      <c r="BC118" s="10">
        <v>0</v>
      </c>
      <c r="BD118" s="39">
        <f t="shared" si="307"/>
        <v>0</v>
      </c>
      <c r="BE118" s="5">
        <f t="shared" si="311"/>
        <v>0</v>
      </c>
      <c r="BF118" s="14">
        <f t="shared" si="312"/>
        <v>0</v>
      </c>
    </row>
    <row r="119" spans="1:58" x14ac:dyDescent="0.3">
      <c r="A119" s="43">
        <v>2025</v>
      </c>
      <c r="B119" s="38" t="s">
        <v>14</v>
      </c>
      <c r="C119" s="44">
        <v>0</v>
      </c>
      <c r="D119" s="10">
        <v>0</v>
      </c>
      <c r="E119" s="39">
        <f t="shared" si="313"/>
        <v>0</v>
      </c>
      <c r="F119" s="44">
        <v>0</v>
      </c>
      <c r="G119" s="10">
        <v>0</v>
      </c>
      <c r="H119" s="39">
        <f t="shared" si="291"/>
        <v>0</v>
      </c>
      <c r="I119" s="44">
        <v>0</v>
      </c>
      <c r="J119" s="10">
        <v>0</v>
      </c>
      <c r="K119" s="39">
        <f t="shared" si="292"/>
        <v>0</v>
      </c>
      <c r="L119" s="44">
        <v>0</v>
      </c>
      <c r="M119" s="10">
        <v>0</v>
      </c>
      <c r="N119" s="39">
        <f t="shared" si="293"/>
        <v>0</v>
      </c>
      <c r="O119" s="44">
        <v>0</v>
      </c>
      <c r="P119" s="10">
        <v>0</v>
      </c>
      <c r="Q119" s="39">
        <f t="shared" si="294"/>
        <v>0</v>
      </c>
      <c r="R119" s="44">
        <v>0</v>
      </c>
      <c r="S119" s="10">
        <v>0</v>
      </c>
      <c r="T119" s="39">
        <f t="shared" si="295"/>
        <v>0</v>
      </c>
      <c r="U119" s="44">
        <v>0</v>
      </c>
      <c r="V119" s="10">
        <v>0</v>
      </c>
      <c r="W119" s="39">
        <f t="shared" si="296"/>
        <v>0</v>
      </c>
      <c r="X119" s="44">
        <v>0</v>
      </c>
      <c r="Y119" s="10">
        <v>0</v>
      </c>
      <c r="Z119" s="39">
        <f t="shared" si="297"/>
        <v>0</v>
      </c>
      <c r="AA119" s="44">
        <v>0</v>
      </c>
      <c r="AB119" s="10">
        <v>0</v>
      </c>
      <c r="AC119" s="39">
        <f t="shared" si="298"/>
        <v>0</v>
      </c>
      <c r="AD119" s="44">
        <v>0</v>
      </c>
      <c r="AE119" s="10">
        <v>0</v>
      </c>
      <c r="AF119" s="39">
        <f t="shared" si="299"/>
        <v>0</v>
      </c>
      <c r="AG119" s="44">
        <v>0</v>
      </c>
      <c r="AH119" s="10">
        <v>0</v>
      </c>
      <c r="AI119" s="39">
        <f t="shared" si="300"/>
        <v>0</v>
      </c>
      <c r="AJ119" s="44">
        <v>0</v>
      </c>
      <c r="AK119" s="10">
        <v>0</v>
      </c>
      <c r="AL119" s="39">
        <f t="shared" si="301"/>
        <v>0</v>
      </c>
      <c r="AM119" s="44">
        <v>0</v>
      </c>
      <c r="AN119" s="10">
        <v>0</v>
      </c>
      <c r="AO119" s="39">
        <f t="shared" si="302"/>
        <v>0</v>
      </c>
      <c r="AP119" s="44">
        <v>0</v>
      </c>
      <c r="AQ119" s="10">
        <v>0</v>
      </c>
      <c r="AR119" s="39">
        <f t="shared" si="303"/>
        <v>0</v>
      </c>
      <c r="AS119" s="44">
        <v>0</v>
      </c>
      <c r="AT119" s="10">
        <v>0</v>
      </c>
      <c r="AU119" s="39">
        <f t="shared" si="304"/>
        <v>0</v>
      </c>
      <c r="AV119" s="44">
        <v>0</v>
      </c>
      <c r="AW119" s="10">
        <v>0</v>
      </c>
      <c r="AX119" s="39">
        <f t="shared" si="305"/>
        <v>0</v>
      </c>
      <c r="AY119" s="44">
        <v>0</v>
      </c>
      <c r="AZ119" s="10">
        <v>0</v>
      </c>
      <c r="BA119" s="39">
        <f t="shared" si="306"/>
        <v>0</v>
      </c>
      <c r="BB119" s="44">
        <v>0</v>
      </c>
      <c r="BC119" s="10">
        <v>0</v>
      </c>
      <c r="BD119" s="39">
        <f t="shared" si="307"/>
        <v>0</v>
      </c>
      <c r="BE119" s="5">
        <f t="shared" si="311"/>
        <v>0</v>
      </c>
      <c r="BF119" s="14">
        <f t="shared" si="312"/>
        <v>0</v>
      </c>
    </row>
    <row r="120" spans="1:58" x14ac:dyDescent="0.3">
      <c r="A120" s="43">
        <v>2025</v>
      </c>
      <c r="B120" s="39" t="s">
        <v>15</v>
      </c>
      <c r="C120" s="44">
        <v>0</v>
      </c>
      <c r="D120" s="10">
        <v>0</v>
      </c>
      <c r="E120" s="39">
        <f t="shared" si="313"/>
        <v>0</v>
      </c>
      <c r="F120" s="44">
        <v>0</v>
      </c>
      <c r="G120" s="10">
        <v>0</v>
      </c>
      <c r="H120" s="39">
        <f t="shared" si="291"/>
        <v>0</v>
      </c>
      <c r="I120" s="44">
        <v>0</v>
      </c>
      <c r="J120" s="10">
        <v>0</v>
      </c>
      <c r="K120" s="39">
        <f t="shared" si="292"/>
        <v>0</v>
      </c>
      <c r="L120" s="44">
        <v>0</v>
      </c>
      <c r="M120" s="10">
        <v>0</v>
      </c>
      <c r="N120" s="39">
        <f t="shared" si="293"/>
        <v>0</v>
      </c>
      <c r="O120" s="44">
        <v>0</v>
      </c>
      <c r="P120" s="10">
        <v>0</v>
      </c>
      <c r="Q120" s="39">
        <f t="shared" si="294"/>
        <v>0</v>
      </c>
      <c r="R120" s="44">
        <v>0</v>
      </c>
      <c r="S120" s="10">
        <v>0</v>
      </c>
      <c r="T120" s="39">
        <f t="shared" si="295"/>
        <v>0</v>
      </c>
      <c r="U120" s="44">
        <v>0</v>
      </c>
      <c r="V120" s="10">
        <v>0</v>
      </c>
      <c r="W120" s="39">
        <f t="shared" si="296"/>
        <v>0</v>
      </c>
      <c r="X120" s="44">
        <v>0</v>
      </c>
      <c r="Y120" s="10">
        <v>0</v>
      </c>
      <c r="Z120" s="39">
        <f t="shared" si="297"/>
        <v>0</v>
      </c>
      <c r="AA120" s="44">
        <v>0</v>
      </c>
      <c r="AB120" s="10">
        <v>0</v>
      </c>
      <c r="AC120" s="39">
        <f t="shared" si="298"/>
        <v>0</v>
      </c>
      <c r="AD120" s="44">
        <v>0</v>
      </c>
      <c r="AE120" s="10">
        <v>0</v>
      </c>
      <c r="AF120" s="39">
        <f t="shared" si="299"/>
        <v>0</v>
      </c>
      <c r="AG120" s="44">
        <v>0</v>
      </c>
      <c r="AH120" s="10">
        <v>0</v>
      </c>
      <c r="AI120" s="39">
        <f t="shared" si="300"/>
        <v>0</v>
      </c>
      <c r="AJ120" s="44">
        <v>0</v>
      </c>
      <c r="AK120" s="10">
        <v>0</v>
      </c>
      <c r="AL120" s="39">
        <f t="shared" si="301"/>
        <v>0</v>
      </c>
      <c r="AM120" s="44">
        <v>0</v>
      </c>
      <c r="AN120" s="10">
        <v>0</v>
      </c>
      <c r="AO120" s="39">
        <f t="shared" si="302"/>
        <v>0</v>
      </c>
      <c r="AP120" s="44">
        <v>0</v>
      </c>
      <c r="AQ120" s="10">
        <v>0</v>
      </c>
      <c r="AR120" s="39">
        <f t="shared" si="303"/>
        <v>0</v>
      </c>
      <c r="AS120" s="44">
        <v>0</v>
      </c>
      <c r="AT120" s="10">
        <v>0</v>
      </c>
      <c r="AU120" s="39">
        <f t="shared" si="304"/>
        <v>0</v>
      </c>
      <c r="AV120" s="44">
        <v>0</v>
      </c>
      <c r="AW120" s="10">
        <v>0</v>
      </c>
      <c r="AX120" s="39">
        <f t="shared" si="305"/>
        <v>0</v>
      </c>
      <c r="AY120" s="44">
        <v>0</v>
      </c>
      <c r="AZ120" s="10">
        <v>0</v>
      </c>
      <c r="BA120" s="39">
        <f t="shared" si="306"/>
        <v>0</v>
      </c>
      <c r="BB120" s="44">
        <v>0</v>
      </c>
      <c r="BC120" s="10">
        <v>0</v>
      </c>
      <c r="BD120" s="39">
        <f t="shared" si="307"/>
        <v>0</v>
      </c>
      <c r="BE120" s="5">
        <f t="shared" si="311"/>
        <v>0</v>
      </c>
      <c r="BF120" s="14">
        <f t="shared" si="312"/>
        <v>0</v>
      </c>
    </row>
    <row r="121" spans="1:58" x14ac:dyDescent="0.3">
      <c r="A121" s="43">
        <v>2025</v>
      </c>
      <c r="B121" s="38" t="s">
        <v>16</v>
      </c>
      <c r="C121" s="44">
        <v>0</v>
      </c>
      <c r="D121" s="10">
        <v>0</v>
      </c>
      <c r="E121" s="39">
        <f t="shared" si="313"/>
        <v>0</v>
      </c>
      <c r="F121" s="44">
        <v>0</v>
      </c>
      <c r="G121" s="10">
        <v>0</v>
      </c>
      <c r="H121" s="39">
        <f t="shared" si="291"/>
        <v>0</v>
      </c>
      <c r="I121" s="44">
        <v>0</v>
      </c>
      <c r="J121" s="10">
        <v>0</v>
      </c>
      <c r="K121" s="39">
        <f t="shared" si="292"/>
        <v>0</v>
      </c>
      <c r="L121" s="44">
        <v>0</v>
      </c>
      <c r="M121" s="10">
        <v>0</v>
      </c>
      <c r="N121" s="39">
        <f t="shared" si="293"/>
        <v>0</v>
      </c>
      <c r="O121" s="44">
        <v>0</v>
      </c>
      <c r="P121" s="10">
        <v>0</v>
      </c>
      <c r="Q121" s="39">
        <f t="shared" si="294"/>
        <v>0</v>
      </c>
      <c r="R121" s="44">
        <v>0</v>
      </c>
      <c r="S121" s="10">
        <v>0</v>
      </c>
      <c r="T121" s="39">
        <f t="shared" si="295"/>
        <v>0</v>
      </c>
      <c r="U121" s="44">
        <v>0</v>
      </c>
      <c r="V121" s="10">
        <v>0</v>
      </c>
      <c r="W121" s="39">
        <f t="shared" si="296"/>
        <v>0</v>
      </c>
      <c r="X121" s="44">
        <v>0</v>
      </c>
      <c r="Y121" s="10">
        <v>0</v>
      </c>
      <c r="Z121" s="39">
        <f t="shared" si="297"/>
        <v>0</v>
      </c>
      <c r="AA121" s="44">
        <v>0</v>
      </c>
      <c r="AB121" s="10">
        <v>0</v>
      </c>
      <c r="AC121" s="39">
        <f t="shared" si="298"/>
        <v>0</v>
      </c>
      <c r="AD121" s="44">
        <v>0</v>
      </c>
      <c r="AE121" s="10">
        <v>0</v>
      </c>
      <c r="AF121" s="39">
        <f t="shared" si="299"/>
        <v>0</v>
      </c>
      <c r="AG121" s="44">
        <v>0</v>
      </c>
      <c r="AH121" s="10">
        <v>0</v>
      </c>
      <c r="AI121" s="39">
        <f t="shared" si="300"/>
        <v>0</v>
      </c>
      <c r="AJ121" s="44">
        <v>0</v>
      </c>
      <c r="AK121" s="10">
        <v>0</v>
      </c>
      <c r="AL121" s="39">
        <f t="shared" si="301"/>
        <v>0</v>
      </c>
      <c r="AM121" s="44">
        <v>0</v>
      </c>
      <c r="AN121" s="10">
        <v>0</v>
      </c>
      <c r="AO121" s="39">
        <f t="shared" si="302"/>
        <v>0</v>
      </c>
      <c r="AP121" s="44">
        <v>0</v>
      </c>
      <c r="AQ121" s="10">
        <v>0</v>
      </c>
      <c r="AR121" s="39">
        <f t="shared" si="303"/>
        <v>0</v>
      </c>
      <c r="AS121" s="44">
        <v>0</v>
      </c>
      <c r="AT121" s="10">
        <v>0</v>
      </c>
      <c r="AU121" s="39">
        <f t="shared" si="304"/>
        <v>0</v>
      </c>
      <c r="AV121" s="44">
        <v>0</v>
      </c>
      <c r="AW121" s="10">
        <v>0</v>
      </c>
      <c r="AX121" s="39">
        <f t="shared" si="305"/>
        <v>0</v>
      </c>
      <c r="AY121" s="44">
        <v>0</v>
      </c>
      <c r="AZ121" s="10">
        <v>0</v>
      </c>
      <c r="BA121" s="39">
        <f t="shared" si="306"/>
        <v>0</v>
      </c>
      <c r="BB121" s="44">
        <v>0</v>
      </c>
      <c r="BC121" s="10">
        <v>0</v>
      </c>
      <c r="BD121" s="39">
        <f t="shared" si="307"/>
        <v>0</v>
      </c>
      <c r="BE121" s="5">
        <f t="shared" si="311"/>
        <v>0</v>
      </c>
      <c r="BF121" s="14">
        <f t="shared" si="312"/>
        <v>0</v>
      </c>
    </row>
    <row r="122" spans="1:58" ht="15" thickBot="1" x14ac:dyDescent="0.35">
      <c r="A122" s="40"/>
      <c r="B122" s="60" t="s">
        <v>17</v>
      </c>
      <c r="C122" s="61">
        <f t="shared" ref="C122:D122" si="314">SUM(C110:C121)</f>
        <v>125.10912</v>
      </c>
      <c r="D122" s="62">
        <f t="shared" si="314"/>
        <v>3096.4209999999998</v>
      </c>
      <c r="E122" s="47"/>
      <c r="F122" s="61">
        <f t="shared" ref="F122:G122" si="315">SUM(F110:F121)</f>
        <v>0</v>
      </c>
      <c r="G122" s="62">
        <f t="shared" si="315"/>
        <v>0</v>
      </c>
      <c r="H122" s="47"/>
      <c r="I122" s="61">
        <f t="shared" ref="I122:J122" si="316">SUM(I110:I121)</f>
        <v>0</v>
      </c>
      <c r="J122" s="62">
        <f t="shared" si="316"/>
        <v>0</v>
      </c>
      <c r="K122" s="47"/>
      <c r="L122" s="61">
        <f t="shared" ref="L122:M122" si="317">SUM(L110:L121)</f>
        <v>163.34</v>
      </c>
      <c r="M122" s="62">
        <f t="shared" si="317"/>
        <v>3524.92</v>
      </c>
      <c r="N122" s="47"/>
      <c r="O122" s="61">
        <f t="shared" ref="O122:P122" si="318">SUM(O110:O121)</f>
        <v>0</v>
      </c>
      <c r="P122" s="62">
        <f t="shared" si="318"/>
        <v>0</v>
      </c>
      <c r="Q122" s="47"/>
      <c r="R122" s="61">
        <f t="shared" ref="R122:S122" si="319">SUM(R110:R121)</f>
        <v>0</v>
      </c>
      <c r="S122" s="62">
        <f t="shared" si="319"/>
        <v>0</v>
      </c>
      <c r="T122" s="47"/>
      <c r="U122" s="61">
        <f t="shared" ref="U122:V122" si="320">SUM(U110:U121)</f>
        <v>62.1</v>
      </c>
      <c r="V122" s="62">
        <f t="shared" si="320"/>
        <v>1463.4649999999999</v>
      </c>
      <c r="W122" s="47"/>
      <c r="X122" s="61">
        <f t="shared" ref="X122:Y122" si="321">SUM(X110:X121)</f>
        <v>0</v>
      </c>
      <c r="Y122" s="62">
        <f t="shared" si="321"/>
        <v>0</v>
      </c>
      <c r="Z122" s="47"/>
      <c r="AA122" s="61">
        <f t="shared" ref="AA122:AB122" si="322">SUM(AA110:AA121)</f>
        <v>734.92000000000007</v>
      </c>
      <c r="AB122" s="62">
        <f t="shared" si="322"/>
        <v>13647.397000000001</v>
      </c>
      <c r="AC122" s="47"/>
      <c r="AD122" s="61">
        <f t="shared" ref="AD122:AE122" si="323">SUM(AD110:AD121)</f>
        <v>246.14000000000001</v>
      </c>
      <c r="AE122" s="62">
        <f t="shared" si="323"/>
        <v>5096.9490000000005</v>
      </c>
      <c r="AF122" s="47"/>
      <c r="AG122" s="61">
        <f t="shared" ref="AG122:AH122" si="324">SUM(AG110:AG121)</f>
        <v>0</v>
      </c>
      <c r="AH122" s="62">
        <f t="shared" si="324"/>
        <v>0</v>
      </c>
      <c r="AI122" s="47"/>
      <c r="AJ122" s="61">
        <f t="shared" ref="AJ122:AK122" si="325">SUM(AJ110:AJ121)</f>
        <v>0</v>
      </c>
      <c r="AK122" s="62">
        <f t="shared" si="325"/>
        <v>0</v>
      </c>
      <c r="AL122" s="47"/>
      <c r="AM122" s="61">
        <f t="shared" ref="AM122:AN122" si="326">SUM(AM110:AM121)</f>
        <v>0</v>
      </c>
      <c r="AN122" s="62">
        <f t="shared" si="326"/>
        <v>0</v>
      </c>
      <c r="AO122" s="47"/>
      <c r="AP122" s="61">
        <f t="shared" ref="AP122:AQ122" si="327">SUM(AP110:AP121)</f>
        <v>0</v>
      </c>
      <c r="AQ122" s="62">
        <f t="shared" si="327"/>
        <v>0</v>
      </c>
      <c r="AR122" s="47"/>
      <c r="AS122" s="61">
        <f t="shared" ref="AS122:AT122" si="328">SUM(AS110:AS121)</f>
        <v>0</v>
      </c>
      <c r="AT122" s="62">
        <f t="shared" si="328"/>
        <v>0</v>
      </c>
      <c r="AU122" s="47"/>
      <c r="AV122" s="61">
        <f t="shared" ref="AV122:AW122" si="329">SUM(AV110:AV121)</f>
        <v>55.72</v>
      </c>
      <c r="AW122" s="62">
        <f t="shared" si="329"/>
        <v>1223.4580000000001</v>
      </c>
      <c r="AX122" s="47"/>
      <c r="AY122" s="61">
        <f t="shared" ref="AY122:AZ122" si="330">SUM(AY110:AY121)</f>
        <v>8361.7996800000001</v>
      </c>
      <c r="AZ122" s="62">
        <f t="shared" si="330"/>
        <v>183584.15299999999</v>
      </c>
      <c r="BA122" s="47"/>
      <c r="BB122" s="61">
        <f t="shared" ref="BB122:BC122" si="331">SUM(BB110:BB121)</f>
        <v>10835.64863</v>
      </c>
      <c r="BC122" s="62">
        <f t="shared" si="331"/>
        <v>264948.37100000004</v>
      </c>
      <c r="BD122" s="47"/>
      <c r="BE122" s="35">
        <f t="shared" si="311"/>
        <v>20584.777430000002</v>
      </c>
      <c r="BF122" s="36">
        <f t="shared" si="312"/>
        <v>476585.13400000002</v>
      </c>
    </row>
  </sheetData>
  <mergeCells count="21">
    <mergeCell ref="A4:B4"/>
    <mergeCell ref="C2:J2"/>
    <mergeCell ref="C3:J3"/>
    <mergeCell ref="AV4:AX4"/>
    <mergeCell ref="X4:Z4"/>
    <mergeCell ref="AM4:AO4"/>
    <mergeCell ref="R4:T4"/>
    <mergeCell ref="C4:E4"/>
    <mergeCell ref="AG4:AI4"/>
    <mergeCell ref="AP4:AR4"/>
    <mergeCell ref="AY4:BA4"/>
    <mergeCell ref="BB4:BD4"/>
    <mergeCell ref="F4:H4"/>
    <mergeCell ref="I4:K4"/>
    <mergeCell ref="U4:W4"/>
    <mergeCell ref="AA4:AC4"/>
    <mergeCell ref="AD4:AF4"/>
    <mergeCell ref="AJ4:AL4"/>
    <mergeCell ref="L4:N4"/>
    <mergeCell ref="AS4:AU4"/>
    <mergeCell ref="O4:Q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1507.10.90 Imports</vt:lpstr>
      <vt:lpstr>1507.10.90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2025-05-06T13:27:45Z</dcterms:modified>
</cp:coreProperties>
</file>