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7515" activeTab="0"/>
  </bookViews>
  <sheets>
    <sheet name="Des 02 LS" sheetId="1" r:id="rId1"/>
  </sheets>
  <definedNames/>
  <calcPr fullCalcOnLoad="1"/>
</workbook>
</file>

<file path=xl/sharedStrings.xml><?xml version="1.0" encoding="utf-8"?>
<sst xmlns="http://schemas.openxmlformats.org/spreadsheetml/2006/main" count="110" uniqueCount="105">
  <si>
    <t>Monthly announcement of information/Maandelikse bekendmaking van inligting(1)</t>
  </si>
  <si>
    <t>Mar/Mrt 2002</t>
  </si>
  <si>
    <t>May/Mei 2002</t>
  </si>
  <si>
    <t>Progressive/</t>
  </si>
  <si>
    <t>Progressief</t>
  </si>
  <si>
    <t>1 Mar/Mrt 2002</t>
  </si>
  <si>
    <t>1 May/Mei 2002</t>
  </si>
  <si>
    <t>(a) Beginvoorraad</t>
  </si>
  <si>
    <t>(b) Verkryging</t>
  </si>
  <si>
    <t>Imports destined for RSA</t>
  </si>
  <si>
    <t>Invoere bestem vir RSA</t>
  </si>
  <si>
    <t>(c) Aanwending</t>
  </si>
  <si>
    <t>Processed for local market:</t>
  </si>
  <si>
    <t>Verwerk vir plaaslike mark:</t>
  </si>
  <si>
    <t>Dierevoer</t>
  </si>
  <si>
    <t>Released to end-consumer(s)</t>
  </si>
  <si>
    <t>Vrygestel aan eindverbruiker(s)</t>
  </si>
  <si>
    <t>Seed for planting purposes</t>
  </si>
  <si>
    <t>Saad vir plantdoeleindes</t>
  </si>
  <si>
    <t>(e) Sundries</t>
  </si>
  <si>
    <t>(e) Diverse</t>
  </si>
  <si>
    <t>31 Mar/Mrt 2002</t>
  </si>
  <si>
    <t>31 May/Mei 2002</t>
  </si>
  <si>
    <t>(f) Onaangewende voorraad (a+b-c-d-e)</t>
  </si>
  <si>
    <t>Storers, traders</t>
  </si>
  <si>
    <t>Opbergers, handelaars</t>
  </si>
  <si>
    <t>Processors</t>
  </si>
  <si>
    <t>Verwerkers</t>
  </si>
  <si>
    <t>28 Feb 2002</t>
  </si>
  <si>
    <t>(1)</t>
  </si>
  <si>
    <t>(3)</t>
  </si>
  <si>
    <t>Menslike verbruik</t>
  </si>
  <si>
    <t>31 Jan 2002</t>
  </si>
  <si>
    <t>30 Apr 2002</t>
  </si>
  <si>
    <t>30 Jun 2002</t>
  </si>
  <si>
    <t>31 Jul 2002</t>
  </si>
  <si>
    <t>31 Aug 2002</t>
  </si>
  <si>
    <t>30 Sep 2002</t>
  </si>
  <si>
    <t>1 Jan 2002</t>
  </si>
  <si>
    <t>1 Feb 2002</t>
  </si>
  <si>
    <t>1 Apr 2002</t>
  </si>
  <si>
    <t>1 Jun 2002</t>
  </si>
  <si>
    <t>1 Jul 2002</t>
  </si>
  <si>
    <t>1 Aug 2002</t>
  </si>
  <si>
    <t>1 Sep 2002</t>
  </si>
  <si>
    <t>Border posts</t>
  </si>
  <si>
    <t>Harbours</t>
  </si>
  <si>
    <t>Grensposte</t>
  </si>
  <si>
    <t>Hawens</t>
  </si>
  <si>
    <t>Oct/Okt 2002</t>
  </si>
  <si>
    <t>Dec/Des 2002</t>
  </si>
  <si>
    <t>1 Oct/Okt 2002</t>
  </si>
  <si>
    <t>1 Nov 2002</t>
  </si>
  <si>
    <t>1 Dec/Des 2002</t>
  </si>
  <si>
    <t>(a) Opening Stock</t>
  </si>
  <si>
    <t>(b) Acquisition</t>
  </si>
  <si>
    <t>(c) Utilisation</t>
  </si>
  <si>
    <t>31 Oct/Okt 2002</t>
  </si>
  <si>
    <t>30 Nov 2002</t>
  </si>
  <si>
    <t>31 Dec/Des 2002</t>
  </si>
  <si>
    <t>(f) Unutilised stock (a+b-c-d-e)</t>
  </si>
  <si>
    <t>(2)</t>
  </si>
  <si>
    <t>(5)</t>
  </si>
  <si>
    <t>Human consumption</t>
  </si>
  <si>
    <t>Animal feed</t>
  </si>
  <si>
    <t>(d) RSA Exports (4)</t>
  </si>
  <si>
    <t>(d) RSA Uitvoere (4)</t>
  </si>
  <si>
    <t>Whole sunflower seed</t>
  </si>
  <si>
    <t xml:space="preserve">Heel sonneblomsaad </t>
  </si>
  <si>
    <t>(g) Voorraad geberg by: (5)</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</si>
  <si>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</si>
  <si>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</si>
  <si>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 xml:space="preserve">might occur as a result of the usage of this information./Soos verskaf deur medewerkers. Alhoewel  alles gedoen is om te verseker dat die inligting korrek is, aanvaar nie SAGIS of enige van sy direkteure of </t>
  </si>
  <si>
    <t xml:space="preserve">werknemers verantwoordelikheid vir enige aksies of verliese as gevolg van die inligting wat gebruik is nie. </t>
  </si>
  <si>
    <t>Includes a portion of the production of the developing sector - the balance will not necessarily be included here./Ingesluit 'n deel van die produksie van die opkomende sektor - die balans sal nie noodwendig hier ingesluit word nie.</t>
  </si>
  <si>
    <t xml:space="preserve">Producer deliveries directly from farms./Produsentelewerings direk vanaf plase:            </t>
  </si>
  <si>
    <t xml:space="preserve">Dec/Des 2001                                </t>
  </si>
  <si>
    <t>ton</t>
  </si>
  <si>
    <t xml:space="preserve">                                                                                                                                           </t>
  </si>
  <si>
    <t>(4)</t>
  </si>
  <si>
    <t>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</si>
  <si>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</si>
  <si>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</si>
  <si>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Jan - Nov 2002</t>
  </si>
  <si>
    <t>(g) Stock stored at: (5)</t>
  </si>
  <si>
    <t>Jan - Dec/Des 2002</t>
  </si>
  <si>
    <t>The enunciation of the figures for exports are as declared by the collaborators. The destination thereof cannot be confirmed./</t>
  </si>
  <si>
    <t xml:space="preserve">As declared by collaborators. Although everything has been done to ensure the accuracy of the information, neither SAGIS nor any of its directors or employees take any responsibility for actions or losses that </t>
  </si>
  <si>
    <t>Prog Jan - Dec/Des 2002</t>
  </si>
  <si>
    <t>(6)</t>
  </si>
  <si>
    <t>Amended information received from collaborators./Gewysigde inligting ontvang van medewerkers.</t>
  </si>
  <si>
    <t>Lewerings direk vanaf plase (3)(6)</t>
  </si>
  <si>
    <t>Deliveries directly from farms(3)(6)</t>
  </si>
  <si>
    <t>SMI-022003</t>
  </si>
  <si>
    <t>26/02/2003</t>
  </si>
  <si>
    <t xml:space="preserve">913 898 </t>
  </si>
  <si>
    <t>Net dispatches(+)/Receipts(-)(6)</t>
  </si>
  <si>
    <t>Netto versendings(+)/Ontvangstes(-)(6)</t>
  </si>
  <si>
    <t xml:space="preserve">Surplus(-)/Deficit(+) </t>
  </si>
  <si>
    <t xml:space="preserve">Surplus(-)/Tekort(+) </t>
  </si>
  <si>
    <t>Withdrawn by producers(6)</t>
  </si>
  <si>
    <t>Onttrek deur produsente(6)</t>
  </si>
  <si>
    <t>Pers van olie en oliekoek(6)</t>
  </si>
  <si>
    <t>Crushed for oil and oilcake(6)</t>
  </si>
  <si>
    <t xml:space="preserve">Sunflower Seed/Sonneblomsaad - 2002 Year(Jan - Dec) FINAL / 2002 Jaar(Jan - Des) FINAAL(2) </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</si>
</sst>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 numFmtId="168" formatCode="0.000"/>
  </numFmts>
  <fonts count="38">
    <font>
      <sz val="10"/>
      <name val="Arial"/>
      <family val="0"/>
    </font>
    <font>
      <sz val="8"/>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style="thin"/>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5">
    <xf numFmtId="0" fontId="0" fillId="0" borderId="0" xfId="0" applyAlignment="1">
      <alignment/>
    </xf>
    <xf numFmtId="0" fontId="0" fillId="0" borderId="0" xfId="0" applyAlignment="1">
      <alignment horizontal="left" indent="3"/>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left" wrapText="1" indent="3"/>
    </xf>
    <xf numFmtId="0" fontId="1" fillId="0" borderId="15" xfId="0" applyFont="1" applyBorder="1" applyAlignment="1">
      <alignment horizontal="left" wrapText="1" indent="3"/>
    </xf>
    <xf numFmtId="0" fontId="1" fillId="0" borderId="13" xfId="0" applyFont="1" applyBorder="1" applyAlignment="1">
      <alignment horizontal="right" wrapText="1"/>
    </xf>
    <xf numFmtId="0" fontId="1" fillId="0" borderId="12" xfId="0" applyFont="1" applyBorder="1" applyAlignment="1">
      <alignment horizontal="left" wrapText="1" indent="3"/>
    </xf>
    <xf numFmtId="0" fontId="1" fillId="0" borderId="13" xfId="0" applyFont="1" applyBorder="1" applyAlignment="1">
      <alignment horizontal="left" wrapText="1"/>
    </xf>
    <xf numFmtId="0" fontId="1" fillId="0" borderId="0" xfId="0" applyFont="1" applyBorder="1" applyAlignment="1">
      <alignment horizontal="left" wrapText="1" indent="3"/>
    </xf>
    <xf numFmtId="0" fontId="0" fillId="0" borderId="0" xfId="0" applyAlignment="1">
      <alignment horizontal="center" wrapText="1"/>
    </xf>
    <xf numFmtId="167" fontId="1" fillId="0" borderId="10" xfId="0" applyNumberFormat="1" applyFont="1" applyBorder="1" applyAlignment="1">
      <alignment horizontal="right" wrapText="1"/>
    </xf>
    <xf numFmtId="167" fontId="1" fillId="0" borderId="11" xfId="0" applyNumberFormat="1" applyFont="1" applyBorder="1" applyAlignment="1">
      <alignment horizontal="right" wrapText="1"/>
    </xf>
    <xf numFmtId="167" fontId="1" fillId="0" borderId="13" xfId="0" applyNumberFormat="1" applyFont="1" applyBorder="1" applyAlignment="1">
      <alignment horizontal="right" wrapText="1"/>
    </xf>
    <xf numFmtId="167" fontId="1" fillId="0" borderId="12" xfId="0" applyNumberFormat="1" applyFont="1" applyBorder="1" applyAlignment="1">
      <alignment horizontal="right" wrapText="1"/>
    </xf>
    <xf numFmtId="0" fontId="1" fillId="0" borderId="0" xfId="0" applyFont="1" applyAlignment="1" quotePrefix="1">
      <alignment horizontal="lef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Border="1" applyAlignment="1">
      <alignment horizontal="left" indent="3"/>
    </xf>
    <xf numFmtId="0" fontId="0" fillId="0" borderId="0" xfId="0" applyAlignment="1">
      <alignment/>
    </xf>
    <xf numFmtId="0" fontId="1" fillId="0" borderId="16" xfId="0" applyFont="1" applyBorder="1" applyAlignment="1">
      <alignment horizontal="left" wrapText="1" indent="3"/>
    </xf>
    <xf numFmtId="0" fontId="1" fillId="0" borderId="17" xfId="0" applyFont="1" applyBorder="1" applyAlignment="1">
      <alignment horizontal="left" wrapText="1" indent="3"/>
    </xf>
    <xf numFmtId="0" fontId="1" fillId="0" borderId="18" xfId="0" applyFont="1" applyBorder="1" applyAlignment="1">
      <alignment horizontal="left" wrapText="1" indent="3"/>
    </xf>
    <xf numFmtId="167" fontId="1" fillId="0" borderId="19" xfId="0" applyNumberFormat="1" applyFont="1" applyBorder="1" applyAlignment="1">
      <alignment horizontal="center" wrapText="1"/>
    </xf>
    <xf numFmtId="167" fontId="1" fillId="0" borderId="0" xfId="0" applyNumberFormat="1" applyFont="1" applyBorder="1" applyAlignment="1">
      <alignment horizontal="left" wrapText="1" indent="3"/>
    </xf>
    <xf numFmtId="167" fontId="1" fillId="0" borderId="17" xfId="0" applyNumberFormat="1" applyFont="1" applyBorder="1" applyAlignment="1">
      <alignment horizontal="left" wrapText="1" indent="3"/>
    </xf>
    <xf numFmtId="0" fontId="0" fillId="0" borderId="0" xfId="0" applyAlignment="1">
      <alignment horizontal="right"/>
    </xf>
    <xf numFmtId="167" fontId="1" fillId="0" borderId="0" xfId="0" applyNumberFormat="1" applyFont="1" applyAlignment="1">
      <alignment horizontal="center" wrapText="1"/>
    </xf>
    <xf numFmtId="0" fontId="1" fillId="0" borderId="14" xfId="0" applyFont="1" applyFill="1" applyBorder="1" applyAlignment="1">
      <alignment horizontal="left" wrapText="1" indent="3"/>
    </xf>
    <xf numFmtId="0" fontId="1" fillId="0" borderId="12" xfId="0" applyFont="1" applyFill="1" applyBorder="1" applyAlignment="1">
      <alignment horizontal="left" wrapText="1" indent="3"/>
    </xf>
    <xf numFmtId="0" fontId="1" fillId="0" borderId="11" xfId="0" applyFont="1" applyFill="1" applyBorder="1" applyAlignment="1">
      <alignment horizontal="left" wrapText="1"/>
    </xf>
    <xf numFmtId="167" fontId="1" fillId="0" borderId="11" xfId="0" applyNumberFormat="1" applyFont="1" applyFill="1" applyBorder="1" applyAlignment="1">
      <alignment horizontal="right" wrapText="1"/>
    </xf>
    <xf numFmtId="0" fontId="1" fillId="0" borderId="11" xfId="0" applyFont="1" applyFill="1" applyBorder="1" applyAlignment="1">
      <alignment horizontal="right" wrapText="1"/>
    </xf>
    <xf numFmtId="0" fontId="1" fillId="0" borderId="15" xfId="0" applyFont="1" applyFill="1" applyBorder="1" applyAlignment="1">
      <alignment horizontal="left" wrapText="1" indent="3"/>
    </xf>
    <xf numFmtId="0" fontId="0" fillId="0" borderId="0" xfId="0" applyFill="1" applyAlignment="1">
      <alignment horizontal="left" indent="3"/>
    </xf>
    <xf numFmtId="0" fontId="1" fillId="0" borderId="12" xfId="0" applyFont="1" applyFill="1" applyBorder="1" applyAlignment="1">
      <alignment horizontal="left" wrapText="1"/>
    </xf>
    <xf numFmtId="0" fontId="1" fillId="0" borderId="12" xfId="0" applyFont="1" applyFill="1" applyBorder="1" applyAlignment="1">
      <alignment horizontal="right" wrapText="1"/>
    </xf>
    <xf numFmtId="0" fontId="2" fillId="0" borderId="14" xfId="0" applyFont="1" applyFill="1" applyBorder="1" applyAlignment="1">
      <alignment/>
    </xf>
    <xf numFmtId="0" fontId="2" fillId="0" borderId="20" xfId="0" applyFont="1" applyFill="1" applyBorder="1" applyAlignment="1">
      <alignment horizontal="left"/>
    </xf>
    <xf numFmtId="0" fontId="2" fillId="0" borderId="21" xfId="0" applyFont="1" applyFill="1" applyBorder="1" applyAlignment="1">
      <alignment horizontal="right"/>
    </xf>
    <xf numFmtId="0" fontId="1" fillId="0" borderId="22" xfId="0" applyFont="1" applyFill="1" applyBorder="1" applyAlignment="1">
      <alignment horizontal="left"/>
    </xf>
    <xf numFmtId="0" fontId="3" fillId="0" borderId="23" xfId="0" applyFont="1" applyFill="1" applyBorder="1" applyAlignment="1" quotePrefix="1">
      <alignment horizontal="left"/>
    </xf>
    <xf numFmtId="0" fontId="0" fillId="0" borderId="24" xfId="0" applyBorder="1" applyAlignment="1">
      <alignment horizontal="left" indent="3"/>
    </xf>
    <xf numFmtId="0" fontId="1" fillId="0" borderId="17" xfId="0" applyFont="1" applyFill="1" applyBorder="1" applyAlignment="1">
      <alignment horizontal="right"/>
    </xf>
    <xf numFmtId="0" fontId="1" fillId="0" borderId="25" xfId="0" applyFont="1" applyFill="1" applyBorder="1" applyAlignment="1">
      <alignment horizontal="right"/>
    </xf>
    <xf numFmtId="0" fontId="3" fillId="0" borderId="26" xfId="0" applyFont="1" applyFill="1" applyBorder="1" applyAlignment="1">
      <alignment horizontal="left"/>
    </xf>
    <xf numFmtId="0" fontId="1" fillId="0" borderId="27" xfId="0" applyFont="1" applyFill="1" applyBorder="1" applyAlignment="1">
      <alignment horizontal="left"/>
    </xf>
    <xf numFmtId="0" fontId="1" fillId="0" borderId="28" xfId="0" applyFont="1" applyFill="1" applyBorder="1" applyAlignment="1">
      <alignment horizontal="right"/>
    </xf>
    <xf numFmtId="0" fontId="1" fillId="0" borderId="28" xfId="0" applyFont="1" applyBorder="1" applyAlignment="1">
      <alignment horizontal="left" wrapText="1" indent="3"/>
    </xf>
    <xf numFmtId="0" fontId="3" fillId="0" borderId="29" xfId="0" applyFont="1" applyFill="1" applyBorder="1" applyAlignment="1">
      <alignment horizontal="left"/>
    </xf>
    <xf numFmtId="0" fontId="1" fillId="0" borderId="30" xfId="0" applyFont="1" applyFill="1" applyBorder="1" applyAlignment="1">
      <alignment horizontal="left"/>
    </xf>
    <xf numFmtId="0" fontId="1" fillId="0" borderId="31" xfId="0" applyFont="1" applyFill="1" applyBorder="1" applyAlignment="1">
      <alignment horizontal="right"/>
    </xf>
    <xf numFmtId="0" fontId="0" fillId="0" borderId="0" xfId="0" applyBorder="1" applyAlignment="1">
      <alignment horizontal="left" indent="3"/>
    </xf>
    <xf numFmtId="0" fontId="1" fillId="0" borderId="0" xfId="0" applyFont="1" applyFill="1" applyBorder="1" applyAlignment="1" quotePrefix="1">
      <alignment horizontal="left"/>
    </xf>
    <xf numFmtId="0" fontId="1" fillId="0" borderId="0" xfId="0" applyFont="1" applyFill="1" applyAlignment="1" quotePrefix="1">
      <alignment horizontal="left"/>
    </xf>
    <xf numFmtId="167" fontId="1" fillId="0" borderId="0" xfId="0" applyNumberFormat="1" applyFont="1" applyAlignment="1">
      <alignment horizontal="left" indent="3"/>
    </xf>
    <xf numFmtId="0" fontId="1" fillId="0" borderId="0" xfId="0" applyFont="1" applyAlignment="1">
      <alignment horizontal="left"/>
    </xf>
    <xf numFmtId="0" fontId="1" fillId="0" borderId="0" xfId="0" applyFont="1" applyFill="1" applyAlignment="1">
      <alignment horizontal="left"/>
    </xf>
    <xf numFmtId="168" fontId="1" fillId="0" borderId="0" xfId="0" applyNumberFormat="1" applyFont="1" applyBorder="1" applyAlignment="1">
      <alignment/>
    </xf>
    <xf numFmtId="1" fontId="1" fillId="0" borderId="0" xfId="0" applyNumberFormat="1" applyFont="1" applyBorder="1" applyAlignment="1">
      <alignment horizontal="right"/>
    </xf>
    <xf numFmtId="168" fontId="1" fillId="0" borderId="0" xfId="0" applyNumberFormat="1" applyFont="1" applyBorder="1" applyAlignment="1">
      <alignment horizontal="left"/>
    </xf>
    <xf numFmtId="0" fontId="3" fillId="0" borderId="0" xfId="0" applyFont="1" applyBorder="1" applyAlignment="1">
      <alignment/>
    </xf>
    <xf numFmtId="168" fontId="1" fillId="0" borderId="0" xfId="0" applyNumberFormat="1" applyFont="1" applyBorder="1" applyAlignment="1" quotePrefix="1">
      <alignment horizontal="left"/>
    </xf>
    <xf numFmtId="49" fontId="1" fillId="0" borderId="0" xfId="0" applyNumberFormat="1" applyFont="1" applyFill="1" applyAlignment="1">
      <alignment horizontal="left"/>
    </xf>
    <xf numFmtId="0" fontId="1" fillId="0" borderId="0" xfId="0" applyFont="1" applyFill="1" applyAlignment="1">
      <alignment/>
    </xf>
    <xf numFmtId="0" fontId="1" fillId="0" borderId="0" xfId="0" applyFont="1" applyAlignment="1" quotePrefix="1">
      <alignment/>
    </xf>
    <xf numFmtId="3" fontId="1" fillId="0" borderId="0" xfId="0" applyNumberFormat="1" applyFont="1" applyFill="1" applyAlignment="1">
      <alignment/>
    </xf>
    <xf numFmtId="0" fontId="1" fillId="0" borderId="29" xfId="0" applyFont="1" applyFill="1" applyBorder="1" applyAlignment="1">
      <alignment horizontal="right"/>
    </xf>
    <xf numFmtId="0" fontId="0" fillId="0" borderId="0" xfId="0" applyAlignment="1">
      <alignment horizontal="center" wrapText="1"/>
    </xf>
    <xf numFmtId="0" fontId="0" fillId="0" borderId="32" xfId="0" applyBorder="1" applyAlignment="1" quotePrefix="1">
      <alignment horizontal="center"/>
    </xf>
    <xf numFmtId="0" fontId="0" fillId="0" borderId="32" xfId="0" applyBorder="1" applyAlignment="1">
      <alignment horizontal="center"/>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33" xfId="0" applyFont="1" applyBorder="1" applyAlignment="1">
      <alignment horizontal="center" vertical="top"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9" xfId="0" applyFont="1" applyBorder="1" applyAlignment="1">
      <alignment horizontal="left" wrapText="1" indent="3"/>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2" fillId="0" borderId="14" xfId="0" applyFont="1" applyBorder="1" applyAlignment="1">
      <alignment horizontal="right" wrapText="1"/>
    </xf>
    <xf numFmtId="0" fontId="2" fillId="0" borderId="0" xfId="0" applyFont="1" applyBorder="1" applyAlignment="1">
      <alignment horizontal="right" wrapText="1"/>
    </xf>
    <xf numFmtId="0" fontId="2" fillId="0" borderId="15" xfId="0" applyFont="1" applyBorder="1" applyAlignment="1">
      <alignment horizontal="right" wrapText="1"/>
    </xf>
    <xf numFmtId="0" fontId="1" fillId="0" borderId="0" xfId="0" applyFont="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left" wrapText="1"/>
    </xf>
    <xf numFmtId="0" fontId="1" fillId="0" borderId="18" xfId="0" applyFont="1" applyBorder="1" applyAlignment="1">
      <alignment horizontal="left" wrapText="1"/>
    </xf>
    <xf numFmtId="0" fontId="1" fillId="0" borderId="16" xfId="0" applyFont="1" applyBorder="1" applyAlignment="1">
      <alignment horizontal="right" wrapText="1"/>
    </xf>
    <xf numFmtId="0" fontId="1" fillId="0" borderId="18" xfId="0" applyFont="1" applyBorder="1" applyAlignment="1">
      <alignment horizontal="right"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1" fillId="0" borderId="33" xfId="0" applyFont="1" applyBorder="1" applyAlignment="1">
      <alignment horizontal="right" wrapText="1"/>
    </xf>
    <xf numFmtId="0" fontId="1" fillId="0" borderId="34" xfId="0" applyFont="1" applyBorder="1" applyAlignment="1">
      <alignment horizontal="righ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14" xfId="0" applyFont="1" applyFill="1" applyBorder="1" applyAlignment="1">
      <alignment horizontal="right" wrapText="1"/>
    </xf>
    <xf numFmtId="0" fontId="1" fillId="0" borderId="15" xfId="0" applyFont="1" applyFill="1" applyBorder="1" applyAlignment="1">
      <alignment horizontal="right" wrapText="1"/>
    </xf>
    <xf numFmtId="0" fontId="1" fillId="0" borderId="33" xfId="0" applyFont="1" applyFill="1" applyBorder="1" applyAlignment="1">
      <alignment horizontal="left" wrapText="1"/>
    </xf>
    <xf numFmtId="0" fontId="1" fillId="0" borderId="34" xfId="0" applyFont="1" applyFill="1" applyBorder="1" applyAlignment="1">
      <alignment horizontal="left" wrapText="1"/>
    </xf>
    <xf numFmtId="0" fontId="1" fillId="0" borderId="33" xfId="0" applyFont="1" applyFill="1" applyBorder="1" applyAlignment="1">
      <alignment horizontal="right" wrapText="1"/>
    </xf>
    <xf numFmtId="0" fontId="1" fillId="0" borderId="34" xfId="0" applyFont="1" applyFill="1" applyBorder="1" applyAlignment="1">
      <alignment horizontal="right" wrapText="1"/>
    </xf>
    <xf numFmtId="0" fontId="1" fillId="0" borderId="16" xfId="0" applyFont="1" applyFill="1" applyBorder="1" applyAlignment="1">
      <alignment horizontal="left" wrapText="1"/>
    </xf>
    <xf numFmtId="0" fontId="1" fillId="0" borderId="18" xfId="0" applyFont="1" applyFill="1" applyBorder="1" applyAlignment="1">
      <alignment horizontal="left" wrapText="1"/>
    </xf>
    <xf numFmtId="0" fontId="1" fillId="0" borderId="16" xfId="0" applyFont="1" applyFill="1" applyBorder="1" applyAlignment="1">
      <alignment horizontal="right" wrapText="1"/>
    </xf>
    <xf numFmtId="0" fontId="1" fillId="0" borderId="18" xfId="0" applyFont="1" applyFill="1" applyBorder="1" applyAlignment="1">
      <alignment horizontal="right" wrapText="1"/>
    </xf>
    <xf numFmtId="0" fontId="2" fillId="0" borderId="24" xfId="0" applyFont="1" applyBorder="1" applyAlignment="1">
      <alignment horizontal="left" wrapText="1"/>
    </xf>
    <xf numFmtId="0" fontId="2" fillId="0" borderId="19" xfId="0" applyFont="1" applyBorder="1" applyAlignment="1">
      <alignment horizontal="left" wrapText="1"/>
    </xf>
    <xf numFmtId="0" fontId="2" fillId="0" borderId="35" xfId="0" applyFont="1" applyBorder="1" applyAlignment="1">
      <alignment horizontal="left" wrapText="1"/>
    </xf>
    <xf numFmtId="0" fontId="2" fillId="0" borderId="24" xfId="0" applyFont="1" applyBorder="1" applyAlignment="1">
      <alignment horizontal="right" wrapText="1"/>
    </xf>
    <xf numFmtId="0" fontId="2" fillId="0" borderId="19" xfId="0" applyFont="1" applyBorder="1" applyAlignment="1">
      <alignment horizontal="right" wrapText="1"/>
    </xf>
    <xf numFmtId="0" fontId="2" fillId="0" borderId="3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42</xdr:row>
      <xdr:rowOff>152400</xdr:rowOff>
    </xdr:from>
    <xdr:to>
      <xdr:col>16</xdr:col>
      <xdr:colOff>933450</xdr:colOff>
      <xdr:row>47</xdr:row>
      <xdr:rowOff>133350</xdr:rowOff>
    </xdr:to>
    <xdr:pic>
      <xdr:nvPicPr>
        <xdr:cNvPr id="1" name="Picture 1"/>
        <xdr:cNvPicPr preferRelativeResize="1">
          <a:picLocks noChangeAspect="1"/>
        </xdr:cNvPicPr>
      </xdr:nvPicPr>
      <xdr:blipFill>
        <a:blip r:embed="rId1"/>
        <a:stretch>
          <a:fillRect/>
        </a:stretch>
      </xdr:blipFill>
      <xdr:spPr>
        <a:xfrm>
          <a:off x="13296900" y="7200900"/>
          <a:ext cx="16097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90" zoomScaleNormal="90" zoomScalePageLayoutView="0" workbookViewId="0" topLeftCell="A1">
      <selection activeCell="A1" sqref="A1"/>
    </sheetView>
  </sheetViews>
  <sheetFormatPr defaultColWidth="9.140625" defaultRowHeight="12.75"/>
  <cols>
    <col min="1" max="1" width="1.7109375" style="1" customWidth="1"/>
    <col min="2" max="2" width="1.1484375" style="1" customWidth="1"/>
    <col min="3" max="3" width="30.28125" style="1" customWidth="1"/>
    <col min="4" max="16" width="13.57421875" style="1" customWidth="1"/>
    <col min="17" max="17" width="30.28125" style="1" customWidth="1"/>
    <col min="18" max="19" width="1.1484375" style="1" customWidth="1"/>
    <col min="20" max="16384" width="9.140625" style="1" customWidth="1"/>
  </cols>
  <sheetData>
    <row r="1" spans="1:19" ht="12.75" customHeight="1">
      <c r="A1" s="22" t="s">
        <v>93</v>
      </c>
      <c r="D1" s="71" t="s">
        <v>0</v>
      </c>
      <c r="E1" s="71"/>
      <c r="F1" s="71"/>
      <c r="G1" s="71"/>
      <c r="H1" s="71"/>
      <c r="I1" s="71"/>
      <c r="J1" s="71"/>
      <c r="K1" s="71"/>
      <c r="L1" s="71"/>
      <c r="M1" s="71"/>
      <c r="N1" s="71"/>
      <c r="O1" s="71"/>
      <c r="P1" s="71"/>
      <c r="S1" s="29" t="s">
        <v>94</v>
      </c>
    </row>
    <row r="2" spans="4:16" ht="12.75" customHeight="1">
      <c r="D2" s="71" t="s">
        <v>104</v>
      </c>
      <c r="E2" s="71"/>
      <c r="F2" s="71"/>
      <c r="G2" s="71"/>
      <c r="H2" s="71"/>
      <c r="I2" s="71"/>
      <c r="J2" s="71"/>
      <c r="K2" s="71"/>
      <c r="L2" s="71"/>
      <c r="M2" s="71"/>
      <c r="N2" s="71"/>
      <c r="O2" s="71"/>
      <c r="P2" s="71"/>
    </row>
    <row r="3" spans="1:16" ht="12.75" customHeight="1">
      <c r="A3" s="12"/>
      <c r="D3" s="72" t="s">
        <v>82</v>
      </c>
      <c r="E3" s="73"/>
      <c r="F3" s="73"/>
      <c r="G3" s="73"/>
      <c r="H3" s="73"/>
      <c r="I3" s="73"/>
      <c r="J3" s="73"/>
      <c r="K3" s="73"/>
      <c r="L3" s="73"/>
      <c r="M3" s="73"/>
      <c r="N3" s="73"/>
      <c r="O3" s="73"/>
      <c r="P3" s="73"/>
    </row>
    <row r="4" spans="1:19" ht="12.75">
      <c r="A4" s="74"/>
      <c r="B4" s="75"/>
      <c r="C4" s="76"/>
      <c r="D4" s="83" t="str">
        <f>" Jan 2002"</f>
        <v> Jan 2002</v>
      </c>
      <c r="E4" s="83" t="str">
        <f>" Feb 2002"</f>
        <v> Feb 2002</v>
      </c>
      <c r="F4" s="83" t="s">
        <v>1</v>
      </c>
      <c r="G4" s="83" t="str">
        <f>" Apr 2002"</f>
        <v> Apr 2002</v>
      </c>
      <c r="H4" s="83" t="s">
        <v>2</v>
      </c>
      <c r="I4" s="83" t="str">
        <f>" Jun 2002"</f>
        <v> Jun 2002</v>
      </c>
      <c r="J4" s="83" t="str">
        <f>" Jul 2002"</f>
        <v> Jul 2002</v>
      </c>
      <c r="K4" s="83" t="str">
        <f>" Aug 2002"</f>
        <v> Aug 2002</v>
      </c>
      <c r="L4" s="83" t="str">
        <f>" Sep 2002"</f>
        <v> Sep 2002</v>
      </c>
      <c r="M4" s="83" t="s">
        <v>49</v>
      </c>
      <c r="N4" s="83" t="str">
        <f>" Nov 2002"</f>
        <v> Nov 2002</v>
      </c>
      <c r="O4" s="83" t="s">
        <v>50</v>
      </c>
      <c r="P4" s="3" t="s">
        <v>3</v>
      </c>
      <c r="Q4" s="74"/>
      <c r="R4" s="75"/>
      <c r="S4" s="76"/>
    </row>
    <row r="5" spans="1:19" ht="12.75">
      <c r="A5" s="77"/>
      <c r="B5" s="78"/>
      <c r="C5" s="79"/>
      <c r="D5" s="84"/>
      <c r="E5" s="84"/>
      <c r="F5" s="84"/>
      <c r="G5" s="84"/>
      <c r="H5" s="84"/>
      <c r="I5" s="84"/>
      <c r="J5" s="84"/>
      <c r="K5" s="84"/>
      <c r="L5" s="84"/>
      <c r="M5" s="84"/>
      <c r="N5" s="84"/>
      <c r="O5" s="84"/>
      <c r="P5" s="4" t="s">
        <v>4</v>
      </c>
      <c r="Q5" s="77"/>
      <c r="R5" s="78"/>
      <c r="S5" s="79"/>
    </row>
    <row r="6" spans="1:19" ht="22.5">
      <c r="A6" s="80"/>
      <c r="B6" s="81"/>
      <c r="C6" s="82"/>
      <c r="D6" s="85"/>
      <c r="E6" s="85"/>
      <c r="F6" s="85"/>
      <c r="G6" s="85"/>
      <c r="H6" s="85"/>
      <c r="I6" s="85"/>
      <c r="J6" s="85"/>
      <c r="K6" s="85"/>
      <c r="L6" s="85"/>
      <c r="M6" s="85"/>
      <c r="N6" s="85"/>
      <c r="O6" s="85"/>
      <c r="P6" s="5" t="s">
        <v>85</v>
      </c>
      <c r="Q6" s="80"/>
      <c r="R6" s="81"/>
      <c r="S6" s="82"/>
    </row>
    <row r="7" spans="1:19" ht="12.75">
      <c r="A7" s="86"/>
      <c r="B7" s="86"/>
      <c r="C7" s="86"/>
      <c r="D7" s="86"/>
      <c r="E7" s="86"/>
      <c r="F7" s="86"/>
      <c r="G7" s="86"/>
      <c r="H7" s="86"/>
      <c r="I7" s="86"/>
      <c r="J7" s="86"/>
      <c r="K7" s="86"/>
      <c r="L7" s="86"/>
      <c r="M7" s="86"/>
      <c r="N7" s="86"/>
      <c r="O7" s="86"/>
      <c r="P7" s="86"/>
      <c r="Q7" s="86"/>
      <c r="R7" s="86"/>
      <c r="S7" s="86"/>
    </row>
    <row r="8" spans="1:19" ht="12.75">
      <c r="A8" s="74"/>
      <c r="B8" s="75"/>
      <c r="C8" s="76"/>
      <c r="D8" s="2" t="s">
        <v>38</v>
      </c>
      <c r="E8" s="2" t="s">
        <v>39</v>
      </c>
      <c r="F8" s="2" t="s">
        <v>5</v>
      </c>
      <c r="G8" s="2" t="s">
        <v>40</v>
      </c>
      <c r="H8" s="2" t="s">
        <v>6</v>
      </c>
      <c r="I8" s="2" t="s">
        <v>41</v>
      </c>
      <c r="J8" s="2" t="s">
        <v>42</v>
      </c>
      <c r="K8" s="2" t="s">
        <v>43</v>
      </c>
      <c r="L8" s="2" t="s">
        <v>44</v>
      </c>
      <c r="M8" s="2" t="s">
        <v>51</v>
      </c>
      <c r="N8" s="2" t="s">
        <v>52</v>
      </c>
      <c r="O8" s="2" t="s">
        <v>53</v>
      </c>
      <c r="P8" s="2" t="s">
        <v>38</v>
      </c>
      <c r="Q8" s="74"/>
      <c r="R8" s="75"/>
      <c r="S8" s="76"/>
    </row>
    <row r="9" spans="1:19" ht="12.75" customHeight="1">
      <c r="A9" s="87" t="s">
        <v>54</v>
      </c>
      <c r="B9" s="88"/>
      <c r="C9" s="89"/>
      <c r="D9" s="13">
        <v>146.5</v>
      </c>
      <c r="E9" s="13">
        <f>D33</f>
        <v>99.5</v>
      </c>
      <c r="F9" s="13">
        <f aca="true" t="shared" si="0" ref="F9:O9">E33</f>
        <v>109.60000000000001</v>
      </c>
      <c r="G9" s="13">
        <f t="shared" si="0"/>
        <v>297</v>
      </c>
      <c r="H9" s="13">
        <f t="shared" si="0"/>
        <v>508.4</v>
      </c>
      <c r="I9" s="13">
        <f t="shared" si="0"/>
        <v>619.9000000000001</v>
      </c>
      <c r="J9" s="13">
        <f t="shared" si="0"/>
        <v>635.2</v>
      </c>
      <c r="K9" s="13">
        <f t="shared" si="0"/>
        <v>611.9000000000001</v>
      </c>
      <c r="L9" s="13">
        <f t="shared" si="0"/>
        <v>541.4000000000002</v>
      </c>
      <c r="M9" s="13">
        <f t="shared" si="0"/>
        <v>469.00000000000017</v>
      </c>
      <c r="N9" s="13">
        <f t="shared" si="0"/>
        <v>397.5000000000001</v>
      </c>
      <c r="O9" s="13">
        <f t="shared" si="0"/>
        <v>327.3000000000001</v>
      </c>
      <c r="P9" s="13">
        <v>146.5</v>
      </c>
      <c r="Q9" s="90" t="s">
        <v>7</v>
      </c>
      <c r="R9" s="91"/>
      <c r="S9" s="92"/>
    </row>
    <row r="10" spans="1:19" ht="22.5">
      <c r="A10" s="6"/>
      <c r="B10" s="11"/>
      <c r="C10" s="11"/>
      <c r="D10" s="27"/>
      <c r="E10" s="27"/>
      <c r="F10" s="27"/>
      <c r="G10" s="27"/>
      <c r="H10" s="27"/>
      <c r="I10" s="27"/>
      <c r="J10" s="27"/>
      <c r="K10" s="27"/>
      <c r="L10" s="27"/>
      <c r="M10" s="27"/>
      <c r="N10" s="27"/>
      <c r="O10" s="27"/>
      <c r="P10" s="30" t="s">
        <v>88</v>
      </c>
      <c r="Q10" s="93"/>
      <c r="R10" s="93"/>
      <c r="S10" s="94"/>
    </row>
    <row r="11" spans="1:19" ht="12.75" customHeight="1">
      <c r="A11" s="87" t="s">
        <v>55</v>
      </c>
      <c r="B11" s="88"/>
      <c r="C11" s="89"/>
      <c r="D11" s="13">
        <f>D12+D13</f>
        <v>0.6</v>
      </c>
      <c r="E11" s="13">
        <f aca="true" t="shared" si="1" ref="E11:P11">E12+E13</f>
        <v>54.3</v>
      </c>
      <c r="F11" s="13">
        <f t="shared" si="1"/>
        <v>227.9</v>
      </c>
      <c r="G11" s="13">
        <f t="shared" si="1"/>
        <v>267</v>
      </c>
      <c r="H11" s="13">
        <f t="shared" si="1"/>
        <v>182.3</v>
      </c>
      <c r="I11" s="13">
        <f t="shared" si="1"/>
        <v>121.2</v>
      </c>
      <c r="J11" s="13">
        <f t="shared" si="1"/>
        <v>46.6</v>
      </c>
      <c r="K11" s="13">
        <f t="shared" si="1"/>
        <v>10.7</v>
      </c>
      <c r="L11" s="13">
        <f t="shared" si="1"/>
        <v>3.4</v>
      </c>
      <c r="M11" s="13">
        <f t="shared" si="1"/>
        <v>1.4</v>
      </c>
      <c r="N11" s="13">
        <f t="shared" si="1"/>
        <v>0.3</v>
      </c>
      <c r="O11" s="13">
        <f t="shared" si="1"/>
        <v>0.3</v>
      </c>
      <c r="P11" s="13">
        <f t="shared" si="1"/>
        <v>915.9999999999998</v>
      </c>
      <c r="Q11" s="90" t="s">
        <v>8</v>
      </c>
      <c r="R11" s="91"/>
      <c r="S11" s="92"/>
    </row>
    <row r="12" spans="1:19" ht="12.75" customHeight="1">
      <c r="A12" s="6"/>
      <c r="B12" s="95" t="s">
        <v>92</v>
      </c>
      <c r="C12" s="96"/>
      <c r="D12" s="14">
        <v>0.5</v>
      </c>
      <c r="E12" s="14">
        <v>54.3</v>
      </c>
      <c r="F12" s="14">
        <v>227.9</v>
      </c>
      <c r="G12" s="14">
        <v>267</v>
      </c>
      <c r="H12" s="14">
        <v>182.3</v>
      </c>
      <c r="I12" s="14">
        <v>120.8</v>
      </c>
      <c r="J12" s="14">
        <v>45.6</v>
      </c>
      <c r="K12" s="14">
        <v>10.5</v>
      </c>
      <c r="L12" s="14">
        <v>3.3</v>
      </c>
      <c r="M12" s="14">
        <v>1.4</v>
      </c>
      <c r="N12" s="14">
        <v>0.3</v>
      </c>
      <c r="O12" s="14">
        <v>0.3</v>
      </c>
      <c r="P12" s="14">
        <f>SUM(D12:O12)</f>
        <v>914.1999999999998</v>
      </c>
      <c r="Q12" s="97" t="s">
        <v>91</v>
      </c>
      <c r="R12" s="98"/>
      <c r="S12" s="7"/>
    </row>
    <row r="13" spans="1:19" ht="12.75" customHeight="1">
      <c r="A13" s="6"/>
      <c r="B13" s="99" t="s">
        <v>9</v>
      </c>
      <c r="C13" s="100"/>
      <c r="D13" s="15">
        <v>0.1</v>
      </c>
      <c r="E13" s="15">
        <v>0</v>
      </c>
      <c r="F13" s="15">
        <v>0</v>
      </c>
      <c r="G13" s="15">
        <v>0</v>
      </c>
      <c r="H13" s="15">
        <v>0</v>
      </c>
      <c r="I13" s="15">
        <v>0.4</v>
      </c>
      <c r="J13" s="15">
        <v>1</v>
      </c>
      <c r="K13" s="15">
        <v>0.2</v>
      </c>
      <c r="L13" s="15">
        <v>0.1</v>
      </c>
      <c r="M13" s="15">
        <v>0</v>
      </c>
      <c r="N13" s="15">
        <v>0</v>
      </c>
      <c r="O13" s="15">
        <v>0</v>
      </c>
      <c r="P13" s="15">
        <f>SUM(D13:O13)</f>
        <v>1.8</v>
      </c>
      <c r="Q13" s="101" t="s">
        <v>10</v>
      </c>
      <c r="R13" s="102"/>
      <c r="S13" s="7"/>
    </row>
    <row r="14" spans="1:19" ht="12.75">
      <c r="A14" s="6"/>
      <c r="B14" s="11"/>
      <c r="C14" s="11"/>
      <c r="D14" s="27"/>
      <c r="E14" s="27"/>
      <c r="F14" s="27"/>
      <c r="G14" s="27"/>
      <c r="H14" s="27"/>
      <c r="I14" s="27"/>
      <c r="J14" s="27"/>
      <c r="K14" s="27"/>
      <c r="L14" s="27"/>
      <c r="M14" s="27"/>
      <c r="N14" s="27"/>
      <c r="O14" s="27"/>
      <c r="P14" s="27"/>
      <c r="Q14" s="11"/>
      <c r="R14" s="11"/>
      <c r="S14" s="7"/>
    </row>
    <row r="15" spans="1:19" ht="12.75" customHeight="1">
      <c r="A15" s="87" t="s">
        <v>56</v>
      </c>
      <c r="B15" s="88"/>
      <c r="C15" s="89"/>
      <c r="D15" s="13">
        <f>D16+D20+D21+D22</f>
        <v>45.3</v>
      </c>
      <c r="E15" s="13">
        <f aca="true" t="shared" si="2" ref="E15:P15">E16+E20+E21+E22</f>
        <v>40.9</v>
      </c>
      <c r="F15" s="13">
        <f t="shared" si="2"/>
        <v>40.800000000000004</v>
      </c>
      <c r="G15" s="13">
        <f t="shared" si="2"/>
        <v>56.099999999999994</v>
      </c>
      <c r="H15" s="13">
        <f t="shared" si="2"/>
        <v>56.6</v>
      </c>
      <c r="I15" s="13">
        <f t="shared" si="2"/>
        <v>65.5</v>
      </c>
      <c r="J15" s="13">
        <f t="shared" si="2"/>
        <v>67.89999999999999</v>
      </c>
      <c r="K15" s="13">
        <f t="shared" si="2"/>
        <v>74.89999999999999</v>
      </c>
      <c r="L15" s="13">
        <f t="shared" si="2"/>
        <v>74.6</v>
      </c>
      <c r="M15" s="13">
        <f t="shared" si="2"/>
        <v>73.30000000000001</v>
      </c>
      <c r="N15" s="13">
        <f t="shared" si="2"/>
        <v>71.49999999999999</v>
      </c>
      <c r="O15" s="13">
        <f t="shared" si="2"/>
        <v>55.70000000000001</v>
      </c>
      <c r="P15" s="13">
        <f t="shared" si="2"/>
        <v>723.0999999999999</v>
      </c>
      <c r="Q15" s="90" t="s">
        <v>11</v>
      </c>
      <c r="R15" s="91"/>
      <c r="S15" s="92"/>
    </row>
    <row r="16" spans="1:19" ht="12.75" customHeight="1">
      <c r="A16" s="6"/>
      <c r="B16" s="95" t="s">
        <v>12</v>
      </c>
      <c r="C16" s="96"/>
      <c r="D16" s="14">
        <f>D17+D18+D19</f>
        <v>44.8</v>
      </c>
      <c r="E16" s="14">
        <f aca="true" t="shared" si="3" ref="E16:P16">E17+E18+E19</f>
        <v>39.9</v>
      </c>
      <c r="F16" s="14">
        <f t="shared" si="3"/>
        <v>39.5</v>
      </c>
      <c r="G16" s="14">
        <f t="shared" si="3"/>
        <v>55.4</v>
      </c>
      <c r="H16" s="14">
        <f t="shared" si="3"/>
        <v>55.7</v>
      </c>
      <c r="I16" s="14">
        <f t="shared" si="3"/>
        <v>62.6</v>
      </c>
      <c r="J16" s="14">
        <f t="shared" si="3"/>
        <v>63.5</v>
      </c>
      <c r="K16" s="14">
        <f t="shared" si="3"/>
        <v>68.5</v>
      </c>
      <c r="L16" s="14">
        <f t="shared" si="3"/>
        <v>72.39999999999999</v>
      </c>
      <c r="M16" s="14">
        <f t="shared" si="3"/>
        <v>71.9</v>
      </c>
      <c r="N16" s="14">
        <f t="shared" si="3"/>
        <v>71</v>
      </c>
      <c r="O16" s="14">
        <f t="shared" si="3"/>
        <v>55.2</v>
      </c>
      <c r="P16" s="14">
        <f t="shared" si="3"/>
        <v>700.4</v>
      </c>
      <c r="Q16" s="97" t="s">
        <v>13</v>
      </c>
      <c r="R16" s="98"/>
      <c r="S16" s="7"/>
    </row>
    <row r="17" spans="1:19" s="37" customFormat="1" ht="12.75">
      <c r="A17" s="31"/>
      <c r="B17" s="32"/>
      <c r="C17" s="33" t="s">
        <v>63</v>
      </c>
      <c r="D17" s="34">
        <v>0.1</v>
      </c>
      <c r="E17" s="34">
        <v>0.1</v>
      </c>
      <c r="F17" s="34">
        <v>0</v>
      </c>
      <c r="G17" s="34">
        <v>0</v>
      </c>
      <c r="H17" s="34">
        <v>0</v>
      </c>
      <c r="I17" s="34">
        <v>0</v>
      </c>
      <c r="J17" s="34">
        <v>0</v>
      </c>
      <c r="K17" s="34">
        <v>0</v>
      </c>
      <c r="L17" s="34">
        <v>0</v>
      </c>
      <c r="M17" s="34">
        <v>0</v>
      </c>
      <c r="N17" s="34">
        <v>0</v>
      </c>
      <c r="O17" s="34">
        <v>0</v>
      </c>
      <c r="P17" s="14">
        <f aca="true" t="shared" si="4" ref="P17:P22">SUM(D17:O17)</f>
        <v>0.2</v>
      </c>
      <c r="Q17" s="35" t="s">
        <v>31</v>
      </c>
      <c r="R17" s="32"/>
      <c r="S17" s="36"/>
    </row>
    <row r="18" spans="1:19" ht="12.75">
      <c r="A18" s="31"/>
      <c r="B18" s="32"/>
      <c r="C18" s="38" t="s">
        <v>64</v>
      </c>
      <c r="D18" s="16">
        <v>0.2</v>
      </c>
      <c r="E18" s="16">
        <v>0.2</v>
      </c>
      <c r="F18" s="16">
        <v>0.2</v>
      </c>
      <c r="G18" s="16">
        <v>0.3</v>
      </c>
      <c r="H18" s="16">
        <v>0.2</v>
      </c>
      <c r="I18" s="16">
        <v>0.2</v>
      </c>
      <c r="J18" s="16">
        <v>0.2</v>
      </c>
      <c r="K18" s="16">
        <v>0.2</v>
      </c>
      <c r="L18" s="16">
        <v>0.1</v>
      </c>
      <c r="M18" s="16">
        <v>0.2</v>
      </c>
      <c r="N18" s="16">
        <v>0.2</v>
      </c>
      <c r="O18" s="16">
        <v>0.1</v>
      </c>
      <c r="P18" s="16">
        <f t="shared" si="4"/>
        <v>2.3000000000000003</v>
      </c>
      <c r="Q18" s="39" t="s">
        <v>14</v>
      </c>
      <c r="R18" s="32"/>
      <c r="S18" s="36"/>
    </row>
    <row r="19" spans="1:19" ht="12.75">
      <c r="A19" s="6"/>
      <c r="B19" s="9"/>
      <c r="C19" s="10" t="s">
        <v>103</v>
      </c>
      <c r="D19" s="15">
        <v>44.5</v>
      </c>
      <c r="E19" s="15">
        <v>39.6</v>
      </c>
      <c r="F19" s="15">
        <v>39.3</v>
      </c>
      <c r="G19" s="15">
        <v>55.1</v>
      </c>
      <c r="H19" s="15">
        <v>55.5</v>
      </c>
      <c r="I19" s="15">
        <v>62.4</v>
      </c>
      <c r="J19" s="15">
        <v>63.3</v>
      </c>
      <c r="K19" s="15">
        <v>68.3</v>
      </c>
      <c r="L19" s="15">
        <v>72.3</v>
      </c>
      <c r="M19" s="15">
        <v>71.7</v>
      </c>
      <c r="N19" s="15">
        <v>70.8</v>
      </c>
      <c r="O19" s="15">
        <v>55.1</v>
      </c>
      <c r="P19" s="15">
        <f t="shared" si="4"/>
        <v>697.9</v>
      </c>
      <c r="Q19" s="8" t="s">
        <v>102</v>
      </c>
      <c r="R19" s="9"/>
      <c r="S19" s="7"/>
    </row>
    <row r="20" spans="1:19" ht="12.75" customHeight="1">
      <c r="A20" s="6"/>
      <c r="B20" s="103" t="s">
        <v>100</v>
      </c>
      <c r="C20" s="104"/>
      <c r="D20" s="14">
        <v>0</v>
      </c>
      <c r="E20" s="14">
        <v>0.5</v>
      </c>
      <c r="F20" s="14">
        <v>1.1</v>
      </c>
      <c r="G20" s="14">
        <v>0.3</v>
      </c>
      <c r="H20" s="14">
        <v>0.5</v>
      </c>
      <c r="I20" s="14">
        <v>2.5</v>
      </c>
      <c r="J20" s="14">
        <v>3.8</v>
      </c>
      <c r="K20" s="14">
        <v>5.6</v>
      </c>
      <c r="L20" s="14">
        <v>1</v>
      </c>
      <c r="M20" s="14">
        <v>0.7</v>
      </c>
      <c r="N20" s="14">
        <v>0.1</v>
      </c>
      <c r="O20" s="14">
        <v>0.2</v>
      </c>
      <c r="P20" s="14">
        <f t="shared" si="4"/>
        <v>16.299999999999997</v>
      </c>
      <c r="Q20" s="105" t="s">
        <v>101</v>
      </c>
      <c r="R20" s="106"/>
      <c r="S20" s="7"/>
    </row>
    <row r="21" spans="1:19" ht="12.75" customHeight="1">
      <c r="A21" s="31"/>
      <c r="B21" s="107" t="s">
        <v>15</v>
      </c>
      <c r="C21" s="108"/>
      <c r="D21" s="16">
        <v>0.4</v>
      </c>
      <c r="E21" s="16">
        <v>0.4</v>
      </c>
      <c r="F21" s="16">
        <v>0.2</v>
      </c>
      <c r="G21" s="16">
        <v>0.4</v>
      </c>
      <c r="H21" s="16">
        <v>0.4</v>
      </c>
      <c r="I21" s="16">
        <v>0.4</v>
      </c>
      <c r="J21" s="16">
        <v>0.3</v>
      </c>
      <c r="K21" s="16">
        <v>0.2</v>
      </c>
      <c r="L21" s="16">
        <v>0.3</v>
      </c>
      <c r="M21" s="16">
        <v>0.2</v>
      </c>
      <c r="N21" s="16">
        <v>0.1</v>
      </c>
      <c r="O21" s="16">
        <v>0.1</v>
      </c>
      <c r="P21" s="16">
        <f t="shared" si="4"/>
        <v>3.4</v>
      </c>
      <c r="Q21" s="109" t="s">
        <v>16</v>
      </c>
      <c r="R21" s="110"/>
      <c r="S21" s="36"/>
    </row>
    <row r="22" spans="1:19" ht="12.75" customHeight="1">
      <c r="A22" s="31"/>
      <c r="B22" s="111" t="s">
        <v>17</v>
      </c>
      <c r="C22" s="112"/>
      <c r="D22" s="15">
        <v>0.1</v>
      </c>
      <c r="E22" s="15">
        <v>0.1</v>
      </c>
      <c r="F22" s="15">
        <v>0</v>
      </c>
      <c r="G22" s="15">
        <v>0</v>
      </c>
      <c r="H22" s="15">
        <v>0</v>
      </c>
      <c r="I22" s="15">
        <v>0</v>
      </c>
      <c r="J22" s="15">
        <v>0.3</v>
      </c>
      <c r="K22" s="15">
        <v>0.6</v>
      </c>
      <c r="L22" s="15">
        <v>0.9</v>
      </c>
      <c r="M22" s="15">
        <v>0.5</v>
      </c>
      <c r="N22" s="15">
        <v>0.3</v>
      </c>
      <c r="O22" s="15">
        <v>0.2</v>
      </c>
      <c r="P22" s="15">
        <f t="shared" si="4"/>
        <v>3</v>
      </c>
      <c r="Q22" s="113" t="s">
        <v>18</v>
      </c>
      <c r="R22" s="114"/>
      <c r="S22" s="36"/>
    </row>
    <row r="23" spans="1:19" ht="12.75">
      <c r="A23" s="6"/>
      <c r="B23" s="11"/>
      <c r="C23" s="11"/>
      <c r="D23" s="27"/>
      <c r="E23" s="27"/>
      <c r="F23" s="27"/>
      <c r="G23" s="27"/>
      <c r="H23" s="27"/>
      <c r="I23" s="27"/>
      <c r="J23" s="27"/>
      <c r="K23" s="27"/>
      <c r="L23" s="27"/>
      <c r="M23" s="27"/>
      <c r="N23" s="27"/>
      <c r="O23" s="27"/>
      <c r="P23" s="27"/>
      <c r="Q23" s="11"/>
      <c r="R23" s="11"/>
      <c r="S23" s="7"/>
    </row>
    <row r="24" spans="1:19" ht="12.75" customHeight="1">
      <c r="A24" s="40" t="s">
        <v>65</v>
      </c>
      <c r="B24" s="41"/>
      <c r="C24" s="41"/>
      <c r="D24" s="27"/>
      <c r="E24" s="27"/>
      <c r="F24" s="27"/>
      <c r="G24" s="27"/>
      <c r="H24" s="27"/>
      <c r="I24" s="27"/>
      <c r="J24" s="27"/>
      <c r="K24" s="27"/>
      <c r="L24" s="27"/>
      <c r="M24" s="27"/>
      <c r="N24" s="27"/>
      <c r="O24" s="27"/>
      <c r="P24" s="27"/>
      <c r="Q24" s="21"/>
      <c r="R24" s="21"/>
      <c r="S24" s="42" t="s">
        <v>66</v>
      </c>
    </row>
    <row r="25" spans="1:19" ht="12.75" customHeight="1">
      <c r="A25" s="40"/>
      <c r="B25" s="43" t="s">
        <v>67</v>
      </c>
      <c r="C25" s="44"/>
      <c r="D25" s="13">
        <f>D26+D27</f>
        <v>0.2</v>
      </c>
      <c r="E25" s="13">
        <f aca="true" t="shared" si="5" ref="E25:P25">E26+E27</f>
        <v>0</v>
      </c>
      <c r="F25" s="13">
        <f t="shared" si="5"/>
        <v>0</v>
      </c>
      <c r="G25" s="13">
        <f t="shared" si="5"/>
        <v>0</v>
      </c>
      <c r="H25" s="13">
        <f t="shared" si="5"/>
        <v>7.3</v>
      </c>
      <c r="I25" s="13">
        <f t="shared" si="5"/>
        <v>38.2</v>
      </c>
      <c r="J25" s="13">
        <f t="shared" si="5"/>
        <v>0</v>
      </c>
      <c r="K25" s="13">
        <f t="shared" si="5"/>
        <v>0</v>
      </c>
      <c r="L25" s="13">
        <f t="shared" si="5"/>
        <v>0</v>
      </c>
      <c r="M25" s="13">
        <f t="shared" si="5"/>
        <v>0</v>
      </c>
      <c r="N25" s="13">
        <f t="shared" si="5"/>
        <v>0</v>
      </c>
      <c r="O25" s="13">
        <f t="shared" si="5"/>
        <v>0</v>
      </c>
      <c r="P25" s="13">
        <f t="shared" si="5"/>
        <v>45.7</v>
      </c>
      <c r="Q25" s="45"/>
      <c r="R25" s="46" t="s">
        <v>68</v>
      </c>
      <c r="S25" s="47"/>
    </row>
    <row r="26" spans="1:19" ht="12.75" customHeight="1">
      <c r="A26" s="40"/>
      <c r="B26" s="48"/>
      <c r="C26" s="49" t="s">
        <v>45</v>
      </c>
      <c r="D26" s="14">
        <v>0</v>
      </c>
      <c r="E26" s="14">
        <v>0</v>
      </c>
      <c r="F26" s="14">
        <v>0</v>
      </c>
      <c r="G26" s="14">
        <v>0</v>
      </c>
      <c r="H26" s="14">
        <v>0</v>
      </c>
      <c r="I26" s="14">
        <v>0</v>
      </c>
      <c r="J26" s="14">
        <v>0</v>
      </c>
      <c r="K26" s="14">
        <v>0</v>
      </c>
      <c r="L26" s="14">
        <v>0</v>
      </c>
      <c r="M26" s="14">
        <v>0</v>
      </c>
      <c r="N26" s="14">
        <v>0</v>
      </c>
      <c r="O26" s="14">
        <v>0</v>
      </c>
      <c r="P26" s="14">
        <f>SUM(D26:O26)</f>
        <v>0</v>
      </c>
      <c r="Q26" s="50" t="s">
        <v>47</v>
      </c>
      <c r="R26" s="50"/>
      <c r="S26" s="51"/>
    </row>
    <row r="27" spans="1:19" ht="12.75">
      <c r="A27" s="40"/>
      <c r="B27" s="52"/>
      <c r="C27" s="53" t="s">
        <v>46</v>
      </c>
      <c r="D27" s="15">
        <v>0.2</v>
      </c>
      <c r="E27" s="15">
        <v>0</v>
      </c>
      <c r="F27" s="15">
        <v>0</v>
      </c>
      <c r="G27" s="15">
        <v>0</v>
      </c>
      <c r="H27" s="15">
        <v>7.3</v>
      </c>
      <c r="I27" s="15">
        <v>38.2</v>
      </c>
      <c r="J27" s="15">
        <v>0</v>
      </c>
      <c r="K27" s="15">
        <v>0</v>
      </c>
      <c r="L27" s="15">
        <v>0</v>
      </c>
      <c r="M27" s="15">
        <v>0</v>
      </c>
      <c r="N27" s="15">
        <v>0</v>
      </c>
      <c r="O27" s="15">
        <v>0</v>
      </c>
      <c r="P27" s="15">
        <f>SUM(D27:O27)</f>
        <v>45.7</v>
      </c>
      <c r="Q27" s="54" t="s">
        <v>48</v>
      </c>
      <c r="R27" s="70"/>
      <c r="S27" s="51"/>
    </row>
    <row r="28" spans="1:19" ht="12.75">
      <c r="A28" s="6"/>
      <c r="B28" s="11"/>
      <c r="C28" s="11"/>
      <c r="D28" s="27"/>
      <c r="E28" s="27"/>
      <c r="F28" s="27"/>
      <c r="G28" s="27"/>
      <c r="H28" s="27"/>
      <c r="I28" s="27"/>
      <c r="J28" s="27"/>
      <c r="K28" s="27"/>
      <c r="L28" s="27"/>
      <c r="M28" s="27"/>
      <c r="N28" s="27"/>
      <c r="O28" s="27"/>
      <c r="P28" s="27"/>
      <c r="Q28" s="11"/>
      <c r="R28" s="11"/>
      <c r="S28" s="7"/>
    </row>
    <row r="29" spans="1:19" ht="12.75" customHeight="1">
      <c r="A29" s="87" t="s">
        <v>19</v>
      </c>
      <c r="B29" s="88"/>
      <c r="C29" s="89"/>
      <c r="D29" s="13">
        <f>D30+D31</f>
        <v>2.1</v>
      </c>
      <c r="E29" s="13">
        <f aca="true" t="shared" si="6" ref="E29:P29">E30+E31</f>
        <v>3.3</v>
      </c>
      <c r="F29" s="13">
        <f t="shared" si="6"/>
        <v>-0.30000000000000004</v>
      </c>
      <c r="G29" s="13">
        <f t="shared" si="6"/>
        <v>-0.5</v>
      </c>
      <c r="H29" s="13">
        <f t="shared" si="6"/>
        <v>6.9</v>
      </c>
      <c r="I29" s="13">
        <f t="shared" si="6"/>
        <v>2.2</v>
      </c>
      <c r="J29" s="13">
        <f t="shared" si="6"/>
        <v>2</v>
      </c>
      <c r="K29" s="13">
        <f t="shared" si="6"/>
        <v>6.300000000000001</v>
      </c>
      <c r="L29" s="13">
        <f t="shared" si="6"/>
        <v>1.2</v>
      </c>
      <c r="M29" s="13">
        <f t="shared" si="6"/>
        <v>-0.4</v>
      </c>
      <c r="N29" s="13">
        <f t="shared" si="6"/>
        <v>-1</v>
      </c>
      <c r="O29" s="13">
        <f t="shared" si="6"/>
        <v>-11</v>
      </c>
      <c r="P29" s="13">
        <f t="shared" si="6"/>
        <v>10.799999999999995</v>
      </c>
      <c r="Q29" s="90" t="s">
        <v>20</v>
      </c>
      <c r="R29" s="91"/>
      <c r="S29" s="92"/>
    </row>
    <row r="30" spans="1:19" ht="12.75" customHeight="1">
      <c r="A30" s="31"/>
      <c r="B30" s="115" t="s">
        <v>96</v>
      </c>
      <c r="C30" s="116"/>
      <c r="D30" s="14">
        <v>0.1</v>
      </c>
      <c r="E30" s="14">
        <v>0.3</v>
      </c>
      <c r="F30" s="14">
        <v>-1.1</v>
      </c>
      <c r="G30" s="14">
        <v>-1.3</v>
      </c>
      <c r="H30" s="14">
        <v>-2.9</v>
      </c>
      <c r="I30" s="14">
        <v>2</v>
      </c>
      <c r="J30" s="14">
        <v>1.9</v>
      </c>
      <c r="K30" s="14">
        <v>5.9</v>
      </c>
      <c r="L30" s="14">
        <v>1.2</v>
      </c>
      <c r="M30" s="14">
        <v>-0.3</v>
      </c>
      <c r="N30" s="14">
        <v>-0.9</v>
      </c>
      <c r="O30" s="14">
        <v>-1.4</v>
      </c>
      <c r="P30" s="14">
        <f>SUM(D30:O30)</f>
        <v>3.5000000000000004</v>
      </c>
      <c r="Q30" s="117" t="s">
        <v>97</v>
      </c>
      <c r="R30" s="118"/>
      <c r="S30" s="36"/>
    </row>
    <row r="31" spans="1:19" ht="12.75" customHeight="1">
      <c r="A31" s="6"/>
      <c r="B31" s="99" t="s">
        <v>98</v>
      </c>
      <c r="C31" s="100"/>
      <c r="D31" s="15">
        <v>2</v>
      </c>
      <c r="E31" s="15">
        <v>3</v>
      </c>
      <c r="F31" s="15">
        <v>0.8</v>
      </c>
      <c r="G31" s="15">
        <v>0.8</v>
      </c>
      <c r="H31" s="15">
        <v>9.8</v>
      </c>
      <c r="I31" s="15">
        <v>0.2</v>
      </c>
      <c r="J31" s="15">
        <v>0.1</v>
      </c>
      <c r="K31" s="15">
        <v>0.4</v>
      </c>
      <c r="L31" s="15">
        <v>0</v>
      </c>
      <c r="M31" s="15">
        <v>-0.1</v>
      </c>
      <c r="N31" s="15">
        <v>-0.1</v>
      </c>
      <c r="O31" s="15">
        <v>-9.6</v>
      </c>
      <c r="P31" s="15">
        <f>SUM(D31:O31)</f>
        <v>7.299999999999995</v>
      </c>
      <c r="Q31" s="101" t="s">
        <v>99</v>
      </c>
      <c r="R31" s="102"/>
      <c r="S31" s="7"/>
    </row>
    <row r="32" spans="1:19" ht="12.75">
      <c r="A32" s="80"/>
      <c r="B32" s="81"/>
      <c r="C32" s="81"/>
      <c r="D32" s="26" t="s">
        <v>32</v>
      </c>
      <c r="E32" s="26" t="s">
        <v>28</v>
      </c>
      <c r="F32" s="26" t="s">
        <v>21</v>
      </c>
      <c r="G32" s="26" t="s">
        <v>33</v>
      </c>
      <c r="H32" s="26" t="s">
        <v>22</v>
      </c>
      <c r="I32" s="26" t="s">
        <v>34</v>
      </c>
      <c r="J32" s="26" t="s">
        <v>35</v>
      </c>
      <c r="K32" s="26" t="s">
        <v>36</v>
      </c>
      <c r="L32" s="26" t="s">
        <v>37</v>
      </c>
      <c r="M32" s="26" t="s">
        <v>57</v>
      </c>
      <c r="N32" s="26" t="s">
        <v>58</v>
      </c>
      <c r="O32" s="26" t="s">
        <v>59</v>
      </c>
      <c r="P32" s="26" t="s">
        <v>59</v>
      </c>
      <c r="Q32" s="81"/>
      <c r="R32" s="81"/>
      <c r="S32" s="82"/>
    </row>
    <row r="33" spans="1:19" ht="12.75" customHeight="1">
      <c r="A33" s="119" t="s">
        <v>60</v>
      </c>
      <c r="B33" s="120"/>
      <c r="C33" s="121"/>
      <c r="D33" s="13">
        <f>D9+D11-D15-D25-D29</f>
        <v>99.5</v>
      </c>
      <c r="E33" s="13">
        <f aca="true" t="shared" si="7" ref="E33:P33">E9+E11-E15-E25-E29</f>
        <v>109.60000000000001</v>
      </c>
      <c r="F33" s="13">
        <f t="shared" si="7"/>
        <v>297</v>
      </c>
      <c r="G33" s="13">
        <f t="shared" si="7"/>
        <v>508.4</v>
      </c>
      <c r="H33" s="13">
        <f t="shared" si="7"/>
        <v>619.9000000000001</v>
      </c>
      <c r="I33" s="13">
        <f t="shared" si="7"/>
        <v>635.2</v>
      </c>
      <c r="J33" s="13">
        <f t="shared" si="7"/>
        <v>611.9000000000001</v>
      </c>
      <c r="K33" s="13">
        <f t="shared" si="7"/>
        <v>541.4000000000002</v>
      </c>
      <c r="L33" s="13">
        <f t="shared" si="7"/>
        <v>469.00000000000017</v>
      </c>
      <c r="M33" s="13">
        <f t="shared" si="7"/>
        <v>397.5000000000001</v>
      </c>
      <c r="N33" s="13">
        <f t="shared" si="7"/>
        <v>327.3000000000001</v>
      </c>
      <c r="O33" s="13">
        <f t="shared" si="7"/>
        <v>282.90000000000015</v>
      </c>
      <c r="P33" s="13">
        <f t="shared" si="7"/>
        <v>282.89999999999986</v>
      </c>
      <c r="Q33" s="122" t="s">
        <v>23</v>
      </c>
      <c r="R33" s="123"/>
      <c r="S33" s="124"/>
    </row>
    <row r="34" spans="1:19" ht="12.75">
      <c r="A34" s="23"/>
      <c r="B34" s="24"/>
      <c r="C34" s="24"/>
      <c r="D34" s="28"/>
      <c r="E34" s="28"/>
      <c r="F34" s="28"/>
      <c r="G34" s="28"/>
      <c r="H34" s="28"/>
      <c r="I34" s="28"/>
      <c r="J34" s="28"/>
      <c r="K34" s="28"/>
      <c r="L34" s="28"/>
      <c r="M34" s="28"/>
      <c r="N34" s="28"/>
      <c r="O34" s="28"/>
      <c r="P34" s="28"/>
      <c r="Q34" s="24"/>
      <c r="R34" s="24"/>
      <c r="S34" s="25"/>
    </row>
    <row r="35" spans="1:19" ht="12.75" customHeight="1">
      <c r="A35" s="87" t="s">
        <v>84</v>
      </c>
      <c r="B35" s="88"/>
      <c r="C35" s="89"/>
      <c r="D35" s="13">
        <f>D36+D37</f>
        <v>99.5</v>
      </c>
      <c r="E35" s="13">
        <f aca="true" t="shared" si="8" ref="E35:N35">E36+E37</f>
        <v>109.60000000000001</v>
      </c>
      <c r="F35" s="13">
        <f t="shared" si="8"/>
        <v>297</v>
      </c>
      <c r="G35" s="13">
        <f t="shared" si="8"/>
        <v>508.4</v>
      </c>
      <c r="H35" s="13">
        <f t="shared" si="8"/>
        <v>619.9000000000001</v>
      </c>
      <c r="I35" s="13">
        <f t="shared" si="8"/>
        <v>635.2</v>
      </c>
      <c r="J35" s="13">
        <f t="shared" si="8"/>
        <v>611.9000000000001</v>
      </c>
      <c r="K35" s="13">
        <f t="shared" si="8"/>
        <v>541.4</v>
      </c>
      <c r="L35" s="13">
        <f t="shared" si="8"/>
        <v>469</v>
      </c>
      <c r="M35" s="13">
        <f t="shared" si="8"/>
        <v>397.5</v>
      </c>
      <c r="N35" s="13">
        <f t="shared" si="8"/>
        <v>327.3</v>
      </c>
      <c r="O35" s="13">
        <f>SUM(O36:O37)</f>
        <v>282.9</v>
      </c>
      <c r="P35" s="13">
        <f>SUM(P36:P37)</f>
        <v>282.9</v>
      </c>
      <c r="Q35" s="90" t="s">
        <v>69</v>
      </c>
      <c r="R35" s="91"/>
      <c r="S35" s="92"/>
    </row>
    <row r="36" spans="1:19" ht="12.75" customHeight="1">
      <c r="A36" s="6"/>
      <c r="B36" s="95" t="s">
        <v>24</v>
      </c>
      <c r="C36" s="96"/>
      <c r="D36" s="14">
        <v>90.4</v>
      </c>
      <c r="E36" s="14">
        <v>93.9</v>
      </c>
      <c r="F36" s="14">
        <v>257</v>
      </c>
      <c r="G36" s="14">
        <v>463</v>
      </c>
      <c r="H36" s="14">
        <v>578.7</v>
      </c>
      <c r="I36" s="14">
        <v>594.5</v>
      </c>
      <c r="J36" s="34">
        <v>577.2</v>
      </c>
      <c r="K36" s="14">
        <v>507.7</v>
      </c>
      <c r="L36" s="14">
        <v>444.6</v>
      </c>
      <c r="M36" s="14">
        <v>376.7</v>
      </c>
      <c r="N36" s="14">
        <v>310.8</v>
      </c>
      <c r="O36" s="14">
        <v>265.4</v>
      </c>
      <c r="P36" s="14">
        <f>O36</f>
        <v>265.4</v>
      </c>
      <c r="Q36" s="97" t="s">
        <v>25</v>
      </c>
      <c r="R36" s="98"/>
      <c r="S36" s="7"/>
    </row>
    <row r="37" spans="1:19" ht="12.75" customHeight="1">
      <c r="A37" s="6"/>
      <c r="B37" s="99" t="s">
        <v>26</v>
      </c>
      <c r="C37" s="100"/>
      <c r="D37" s="15">
        <v>9.1</v>
      </c>
      <c r="E37" s="15">
        <v>15.7</v>
      </c>
      <c r="F37" s="15">
        <v>40</v>
      </c>
      <c r="G37" s="15">
        <v>45.4</v>
      </c>
      <c r="H37" s="15">
        <v>41.2</v>
      </c>
      <c r="I37" s="15">
        <v>40.7</v>
      </c>
      <c r="J37" s="15">
        <v>34.7</v>
      </c>
      <c r="K37" s="15">
        <v>33.7</v>
      </c>
      <c r="L37" s="15">
        <v>24.4</v>
      </c>
      <c r="M37" s="15">
        <v>20.8</v>
      </c>
      <c r="N37" s="15">
        <v>16.5</v>
      </c>
      <c r="O37" s="15">
        <v>17.5</v>
      </c>
      <c r="P37" s="15">
        <f>O37</f>
        <v>17.5</v>
      </c>
      <c r="Q37" s="101" t="s">
        <v>27</v>
      </c>
      <c r="R37" s="102"/>
      <c r="S37" s="7"/>
    </row>
    <row r="38" spans="1:19" s="55" customFormat="1" ht="12.75">
      <c r="A38" s="24"/>
      <c r="B38" s="24"/>
      <c r="C38" s="24"/>
      <c r="D38" s="24"/>
      <c r="E38" s="24"/>
      <c r="F38" s="24"/>
      <c r="G38" s="24"/>
      <c r="H38" s="24"/>
      <c r="I38" s="24"/>
      <c r="J38" s="24"/>
      <c r="K38" s="24"/>
      <c r="L38" s="24"/>
      <c r="M38" s="24"/>
      <c r="N38" s="24"/>
      <c r="O38" s="24"/>
      <c r="P38" s="24"/>
      <c r="Q38" s="24"/>
      <c r="R38" s="24"/>
      <c r="S38" s="24"/>
    </row>
    <row r="39" spans="1:3" ht="12.75">
      <c r="A39" s="56" t="s">
        <v>29</v>
      </c>
      <c r="B39" s="55"/>
      <c r="C39" s="20" t="s">
        <v>70</v>
      </c>
    </row>
    <row r="40" spans="1:3" ht="12.75">
      <c r="A40" s="57"/>
      <c r="B40" s="58"/>
      <c r="C40" s="18" t="s">
        <v>71</v>
      </c>
    </row>
    <row r="41" spans="1:3" ht="12.75">
      <c r="A41" s="17" t="s">
        <v>61</v>
      </c>
      <c r="B41" s="58"/>
      <c r="C41" s="59" t="s">
        <v>87</v>
      </c>
    </row>
    <row r="42" spans="1:3" ht="12.75">
      <c r="A42" s="60"/>
      <c r="B42" s="58"/>
      <c r="C42" s="60" t="s">
        <v>72</v>
      </c>
    </row>
    <row r="43" spans="1:3" ht="12.75">
      <c r="A43" s="60"/>
      <c r="B43" s="58"/>
      <c r="C43" s="60" t="s">
        <v>73</v>
      </c>
    </row>
    <row r="44" spans="1:3" ht="12.75" customHeight="1">
      <c r="A44" s="57" t="s">
        <v>30</v>
      </c>
      <c r="B44" s="58"/>
      <c r="C44" s="60" t="s">
        <v>74</v>
      </c>
    </row>
    <row r="45" spans="1:8" ht="12.75">
      <c r="A45" s="18"/>
      <c r="B45" s="58"/>
      <c r="C45" s="60" t="s">
        <v>75</v>
      </c>
      <c r="F45" s="61" t="s">
        <v>76</v>
      </c>
      <c r="G45" s="62">
        <v>220</v>
      </c>
      <c r="H45" s="63" t="s">
        <v>77</v>
      </c>
    </row>
    <row r="46" spans="1:8" ht="12.75" customHeight="1">
      <c r="A46" s="60"/>
      <c r="B46" s="19" t="s">
        <v>78</v>
      </c>
      <c r="C46" s="64"/>
      <c r="F46" s="65" t="s">
        <v>83</v>
      </c>
      <c r="G46" s="62" t="s">
        <v>95</v>
      </c>
      <c r="H46" s="63" t="s">
        <v>77</v>
      </c>
    </row>
    <row r="47" spans="1:8" ht="12.75" customHeight="1">
      <c r="A47" s="60"/>
      <c r="B47" s="19"/>
      <c r="C47" s="64"/>
      <c r="F47" s="63" t="s">
        <v>50</v>
      </c>
      <c r="G47" s="62">
        <v>295</v>
      </c>
      <c r="H47" s="63" t="s">
        <v>77</v>
      </c>
    </row>
    <row r="48" spans="1:3" ht="12.75" customHeight="1">
      <c r="A48" s="66" t="s">
        <v>79</v>
      </c>
      <c r="B48" s="67"/>
      <c r="C48" s="60" t="s">
        <v>86</v>
      </c>
    </row>
    <row r="49" spans="1:3" ht="12.75" customHeight="1">
      <c r="A49" s="66"/>
      <c r="B49" s="67"/>
      <c r="C49" s="60" t="s">
        <v>80</v>
      </c>
    </row>
    <row r="50" spans="1:3" ht="12.75">
      <c r="A50" s="66" t="s">
        <v>62</v>
      </c>
      <c r="B50" s="67"/>
      <c r="C50" s="60" t="s">
        <v>81</v>
      </c>
    </row>
    <row r="51" spans="1:3" ht="12.75" customHeight="1">
      <c r="A51" s="68" t="s">
        <v>89</v>
      </c>
      <c r="C51" s="69" t="s">
        <v>90</v>
      </c>
    </row>
    <row r="52" ht="12.75" customHeight="1"/>
  </sheetData>
  <sheetProtection/>
  <mergeCells count="55">
    <mergeCell ref="A35:C35"/>
    <mergeCell ref="Q35:S35"/>
    <mergeCell ref="B36:C36"/>
    <mergeCell ref="Q36:R36"/>
    <mergeCell ref="B37:C37"/>
    <mergeCell ref="Q37:R37"/>
    <mergeCell ref="B31:C31"/>
    <mergeCell ref="Q31:R31"/>
    <mergeCell ref="A32:C32"/>
    <mergeCell ref="Q32:S32"/>
    <mergeCell ref="A33:C33"/>
    <mergeCell ref="Q33:S33"/>
    <mergeCell ref="B22:C22"/>
    <mergeCell ref="Q22:R22"/>
    <mergeCell ref="A29:C29"/>
    <mergeCell ref="Q29:S29"/>
    <mergeCell ref="B30:C30"/>
    <mergeCell ref="Q30:R30"/>
    <mergeCell ref="B16:C16"/>
    <mergeCell ref="Q16:R16"/>
    <mergeCell ref="B20:C20"/>
    <mergeCell ref="Q20:R20"/>
    <mergeCell ref="B21:C21"/>
    <mergeCell ref="Q21:R21"/>
    <mergeCell ref="B12:C12"/>
    <mergeCell ref="Q12:R12"/>
    <mergeCell ref="B13:C13"/>
    <mergeCell ref="Q13:R13"/>
    <mergeCell ref="A15:C15"/>
    <mergeCell ref="Q15:S15"/>
    <mergeCell ref="A8:C8"/>
    <mergeCell ref="Q8:S8"/>
    <mergeCell ref="A9:C9"/>
    <mergeCell ref="Q9:S9"/>
    <mergeCell ref="Q10:S10"/>
    <mergeCell ref="A11:C11"/>
    <mergeCell ref="Q11:S11"/>
    <mergeCell ref="N4:N6"/>
    <mergeCell ref="O4:O6"/>
    <mergeCell ref="Q4:S6"/>
    <mergeCell ref="A7:S7"/>
    <mergeCell ref="J4:J6"/>
    <mergeCell ref="K4:K6"/>
    <mergeCell ref="L4:L6"/>
    <mergeCell ref="M4:M6"/>
    <mergeCell ref="D1:P1"/>
    <mergeCell ref="D2:P2"/>
    <mergeCell ref="D3:P3"/>
    <mergeCell ref="A4:C6"/>
    <mergeCell ref="D4:D6"/>
    <mergeCell ref="E4:E6"/>
    <mergeCell ref="F4:F6"/>
    <mergeCell ref="G4:G6"/>
    <mergeCell ref="H4:H6"/>
    <mergeCell ref="I4:I6"/>
  </mergeCells>
  <printOptions/>
  <pageMargins left="0.2" right="0.2" top="0.2" bottom="0.22" header="0.2" footer="0.22"/>
  <pageSetup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2003-02-26T07:35:42Z</cp:lastPrinted>
  <dcterms:created xsi:type="dcterms:W3CDTF">2001-11-19T11:26:05Z</dcterms:created>
  <dcterms:modified xsi:type="dcterms:W3CDTF">2014-03-12T17:11:49Z</dcterms:modified>
  <cp:category/>
  <cp:version/>
  <cp:contentType/>
  <cp:contentStatus/>
</cp:coreProperties>
</file>