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284" activeTab="0"/>
  </bookViews>
  <sheets>
    <sheet name="Des 2001" sheetId="1" r:id="rId1"/>
  </sheets>
  <definedNames/>
  <calcPr fullCalcOnLoad="1"/>
</workbook>
</file>

<file path=xl/sharedStrings.xml><?xml version="1.0" encoding="utf-8"?>
<sst xmlns="http://schemas.openxmlformats.org/spreadsheetml/2006/main" count="167" uniqueCount="95">
  <si>
    <t>Monthly announcement of information / Maandelikse bekendmaking van inligting (1)</t>
  </si>
  <si>
    <t>Progressive/Progressief</t>
  </si>
  <si>
    <t>(Preliminary/Voorlopig)</t>
  </si>
  <si>
    <t>Eat</t>
  </si>
  <si>
    <t>Crush</t>
  </si>
  <si>
    <t>Total</t>
  </si>
  <si>
    <t>%</t>
  </si>
  <si>
    <t>Eet</t>
  </si>
  <si>
    <t>Pers</t>
  </si>
  <si>
    <t>Totaal</t>
  </si>
  <si>
    <t>1 Mar/Mrt 2000</t>
  </si>
  <si>
    <t>Menslik</t>
  </si>
  <si>
    <t>Voer</t>
  </si>
  <si>
    <t>(b) Acquisition</t>
  </si>
  <si>
    <t>(b) Verkryging</t>
  </si>
  <si>
    <t>Imports destined for RSA</t>
  </si>
  <si>
    <t xml:space="preserve"> Invoere bestem vir  RSA </t>
  </si>
  <si>
    <t>(c) Utilisation</t>
  </si>
  <si>
    <t>(c) Aanwending</t>
  </si>
  <si>
    <t>Processed for local market:</t>
  </si>
  <si>
    <t>Verwerk vir binnelandse mark:</t>
  </si>
  <si>
    <t>Peanut Butter</t>
  </si>
  <si>
    <t>Grondboonbotter</t>
  </si>
  <si>
    <t>Direct edible market</t>
  </si>
  <si>
    <t>Direkte eetmark</t>
  </si>
  <si>
    <t xml:space="preserve">Withdrawn by producers </t>
  </si>
  <si>
    <t xml:space="preserve">Onttrek deur produsente </t>
  </si>
  <si>
    <t>Released to end-consumer(s)</t>
  </si>
  <si>
    <t>Vrygestel aan eindverbruiker(s)</t>
  </si>
  <si>
    <t>Seed for planting purposes</t>
  </si>
  <si>
    <t>Saad vir plantdoeleindes</t>
  </si>
  <si>
    <t>(d) Exports</t>
  </si>
  <si>
    <t>(d) Uitvoere</t>
  </si>
  <si>
    <t>Whole groundnuts</t>
  </si>
  <si>
    <t>Heel grondbone</t>
  </si>
  <si>
    <t>(f) Unutilised stock (a+b-c-d-e)</t>
  </si>
  <si>
    <t>(f) Onaangewende voorraad (a+b-c-d-e)</t>
  </si>
  <si>
    <t>Storers, traders</t>
  </si>
  <si>
    <t>(5)</t>
  </si>
  <si>
    <t xml:space="preserve">Net dispatches(+)/receipts (-) </t>
  </si>
  <si>
    <t>ton</t>
  </si>
  <si>
    <t>Feb 2001</t>
  </si>
  <si>
    <t>GROUNDNUTS / GRONDBONE - 2001/2002 Year (Mar - Feb) / 2001/2002 Jaar (Mrt - Feb) (2)</t>
  </si>
  <si>
    <t>1 Mar/Mrt 2001</t>
  </si>
  <si>
    <t xml:space="preserve">Netto versendings(+)/ontvangstes(-) </t>
  </si>
  <si>
    <t>Choice</t>
  </si>
  <si>
    <t>Keur</t>
  </si>
  <si>
    <t>Sundries</t>
  </si>
  <si>
    <t>Diverse</t>
  </si>
  <si>
    <t>Pods</t>
  </si>
  <si>
    <t>Peule</t>
  </si>
  <si>
    <t>(h) Unallocated stock</t>
  </si>
  <si>
    <t>(h) Ongeallokeerde voorraad</t>
  </si>
  <si>
    <t>(e) Other</t>
  </si>
  <si>
    <t>(2) As declared by collaborators. Although everything has been done to ensure the accuracy of the information, neither SAGIS nor any of its directors or employees take any responsiblilty for actions</t>
  </si>
  <si>
    <t xml:space="preserve">     of enige van sy direkteure of werknemers verantwoordelikheid vir enige aksies of verliese as gevolg van die inligting wat gebruik is nie.</t>
  </si>
  <si>
    <t xml:space="preserve">     or losses that might occur as a result of the usage of this information./Soos verklaar deur medewerkers. Alhoewel alles gedoen is om te verseker dat die inligting korrek is, aanvaar nie SAGIS </t>
  </si>
  <si>
    <t>(e) Ander</t>
  </si>
  <si>
    <t>Crushed for oil and oilcake</t>
  </si>
  <si>
    <t>Pers van olie en oliekoek</t>
  </si>
  <si>
    <t xml:space="preserve">Processors  </t>
  </si>
  <si>
    <t>(4) Total percentage increase (+) /decrease (-) against the same period the previous year./Totale persentasie toename (+)/afname (-) teenoor dieselfde periode die vorige jaar.</t>
  </si>
  <si>
    <t>(5) No comparable or actual figures available./Geen vergelykbare of werklike syfers beskikbaar nie.</t>
  </si>
  <si>
    <t xml:space="preserve">(a) Opening stock </t>
  </si>
  <si>
    <t xml:space="preserve">(a) Beginvoorraad </t>
  </si>
  <si>
    <t>Lewerings direk vanaf plase (3)</t>
  </si>
  <si>
    <t>Deliveries directly from farms (3)</t>
  </si>
  <si>
    <t>+/- (4)</t>
  </si>
  <si>
    <r>
      <t>Surplus(-)/Deficit(+)</t>
    </r>
    <r>
      <rPr>
        <sz val="14"/>
        <rFont val="Arial"/>
        <family val="2"/>
      </rPr>
      <t xml:space="preserve"> (6)</t>
    </r>
  </si>
  <si>
    <t>Surplus(-)/Tekort(+) (6)</t>
  </si>
  <si>
    <t>(g) Voorraad geberg by: (7)</t>
  </si>
  <si>
    <t xml:space="preserve">Opbergers, handelaars </t>
  </si>
  <si>
    <t xml:space="preserve">Verwerkers </t>
  </si>
  <si>
    <t>(g) Stock stored at: (7)</t>
  </si>
  <si>
    <t xml:space="preserve">     'n surplus/tekort reggestel.</t>
  </si>
  <si>
    <t xml:space="preserve">(6) March stock adjustment from two to three classes/grades, was amended by means of a surplus /deficit./Maart se voorraad aanpassing vanaf twee na drie klasse/grade is by wyse van </t>
  </si>
  <si>
    <t>(7) Physical stocks are verified regularly on a random basis by SAGIS' Audit Inspection Division./Fisiese voorraad word gereeld op 'n steekproefbasis deur SAGIS se Oudit Inspeksie Afdeling geverifieer.</t>
  </si>
  <si>
    <t>'000 t</t>
  </si>
  <si>
    <t>(3) Producer deliveries directly from farms./Produsentelewerings direk vanaf plase:</t>
  </si>
  <si>
    <t>Nov 2001</t>
  </si>
  <si>
    <t>1 Nov 2001</t>
  </si>
  <si>
    <t>30 Nov 2001</t>
  </si>
  <si>
    <t xml:space="preserve"> oor die fisiese beweging van grondbone in kommersiële strukture, en moet geensins as 'n bevestiging of aanduiding van eiendomsreg geag word nie.</t>
  </si>
  <si>
    <t xml:space="preserve">(1) The information system reports only on the actual movement of groundnuts in commercial structures, and must under no circumstances be construed as confirmation or an indication of ownership./Die inligtingstelsel rapporteer slegs  </t>
  </si>
  <si>
    <t>SMI-012002</t>
  </si>
  <si>
    <t>30/01/2002</t>
  </si>
  <si>
    <t>Dec/Des 2001</t>
  </si>
  <si>
    <t>Mar/Mrt - Dec/Des 2001</t>
  </si>
  <si>
    <t>Prog. Mar/Mrt - Dec/Des 2001</t>
  </si>
  <si>
    <t>Mar/Mrt - Dec/Des 2000</t>
  </si>
  <si>
    <t xml:space="preserve"> Mar/Mrt  - Dec/Des 2000</t>
  </si>
  <si>
    <t>1 Dec/Des 2001</t>
  </si>
  <si>
    <t>31 Dec/Des 2001</t>
  </si>
  <si>
    <t>31 Dec/Des 2000</t>
  </si>
  <si>
    <t>185 364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</si>
</sst>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d\ mmm\ yyyy"/>
  </numFmts>
  <fonts count="1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3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2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6" fillId="0" borderId="1" xfId="0" applyFont="1" applyBorder="1" applyAlignment="1">
      <alignment horizontal="right"/>
    </xf>
    <xf numFmtId="1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7" fontId="3" fillId="0" borderId="8" xfId="0" applyNumberFormat="1" applyFont="1" applyBorder="1" applyAlignment="1">
      <alignment horizontal="center"/>
    </xf>
    <xf numFmtId="17" fontId="3" fillId="0" borderId="6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7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 quotePrefix="1">
      <alignment horizontal="center"/>
    </xf>
    <xf numFmtId="0" fontId="6" fillId="0" borderId="18" xfId="0" applyFont="1" applyBorder="1" applyAlignment="1">
      <alignment horizontal="center"/>
    </xf>
    <xf numFmtId="17" fontId="6" fillId="0" borderId="1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/>
    </xf>
    <xf numFmtId="17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25" xfId="0" applyFont="1" applyBorder="1" applyAlignment="1">
      <alignment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12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25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1" fontId="11" fillId="0" borderId="0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" fontId="11" fillId="0" borderId="14" xfId="0" applyNumberFormat="1" applyFont="1" applyBorder="1" applyAlignment="1">
      <alignment/>
    </xf>
    <xf numFmtId="0" fontId="12" fillId="0" borderId="37" xfId="0" applyFont="1" applyBorder="1" applyAlignment="1">
      <alignment/>
    </xf>
    <xf numFmtId="0" fontId="6" fillId="0" borderId="38" xfId="0" applyFont="1" applyBorder="1" applyAlignment="1">
      <alignment/>
    </xf>
    <xf numFmtId="1" fontId="11" fillId="0" borderId="22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8" xfId="0" applyFont="1" applyBorder="1" applyAlignment="1">
      <alignment/>
    </xf>
    <xf numFmtId="1" fontId="6" fillId="0" borderId="33" xfId="0" applyNumberFormat="1" applyFont="1" applyBorder="1" applyAlignment="1">
      <alignment/>
    </xf>
    <xf numFmtId="1" fontId="6" fillId="0" borderId="34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3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" fontId="6" fillId="0" borderId="2" xfId="0" applyNumberFormat="1" applyFont="1" applyBorder="1" applyAlignment="1">
      <alignment/>
    </xf>
    <xf numFmtId="1" fontId="11" fillId="0" borderId="2" xfId="0" applyNumberFormat="1" applyFont="1" applyBorder="1" applyAlignment="1">
      <alignment/>
    </xf>
    <xf numFmtId="1" fontId="6" fillId="0" borderId="2" xfId="0" applyNumberFormat="1" applyFont="1" applyBorder="1" applyAlignment="1" quotePrefix="1">
      <alignment/>
    </xf>
    <xf numFmtId="0" fontId="3" fillId="0" borderId="14" xfId="0" applyFont="1" applyBorder="1" applyAlignment="1" quotePrefix="1">
      <alignment horizontal="right"/>
    </xf>
    <xf numFmtId="0" fontId="3" fillId="0" borderId="14" xfId="0" applyFont="1" applyBorder="1" applyAlignment="1">
      <alignment horizontal="right"/>
    </xf>
    <xf numFmtId="0" fontId="3" fillId="0" borderId="2" xfId="0" applyFont="1" applyBorder="1" applyAlignment="1" quotePrefix="1">
      <alignment horizontal="right"/>
    </xf>
    <xf numFmtId="49" fontId="6" fillId="0" borderId="0" xfId="0" applyNumberFormat="1" applyFont="1" applyAlignment="1" quotePrefix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" fontId="6" fillId="0" borderId="0" xfId="0" applyNumberFormat="1" applyFont="1" applyAlignment="1" quotePrefix="1">
      <alignment horizontal="left"/>
    </xf>
    <xf numFmtId="173" fontId="6" fillId="0" borderId="0" xfId="0" applyNumberFormat="1" applyFont="1" applyAlignment="1">
      <alignment/>
    </xf>
    <xf numFmtId="0" fontId="6" fillId="0" borderId="0" xfId="0" applyFont="1" applyBorder="1" applyAlignment="1" quotePrefix="1">
      <alignment/>
    </xf>
    <xf numFmtId="0" fontId="6" fillId="0" borderId="21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7" fontId="6" fillId="0" borderId="0" xfId="0" applyNumberFormat="1" applyFont="1" applyAlignment="1">
      <alignment horizontal="left"/>
    </xf>
    <xf numFmtId="172" fontId="13" fillId="0" borderId="22" xfId="0" applyNumberFormat="1" applyFont="1" applyBorder="1" applyAlignment="1">
      <alignment/>
    </xf>
    <xf numFmtId="172" fontId="13" fillId="0" borderId="30" xfId="0" applyNumberFormat="1" applyFont="1" applyBorder="1" applyAlignment="1">
      <alignment/>
    </xf>
    <xf numFmtId="172" fontId="13" fillId="0" borderId="2" xfId="0" applyNumberFormat="1" applyFont="1" applyBorder="1" applyAlignment="1">
      <alignment/>
    </xf>
    <xf numFmtId="172" fontId="13" fillId="0" borderId="41" xfId="0" applyNumberFormat="1" applyFont="1" applyBorder="1" applyAlignment="1">
      <alignment/>
    </xf>
    <xf numFmtId="172" fontId="13" fillId="0" borderId="42" xfId="0" applyNumberFormat="1" applyFont="1" applyBorder="1" applyAlignment="1">
      <alignment/>
    </xf>
    <xf numFmtId="172" fontId="13" fillId="0" borderId="23" xfId="0" applyNumberFormat="1" applyFont="1" applyBorder="1" applyAlignment="1">
      <alignment/>
    </xf>
    <xf numFmtId="172" fontId="13" fillId="0" borderId="4" xfId="0" applyNumberFormat="1" applyFont="1" applyBorder="1" applyAlignment="1">
      <alignment/>
    </xf>
    <xf numFmtId="172" fontId="13" fillId="0" borderId="43" xfId="0" applyNumberFormat="1" applyFont="1" applyBorder="1" applyAlignment="1">
      <alignment/>
    </xf>
    <xf numFmtId="172" fontId="13" fillId="0" borderId="6" xfId="0" applyNumberFormat="1" applyFont="1" applyBorder="1" applyAlignment="1">
      <alignment/>
    </xf>
    <xf numFmtId="172" fontId="13" fillId="0" borderId="25" xfId="0" applyNumberFormat="1" applyFont="1" applyBorder="1" applyAlignment="1">
      <alignment/>
    </xf>
    <xf numFmtId="172" fontId="13" fillId="0" borderId="10" xfId="0" applyNumberFormat="1" applyFont="1" applyBorder="1" applyAlignment="1">
      <alignment/>
    </xf>
    <xf numFmtId="172" fontId="13" fillId="0" borderId="42" xfId="0" applyNumberFormat="1" applyFont="1" applyBorder="1" applyAlignment="1" quotePrefix="1">
      <alignment horizontal="center"/>
    </xf>
    <xf numFmtId="172" fontId="13" fillId="0" borderId="41" xfId="0" applyNumberFormat="1" applyFont="1" applyBorder="1" applyAlignment="1" quotePrefix="1">
      <alignment horizontal="center"/>
    </xf>
    <xf numFmtId="172" fontId="13" fillId="0" borderId="19" xfId="0" applyNumberFormat="1" applyFont="1" applyBorder="1" applyAlignment="1" quotePrefix="1">
      <alignment horizontal="right"/>
    </xf>
    <xf numFmtId="172" fontId="13" fillId="0" borderId="11" xfId="0" applyNumberFormat="1" applyFont="1" applyBorder="1" applyAlignment="1">
      <alignment/>
    </xf>
    <xf numFmtId="172" fontId="13" fillId="0" borderId="9" xfId="0" applyNumberFormat="1" applyFont="1" applyBorder="1" applyAlignment="1">
      <alignment/>
    </xf>
    <xf numFmtId="172" fontId="13" fillId="0" borderId="11" xfId="0" applyNumberFormat="1" applyFont="1" applyBorder="1" applyAlignment="1" quotePrefix="1">
      <alignment horizontal="center"/>
    </xf>
    <xf numFmtId="172" fontId="13" fillId="0" borderId="10" xfId="0" applyNumberFormat="1" applyFont="1" applyBorder="1" applyAlignment="1" quotePrefix="1">
      <alignment horizontal="center"/>
    </xf>
    <xf numFmtId="172" fontId="13" fillId="0" borderId="21" xfId="0" applyNumberFormat="1" applyFont="1" applyBorder="1" applyAlignment="1" quotePrefix="1">
      <alignment horizontal="right"/>
    </xf>
    <xf numFmtId="172" fontId="13" fillId="0" borderId="15" xfId="0" applyNumberFormat="1" applyFont="1" applyBorder="1" applyAlignment="1">
      <alignment/>
    </xf>
    <xf numFmtId="172" fontId="13" fillId="0" borderId="13" xfId="0" applyNumberFormat="1" applyFont="1" applyBorder="1" applyAlignment="1">
      <alignment/>
    </xf>
    <xf numFmtId="172" fontId="13" fillId="0" borderId="16" xfId="0" applyNumberFormat="1" applyFont="1" applyBorder="1" applyAlignment="1">
      <alignment/>
    </xf>
    <xf numFmtId="172" fontId="13" fillId="0" borderId="20" xfId="0" applyNumberFormat="1" applyFont="1" applyBorder="1" applyAlignment="1">
      <alignment/>
    </xf>
    <xf numFmtId="172" fontId="13" fillId="0" borderId="36" xfId="0" applyNumberFormat="1" applyFont="1" applyBorder="1" applyAlignment="1">
      <alignment/>
    </xf>
    <xf numFmtId="172" fontId="13" fillId="0" borderId="18" xfId="0" applyNumberFormat="1" applyFont="1" applyBorder="1" applyAlignment="1">
      <alignment/>
    </xf>
    <xf numFmtId="172" fontId="13" fillId="0" borderId="15" xfId="0" applyNumberFormat="1" applyFont="1" applyBorder="1" applyAlignment="1" quotePrefix="1">
      <alignment horizontal="center"/>
    </xf>
    <xf numFmtId="172" fontId="13" fillId="0" borderId="16" xfId="0" applyNumberFormat="1" applyFont="1" applyBorder="1" applyAlignment="1" quotePrefix="1">
      <alignment horizontal="center"/>
    </xf>
    <xf numFmtId="172" fontId="13" fillId="0" borderId="24" xfId="0" applyNumberFormat="1" applyFont="1" applyBorder="1" applyAlignment="1">
      <alignment/>
    </xf>
    <xf numFmtId="172" fontId="13" fillId="0" borderId="19" xfId="0" applyNumberFormat="1" applyFont="1" applyBorder="1" applyAlignment="1">
      <alignment/>
    </xf>
    <xf numFmtId="172" fontId="13" fillId="0" borderId="44" xfId="0" applyNumberFormat="1" applyFont="1" applyBorder="1" applyAlignment="1">
      <alignment/>
    </xf>
    <xf numFmtId="172" fontId="13" fillId="0" borderId="45" xfId="0" applyNumberFormat="1" applyFont="1" applyBorder="1" applyAlignment="1">
      <alignment/>
    </xf>
    <xf numFmtId="172" fontId="13" fillId="0" borderId="46" xfId="0" applyNumberFormat="1" applyFont="1" applyBorder="1" applyAlignment="1">
      <alignment/>
    </xf>
    <xf numFmtId="172" fontId="13" fillId="0" borderId="47" xfId="0" applyNumberFormat="1" applyFont="1" applyBorder="1" applyAlignment="1">
      <alignment/>
    </xf>
    <xf numFmtId="172" fontId="13" fillId="0" borderId="48" xfId="0" applyNumberFormat="1" applyFont="1" applyBorder="1" applyAlignment="1" quotePrefix="1">
      <alignment horizontal="center"/>
    </xf>
    <xf numFmtId="172" fontId="13" fillId="0" borderId="9" xfId="0" applyNumberFormat="1" applyFont="1" applyBorder="1" applyAlignment="1" quotePrefix="1">
      <alignment horizontal="center"/>
    </xf>
    <xf numFmtId="172" fontId="13" fillId="0" borderId="21" xfId="0" applyNumberFormat="1" applyFont="1" applyBorder="1" applyAlignment="1">
      <alignment/>
    </xf>
    <xf numFmtId="172" fontId="13" fillId="0" borderId="49" xfId="0" applyNumberFormat="1" applyFont="1" applyBorder="1" applyAlignment="1">
      <alignment/>
    </xf>
    <xf numFmtId="172" fontId="13" fillId="0" borderId="32" xfId="0" applyNumberFormat="1" applyFont="1" applyBorder="1" applyAlignment="1">
      <alignment/>
    </xf>
    <xf numFmtId="172" fontId="13" fillId="0" borderId="27" xfId="0" applyNumberFormat="1" applyFont="1" applyBorder="1" applyAlignment="1">
      <alignment/>
    </xf>
    <xf numFmtId="172" fontId="13" fillId="0" borderId="31" xfId="0" applyNumberFormat="1" applyFont="1" applyBorder="1" applyAlignment="1">
      <alignment/>
    </xf>
    <xf numFmtId="172" fontId="13" fillId="0" borderId="50" xfId="0" applyNumberFormat="1" applyFont="1" applyBorder="1" applyAlignment="1">
      <alignment/>
    </xf>
    <xf numFmtId="172" fontId="13" fillId="0" borderId="49" xfId="0" applyNumberFormat="1" applyFont="1" applyBorder="1" applyAlignment="1" quotePrefix="1">
      <alignment horizontal="center"/>
    </xf>
    <xf numFmtId="172" fontId="13" fillId="0" borderId="32" xfId="0" applyNumberFormat="1" applyFont="1" applyBorder="1" applyAlignment="1" quotePrefix="1">
      <alignment horizontal="center"/>
    </xf>
    <xf numFmtId="172" fontId="13" fillId="0" borderId="51" xfId="0" applyNumberFormat="1" applyFont="1" applyBorder="1" applyAlignment="1">
      <alignment/>
    </xf>
    <xf numFmtId="172" fontId="13" fillId="0" borderId="33" xfId="0" applyNumberFormat="1" applyFont="1" applyBorder="1" applyAlignment="1">
      <alignment/>
    </xf>
    <xf numFmtId="172" fontId="13" fillId="0" borderId="34" xfId="0" applyNumberFormat="1" applyFont="1" applyBorder="1" applyAlignment="1">
      <alignment/>
    </xf>
    <xf numFmtId="172" fontId="13" fillId="0" borderId="7" xfId="0" applyNumberFormat="1" applyFont="1" applyBorder="1" applyAlignment="1">
      <alignment/>
    </xf>
    <xf numFmtId="172" fontId="13" fillId="0" borderId="51" xfId="0" applyNumberFormat="1" applyFont="1" applyBorder="1" applyAlignment="1" quotePrefix="1">
      <alignment horizontal="center"/>
    </xf>
    <xf numFmtId="172" fontId="13" fillId="0" borderId="33" xfId="0" applyNumberFormat="1" applyFont="1" applyBorder="1" applyAlignment="1" quotePrefix="1">
      <alignment horizontal="center"/>
    </xf>
    <xf numFmtId="172" fontId="13" fillId="0" borderId="0" xfId="0" applyNumberFormat="1" applyFont="1" applyBorder="1" applyAlignment="1" quotePrefix="1">
      <alignment horizontal="center"/>
    </xf>
    <xf numFmtId="172" fontId="13" fillId="0" borderId="30" xfId="0" applyNumberFormat="1" applyFont="1" applyBorder="1" applyAlignment="1" quotePrefix="1">
      <alignment horizontal="center"/>
    </xf>
    <xf numFmtId="172" fontId="13" fillId="0" borderId="52" xfId="0" applyNumberFormat="1" applyFont="1" applyBorder="1" applyAlignment="1">
      <alignment/>
    </xf>
    <xf numFmtId="172" fontId="13" fillId="0" borderId="3" xfId="0" applyNumberFormat="1" applyFont="1" applyBorder="1" applyAlignment="1">
      <alignment/>
    </xf>
    <xf numFmtId="172" fontId="13" fillId="0" borderId="35" xfId="0" applyNumberFormat="1" applyFont="1" applyBorder="1" applyAlignment="1">
      <alignment/>
    </xf>
    <xf numFmtId="172" fontId="13" fillId="0" borderId="26" xfId="0" applyNumberFormat="1" applyFont="1" applyBorder="1" applyAlignment="1">
      <alignment/>
    </xf>
    <xf numFmtId="172" fontId="13" fillId="0" borderId="53" xfId="0" applyNumberFormat="1" applyFont="1" applyBorder="1" applyAlignment="1">
      <alignment/>
    </xf>
    <xf numFmtId="172" fontId="13" fillId="0" borderId="35" xfId="0" applyNumberFormat="1" applyFont="1" applyBorder="1" applyAlignment="1" quotePrefix="1">
      <alignment/>
    </xf>
    <xf numFmtId="172" fontId="13" fillId="0" borderId="54" xfId="0" applyNumberFormat="1" applyFont="1" applyBorder="1" applyAlignment="1" quotePrefix="1">
      <alignment horizontal="center"/>
    </xf>
    <xf numFmtId="172" fontId="13" fillId="0" borderId="1" xfId="0" applyNumberFormat="1" applyFont="1" applyBorder="1" applyAlignment="1" quotePrefix="1">
      <alignment horizontal="center"/>
    </xf>
    <xf numFmtId="172" fontId="13" fillId="0" borderId="53" xfId="0" applyNumberFormat="1" applyFont="1" applyBorder="1" applyAlignment="1" quotePrefix="1">
      <alignment horizontal="center"/>
    </xf>
    <xf numFmtId="172" fontId="13" fillId="0" borderId="22" xfId="0" applyNumberFormat="1" applyFont="1" applyBorder="1" applyAlignment="1" quotePrefix="1">
      <alignment horizontal="center"/>
    </xf>
    <xf numFmtId="172" fontId="13" fillId="0" borderId="7" xfId="0" applyNumberFormat="1" applyFont="1" applyBorder="1" applyAlignment="1" quotePrefix="1">
      <alignment horizontal="right"/>
    </xf>
    <xf numFmtId="172" fontId="13" fillId="0" borderId="12" xfId="0" applyNumberFormat="1" applyFont="1" applyBorder="1" applyAlignment="1">
      <alignment/>
    </xf>
    <xf numFmtId="172" fontId="13" fillId="0" borderId="17" xfId="0" applyNumberFormat="1" applyFont="1" applyBorder="1" applyAlignment="1">
      <alignment/>
    </xf>
    <xf numFmtId="172" fontId="13" fillId="0" borderId="13" xfId="0" applyNumberFormat="1" applyFont="1" applyBorder="1" applyAlignment="1" quotePrefix="1">
      <alignment horizontal="center"/>
    </xf>
    <xf numFmtId="172" fontId="13" fillId="0" borderId="23" xfId="0" applyNumberFormat="1" applyFont="1" applyBorder="1" applyAlignment="1" quotePrefix="1">
      <alignment horizontal="center"/>
    </xf>
    <xf numFmtId="172" fontId="13" fillId="0" borderId="4" xfId="0" applyNumberFormat="1" applyFont="1" applyBorder="1" applyAlignment="1" quotePrefix="1">
      <alignment horizontal="center"/>
    </xf>
    <xf numFmtId="172" fontId="13" fillId="0" borderId="8" xfId="0" applyNumberFormat="1" applyFont="1" applyBorder="1" applyAlignment="1">
      <alignment/>
    </xf>
    <xf numFmtId="172" fontId="13" fillId="0" borderId="5" xfId="0" applyNumberFormat="1" applyFont="1" applyBorder="1" applyAlignment="1">
      <alignment/>
    </xf>
    <xf numFmtId="172" fontId="13" fillId="0" borderId="8" xfId="0" applyNumberFormat="1" applyFont="1" applyBorder="1" applyAlignment="1" quotePrefix="1">
      <alignment horizontal="center"/>
    </xf>
    <xf numFmtId="172" fontId="13" fillId="0" borderId="5" xfId="0" applyNumberFormat="1" applyFont="1" applyBorder="1" applyAlignment="1" quotePrefix="1">
      <alignment horizontal="right"/>
    </xf>
    <xf numFmtId="172" fontId="13" fillId="0" borderId="17" xfId="0" applyNumberFormat="1" applyFont="1" applyBorder="1" applyAlignment="1" quotePrefix="1">
      <alignment horizontal="right"/>
    </xf>
    <xf numFmtId="1" fontId="13" fillId="0" borderId="19" xfId="0" applyNumberFormat="1" applyFont="1" applyBorder="1" applyAlignment="1" quotePrefix="1">
      <alignment horizontal="center"/>
    </xf>
    <xf numFmtId="1" fontId="13" fillId="0" borderId="2" xfId="0" applyNumberFormat="1" applyFont="1" applyBorder="1" applyAlignment="1" quotePrefix="1">
      <alignment horizontal="center"/>
    </xf>
    <xf numFmtId="1" fontId="13" fillId="0" borderId="41" xfId="0" applyNumberFormat="1" applyFont="1" applyBorder="1" applyAlignment="1" quotePrefix="1">
      <alignment horizontal="center"/>
    </xf>
    <xf numFmtId="172" fontId="13" fillId="0" borderId="18" xfId="0" applyNumberFormat="1" applyFont="1" applyBorder="1" applyAlignment="1" quotePrefix="1">
      <alignment horizontal="center"/>
    </xf>
    <xf numFmtId="172" fontId="13" fillId="0" borderId="19" xfId="0" applyNumberFormat="1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" fontId="6" fillId="0" borderId="22" xfId="0" applyNumberFormat="1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4" xfId="0" applyFont="1" applyBorder="1" applyAlignment="1" quotePrefix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17" fontId="6" fillId="0" borderId="8" xfId="0" applyNumberFormat="1" applyFont="1" applyBorder="1" applyAlignment="1" quotePrefix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17" fontId="6" fillId="0" borderId="22" xfId="0" applyNumberFormat="1" applyFont="1" applyBorder="1" applyAlignment="1" quotePrefix="1">
      <alignment horizontal="center"/>
    </xf>
    <xf numFmtId="17" fontId="6" fillId="0" borderId="0" xfId="0" applyNumberFormat="1" applyFont="1" applyBorder="1" applyAlignment="1" quotePrefix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17" fontId="3" fillId="0" borderId="4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" fontId="6" fillId="0" borderId="4" xfId="0" applyNumberFormat="1" applyFont="1" applyBorder="1" applyAlignment="1" quotePrefix="1">
      <alignment horizontal="center"/>
    </xf>
    <xf numFmtId="17" fontId="6" fillId="0" borderId="2" xfId="0" applyNumberFormat="1" applyFont="1" applyBorder="1" applyAlignment="1">
      <alignment horizontal="center"/>
    </xf>
    <xf numFmtId="17" fontId="6" fillId="0" borderId="4" xfId="0" applyNumberFormat="1" applyFont="1" applyBorder="1" applyAlignment="1">
      <alignment horizontal="center"/>
    </xf>
    <xf numFmtId="17" fontId="6" fillId="0" borderId="2" xfId="0" applyNumberFormat="1" applyFont="1" applyBorder="1" applyAlignment="1" quotePrefix="1">
      <alignment horizontal="center"/>
    </xf>
    <xf numFmtId="17" fontId="6" fillId="0" borderId="43" xfId="0" applyNumberFormat="1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 quotePrefix="1">
      <alignment horizontal="center"/>
    </xf>
    <xf numFmtId="0" fontId="12" fillId="0" borderId="55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12" fillId="0" borderId="35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6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3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12" fillId="0" borderId="56" xfId="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 quotePrefix="1">
      <alignment horizontal="center"/>
    </xf>
    <xf numFmtId="0" fontId="3" fillId="0" borderId="3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" fontId="6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6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704850</xdr:colOff>
      <xdr:row>45</xdr:row>
      <xdr:rowOff>219075</xdr:rowOff>
    </xdr:from>
    <xdr:to>
      <xdr:col>31</xdr:col>
      <xdr:colOff>447675</xdr:colOff>
      <xdr:row>48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63800" y="10563225"/>
          <a:ext cx="2047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.1484375" style="0" customWidth="1"/>
    <col min="3" max="3" width="3.00390625" style="0" customWidth="1"/>
    <col min="4" max="4" width="1.8515625" style="0" customWidth="1"/>
    <col min="5" max="5" width="2.140625" style="0" customWidth="1"/>
    <col min="6" max="6" width="15.140625" style="0" customWidth="1"/>
    <col min="7" max="7" width="19.8515625" style="0" customWidth="1"/>
    <col min="8" max="16" width="10.7109375" style="0" customWidth="1"/>
    <col min="17" max="17" width="11.7109375" style="0" customWidth="1"/>
    <col min="18" max="19" width="10.7109375" style="0" customWidth="1"/>
    <col min="20" max="20" width="11.140625" style="0" customWidth="1"/>
    <col min="21" max="23" width="10.7109375" style="0" customWidth="1"/>
    <col min="24" max="24" width="0.13671875" style="0" hidden="1" customWidth="1"/>
    <col min="25" max="25" width="10.7109375" style="0" hidden="1" customWidth="1"/>
    <col min="26" max="26" width="0.13671875" style="0" hidden="1" customWidth="1"/>
    <col min="27" max="27" width="8.57421875" style="0" hidden="1" customWidth="1"/>
    <col min="28" max="28" width="28.00390625" style="0" customWidth="1"/>
    <col min="29" max="29" width="6.57421875" style="0" customWidth="1"/>
    <col min="30" max="30" width="1.7109375" style="0" hidden="1" customWidth="1"/>
    <col min="31" max="31" width="6.8515625" style="0" hidden="1" customWidth="1"/>
    <col min="32" max="32" width="15.421875" style="0" customWidth="1"/>
    <col min="33" max="33" width="0.85546875" style="0" customWidth="1"/>
    <col min="34" max="34" width="1.1484375" style="4" customWidth="1"/>
    <col min="35" max="35" width="9.140625" style="4" customWidth="1"/>
  </cols>
  <sheetData>
    <row r="1" spans="1:35" s="3" customFormat="1" ht="21" customHeight="1">
      <c r="A1" s="12" t="s">
        <v>84</v>
      </c>
      <c r="B1" s="12"/>
      <c r="C1" s="12"/>
      <c r="D1" s="12"/>
      <c r="E1" s="12"/>
      <c r="F1" s="12"/>
      <c r="G1" s="211" t="s">
        <v>0</v>
      </c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1"/>
      <c r="AE1" s="1"/>
      <c r="AF1" s="11"/>
      <c r="AG1" s="14"/>
      <c r="AH1" s="15" t="s">
        <v>85</v>
      </c>
      <c r="AI1" s="11"/>
    </row>
    <row r="2" spans="1:35" s="3" customFormat="1" ht="21" customHeight="1">
      <c r="A2" s="12"/>
      <c r="B2" s="12"/>
      <c r="C2" s="12"/>
      <c r="D2" s="12"/>
      <c r="E2" s="12"/>
      <c r="F2" s="12"/>
      <c r="G2" s="211" t="s">
        <v>42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13"/>
      <c r="AE2" s="13"/>
      <c r="AF2" s="13"/>
      <c r="AG2" s="12"/>
      <c r="AH2" s="12"/>
      <c r="AI2" s="2"/>
    </row>
    <row r="3" spans="1:34" ht="21" customHeight="1" thickBot="1">
      <c r="A3" s="212" t="s">
        <v>77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</row>
    <row r="4" spans="1:35" s="25" customFormat="1" ht="21" customHeight="1" thickBot="1">
      <c r="A4" s="213"/>
      <c r="B4" s="214"/>
      <c r="C4" s="214"/>
      <c r="D4" s="214"/>
      <c r="E4" s="214"/>
      <c r="F4" s="214"/>
      <c r="G4" s="214"/>
      <c r="H4" s="215" t="s">
        <v>79</v>
      </c>
      <c r="I4" s="216"/>
      <c r="J4" s="216"/>
      <c r="K4" s="217"/>
      <c r="L4" s="218" t="s">
        <v>86</v>
      </c>
      <c r="M4" s="219"/>
      <c r="N4" s="219"/>
      <c r="O4" s="219"/>
      <c r="P4" s="220" t="s">
        <v>1</v>
      </c>
      <c r="Q4" s="221"/>
      <c r="R4" s="221"/>
      <c r="S4" s="221"/>
      <c r="T4" s="23"/>
      <c r="U4" s="220" t="s">
        <v>1</v>
      </c>
      <c r="V4" s="221"/>
      <c r="W4" s="222"/>
      <c r="X4" s="223">
        <v>35735</v>
      </c>
      <c r="Y4" s="224"/>
      <c r="Z4" s="225"/>
      <c r="AA4" s="24"/>
      <c r="AB4" s="226"/>
      <c r="AC4" s="226"/>
      <c r="AD4" s="226"/>
      <c r="AE4" s="226"/>
      <c r="AF4" s="226"/>
      <c r="AG4" s="226"/>
      <c r="AH4" s="227"/>
      <c r="AI4" s="5"/>
    </row>
    <row r="5" spans="1:35" s="25" customFormat="1" ht="21" customHeight="1" thickBot="1">
      <c r="A5" s="202"/>
      <c r="B5" s="203"/>
      <c r="C5" s="203"/>
      <c r="D5" s="203"/>
      <c r="E5" s="203"/>
      <c r="F5" s="203"/>
      <c r="G5" s="203"/>
      <c r="H5" s="228"/>
      <c r="I5" s="229"/>
      <c r="J5" s="229"/>
      <c r="K5" s="209"/>
      <c r="L5" s="204" t="s">
        <v>2</v>
      </c>
      <c r="M5" s="205"/>
      <c r="N5" s="219"/>
      <c r="O5" s="219"/>
      <c r="P5" s="206" t="s">
        <v>87</v>
      </c>
      <c r="Q5" s="207"/>
      <c r="R5" s="207"/>
      <c r="S5" s="208"/>
      <c r="T5" s="27"/>
      <c r="U5" s="228" t="s">
        <v>89</v>
      </c>
      <c r="V5" s="229"/>
      <c r="W5" s="209"/>
      <c r="X5" s="28"/>
      <c r="Y5" s="29"/>
      <c r="Z5" s="29"/>
      <c r="AA5" s="5"/>
      <c r="AB5" s="210"/>
      <c r="AC5" s="210"/>
      <c r="AD5" s="210"/>
      <c r="AE5" s="210"/>
      <c r="AF5" s="210"/>
      <c r="AG5" s="210"/>
      <c r="AH5" s="201"/>
      <c r="AI5" s="5"/>
    </row>
    <row r="6" spans="1:35" s="25" customFormat="1" ht="21" customHeight="1" thickBot="1">
      <c r="A6" s="202"/>
      <c r="B6" s="203"/>
      <c r="C6" s="203"/>
      <c r="D6" s="203"/>
      <c r="E6" s="203"/>
      <c r="F6" s="203"/>
      <c r="G6" s="203"/>
      <c r="H6" s="33" t="s">
        <v>45</v>
      </c>
      <c r="I6" s="30" t="s">
        <v>47</v>
      </c>
      <c r="J6" s="31" t="s">
        <v>4</v>
      </c>
      <c r="K6" s="121" t="s">
        <v>5</v>
      </c>
      <c r="L6" s="33" t="s">
        <v>45</v>
      </c>
      <c r="M6" s="30" t="s">
        <v>47</v>
      </c>
      <c r="N6" s="31" t="s">
        <v>4</v>
      </c>
      <c r="O6" s="32" t="s">
        <v>5</v>
      </c>
      <c r="P6" s="33" t="s">
        <v>45</v>
      </c>
      <c r="Q6" s="30" t="s">
        <v>47</v>
      </c>
      <c r="R6" s="31" t="s">
        <v>4</v>
      </c>
      <c r="S6" s="31" t="s">
        <v>5</v>
      </c>
      <c r="T6" s="34" t="s">
        <v>6</v>
      </c>
      <c r="U6" s="33" t="s">
        <v>3</v>
      </c>
      <c r="V6" s="31" t="s">
        <v>4</v>
      </c>
      <c r="W6" s="35" t="s">
        <v>5</v>
      </c>
      <c r="X6" s="28"/>
      <c r="Y6" s="29"/>
      <c r="Z6" s="29"/>
      <c r="AA6" s="5"/>
      <c r="AB6" s="210"/>
      <c r="AC6" s="210"/>
      <c r="AD6" s="210"/>
      <c r="AE6" s="210"/>
      <c r="AF6" s="210"/>
      <c r="AG6" s="210"/>
      <c r="AH6" s="201"/>
      <c r="AI6" s="5"/>
    </row>
    <row r="7" spans="1:35" s="25" customFormat="1" ht="21" customHeight="1" thickBot="1">
      <c r="A7" s="230"/>
      <c r="B7" s="231"/>
      <c r="C7" s="231"/>
      <c r="D7" s="231"/>
      <c r="E7" s="231"/>
      <c r="F7" s="231"/>
      <c r="G7" s="231"/>
      <c r="H7" s="39" t="s">
        <v>46</v>
      </c>
      <c r="I7" s="36" t="s">
        <v>48</v>
      </c>
      <c r="J7" s="37" t="s">
        <v>8</v>
      </c>
      <c r="K7" s="43" t="s">
        <v>9</v>
      </c>
      <c r="L7" s="39" t="s">
        <v>46</v>
      </c>
      <c r="M7" s="36" t="s">
        <v>48</v>
      </c>
      <c r="N7" s="37" t="s">
        <v>8</v>
      </c>
      <c r="O7" s="38" t="s">
        <v>9</v>
      </c>
      <c r="P7" s="40" t="s">
        <v>46</v>
      </c>
      <c r="Q7" s="37" t="s">
        <v>48</v>
      </c>
      <c r="R7" s="41" t="s">
        <v>8</v>
      </c>
      <c r="S7" s="41" t="s">
        <v>9</v>
      </c>
      <c r="T7" s="42" t="s">
        <v>67</v>
      </c>
      <c r="U7" s="39" t="s">
        <v>7</v>
      </c>
      <c r="V7" s="37" t="s">
        <v>8</v>
      </c>
      <c r="W7" s="43" t="s">
        <v>9</v>
      </c>
      <c r="X7" s="28"/>
      <c r="Y7" s="29"/>
      <c r="Z7" s="29"/>
      <c r="AA7" s="232"/>
      <c r="AB7" s="233"/>
      <c r="AC7" s="233"/>
      <c r="AD7" s="233"/>
      <c r="AE7" s="233"/>
      <c r="AF7" s="233"/>
      <c r="AG7" s="233"/>
      <c r="AH7" s="234"/>
      <c r="AI7" s="5"/>
    </row>
    <row r="8" spans="1:35" s="25" customFormat="1" ht="10.5" customHeight="1" thickBot="1">
      <c r="A8" s="26"/>
      <c r="B8" s="26"/>
      <c r="C8" s="26"/>
      <c r="D8" s="26"/>
      <c r="E8" s="26"/>
      <c r="F8" s="26"/>
      <c r="G8" s="26"/>
      <c r="H8" s="44"/>
      <c r="I8" s="44"/>
      <c r="J8" s="38"/>
      <c r="K8" s="45"/>
      <c r="L8" s="38"/>
      <c r="M8" s="38"/>
      <c r="N8" s="38"/>
      <c r="O8" s="38"/>
      <c r="P8" s="38"/>
      <c r="Q8" s="38"/>
      <c r="R8" s="38"/>
      <c r="S8" s="38"/>
      <c r="T8" s="38"/>
      <c r="U8" s="44"/>
      <c r="V8" s="38"/>
      <c r="W8" s="38"/>
      <c r="X8" s="46"/>
      <c r="Y8" s="46"/>
      <c r="Z8" s="46"/>
      <c r="AA8" s="26"/>
      <c r="AB8" s="26"/>
      <c r="AC8" s="26"/>
      <c r="AD8" s="26"/>
      <c r="AE8" s="26"/>
      <c r="AF8" s="26"/>
      <c r="AG8" s="26"/>
      <c r="AH8" s="5"/>
      <c r="AI8" s="5"/>
    </row>
    <row r="9" spans="1:35" s="25" customFormat="1" ht="20.25" customHeight="1" thickBot="1">
      <c r="A9" s="47"/>
      <c r="B9" s="24"/>
      <c r="C9" s="24"/>
      <c r="D9" s="24"/>
      <c r="E9" s="24"/>
      <c r="F9" s="24"/>
      <c r="G9" s="48"/>
      <c r="H9" s="235" t="s">
        <v>80</v>
      </c>
      <c r="I9" s="236"/>
      <c r="J9" s="236"/>
      <c r="K9" s="236"/>
      <c r="L9" s="237" t="s">
        <v>91</v>
      </c>
      <c r="M9" s="238"/>
      <c r="N9" s="236"/>
      <c r="O9" s="239"/>
      <c r="P9" s="237" t="s">
        <v>43</v>
      </c>
      <c r="Q9" s="236"/>
      <c r="R9" s="236"/>
      <c r="S9" s="236"/>
      <c r="T9" s="49"/>
      <c r="U9" s="237" t="s">
        <v>10</v>
      </c>
      <c r="V9" s="236"/>
      <c r="W9" s="239"/>
      <c r="X9" s="37" t="s">
        <v>11</v>
      </c>
      <c r="Y9" s="37" t="s">
        <v>12</v>
      </c>
      <c r="Z9" s="50" t="s">
        <v>9</v>
      </c>
      <c r="AA9" s="24"/>
      <c r="AB9" s="24"/>
      <c r="AC9" s="24"/>
      <c r="AD9" s="24"/>
      <c r="AE9" s="24"/>
      <c r="AF9" s="24"/>
      <c r="AG9" s="24"/>
      <c r="AH9" s="51"/>
      <c r="AI9" s="5"/>
    </row>
    <row r="10" spans="1:35" s="25" customFormat="1" ht="20.25" customHeight="1" thickBot="1">
      <c r="A10" s="52" t="s">
        <v>63</v>
      </c>
      <c r="B10" s="5"/>
      <c r="C10" s="5"/>
      <c r="D10" s="5"/>
      <c r="E10" s="5"/>
      <c r="F10" s="5"/>
      <c r="G10" s="5"/>
      <c r="H10" s="128">
        <v>66.1</v>
      </c>
      <c r="I10" s="129">
        <v>39.5</v>
      </c>
      <c r="J10" s="129">
        <v>35.8</v>
      </c>
      <c r="K10" s="126">
        <f>H10+I10+J10</f>
        <v>141.39999999999998</v>
      </c>
      <c r="L10" s="130">
        <f>H34</f>
        <v>59.39999999999999</v>
      </c>
      <c r="M10" s="127">
        <f>I34</f>
        <v>35.70000000000001</v>
      </c>
      <c r="N10" s="127">
        <f>J34</f>
        <v>33.9</v>
      </c>
      <c r="O10" s="126">
        <f>K34</f>
        <v>129</v>
      </c>
      <c r="P10" s="130">
        <v>27</v>
      </c>
      <c r="Q10" s="127">
        <v>0</v>
      </c>
      <c r="R10" s="127">
        <v>7.2</v>
      </c>
      <c r="S10" s="129">
        <v>34.2</v>
      </c>
      <c r="T10" s="126">
        <f>ROUND(S10-W10,2)/W10*100</f>
        <v>26.19926199261992</v>
      </c>
      <c r="U10" s="128">
        <v>22.8</v>
      </c>
      <c r="V10" s="129">
        <v>4.3</v>
      </c>
      <c r="W10" s="131">
        <v>27.1</v>
      </c>
      <c r="X10" s="54">
        <v>47</v>
      </c>
      <c r="Y10" s="54">
        <v>4</v>
      </c>
      <c r="Z10" s="55">
        <f>SUM(X10+Y10)</f>
        <v>51</v>
      </c>
      <c r="AA10" s="240" t="s">
        <v>64</v>
      </c>
      <c r="AB10" s="241"/>
      <c r="AC10" s="241"/>
      <c r="AD10" s="241"/>
      <c r="AE10" s="241"/>
      <c r="AF10" s="241"/>
      <c r="AG10" s="241"/>
      <c r="AH10" s="242"/>
      <c r="AI10" s="5"/>
    </row>
    <row r="11" spans="1:35" s="25" customFormat="1" ht="20.25" customHeight="1" thickBot="1">
      <c r="A11" s="52"/>
      <c r="B11" s="5"/>
      <c r="C11" s="5"/>
      <c r="D11" s="5"/>
      <c r="E11" s="5"/>
      <c r="F11" s="5"/>
      <c r="G11" s="5"/>
      <c r="H11" s="243"/>
      <c r="I11" s="243"/>
      <c r="J11" s="243"/>
      <c r="K11" s="243"/>
      <c r="L11" s="244"/>
      <c r="M11" s="244"/>
      <c r="N11" s="243"/>
      <c r="O11" s="243"/>
      <c r="P11" s="243" t="s">
        <v>88</v>
      </c>
      <c r="Q11" s="243"/>
      <c r="R11" s="243"/>
      <c r="S11" s="243"/>
      <c r="T11" s="18"/>
      <c r="U11" s="243" t="s">
        <v>90</v>
      </c>
      <c r="V11" s="243"/>
      <c r="W11" s="243"/>
      <c r="X11" s="5"/>
      <c r="Y11" s="5"/>
      <c r="Z11" s="5"/>
      <c r="AA11" s="56"/>
      <c r="AB11" s="57"/>
      <c r="AC11" s="57"/>
      <c r="AD11" s="57"/>
      <c r="AE11" s="57"/>
      <c r="AF11" s="57"/>
      <c r="AG11" s="57"/>
      <c r="AH11" s="58"/>
      <c r="AI11" s="5"/>
    </row>
    <row r="12" spans="1:35" s="25" customFormat="1" ht="20.25" customHeight="1" thickBot="1">
      <c r="A12" s="52" t="s">
        <v>13</v>
      </c>
      <c r="B12" s="5"/>
      <c r="C12" s="5"/>
      <c r="D12" s="5"/>
      <c r="E12" s="5"/>
      <c r="F12" s="5"/>
      <c r="G12" s="5"/>
      <c r="H12" s="128">
        <f>SUM(H13:H14)</f>
        <v>0.5</v>
      </c>
      <c r="I12" s="132">
        <f>SUM(I13+I14)</f>
        <v>0.2</v>
      </c>
      <c r="J12" s="127">
        <f>SUM(J13:J14)</f>
        <v>0.2</v>
      </c>
      <c r="K12" s="133">
        <f>SUM(H12:J12)</f>
        <v>0.8999999999999999</v>
      </c>
      <c r="L12" s="128">
        <f>SUM(L13:L14)</f>
        <v>0.1</v>
      </c>
      <c r="M12" s="126">
        <f>SUM(M13:M14)</f>
        <v>0.2</v>
      </c>
      <c r="N12" s="127">
        <f>SUM(N13:N14)</f>
        <v>0</v>
      </c>
      <c r="O12" s="133">
        <f>SUM(L12:N12)</f>
        <v>0.30000000000000004</v>
      </c>
      <c r="P12" s="130">
        <f>SUM(P13:P14)</f>
        <v>96.60000000000001</v>
      </c>
      <c r="Q12" s="127">
        <f>SUM(Q13:Q14)</f>
        <v>49.7</v>
      </c>
      <c r="R12" s="127">
        <f>SUM(R13:R14)</f>
        <v>42.599999999999994</v>
      </c>
      <c r="S12" s="134">
        <f>SUM(P12:R12)</f>
        <v>188.9</v>
      </c>
      <c r="T12" s="131">
        <f>ROUND(S12-W12,2)/W12*100</f>
        <v>44.64012251148545</v>
      </c>
      <c r="U12" s="135" t="s">
        <v>38</v>
      </c>
      <c r="V12" s="136" t="s">
        <v>38</v>
      </c>
      <c r="W12" s="137">
        <f>W13+W14</f>
        <v>130.6</v>
      </c>
      <c r="X12" s="59">
        <f>SUM(X13:X14)</f>
        <v>102</v>
      </c>
      <c r="Y12" s="59">
        <f>SUM(Y13:Y14)</f>
        <v>55</v>
      </c>
      <c r="Z12" s="60">
        <f>SUM(Z13:Z14)</f>
        <v>157</v>
      </c>
      <c r="AA12" s="240" t="s">
        <v>14</v>
      </c>
      <c r="AB12" s="241"/>
      <c r="AC12" s="241"/>
      <c r="AD12" s="241"/>
      <c r="AE12" s="241"/>
      <c r="AF12" s="241"/>
      <c r="AG12" s="241"/>
      <c r="AH12" s="242"/>
      <c r="AI12" s="5"/>
    </row>
    <row r="13" spans="1:35" s="25" customFormat="1" ht="20.25" customHeight="1">
      <c r="A13" s="52"/>
      <c r="B13" s="62" t="s">
        <v>66</v>
      </c>
      <c r="C13" s="63"/>
      <c r="D13" s="63"/>
      <c r="E13" s="63"/>
      <c r="F13" s="63"/>
      <c r="G13" s="64"/>
      <c r="H13" s="138">
        <v>0.3</v>
      </c>
      <c r="I13" s="139">
        <v>0.1</v>
      </c>
      <c r="J13" s="139">
        <v>0.2</v>
      </c>
      <c r="K13" s="133">
        <f>SUM(H13:J13)</f>
        <v>0.6000000000000001</v>
      </c>
      <c r="L13" s="124">
        <v>0.1</v>
      </c>
      <c r="M13" s="125">
        <v>0.2</v>
      </c>
      <c r="N13" s="125">
        <v>0</v>
      </c>
      <c r="O13" s="133">
        <f>SUM(L13:N13)</f>
        <v>0.30000000000000004</v>
      </c>
      <c r="P13" s="124">
        <v>95.4</v>
      </c>
      <c r="Q13" s="134">
        <v>48.7</v>
      </c>
      <c r="R13" s="134">
        <v>41.3</v>
      </c>
      <c r="S13" s="134">
        <f>SUM(P13:R13)</f>
        <v>185.40000000000003</v>
      </c>
      <c r="T13" s="132">
        <f>ROUND(S13-W13,2)/W13*100</f>
        <v>51.59443990188063</v>
      </c>
      <c r="U13" s="140" t="s">
        <v>38</v>
      </c>
      <c r="V13" s="141" t="s">
        <v>38</v>
      </c>
      <c r="W13" s="142">
        <v>122.3</v>
      </c>
      <c r="X13" s="59">
        <v>102</v>
      </c>
      <c r="Y13" s="59">
        <v>55</v>
      </c>
      <c r="Z13" s="65">
        <f>SUM(X13+Y13)</f>
        <v>157</v>
      </c>
      <c r="AA13" s="245" t="s">
        <v>65</v>
      </c>
      <c r="AB13" s="246"/>
      <c r="AC13" s="246"/>
      <c r="AD13" s="246"/>
      <c r="AE13" s="246"/>
      <c r="AF13" s="246"/>
      <c r="AG13" s="247"/>
      <c r="AH13" s="58"/>
      <c r="AI13" s="5"/>
    </row>
    <row r="14" spans="1:35" s="25" customFormat="1" ht="20.25" customHeight="1" thickBot="1">
      <c r="A14" s="52"/>
      <c r="B14" s="248" t="s">
        <v>15</v>
      </c>
      <c r="C14" s="249"/>
      <c r="D14" s="249"/>
      <c r="E14" s="249"/>
      <c r="F14" s="249"/>
      <c r="G14" s="249"/>
      <c r="H14" s="143">
        <v>0.2</v>
      </c>
      <c r="I14" s="144">
        <v>0.1</v>
      </c>
      <c r="J14" s="145">
        <v>0</v>
      </c>
      <c r="K14" s="146">
        <f>SUM(H14:J14)</f>
        <v>0.30000000000000004</v>
      </c>
      <c r="L14" s="147">
        <v>0</v>
      </c>
      <c r="M14" s="145">
        <v>0</v>
      </c>
      <c r="N14" s="145">
        <v>0</v>
      </c>
      <c r="O14" s="146">
        <f>SUM(L14:N14)</f>
        <v>0</v>
      </c>
      <c r="P14" s="147">
        <v>1.2</v>
      </c>
      <c r="Q14" s="145">
        <v>1</v>
      </c>
      <c r="R14" s="145">
        <v>1.3</v>
      </c>
      <c r="S14" s="145">
        <f>SUM(P14:R14)</f>
        <v>3.5</v>
      </c>
      <c r="T14" s="199" t="s">
        <v>38</v>
      </c>
      <c r="U14" s="149" t="s">
        <v>38</v>
      </c>
      <c r="V14" s="150" t="s">
        <v>38</v>
      </c>
      <c r="W14" s="148">
        <v>8.3</v>
      </c>
      <c r="X14" s="66">
        <v>0</v>
      </c>
      <c r="Y14" s="66">
        <v>0</v>
      </c>
      <c r="Z14" s="67">
        <f>SUM(X14+Y14)</f>
        <v>0</v>
      </c>
      <c r="AA14" s="250" t="s">
        <v>16</v>
      </c>
      <c r="AB14" s="251"/>
      <c r="AC14" s="251"/>
      <c r="AD14" s="251"/>
      <c r="AE14" s="251"/>
      <c r="AF14" s="251"/>
      <c r="AG14" s="252"/>
      <c r="AH14" s="58"/>
      <c r="AI14" s="5"/>
    </row>
    <row r="15" spans="1:35" s="25" customFormat="1" ht="8.25" customHeight="1" thickBot="1">
      <c r="A15" s="52"/>
      <c r="B15" s="5"/>
      <c r="C15" s="5"/>
      <c r="D15" s="5"/>
      <c r="E15" s="5"/>
      <c r="F15" s="5"/>
      <c r="G15" s="5"/>
      <c r="H15" s="68"/>
      <c r="I15" s="68"/>
      <c r="J15" s="68"/>
      <c r="K15" s="68"/>
      <c r="L15" s="68"/>
      <c r="M15" s="68"/>
      <c r="N15" s="68"/>
      <c r="O15" s="68"/>
      <c r="P15" s="68"/>
      <c r="Q15" s="69"/>
      <c r="R15" s="68"/>
      <c r="S15" s="68"/>
      <c r="T15" s="68"/>
      <c r="U15" s="68"/>
      <c r="V15" s="68"/>
      <c r="W15" s="68"/>
      <c r="X15" s="5"/>
      <c r="Y15" s="5"/>
      <c r="Z15" s="5"/>
      <c r="AA15" s="56"/>
      <c r="AB15" s="57"/>
      <c r="AC15" s="26"/>
      <c r="AD15" s="57"/>
      <c r="AE15" s="57"/>
      <c r="AF15" s="57"/>
      <c r="AG15" s="57"/>
      <c r="AH15" s="58"/>
      <c r="AI15" s="5"/>
    </row>
    <row r="16" spans="1:35" s="25" customFormat="1" ht="19.5" customHeight="1" thickBot="1">
      <c r="A16" s="52" t="s">
        <v>17</v>
      </c>
      <c r="B16" s="5"/>
      <c r="C16" s="5"/>
      <c r="D16" s="5"/>
      <c r="E16" s="5"/>
      <c r="F16" s="5"/>
      <c r="G16" s="5"/>
      <c r="H16" s="128">
        <f>H17+H22+H23+H24</f>
        <v>3.0999999999999996</v>
      </c>
      <c r="I16" s="129">
        <f>+I18+I19+I20+I22+I23+I24</f>
        <v>3.3</v>
      </c>
      <c r="J16" s="127">
        <f>+J18+J19+J20+J22+J23+J24</f>
        <v>1.3</v>
      </c>
      <c r="K16" s="151">
        <f>SUM(H16:J16)</f>
        <v>7.699999999999999</v>
      </c>
      <c r="L16" s="128">
        <f>+L18+L19+L20+L22+L23+L24</f>
        <v>2.3</v>
      </c>
      <c r="M16" s="129">
        <f>+M18+M19+M20+M22+M23+M24</f>
        <v>2</v>
      </c>
      <c r="N16" s="127">
        <f>+N18+N19+N20+N22+N23+N24</f>
        <v>1.6</v>
      </c>
      <c r="O16" s="151">
        <f>SUM(L16:N16)</f>
        <v>5.9</v>
      </c>
      <c r="P16" s="130">
        <f>P17+P22+P23+P24</f>
        <v>21.500000000000004</v>
      </c>
      <c r="Q16" s="127">
        <f>+Q18+Q19+Q20+Q22+Q23+Q24</f>
        <v>19.900000000000002</v>
      </c>
      <c r="R16" s="127">
        <f>+R18+R19+R20+R22+R23+R24</f>
        <v>12.6</v>
      </c>
      <c r="S16" s="151">
        <f>SUM(P16:R16)</f>
        <v>54.00000000000001</v>
      </c>
      <c r="T16" s="152">
        <f>ROUND(S16-W16,2)/W16*100</f>
        <v>-16.018662519440127</v>
      </c>
      <c r="U16" s="136" t="s">
        <v>38</v>
      </c>
      <c r="V16" s="136" t="s">
        <v>38</v>
      </c>
      <c r="W16" s="152">
        <f>W17+W22+W23+W24</f>
        <v>64.3</v>
      </c>
      <c r="X16" s="59" t="e">
        <f>+X17+#REF!</f>
        <v>#REF!</v>
      </c>
      <c r="Y16" s="59" t="e">
        <f>+Y17+#REF!</f>
        <v>#REF!</v>
      </c>
      <c r="Z16" s="60" t="e">
        <f>+Z17+#REF!</f>
        <v>#REF!</v>
      </c>
      <c r="AA16" s="240" t="s">
        <v>18</v>
      </c>
      <c r="AB16" s="241"/>
      <c r="AC16" s="241"/>
      <c r="AD16" s="241"/>
      <c r="AE16" s="241"/>
      <c r="AF16" s="241"/>
      <c r="AG16" s="241"/>
      <c r="AH16" s="242"/>
      <c r="AI16" s="5"/>
    </row>
    <row r="17" spans="1:35" s="25" customFormat="1" ht="19.5" customHeight="1">
      <c r="A17" s="52"/>
      <c r="B17" s="70" t="s">
        <v>19</v>
      </c>
      <c r="C17" s="63"/>
      <c r="D17" s="63"/>
      <c r="E17" s="63"/>
      <c r="F17" s="63"/>
      <c r="G17" s="63"/>
      <c r="H17" s="154">
        <f>SUM(H18:H20)</f>
        <v>1.7999999999999998</v>
      </c>
      <c r="I17" s="155">
        <f>SUM(I18:I20)</f>
        <v>2</v>
      </c>
      <c r="J17" s="153">
        <f>SUM(J18:J20)</f>
        <v>1.3</v>
      </c>
      <c r="K17" s="133">
        <f>H17+I17+J17</f>
        <v>5.1</v>
      </c>
      <c r="L17" s="154">
        <f>SUM(L18:L20)</f>
        <v>1.4</v>
      </c>
      <c r="M17" s="155">
        <f>SUM(M18:M20)</f>
        <v>1.7000000000000002</v>
      </c>
      <c r="N17" s="139">
        <f>SUM(N18:N20)</f>
        <v>1.5</v>
      </c>
      <c r="O17" s="133">
        <f>L17+M17+N17</f>
        <v>4.6</v>
      </c>
      <c r="P17" s="154">
        <f>P18+P19+P20+P21</f>
        <v>16.6</v>
      </c>
      <c r="Q17" s="155">
        <f>SUM(Q18:Q20)</f>
        <v>17.3</v>
      </c>
      <c r="R17" s="139">
        <f>SUM(R18:R20)</f>
        <v>12</v>
      </c>
      <c r="S17" s="133">
        <f>P17+Q17+R17</f>
        <v>45.900000000000006</v>
      </c>
      <c r="T17" s="156">
        <f>ROUND(S17-W17,2)/W17*100</f>
        <v>-4.5738045738045745</v>
      </c>
      <c r="U17" s="157" t="s">
        <v>38</v>
      </c>
      <c r="V17" s="158" t="s">
        <v>38</v>
      </c>
      <c r="W17" s="159">
        <f>W18+W19+W20</f>
        <v>48.1</v>
      </c>
      <c r="X17" s="59">
        <f>SUM(X18+X20)</f>
        <v>22</v>
      </c>
      <c r="Y17" s="59">
        <f>SUM(Y18+Y20)</f>
        <v>1</v>
      </c>
      <c r="Z17" s="65">
        <f>SUM(Z18+Z20)</f>
        <v>23</v>
      </c>
      <c r="AA17" s="253" t="s">
        <v>20</v>
      </c>
      <c r="AB17" s="254"/>
      <c r="AC17" s="254"/>
      <c r="AD17" s="254"/>
      <c r="AE17" s="254"/>
      <c r="AF17" s="254"/>
      <c r="AG17" s="255"/>
      <c r="AH17" s="58"/>
      <c r="AI17" s="5"/>
    </row>
    <row r="18" spans="1:35" s="25" customFormat="1" ht="19.5" customHeight="1">
      <c r="A18" s="52"/>
      <c r="B18" s="71"/>
      <c r="C18" s="62" t="s">
        <v>23</v>
      </c>
      <c r="D18" s="64"/>
      <c r="E18" s="64"/>
      <c r="F18" s="72"/>
      <c r="G18" s="64"/>
      <c r="H18" s="160">
        <v>1.4</v>
      </c>
      <c r="I18" s="161">
        <v>0.5</v>
      </c>
      <c r="J18" s="161">
        <v>0.1</v>
      </c>
      <c r="K18" s="162">
        <f aca="true" t="shared" si="0" ref="K18:K24">SUM(H18:J18)</f>
        <v>2</v>
      </c>
      <c r="L18" s="163">
        <v>0.9</v>
      </c>
      <c r="M18" s="164">
        <v>0.6</v>
      </c>
      <c r="N18" s="164">
        <v>0</v>
      </c>
      <c r="O18" s="162">
        <f aca="true" t="shared" si="1" ref="O18:O24">SUM(L18:N18)</f>
        <v>1.5</v>
      </c>
      <c r="P18" s="163">
        <v>11.1</v>
      </c>
      <c r="Q18" s="164">
        <v>4.5</v>
      </c>
      <c r="R18" s="164">
        <v>0.5</v>
      </c>
      <c r="S18" s="162">
        <f aca="true" t="shared" si="2" ref="S18:S24">SUM(P18:R18)</f>
        <v>16.1</v>
      </c>
      <c r="T18" s="156">
        <f>ROUND(S18-W18,2)/W18*100</f>
        <v>-25.116279069767444</v>
      </c>
      <c r="U18" s="165" t="s">
        <v>38</v>
      </c>
      <c r="V18" s="166" t="s">
        <v>38</v>
      </c>
      <c r="W18" s="156">
        <v>21.5</v>
      </c>
      <c r="X18" s="73">
        <v>21</v>
      </c>
      <c r="Y18" s="73">
        <v>0</v>
      </c>
      <c r="Z18" s="70">
        <f>SUM(X18+Y18)</f>
        <v>21</v>
      </c>
      <c r="AA18" s="256" t="s">
        <v>24</v>
      </c>
      <c r="AB18" s="246"/>
      <c r="AC18" s="246"/>
      <c r="AD18" s="246"/>
      <c r="AE18" s="246"/>
      <c r="AF18" s="247"/>
      <c r="AG18" s="74"/>
      <c r="AH18" s="58"/>
      <c r="AI18" s="5"/>
    </row>
    <row r="19" spans="1:35" s="25" customFormat="1" ht="19.5" customHeight="1">
      <c r="A19" s="52"/>
      <c r="B19" s="75"/>
      <c r="C19" s="76" t="s">
        <v>21</v>
      </c>
      <c r="D19" s="77"/>
      <c r="E19" s="77"/>
      <c r="F19" s="78"/>
      <c r="G19" s="77"/>
      <c r="H19" s="167">
        <v>0.4</v>
      </c>
      <c r="I19" s="168">
        <v>1.5</v>
      </c>
      <c r="J19" s="168">
        <v>0</v>
      </c>
      <c r="K19" s="169">
        <f t="shared" si="0"/>
        <v>1.9</v>
      </c>
      <c r="L19" s="124">
        <v>0.5</v>
      </c>
      <c r="M19" s="125">
        <v>1.1</v>
      </c>
      <c r="N19" s="125">
        <v>0</v>
      </c>
      <c r="O19" s="169">
        <f t="shared" si="1"/>
        <v>1.6</v>
      </c>
      <c r="P19" s="124">
        <v>5.5</v>
      </c>
      <c r="Q19" s="125">
        <v>12.8</v>
      </c>
      <c r="R19" s="125">
        <v>0.2</v>
      </c>
      <c r="S19" s="169">
        <f t="shared" si="2"/>
        <v>18.5</v>
      </c>
      <c r="T19" s="170">
        <f>ROUND(S19-W19,2)/W19*100</f>
        <v>-8.415841584158416</v>
      </c>
      <c r="U19" s="171" t="s">
        <v>38</v>
      </c>
      <c r="V19" s="172" t="s">
        <v>38</v>
      </c>
      <c r="W19" s="170">
        <v>20.2</v>
      </c>
      <c r="X19" s="79">
        <v>1</v>
      </c>
      <c r="Y19" s="79">
        <v>1</v>
      </c>
      <c r="Z19" s="75">
        <f>SUM(X19+Y19)</f>
        <v>2</v>
      </c>
      <c r="AA19" s="257" t="s">
        <v>22</v>
      </c>
      <c r="AB19" s="258"/>
      <c r="AC19" s="258"/>
      <c r="AD19" s="258"/>
      <c r="AE19" s="258"/>
      <c r="AF19" s="259"/>
      <c r="AG19" s="74"/>
      <c r="AH19" s="58"/>
      <c r="AI19" s="5"/>
    </row>
    <row r="20" spans="1:35" s="25" customFormat="1" ht="19.5" customHeight="1">
      <c r="A20" s="52"/>
      <c r="B20" s="75"/>
      <c r="C20" s="76" t="s">
        <v>58</v>
      </c>
      <c r="D20" s="77"/>
      <c r="E20" s="77"/>
      <c r="F20" s="78"/>
      <c r="G20" s="77"/>
      <c r="H20" s="167">
        <v>0</v>
      </c>
      <c r="I20" s="168">
        <v>0</v>
      </c>
      <c r="J20" s="168">
        <v>1.2</v>
      </c>
      <c r="K20" s="169">
        <f t="shared" si="0"/>
        <v>1.2</v>
      </c>
      <c r="L20" s="124">
        <v>0</v>
      </c>
      <c r="M20" s="125">
        <v>0</v>
      </c>
      <c r="N20" s="125">
        <v>1.5</v>
      </c>
      <c r="O20" s="169">
        <f t="shared" si="1"/>
        <v>1.5</v>
      </c>
      <c r="P20" s="124">
        <v>0</v>
      </c>
      <c r="Q20" s="125">
        <v>0</v>
      </c>
      <c r="R20" s="125">
        <v>11.3</v>
      </c>
      <c r="S20" s="169">
        <f t="shared" si="2"/>
        <v>11.3</v>
      </c>
      <c r="T20" s="170">
        <f>ROUND(S20-W20,2)/W20*100</f>
        <v>76.5625</v>
      </c>
      <c r="U20" s="173" t="s">
        <v>38</v>
      </c>
      <c r="V20" s="174" t="s">
        <v>38</v>
      </c>
      <c r="W20" s="170">
        <v>6.4</v>
      </c>
      <c r="X20" s="79">
        <v>1</v>
      </c>
      <c r="Y20" s="79">
        <v>1</v>
      </c>
      <c r="Z20" s="75">
        <f>SUM(X20+Y20)</f>
        <v>2</v>
      </c>
      <c r="AA20" s="257" t="s">
        <v>59</v>
      </c>
      <c r="AB20" s="258"/>
      <c r="AC20" s="258"/>
      <c r="AD20" s="258"/>
      <c r="AE20" s="258"/>
      <c r="AF20" s="259"/>
      <c r="AG20" s="80"/>
      <c r="AH20" s="58"/>
      <c r="AI20" s="5"/>
    </row>
    <row r="21" spans="1:35" s="25" customFormat="1" ht="19.5" customHeight="1">
      <c r="A21" s="52"/>
      <c r="B21" s="75"/>
      <c r="C21" s="81" t="s">
        <v>49</v>
      </c>
      <c r="D21" s="82"/>
      <c r="E21" s="82"/>
      <c r="F21" s="82"/>
      <c r="G21" s="82"/>
      <c r="H21" s="175">
        <v>0</v>
      </c>
      <c r="I21" s="176">
        <v>0</v>
      </c>
      <c r="J21" s="176">
        <v>0</v>
      </c>
      <c r="K21" s="177">
        <f t="shared" si="0"/>
        <v>0</v>
      </c>
      <c r="L21" s="178">
        <v>0</v>
      </c>
      <c r="M21" s="179">
        <v>0</v>
      </c>
      <c r="N21" s="179">
        <v>0</v>
      </c>
      <c r="O21" s="177">
        <f t="shared" si="1"/>
        <v>0</v>
      </c>
      <c r="P21" s="178">
        <v>0</v>
      </c>
      <c r="Q21" s="179">
        <v>0</v>
      </c>
      <c r="R21" s="179">
        <v>0</v>
      </c>
      <c r="S21" s="180">
        <f t="shared" si="2"/>
        <v>0</v>
      </c>
      <c r="T21" s="181" t="s">
        <v>38</v>
      </c>
      <c r="U21" s="182" t="s">
        <v>38</v>
      </c>
      <c r="V21" s="183" t="s">
        <v>38</v>
      </c>
      <c r="W21" s="181" t="s">
        <v>38</v>
      </c>
      <c r="X21" s="83"/>
      <c r="Y21" s="83"/>
      <c r="Z21" s="84"/>
      <c r="AA21" s="61"/>
      <c r="AB21" s="53"/>
      <c r="AC21" s="53"/>
      <c r="AD21" s="53"/>
      <c r="AE21" s="53"/>
      <c r="AF21" s="20" t="s">
        <v>50</v>
      </c>
      <c r="AG21" s="74"/>
      <c r="AH21" s="58"/>
      <c r="AI21" s="5"/>
    </row>
    <row r="22" spans="1:35" s="25" customFormat="1" ht="19.5" customHeight="1">
      <c r="A22" s="52"/>
      <c r="B22" s="85" t="s">
        <v>25</v>
      </c>
      <c r="C22" s="86"/>
      <c r="D22" s="86"/>
      <c r="E22" s="86"/>
      <c r="F22" s="86"/>
      <c r="G22" s="86"/>
      <c r="H22" s="167">
        <v>0</v>
      </c>
      <c r="I22" s="168">
        <v>0</v>
      </c>
      <c r="J22" s="168">
        <v>0</v>
      </c>
      <c r="K22" s="169">
        <f t="shared" si="0"/>
        <v>0</v>
      </c>
      <c r="L22" s="124">
        <v>0</v>
      </c>
      <c r="M22" s="125">
        <v>0</v>
      </c>
      <c r="N22" s="125">
        <v>0</v>
      </c>
      <c r="O22" s="169">
        <f t="shared" si="1"/>
        <v>0</v>
      </c>
      <c r="P22" s="124">
        <v>0</v>
      </c>
      <c r="Q22" s="125">
        <v>0</v>
      </c>
      <c r="R22" s="125">
        <v>0</v>
      </c>
      <c r="S22" s="169">
        <f t="shared" si="2"/>
        <v>0</v>
      </c>
      <c r="T22" s="170">
        <v>0</v>
      </c>
      <c r="U22" s="184" t="s">
        <v>38</v>
      </c>
      <c r="V22" s="174" t="s">
        <v>38</v>
      </c>
      <c r="W22" s="185">
        <v>0</v>
      </c>
      <c r="X22" s="79"/>
      <c r="Y22" s="79"/>
      <c r="Z22" s="75"/>
      <c r="AA22" s="87"/>
      <c r="AB22" s="260" t="s">
        <v>26</v>
      </c>
      <c r="AC22" s="260"/>
      <c r="AD22" s="260"/>
      <c r="AE22" s="260"/>
      <c r="AF22" s="260"/>
      <c r="AG22" s="261"/>
      <c r="AH22" s="58"/>
      <c r="AI22" s="5"/>
    </row>
    <row r="23" spans="1:35" s="25" customFormat="1" ht="19.5" customHeight="1">
      <c r="A23" s="52"/>
      <c r="B23" s="262" t="s">
        <v>27</v>
      </c>
      <c r="C23" s="263"/>
      <c r="D23" s="263"/>
      <c r="E23" s="263"/>
      <c r="F23" s="263"/>
      <c r="G23" s="263"/>
      <c r="H23" s="167">
        <v>0.5</v>
      </c>
      <c r="I23" s="168">
        <v>1</v>
      </c>
      <c r="J23" s="168">
        <v>0</v>
      </c>
      <c r="K23" s="169">
        <f t="shared" si="0"/>
        <v>1.5</v>
      </c>
      <c r="L23" s="124">
        <v>0.2</v>
      </c>
      <c r="M23" s="125">
        <v>0</v>
      </c>
      <c r="N23" s="125">
        <v>0.1</v>
      </c>
      <c r="O23" s="169">
        <f t="shared" si="1"/>
        <v>0.30000000000000004</v>
      </c>
      <c r="P23" s="124">
        <v>2.3</v>
      </c>
      <c r="Q23" s="125">
        <v>1.5</v>
      </c>
      <c r="R23" s="125">
        <v>0.6</v>
      </c>
      <c r="S23" s="169">
        <f t="shared" si="2"/>
        <v>4.3999999999999995</v>
      </c>
      <c r="T23" s="170">
        <f>ROUND(S23-W23,2)/W23*100</f>
        <v>-36.231884057971016</v>
      </c>
      <c r="U23" s="172" t="s">
        <v>38</v>
      </c>
      <c r="V23" s="172" t="s">
        <v>38</v>
      </c>
      <c r="W23" s="186">
        <v>6.9</v>
      </c>
      <c r="X23" s="79"/>
      <c r="Y23" s="79"/>
      <c r="Z23" s="75"/>
      <c r="AA23" s="87"/>
      <c r="AB23" s="260" t="s">
        <v>28</v>
      </c>
      <c r="AC23" s="260"/>
      <c r="AD23" s="260"/>
      <c r="AE23" s="260"/>
      <c r="AF23" s="260"/>
      <c r="AG23" s="261"/>
      <c r="AH23" s="58"/>
      <c r="AI23" s="5"/>
    </row>
    <row r="24" spans="1:35" s="25" customFormat="1" ht="19.5" customHeight="1" thickBot="1">
      <c r="A24" s="52"/>
      <c r="B24" s="264" t="s">
        <v>29</v>
      </c>
      <c r="C24" s="265"/>
      <c r="D24" s="265"/>
      <c r="E24" s="265"/>
      <c r="F24" s="265"/>
      <c r="G24" s="265"/>
      <c r="H24" s="143">
        <v>0.8</v>
      </c>
      <c r="I24" s="144">
        <v>0.3</v>
      </c>
      <c r="J24" s="144">
        <v>0</v>
      </c>
      <c r="K24" s="146">
        <f t="shared" si="0"/>
        <v>1.1</v>
      </c>
      <c r="L24" s="147">
        <v>0.7</v>
      </c>
      <c r="M24" s="145">
        <v>0.3</v>
      </c>
      <c r="N24" s="145">
        <v>0</v>
      </c>
      <c r="O24" s="146">
        <f t="shared" si="1"/>
        <v>1</v>
      </c>
      <c r="P24" s="147">
        <v>2.6</v>
      </c>
      <c r="Q24" s="145">
        <v>1.1</v>
      </c>
      <c r="R24" s="145">
        <v>0</v>
      </c>
      <c r="S24" s="146">
        <f t="shared" si="2"/>
        <v>3.7</v>
      </c>
      <c r="T24" s="187">
        <f>ROUND(S24-W24,2)/W24*100</f>
        <v>-60.21505376344085</v>
      </c>
      <c r="U24" s="188" t="s">
        <v>38</v>
      </c>
      <c r="V24" s="188" t="s">
        <v>38</v>
      </c>
      <c r="W24" s="187">
        <v>9.3</v>
      </c>
      <c r="X24" s="66"/>
      <c r="Y24" s="66"/>
      <c r="Z24" s="67"/>
      <c r="AA24" s="88"/>
      <c r="AB24" s="266" t="s">
        <v>30</v>
      </c>
      <c r="AC24" s="266"/>
      <c r="AD24" s="266"/>
      <c r="AE24" s="266"/>
      <c r="AF24" s="266"/>
      <c r="AG24" s="267"/>
      <c r="AH24" s="58"/>
      <c r="AI24" s="5"/>
    </row>
    <row r="25" spans="1:35" s="25" customFormat="1" ht="9" customHeight="1">
      <c r="A25" s="52"/>
      <c r="B25" s="86"/>
      <c r="C25" s="86"/>
      <c r="D25" s="86"/>
      <c r="E25" s="86"/>
      <c r="F25" s="86"/>
      <c r="G25" s="86"/>
      <c r="H25" s="68"/>
      <c r="I25" s="68"/>
      <c r="J25" s="68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68"/>
      <c r="V25" s="68"/>
      <c r="W25" s="89"/>
      <c r="X25" s="79"/>
      <c r="Y25" s="79"/>
      <c r="Z25" s="75"/>
      <c r="AA25" s="57"/>
      <c r="AB25" s="57"/>
      <c r="AC25" s="57"/>
      <c r="AD25" s="57"/>
      <c r="AE25" s="57"/>
      <c r="AF25" s="57"/>
      <c r="AG25" s="57"/>
      <c r="AH25" s="58"/>
      <c r="AI25" s="5"/>
    </row>
    <row r="26" spans="1:35" s="25" customFormat="1" ht="0.75" customHeight="1" hidden="1">
      <c r="A26" s="52"/>
      <c r="B26" s="86"/>
      <c r="C26" s="86"/>
      <c r="D26" s="86"/>
      <c r="E26" s="86"/>
      <c r="F26" s="86"/>
      <c r="G26" s="86"/>
      <c r="H26" s="68"/>
      <c r="I26" s="68"/>
      <c r="J26" s="68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68"/>
      <c r="V26" s="68"/>
      <c r="W26" s="89"/>
      <c r="X26" s="79"/>
      <c r="Y26" s="79"/>
      <c r="Z26" s="75"/>
      <c r="AA26" s="57"/>
      <c r="AB26" s="57"/>
      <c r="AC26" s="57"/>
      <c r="AD26" s="57"/>
      <c r="AE26" s="57"/>
      <c r="AF26" s="57"/>
      <c r="AG26" s="57"/>
      <c r="AH26" s="58"/>
      <c r="AI26" s="5"/>
    </row>
    <row r="27" spans="1:35" s="25" customFormat="1" ht="18.75" customHeight="1" thickBot="1">
      <c r="A27" s="52" t="s">
        <v>31</v>
      </c>
      <c r="B27" s="86"/>
      <c r="C27" s="86"/>
      <c r="D27" s="86"/>
      <c r="E27" s="86"/>
      <c r="F27" s="86"/>
      <c r="G27" s="86"/>
      <c r="H27" s="90"/>
      <c r="I27" s="90"/>
      <c r="J27" s="90"/>
      <c r="K27" s="90"/>
      <c r="L27" s="90"/>
      <c r="M27" s="90"/>
      <c r="N27" s="90"/>
      <c r="O27" s="90"/>
      <c r="P27" s="91"/>
      <c r="Q27" s="91"/>
      <c r="R27" s="91"/>
      <c r="S27" s="91"/>
      <c r="T27" s="91"/>
      <c r="U27" s="90"/>
      <c r="V27" s="90"/>
      <c r="W27" s="90"/>
      <c r="X27" s="79"/>
      <c r="Y27" s="79"/>
      <c r="Z27" s="75"/>
      <c r="AA27" s="57"/>
      <c r="AB27" s="241" t="s">
        <v>32</v>
      </c>
      <c r="AC27" s="241"/>
      <c r="AD27" s="241"/>
      <c r="AE27" s="241"/>
      <c r="AF27" s="241"/>
      <c r="AG27" s="241"/>
      <c r="AH27" s="242"/>
      <c r="AI27" s="5"/>
    </row>
    <row r="28" spans="1:35" s="25" customFormat="1" ht="18.75" customHeight="1" thickBot="1">
      <c r="A28" s="52"/>
      <c r="B28" s="92" t="s">
        <v>33</v>
      </c>
      <c r="C28" s="93"/>
      <c r="D28" s="93"/>
      <c r="E28" s="93"/>
      <c r="F28" s="93"/>
      <c r="G28" s="93"/>
      <c r="H28" s="128">
        <v>3.5</v>
      </c>
      <c r="I28" s="129">
        <v>0.9</v>
      </c>
      <c r="J28" s="129">
        <v>0.6</v>
      </c>
      <c r="K28" s="151">
        <f>SUM(H28:J28)</f>
        <v>5</v>
      </c>
      <c r="L28" s="130">
        <v>2.4</v>
      </c>
      <c r="M28" s="127">
        <v>0.9</v>
      </c>
      <c r="N28" s="127">
        <v>1</v>
      </c>
      <c r="O28" s="151">
        <f>SUM(L28:N28)</f>
        <v>4.3</v>
      </c>
      <c r="P28" s="130">
        <v>29.8</v>
      </c>
      <c r="Q28" s="127">
        <v>4.7</v>
      </c>
      <c r="R28" s="127">
        <v>3.9</v>
      </c>
      <c r="S28" s="151">
        <f>SUM(P28:R28)</f>
        <v>38.4</v>
      </c>
      <c r="T28" s="200" t="s">
        <v>38</v>
      </c>
      <c r="U28" s="135" t="s">
        <v>38</v>
      </c>
      <c r="V28" s="189" t="s">
        <v>38</v>
      </c>
      <c r="W28" s="152">
        <v>35.3</v>
      </c>
      <c r="X28" s="79"/>
      <c r="Y28" s="79"/>
      <c r="Z28" s="75"/>
      <c r="AA28" s="268" t="s">
        <v>34</v>
      </c>
      <c r="AB28" s="269"/>
      <c r="AC28" s="269"/>
      <c r="AD28" s="269"/>
      <c r="AE28" s="269"/>
      <c r="AF28" s="269"/>
      <c r="AG28" s="270"/>
      <c r="AH28" s="58"/>
      <c r="AI28" s="5"/>
    </row>
    <row r="29" spans="1:35" s="25" customFormat="1" ht="9" customHeight="1" thickBot="1">
      <c r="A29" s="52"/>
      <c r="B29" s="86"/>
      <c r="C29" s="86"/>
      <c r="D29" s="86"/>
      <c r="E29" s="86"/>
      <c r="F29" s="86"/>
      <c r="G29" s="86"/>
      <c r="H29" s="68"/>
      <c r="I29" s="68"/>
      <c r="J29" s="68"/>
      <c r="K29" s="89"/>
      <c r="L29" s="89"/>
      <c r="M29" s="89"/>
      <c r="N29" s="89"/>
      <c r="O29" s="89"/>
      <c r="P29" s="94"/>
      <c r="Q29" s="89"/>
      <c r="R29" s="89"/>
      <c r="S29" s="89"/>
      <c r="T29" s="89"/>
      <c r="U29" s="68"/>
      <c r="V29" s="68"/>
      <c r="W29" s="89"/>
      <c r="X29" s="79"/>
      <c r="Y29" s="79"/>
      <c r="Z29" s="75"/>
      <c r="AA29" s="57"/>
      <c r="AB29" s="57"/>
      <c r="AC29" s="57"/>
      <c r="AD29" s="57"/>
      <c r="AE29" s="57"/>
      <c r="AF29" s="57"/>
      <c r="AG29" s="57"/>
      <c r="AH29" s="58"/>
      <c r="AI29" s="5"/>
    </row>
    <row r="30" spans="1:35" s="25" customFormat="1" ht="20.25" customHeight="1" thickBot="1">
      <c r="A30" s="271" t="s">
        <v>53</v>
      </c>
      <c r="B30" s="272"/>
      <c r="C30" s="272"/>
      <c r="D30" s="272"/>
      <c r="E30" s="272"/>
      <c r="F30" s="272"/>
      <c r="G30" s="272"/>
      <c r="H30" s="128">
        <f aca="true" t="shared" si="3" ref="H30:S30">SUM(H31:H32)</f>
        <v>0.6</v>
      </c>
      <c r="I30" s="126">
        <f t="shared" si="3"/>
        <v>-0.2</v>
      </c>
      <c r="J30" s="127">
        <f t="shared" si="3"/>
        <v>0.2</v>
      </c>
      <c r="K30" s="151">
        <f t="shared" si="3"/>
        <v>0.6000000000000001</v>
      </c>
      <c r="L30" s="128">
        <f t="shared" si="3"/>
        <v>2.3</v>
      </c>
      <c r="M30" s="126">
        <f t="shared" si="3"/>
        <v>0.9999999999999999</v>
      </c>
      <c r="N30" s="127">
        <f t="shared" si="3"/>
        <v>0.4</v>
      </c>
      <c r="O30" s="151">
        <f t="shared" si="3"/>
        <v>3.6999999999999997</v>
      </c>
      <c r="P30" s="128">
        <f t="shared" si="3"/>
        <v>19.8</v>
      </c>
      <c r="Q30" s="126">
        <f t="shared" si="3"/>
        <v>-6.9</v>
      </c>
      <c r="R30" s="127">
        <f t="shared" si="3"/>
        <v>2.4</v>
      </c>
      <c r="S30" s="151">
        <f t="shared" si="3"/>
        <v>15.3</v>
      </c>
      <c r="T30" s="152">
        <f>ROUND(S30-W30,2)/W30*100</f>
        <v>139.0625</v>
      </c>
      <c r="U30" s="190" t="s">
        <v>38</v>
      </c>
      <c r="V30" s="136" t="s">
        <v>38</v>
      </c>
      <c r="W30" s="131">
        <f>W31+W32</f>
        <v>6.4</v>
      </c>
      <c r="X30" s="79"/>
      <c r="Y30" s="79"/>
      <c r="Z30" s="75"/>
      <c r="AA30" s="87"/>
      <c r="AB30" s="241" t="s">
        <v>57</v>
      </c>
      <c r="AC30" s="241"/>
      <c r="AD30" s="241"/>
      <c r="AE30" s="241"/>
      <c r="AF30" s="241"/>
      <c r="AG30" s="241"/>
      <c r="AH30" s="242"/>
      <c r="AI30" s="5"/>
    </row>
    <row r="31" spans="1:35" s="25" customFormat="1" ht="20.25" customHeight="1">
      <c r="A31" s="52"/>
      <c r="B31" s="62" t="s">
        <v>39</v>
      </c>
      <c r="C31" s="63"/>
      <c r="D31" s="63"/>
      <c r="E31" s="63"/>
      <c r="F31" s="63"/>
      <c r="G31" s="63"/>
      <c r="H31" s="167">
        <v>0.1</v>
      </c>
      <c r="I31" s="168">
        <v>0.3</v>
      </c>
      <c r="J31" s="168">
        <v>0</v>
      </c>
      <c r="K31" s="169">
        <f>SUM(H31:J31)</f>
        <v>0.4</v>
      </c>
      <c r="L31" s="124">
        <v>2.4</v>
      </c>
      <c r="M31" s="125">
        <v>1.4</v>
      </c>
      <c r="N31" s="125">
        <v>0.5</v>
      </c>
      <c r="O31" s="169">
        <f>SUM(L31:N31)</f>
        <v>4.3</v>
      </c>
      <c r="P31" s="191">
        <v>6.8</v>
      </c>
      <c r="Q31" s="134">
        <v>6</v>
      </c>
      <c r="R31" s="134">
        <v>1.5</v>
      </c>
      <c r="S31" s="169">
        <f>SUM(P31:R31)</f>
        <v>14.3</v>
      </c>
      <c r="T31" s="170">
        <f>ROUND(S31-W31,2)/W31*100</f>
        <v>549.9999999999999</v>
      </c>
      <c r="U31" s="193" t="s">
        <v>38</v>
      </c>
      <c r="V31" s="141" t="s">
        <v>38</v>
      </c>
      <c r="W31" s="192">
        <v>2.2</v>
      </c>
      <c r="X31" s="5"/>
      <c r="Y31" s="5"/>
      <c r="Z31" s="5"/>
      <c r="AA31" s="246" t="s">
        <v>44</v>
      </c>
      <c r="AB31" s="246"/>
      <c r="AC31" s="246"/>
      <c r="AD31" s="246"/>
      <c r="AE31" s="246"/>
      <c r="AF31" s="246"/>
      <c r="AG31" s="247"/>
      <c r="AH31" s="58"/>
      <c r="AI31" s="5"/>
    </row>
    <row r="32" spans="1:35" s="25" customFormat="1" ht="20.25" customHeight="1" thickBot="1">
      <c r="A32" s="52"/>
      <c r="B32" s="81" t="s">
        <v>68</v>
      </c>
      <c r="C32" s="95"/>
      <c r="D32" s="95"/>
      <c r="E32" s="95"/>
      <c r="F32" s="95"/>
      <c r="G32" s="95"/>
      <c r="H32" s="143">
        <v>0.5</v>
      </c>
      <c r="I32" s="144">
        <v>-0.5</v>
      </c>
      <c r="J32" s="145">
        <v>0.2</v>
      </c>
      <c r="K32" s="146">
        <f>SUM(H32:J32)</f>
        <v>0.2</v>
      </c>
      <c r="L32" s="147">
        <v>-0.1</v>
      </c>
      <c r="M32" s="145">
        <v>-0.4</v>
      </c>
      <c r="N32" s="145">
        <v>-0.1</v>
      </c>
      <c r="O32" s="146">
        <f>SUM(L32:N32)</f>
        <v>-0.6</v>
      </c>
      <c r="P32" s="147">
        <v>13</v>
      </c>
      <c r="Q32" s="145">
        <v>-12.9</v>
      </c>
      <c r="R32" s="145">
        <v>0.9</v>
      </c>
      <c r="S32" s="146">
        <f>SUM(P32:R32)</f>
        <v>0.9999999999999997</v>
      </c>
      <c r="T32" s="187">
        <f>ROUND(S32-W32,2)/W32*100</f>
        <v>-76.19047619047619</v>
      </c>
      <c r="U32" s="184" t="s">
        <v>38</v>
      </c>
      <c r="V32" s="150" t="s">
        <v>38</v>
      </c>
      <c r="W32" s="187">
        <v>4.2</v>
      </c>
      <c r="X32" s="5"/>
      <c r="Y32" s="5"/>
      <c r="Z32" s="5"/>
      <c r="AA32" s="17"/>
      <c r="AB32" s="251" t="s">
        <v>69</v>
      </c>
      <c r="AC32" s="251"/>
      <c r="AD32" s="251"/>
      <c r="AE32" s="251"/>
      <c r="AF32" s="251"/>
      <c r="AG32" s="252"/>
      <c r="AH32" s="58"/>
      <c r="AI32" s="5"/>
    </row>
    <row r="33" spans="1:35" s="25" customFormat="1" ht="20.25" customHeight="1" thickBot="1">
      <c r="A33" s="52"/>
      <c r="B33" s="5"/>
      <c r="C33" s="5"/>
      <c r="D33" s="5"/>
      <c r="E33" s="5"/>
      <c r="F33" s="5"/>
      <c r="G33" s="5"/>
      <c r="H33" s="273" t="s">
        <v>81</v>
      </c>
      <c r="I33" s="273"/>
      <c r="J33" s="273"/>
      <c r="K33" s="273"/>
      <c r="L33" s="273" t="s">
        <v>92</v>
      </c>
      <c r="M33" s="274"/>
      <c r="N33" s="274"/>
      <c r="O33" s="274"/>
      <c r="P33" s="273" t="s">
        <v>92</v>
      </c>
      <c r="Q33" s="273"/>
      <c r="R33" s="273"/>
      <c r="S33" s="273"/>
      <c r="T33" s="19"/>
      <c r="U33" s="273" t="s">
        <v>93</v>
      </c>
      <c r="V33" s="273"/>
      <c r="W33" s="273"/>
      <c r="X33" s="5"/>
      <c r="Y33" s="5"/>
      <c r="Z33" s="5"/>
      <c r="AA33" s="57"/>
      <c r="AB33" s="5"/>
      <c r="AC33" s="57"/>
      <c r="AD33" s="57"/>
      <c r="AE33" s="57"/>
      <c r="AF33" s="57"/>
      <c r="AG33" s="57"/>
      <c r="AH33" s="58"/>
      <c r="AI33" s="5"/>
    </row>
    <row r="34" spans="1:35" s="25" customFormat="1" ht="20.25" customHeight="1" thickBot="1">
      <c r="A34" s="275" t="s">
        <v>35</v>
      </c>
      <c r="B34" s="276"/>
      <c r="C34" s="276"/>
      <c r="D34" s="276"/>
      <c r="E34" s="276"/>
      <c r="F34" s="276"/>
      <c r="G34" s="277"/>
      <c r="H34" s="128">
        <f>+H10+H12-H16-H28-H30</f>
        <v>59.39999999999999</v>
      </c>
      <c r="I34" s="129">
        <f>+I10+I12-I16-I28-I30</f>
        <v>35.70000000000001</v>
      </c>
      <c r="J34" s="126">
        <f>J10+J12-J16-J28-J30</f>
        <v>33.9</v>
      </c>
      <c r="K34" s="151">
        <f>K10+K12-K16-K28-K30</f>
        <v>129</v>
      </c>
      <c r="L34" s="128">
        <f>+L10+L12-L16-L28-L30</f>
        <v>52.5</v>
      </c>
      <c r="M34" s="129">
        <f>+M10+M12-M16-M28-M30</f>
        <v>32.000000000000014</v>
      </c>
      <c r="N34" s="127">
        <f>N10+N12-N16-N28-N30</f>
        <v>30.9</v>
      </c>
      <c r="O34" s="126">
        <f>L34+M34+N34</f>
        <v>115.4</v>
      </c>
      <c r="P34" s="128">
        <f>+P10+P12-P16-P28-P30</f>
        <v>52.500000000000014</v>
      </c>
      <c r="Q34" s="129">
        <f>+Q10+Q12-Q16-Q28-Q30</f>
        <v>32</v>
      </c>
      <c r="R34" s="126">
        <f>R10+R12-R16-R28-R30</f>
        <v>30.9</v>
      </c>
      <c r="S34" s="151">
        <f>S10+S12-S16-S28-S30</f>
        <v>115.40000000000002</v>
      </c>
      <c r="T34" s="152">
        <f>ROUND(S34-W34,2)/W34*100</f>
        <v>123.21083172147003</v>
      </c>
      <c r="U34" s="190" t="s">
        <v>38</v>
      </c>
      <c r="V34" s="136" t="s">
        <v>38</v>
      </c>
      <c r="W34" s="131">
        <f>W10+W12-W16-W28-W30</f>
        <v>51.699999999999996</v>
      </c>
      <c r="X34" s="96" t="e">
        <f>+X10+X12-X16</f>
        <v>#REF!</v>
      </c>
      <c r="Y34" s="96" t="e">
        <f>+Y10+Y12-Y16</f>
        <v>#REF!</v>
      </c>
      <c r="Z34" s="96" t="e">
        <f>+Z10+Z12-Z16</f>
        <v>#REF!</v>
      </c>
      <c r="AA34" s="278" t="s">
        <v>36</v>
      </c>
      <c r="AB34" s="278"/>
      <c r="AC34" s="278"/>
      <c r="AD34" s="278"/>
      <c r="AE34" s="278"/>
      <c r="AF34" s="278"/>
      <c r="AG34" s="278"/>
      <c r="AH34" s="279"/>
      <c r="AI34" s="5"/>
    </row>
    <row r="35" spans="1:35" s="25" customFormat="1" ht="8.25" customHeight="1" thickBot="1">
      <c r="A35" s="97"/>
      <c r="B35" s="24"/>
      <c r="C35" s="24"/>
      <c r="D35" s="24"/>
      <c r="E35" s="24"/>
      <c r="F35" s="24"/>
      <c r="G35" s="24"/>
      <c r="H35" s="243"/>
      <c r="I35" s="243"/>
      <c r="J35" s="243"/>
      <c r="K35" s="243"/>
      <c r="L35" s="18"/>
      <c r="M35" s="18"/>
      <c r="N35" s="18"/>
      <c r="O35" s="18"/>
      <c r="P35" s="18"/>
      <c r="Q35" s="18"/>
      <c r="R35" s="18"/>
      <c r="S35" s="18"/>
      <c r="T35" s="18"/>
      <c r="U35" s="243"/>
      <c r="V35" s="243"/>
      <c r="W35" s="280"/>
      <c r="X35" s="98">
        <f>SUM(X37:X38)</f>
        <v>103</v>
      </c>
      <c r="Y35" s="98">
        <v>58</v>
      </c>
      <c r="Z35" s="99">
        <f>SUM(X35:Y35)</f>
        <v>161</v>
      </c>
      <c r="AA35" s="281"/>
      <c r="AB35" s="281"/>
      <c r="AC35" s="281"/>
      <c r="AD35" s="281"/>
      <c r="AE35" s="281"/>
      <c r="AF35" s="281"/>
      <c r="AG35" s="281"/>
      <c r="AH35" s="58"/>
      <c r="AI35" s="5"/>
    </row>
    <row r="36" spans="1:35" s="25" customFormat="1" ht="23.25" customHeight="1" thickBot="1">
      <c r="A36" s="271" t="s">
        <v>73</v>
      </c>
      <c r="B36" s="272"/>
      <c r="C36" s="272"/>
      <c r="D36" s="272"/>
      <c r="E36" s="272"/>
      <c r="F36" s="272"/>
      <c r="G36" s="272"/>
      <c r="H36" s="128">
        <f aca="true" t="shared" si="4" ref="H36:S36">SUM(H37:H38)</f>
        <v>59.400000000000006</v>
      </c>
      <c r="I36" s="132">
        <f t="shared" si="4"/>
        <v>35.7</v>
      </c>
      <c r="J36" s="134">
        <f t="shared" si="4"/>
        <v>33.9</v>
      </c>
      <c r="K36" s="133">
        <f t="shared" si="4"/>
        <v>129</v>
      </c>
      <c r="L36" s="128">
        <f t="shared" si="4"/>
        <v>52.5</v>
      </c>
      <c r="M36" s="132">
        <f t="shared" si="4"/>
        <v>32</v>
      </c>
      <c r="N36" s="134">
        <f t="shared" si="4"/>
        <v>30.9</v>
      </c>
      <c r="O36" s="133">
        <f t="shared" si="4"/>
        <v>115.4</v>
      </c>
      <c r="P36" s="128">
        <f t="shared" si="4"/>
        <v>52.5</v>
      </c>
      <c r="Q36" s="132">
        <f t="shared" si="4"/>
        <v>32</v>
      </c>
      <c r="R36" s="134">
        <f t="shared" si="4"/>
        <v>30.9</v>
      </c>
      <c r="S36" s="133">
        <f t="shared" si="4"/>
        <v>115.4</v>
      </c>
      <c r="T36" s="152">
        <f>ROUND(S36-W36,2)/W36*100</f>
        <v>123.21083172147003</v>
      </c>
      <c r="U36" s="190" t="s">
        <v>38</v>
      </c>
      <c r="V36" s="136" t="s">
        <v>38</v>
      </c>
      <c r="W36" s="192">
        <f>W37+W38</f>
        <v>51.7</v>
      </c>
      <c r="X36" s="98"/>
      <c r="Y36" s="98"/>
      <c r="Z36" s="99"/>
      <c r="AA36" s="240" t="s">
        <v>70</v>
      </c>
      <c r="AB36" s="241"/>
      <c r="AC36" s="241"/>
      <c r="AD36" s="241"/>
      <c r="AE36" s="241"/>
      <c r="AF36" s="241"/>
      <c r="AG36" s="241"/>
      <c r="AH36" s="242"/>
      <c r="AI36" s="5"/>
    </row>
    <row r="37" spans="1:35" s="25" customFormat="1" ht="20.25" customHeight="1">
      <c r="A37" s="100"/>
      <c r="B37" s="5"/>
      <c r="C37" s="62" t="s">
        <v>37</v>
      </c>
      <c r="D37" s="64"/>
      <c r="E37" s="64"/>
      <c r="F37" s="64"/>
      <c r="G37" s="101"/>
      <c r="H37" s="139">
        <v>47.1</v>
      </c>
      <c r="I37" s="139">
        <v>31.2</v>
      </c>
      <c r="J37" s="139">
        <v>27.3</v>
      </c>
      <c r="K37" s="133">
        <f>SUM(H37:J37)</f>
        <v>105.6</v>
      </c>
      <c r="L37" s="191">
        <v>43</v>
      </c>
      <c r="M37" s="134">
        <v>28.3</v>
      </c>
      <c r="N37" s="134">
        <v>24.5</v>
      </c>
      <c r="O37" s="133">
        <f>SUM(L37:N37)</f>
        <v>95.8</v>
      </c>
      <c r="P37" s="191">
        <v>43</v>
      </c>
      <c r="Q37" s="134">
        <v>28.3</v>
      </c>
      <c r="R37" s="134">
        <v>24.5</v>
      </c>
      <c r="S37" s="133">
        <f>SUM(P37:R37)</f>
        <v>95.8</v>
      </c>
      <c r="T37" s="192">
        <f>ROUND(S37-W37,2)/W37*100</f>
        <v>129.73621103117506</v>
      </c>
      <c r="U37" s="193" t="s">
        <v>38</v>
      </c>
      <c r="V37" s="141" t="s">
        <v>38</v>
      </c>
      <c r="W37" s="194">
        <v>41.7</v>
      </c>
      <c r="X37" s="73">
        <v>103</v>
      </c>
      <c r="Y37" s="73">
        <v>57</v>
      </c>
      <c r="Z37" s="70">
        <f>SUM(X37:Y37)</f>
        <v>160</v>
      </c>
      <c r="AA37" s="256" t="s">
        <v>71</v>
      </c>
      <c r="AB37" s="246"/>
      <c r="AC37" s="246"/>
      <c r="AD37" s="246"/>
      <c r="AE37" s="246"/>
      <c r="AF37" s="246"/>
      <c r="AG37" s="247"/>
      <c r="AH37" s="58"/>
      <c r="AI37" s="5"/>
    </row>
    <row r="38" spans="1:35" s="25" customFormat="1" ht="20.25" customHeight="1" thickBot="1">
      <c r="A38" s="100"/>
      <c r="B38" s="5"/>
      <c r="C38" s="81" t="s">
        <v>60</v>
      </c>
      <c r="D38" s="82"/>
      <c r="E38" s="82"/>
      <c r="F38" s="82"/>
      <c r="G38" s="102"/>
      <c r="H38" s="144">
        <v>12.3</v>
      </c>
      <c r="I38" s="144">
        <v>4.5</v>
      </c>
      <c r="J38" s="144">
        <v>6.6</v>
      </c>
      <c r="K38" s="146">
        <f>SUM(H38:J38)</f>
        <v>23.4</v>
      </c>
      <c r="L38" s="147">
        <v>9.5</v>
      </c>
      <c r="M38" s="145">
        <v>3.7</v>
      </c>
      <c r="N38" s="145">
        <v>6.4</v>
      </c>
      <c r="O38" s="146">
        <f>SUM(L38:N38)</f>
        <v>19.6</v>
      </c>
      <c r="P38" s="147">
        <v>9.5</v>
      </c>
      <c r="Q38" s="145">
        <v>3.7</v>
      </c>
      <c r="R38" s="145">
        <v>6.4</v>
      </c>
      <c r="S38" s="146">
        <f>SUM(P38:R38)</f>
        <v>19.6</v>
      </c>
      <c r="T38" s="170">
        <f>ROUND(S38-W38,2)/W38*100</f>
        <v>96</v>
      </c>
      <c r="U38" s="184" t="s">
        <v>38</v>
      </c>
      <c r="V38" s="150" t="s">
        <v>38</v>
      </c>
      <c r="W38" s="195">
        <v>10</v>
      </c>
      <c r="X38" s="79"/>
      <c r="Y38" s="79"/>
      <c r="Z38" s="75"/>
      <c r="AA38" s="250" t="s">
        <v>72</v>
      </c>
      <c r="AB38" s="251"/>
      <c r="AC38" s="251"/>
      <c r="AD38" s="251"/>
      <c r="AE38" s="251"/>
      <c r="AF38" s="251"/>
      <c r="AG38" s="252"/>
      <c r="AH38" s="58"/>
      <c r="AI38" s="5"/>
    </row>
    <row r="39" spans="1:35" s="25" customFormat="1" ht="9.75" customHeight="1" thickBot="1">
      <c r="A39" s="104"/>
      <c r="B39" s="105"/>
      <c r="C39" s="105"/>
      <c r="D39" s="105"/>
      <c r="E39" s="105"/>
      <c r="F39" s="105"/>
      <c r="G39" s="105"/>
      <c r="H39" s="106"/>
      <c r="I39" s="106"/>
      <c r="J39" s="106"/>
      <c r="K39" s="91"/>
      <c r="L39" s="91"/>
      <c r="M39" s="91"/>
      <c r="N39" s="91"/>
      <c r="O39" s="91"/>
      <c r="P39" s="107"/>
      <c r="Q39" s="107"/>
      <c r="R39" s="107"/>
      <c r="S39" s="107"/>
      <c r="T39" s="107"/>
      <c r="U39" s="106"/>
      <c r="V39" s="108"/>
      <c r="W39" s="91"/>
      <c r="X39" s="96"/>
      <c r="Y39" s="96"/>
      <c r="Z39" s="96"/>
      <c r="AA39" s="109"/>
      <c r="AB39" s="110"/>
      <c r="AC39" s="110"/>
      <c r="AD39" s="110"/>
      <c r="AE39" s="110"/>
      <c r="AF39" s="110"/>
      <c r="AG39" s="110"/>
      <c r="AH39" s="103"/>
      <c r="AI39" s="5"/>
    </row>
    <row r="40" spans="1:35" s="25" customFormat="1" ht="21" customHeight="1" thickBot="1">
      <c r="A40" s="21" t="s">
        <v>51</v>
      </c>
      <c r="B40" s="22"/>
      <c r="C40" s="22"/>
      <c r="D40" s="22"/>
      <c r="E40" s="22"/>
      <c r="F40" s="22"/>
      <c r="G40" s="22"/>
      <c r="H40" s="128">
        <v>11</v>
      </c>
      <c r="I40" s="126">
        <v>10.3</v>
      </c>
      <c r="J40" s="127">
        <v>7.7</v>
      </c>
      <c r="K40" s="152">
        <f>H40+I40+J40</f>
        <v>29</v>
      </c>
      <c r="L40" s="126">
        <v>10.5</v>
      </c>
      <c r="M40" s="127">
        <v>8.8</v>
      </c>
      <c r="N40" s="127">
        <v>6.8</v>
      </c>
      <c r="O40" s="152">
        <f>L40+M40+N40</f>
        <v>26.1</v>
      </c>
      <c r="P40" s="126">
        <v>10.5</v>
      </c>
      <c r="Q40" s="127">
        <v>8.8</v>
      </c>
      <c r="R40" s="127">
        <v>6.8</v>
      </c>
      <c r="S40" s="127">
        <f>P40+Q40+R40</f>
        <v>26.1</v>
      </c>
      <c r="T40" s="196" t="s">
        <v>38</v>
      </c>
      <c r="U40" s="197" t="s">
        <v>38</v>
      </c>
      <c r="V40" s="198" t="s">
        <v>38</v>
      </c>
      <c r="W40" s="196" t="s">
        <v>38</v>
      </c>
      <c r="X40" s="96"/>
      <c r="Y40" s="96"/>
      <c r="Z40" s="96"/>
      <c r="AA40" s="111"/>
      <c r="AB40" s="282" t="s">
        <v>52</v>
      </c>
      <c r="AC40" s="282"/>
      <c r="AD40" s="282"/>
      <c r="AE40" s="282"/>
      <c r="AF40" s="282"/>
      <c r="AG40" s="282"/>
      <c r="AH40" s="283"/>
      <c r="AI40" s="57"/>
    </row>
    <row r="41" spans="1:34" ht="8.25" customHeight="1">
      <c r="A41" s="10"/>
      <c r="B41" s="10"/>
      <c r="C41" s="10"/>
      <c r="D41" s="10"/>
      <c r="E41" s="10"/>
      <c r="F41" s="10"/>
      <c r="G41" s="10"/>
      <c r="H41" s="8"/>
      <c r="I41" s="8"/>
      <c r="J41" s="8"/>
      <c r="K41" s="9"/>
      <c r="L41" s="9"/>
      <c r="M41" s="9"/>
      <c r="N41" s="9"/>
      <c r="O41" s="9"/>
      <c r="P41" s="9"/>
      <c r="Q41" s="9"/>
      <c r="R41" s="9"/>
      <c r="S41" s="9"/>
      <c r="T41" s="9"/>
      <c r="U41" s="8"/>
      <c r="V41" s="8"/>
      <c r="W41" s="9"/>
      <c r="X41" s="6"/>
      <c r="Y41" s="6"/>
      <c r="Z41" s="6"/>
      <c r="AA41" s="16"/>
      <c r="AB41" s="7"/>
      <c r="AC41" s="7"/>
      <c r="AD41" s="7"/>
      <c r="AE41" s="7"/>
      <c r="AF41" s="7"/>
      <c r="AG41" s="7"/>
      <c r="AH41" s="6"/>
    </row>
    <row r="42" spans="1:28" s="25" customFormat="1" ht="21" customHeight="1">
      <c r="A42" s="114" t="s">
        <v>83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</row>
    <row r="43" spans="1:28" s="25" customFormat="1" ht="21" customHeight="1">
      <c r="A43" s="114"/>
      <c r="D43" s="25" t="s">
        <v>82</v>
      </c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spans="1:28" s="25" customFormat="1" ht="21" customHeight="1">
      <c r="A44" s="114" t="s">
        <v>54</v>
      </c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spans="1:28" s="25" customFormat="1" ht="21" customHeight="1">
      <c r="A45" s="25" t="s">
        <v>56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  <row r="46" spans="1:28" s="25" customFormat="1" ht="21" customHeight="1">
      <c r="A46" s="25" t="s">
        <v>55</v>
      </c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</row>
    <row r="47" spans="1:33" s="25" customFormat="1" ht="21" customHeight="1">
      <c r="A47" s="284" t="s">
        <v>78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118" t="s">
        <v>41</v>
      </c>
      <c r="T47" s="117">
        <v>0</v>
      </c>
      <c r="U47" s="123" t="s">
        <v>40</v>
      </c>
      <c r="V47" s="116"/>
      <c r="W47" s="117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</row>
    <row r="48" spans="1:29" s="25" customFormat="1" ht="21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7"/>
      <c r="L48" s="115"/>
      <c r="M48" s="115"/>
      <c r="N48" s="115"/>
      <c r="O48" s="117"/>
      <c r="P48" s="116"/>
      <c r="Q48" s="116" t="s">
        <v>87</v>
      </c>
      <c r="T48" s="115" t="s">
        <v>94</v>
      </c>
      <c r="U48" s="116" t="s">
        <v>40</v>
      </c>
      <c r="V48" s="116"/>
      <c r="W48" s="117"/>
      <c r="X48" s="116"/>
      <c r="Y48" s="116"/>
      <c r="Z48" s="116"/>
      <c r="AA48" s="116"/>
      <c r="AB48" s="116"/>
      <c r="AC48" s="116"/>
    </row>
    <row r="49" spans="1:34" s="25" customFormat="1" ht="21" customHeight="1">
      <c r="A49" s="112" t="s">
        <v>61</v>
      </c>
      <c r="B49" s="113"/>
      <c r="C49" s="113"/>
      <c r="D49" s="113"/>
      <c r="E49" s="113"/>
      <c r="F49" s="113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</row>
    <row r="50" spans="1:35" s="25" customFormat="1" ht="21" customHeight="1">
      <c r="A50" s="114" t="s">
        <v>62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</row>
    <row r="51" s="5" customFormat="1" ht="21" customHeight="1">
      <c r="A51" s="120" t="s">
        <v>75</v>
      </c>
    </row>
    <row r="52" s="5" customFormat="1" ht="21" customHeight="1">
      <c r="A52" s="5" t="s">
        <v>74</v>
      </c>
    </row>
    <row r="53" spans="1:28" s="4" customFormat="1" ht="21" customHeight="1">
      <c r="A53" s="120" t="s">
        <v>76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="4" customFormat="1" ht="12.75"/>
    <row r="55" s="4" customFormat="1" ht="12.75"/>
    <row r="56" s="4" customFormat="1" ht="12.75">
      <c r="N56" s="122"/>
    </row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</sheetData>
  <mergeCells count="64">
    <mergeCell ref="AB40:AH40"/>
    <mergeCell ref="A47:P47"/>
    <mergeCell ref="A36:G36"/>
    <mergeCell ref="AA36:AH36"/>
    <mergeCell ref="AA37:AG37"/>
    <mergeCell ref="AA38:AG38"/>
    <mergeCell ref="A34:G34"/>
    <mergeCell ref="AA34:AH34"/>
    <mergeCell ref="H35:K35"/>
    <mergeCell ref="U35:W35"/>
    <mergeCell ref="AA35:AG35"/>
    <mergeCell ref="H33:K33"/>
    <mergeCell ref="L33:O33"/>
    <mergeCell ref="P33:S33"/>
    <mergeCell ref="U33:W33"/>
    <mergeCell ref="A30:G30"/>
    <mergeCell ref="AB30:AH30"/>
    <mergeCell ref="AA31:AG31"/>
    <mergeCell ref="AB32:AG32"/>
    <mergeCell ref="B24:G24"/>
    <mergeCell ref="AB24:AG24"/>
    <mergeCell ref="AB27:AH27"/>
    <mergeCell ref="AA28:AG28"/>
    <mergeCell ref="AA20:AF20"/>
    <mergeCell ref="AB22:AG22"/>
    <mergeCell ref="B23:G23"/>
    <mergeCell ref="AB23:AG23"/>
    <mergeCell ref="AA16:AH16"/>
    <mergeCell ref="AA17:AG17"/>
    <mergeCell ref="AA18:AF18"/>
    <mergeCell ref="AA19:AF19"/>
    <mergeCell ref="AA12:AH12"/>
    <mergeCell ref="AA13:AG13"/>
    <mergeCell ref="B14:G14"/>
    <mergeCell ref="AA14:AG14"/>
    <mergeCell ref="AA10:AH10"/>
    <mergeCell ref="H11:K11"/>
    <mergeCell ref="L11:O11"/>
    <mergeCell ref="P11:S11"/>
    <mergeCell ref="U11:W11"/>
    <mergeCell ref="A7:G7"/>
    <mergeCell ref="AA7:AH7"/>
    <mergeCell ref="H9:K9"/>
    <mergeCell ref="L9:O9"/>
    <mergeCell ref="P9:S9"/>
    <mergeCell ref="U9:W9"/>
    <mergeCell ref="U5:W5"/>
    <mergeCell ref="AB5:AH5"/>
    <mergeCell ref="A6:G6"/>
    <mergeCell ref="AB6:AH6"/>
    <mergeCell ref="A5:G5"/>
    <mergeCell ref="H5:K5"/>
    <mergeCell ref="L5:O5"/>
    <mergeCell ref="P5:S5"/>
    <mergeCell ref="G1:AC1"/>
    <mergeCell ref="G2:AC2"/>
    <mergeCell ref="A3:AH3"/>
    <mergeCell ref="A4:G4"/>
    <mergeCell ref="H4:K4"/>
    <mergeCell ref="L4:O4"/>
    <mergeCell ref="P4:S4"/>
    <mergeCell ref="U4:W4"/>
    <mergeCell ref="X4:Z4"/>
    <mergeCell ref="AB4:AH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SAGIS</dc:creator>
  <cp:keywords/>
  <dc:description/>
  <cp:lastModifiedBy>Madeliedj</cp:lastModifiedBy>
  <cp:lastPrinted>2002-01-28T08:29:47Z</cp:lastPrinted>
  <dcterms:created xsi:type="dcterms:W3CDTF">2000-06-28T09:58:52Z</dcterms:created>
  <dcterms:modified xsi:type="dcterms:W3CDTF">2002-01-30T10:03:38Z</dcterms:modified>
  <cp:category/>
  <cp:version/>
  <cp:contentType/>
  <cp:contentStatus/>
</cp:coreProperties>
</file>