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externalReferences>
    <externalReference r:id="rId5"/>
    <externalReference r:id="rId6"/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<sst xmlns="http://schemas.openxmlformats.org/spreadsheetml/2006/main" count="286" uniqueCount="138">
  <si>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</si>
  <si>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</si>
  <si>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</si>
  <si>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</si>
  <si>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</si>
  <si>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</si>
  <si>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</si>
  <si>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</si>
  <si>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</si>
  <si>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</si>
  <si>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</si>
  <si>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</si>
  <si>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</si>
  <si>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</si>
  <si>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</si>
  <si>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</si>
  <si>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</si>
  <si>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</si>
  <si>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</si>
  <si>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</si>
  <si>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</si>
  <si>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</si>
  <si>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</si>
  <si>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</si>
  <si>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</si>
  <si>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</si>
  <si>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</si>
  <si>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</si>
  <si>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</si>
  <si>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</si>
  <si>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</si>
  <si>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</si>
  <si>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</si>
  <si>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</si>
  <si>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</si>
  <si>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</si>
  <si>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</si>
  <si>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</si>
  <si>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</si>
  <si>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</si>
  <si>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</si>
  <si>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</si>
  <si>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</si>
  <si>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</si>
  <si>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</si>
  <si>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</si>
  <si>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</si>
  <si>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</si>
  <si>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</si>
  <si>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</si>
  <si>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</si>
  <si>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</si>
  <si>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</si>
  <si>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</si>
  <si>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</si>
  <si>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</si>
  <si>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</si>
  <si>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</si>
  <si>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</si>
  <si>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</si>
  <si>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</si>
  <si>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</si>
  <si>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</si>
  <si>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</si>
  <si>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</si>
  <si>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</si>
  <si>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</si>
  <si>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</si>
  <si>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</si>
  <si>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</si>
  <si>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</si>
  <si>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</si>
  <si>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</si>
  <si>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</si>
  <si>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</si>
  <si>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</si>
  <si>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</si>
  <si>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</si>
  <si>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</si>
  <si>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</si>
  <si>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</si>
  <si>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</si>
  <si>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</si>
  <si>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</si>
  <si>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</si>
  <si>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</si>
  <si>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</si>
  <si>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</si>
  <si>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</si>
  <si>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</si>
  <si>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</si>
  <si>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</si>
  <si>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</si>
  <si>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</si>
  <si>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</si>
  <si>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</si>
  <si>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</si>
  <si>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</si>
  <si>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</si>
  <si>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</si>
  <si>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 xml:space="preserve">Meal (iii) </t>
  </si>
  <si>
    <t>Products (i)</t>
  </si>
  <si>
    <t xml:space="preserve">Surplus(-)/Deficit(+) (ii) 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</si>
  <si>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</si>
  <si>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</si>
  <si>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</si>
  <si>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</si>
  <si>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</si>
  <si>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2015/16 Year (March - February)/ Ngwaga wa 2015/16 (Mopitlwe - Tlhakole) (2)</t>
  </si>
  <si>
    <t>1 March/Mopitlwe 2015</t>
  </si>
  <si>
    <t>1 March/Mopitlwe 2014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</si>
  <si>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</si>
  <si>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</si>
  <si>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</si>
  <si>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</si>
  <si>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</si>
  <si>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</si>
  <si>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</si>
  <si>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</si>
  <si>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</si>
  <si>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</si>
  <si>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</si>
  <si>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</si>
  <si>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</si>
  <si>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October 2015</t>
  </si>
  <si>
    <t>Diphalane 2015</t>
  </si>
  <si>
    <t>1 October/Diphalane 2015</t>
  </si>
  <si>
    <t>31 October/Diphalane 2015</t>
  </si>
  <si>
    <t>SMD-122015</t>
  </si>
  <si>
    <t>November 2015</t>
  </si>
  <si>
    <t>Ngwanatseele 2015</t>
  </si>
  <si>
    <t>March - November 2015</t>
  </si>
  <si>
    <t>March - November 2014</t>
  </si>
  <si>
    <t>Mopitlwe - Ngwanatseele 2015</t>
  </si>
  <si>
    <t>Mopitlwe - Ngwanatseele 2014</t>
  </si>
  <si>
    <t>1 November/Ngwanatseele 2015</t>
  </si>
  <si>
    <t>30 November/Ngwanatseele 2015</t>
  </si>
  <si>
    <t>30 November/Ngwanatseele 2014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</si>
</sst>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6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38" xfId="0" applyNumberFormat="1" applyFont="1" applyFill="1" applyBorder="1" applyAlignment="1" applyProtection="1">
      <alignment vertical="center"/>
      <protection/>
    </xf>
    <xf numFmtId="3" fontId="4" fillId="0" borderId="39" xfId="0" applyNumberFormat="1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164" fontId="4" fillId="0" borderId="17" xfId="0" applyNumberFormat="1" applyFont="1" applyFill="1" applyBorder="1" applyAlignment="1" applyProtection="1" quotePrefix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164" fontId="4" fillId="0" borderId="31" xfId="0" applyNumberFormat="1" applyFont="1" applyFill="1" applyBorder="1" applyAlignment="1" applyProtection="1" quotePrefix="1">
      <alignment horizontal="center"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5" xfId="0" applyNumberFormat="1" applyFont="1" applyFill="1" applyBorder="1" applyAlignment="1" applyProtection="1">
      <alignment vertical="center"/>
      <protection/>
    </xf>
    <xf numFmtId="3" fontId="4" fillId="0" borderId="76" xfId="0" applyNumberFormat="1" applyFont="1" applyFill="1" applyBorder="1" applyAlignment="1" applyProtection="1">
      <alignment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164" fontId="4" fillId="0" borderId="40" xfId="0" applyNumberFormat="1" applyFont="1" applyFill="1" applyBorder="1" applyAlignment="1" applyProtection="1" quotePrefix="1">
      <alignment horizontal="center"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164" fontId="9" fillId="0" borderId="36" xfId="55" applyNumberFormat="1" applyFont="1" applyFill="1" applyBorder="1" applyAlignment="1" applyProtection="1" quotePrefix="1">
      <alignment horizontal="center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1" fontId="8" fillId="0" borderId="36" xfId="55" applyNumberFormat="1" applyFont="1" applyFill="1" applyBorder="1" applyAlignment="1" applyProtection="1">
      <alignment horizontal="right" vertical="center"/>
      <protection/>
    </xf>
    <xf numFmtId="1" fontId="8" fillId="0" borderId="37" xfId="55" applyNumberFormat="1" applyFont="1" applyFill="1" applyBorder="1" applyAlignment="1" applyProtection="1">
      <alignment horizontal="right"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11" fillId="0" borderId="8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164" fontId="11" fillId="0" borderId="74" xfId="0" applyNumberFormat="1" applyFont="1" applyFill="1" applyBorder="1" applyAlignment="1" applyProtection="1">
      <alignment horizontal="center" vertical="center"/>
      <protection/>
    </xf>
    <xf numFmtId="164" fontId="11" fillId="0" borderId="96" xfId="0" applyNumberFormat="1" applyFont="1" applyFill="1" applyBorder="1" applyAlignment="1" applyProtection="1">
      <alignment horizontal="center" vertical="center"/>
      <protection/>
    </xf>
    <xf numFmtId="164" fontId="11" fillId="0" borderId="97" xfId="0" applyNumberFormat="1" applyFont="1" applyFill="1" applyBorder="1" applyAlignment="1" applyProtection="1">
      <alignment horizontal="center" vertical="center"/>
      <protection/>
    </xf>
    <xf numFmtId="164" fontId="11" fillId="0" borderId="94" xfId="0" applyNumberFormat="1" applyFont="1" applyFill="1" applyBorder="1" applyAlignment="1" applyProtection="1">
      <alignment horizontal="center" vertical="center"/>
      <protection/>
    </xf>
    <xf numFmtId="164" fontId="11" fillId="0" borderId="95" xfId="0" applyNumberFormat="1" applyFont="1" applyFill="1" applyBorder="1" applyAlignment="1" applyProtection="1">
      <alignment horizontal="center" vertical="center"/>
      <protection/>
    </xf>
    <xf numFmtId="164" fontId="11" fillId="0" borderId="17" xfId="0" applyNumberFormat="1" applyFont="1" applyFill="1" applyBorder="1" applyAlignment="1" applyProtection="1">
      <alignment horizontal="center" vertical="center"/>
      <protection/>
    </xf>
    <xf numFmtId="164" fontId="11" fillId="0" borderId="31" xfId="0" applyNumberFormat="1" applyFont="1" applyFill="1" applyBorder="1" applyAlignment="1" applyProtection="1">
      <alignment horizontal="center" vertical="center"/>
      <protection/>
    </xf>
    <xf numFmtId="164" fontId="11" fillId="0" borderId="81" xfId="0" applyNumberFormat="1" applyFont="1" applyFill="1" applyBorder="1" applyAlignment="1" applyProtection="1">
      <alignment horizontal="center" vertical="center"/>
      <protection/>
    </xf>
    <xf numFmtId="164" fontId="11" fillId="0" borderId="89" xfId="0" applyNumberFormat="1" applyFont="1" applyFill="1" applyBorder="1" applyAlignment="1" applyProtection="1">
      <alignment horizontal="center" vertical="center"/>
      <protection/>
    </xf>
    <xf numFmtId="164" fontId="11" fillId="0" borderId="90" xfId="0" applyNumberFormat="1" applyFont="1" applyFill="1" applyBorder="1" applyAlignment="1" applyProtection="1">
      <alignment horizontal="center" vertical="center"/>
      <protection/>
    </xf>
    <xf numFmtId="164" fontId="11" fillId="0" borderId="91" xfId="0" applyNumberFormat="1" applyFont="1" applyFill="1" applyBorder="1" applyAlignment="1" applyProtection="1">
      <alignment horizontal="center" vertical="center"/>
      <protection/>
    </xf>
    <xf numFmtId="164" fontId="11" fillId="0" borderId="92" xfId="0" applyNumberFormat="1" applyFont="1" applyFill="1" applyBorder="1" applyAlignment="1" applyProtection="1">
      <alignment horizontal="center" vertical="center"/>
      <protection/>
    </xf>
    <xf numFmtId="164" fontId="11" fillId="0" borderId="93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64" fontId="11" fillId="0" borderId="88" xfId="0" applyNumberFormat="1" applyFont="1" applyFill="1" applyBorder="1" applyAlignment="1" applyProtection="1">
      <alignment horizontal="center" vertical="center"/>
      <protection/>
    </xf>
    <xf numFmtId="164" fontId="4" fillId="0" borderId="80" xfId="0" applyNumberFormat="1" applyFont="1" applyBorder="1" applyAlignment="1" applyProtection="1" quotePrefix="1">
      <alignment horizontal="center"/>
      <protection/>
    </xf>
    <xf numFmtId="164" fontId="4" fillId="0" borderId="0" xfId="0" applyNumberFormat="1" applyFont="1" applyBorder="1" applyAlignment="1" applyProtection="1" quotePrefix="1">
      <alignment horizontal="center"/>
      <protection/>
    </xf>
    <xf numFmtId="164" fontId="4" fillId="0" borderId="81" xfId="0" applyNumberFormat="1" applyFont="1" applyBorder="1" applyAlignment="1" applyProtection="1" quotePrefix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86" xfId="0" applyFont="1" applyBorder="1" applyAlignment="1" applyProtection="1">
      <alignment horizont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1" fontId="4" fillId="0" borderId="0" xfId="55" applyNumberFormat="1" applyFont="1" applyFill="1" applyBorder="1" applyAlignment="1" applyProtection="1">
      <alignment horizontal="left" vertical="center" wrapText="1"/>
      <protection/>
    </xf>
    <xf numFmtId="1" fontId="4" fillId="0" borderId="11" xfId="55" applyNumberFormat="1" applyFont="1" applyFill="1" applyBorder="1" applyAlignment="1" applyProtection="1">
      <alignment horizontal="lef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2" xfId="55" applyNumberFormat="1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14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49" fontId="4" fillId="0" borderId="35" xfId="55" applyNumberFormat="1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98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49" fontId="4" fillId="0" borderId="86" xfId="0" applyNumberFormat="1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49" fontId="4" fillId="0" borderId="51" xfId="55" applyNumberFormat="1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98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0" xfId="55" applyNumberFormat="1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49" fontId="4" fillId="0" borderId="36" xfId="55" applyNumberFormat="1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horizontal="right" vertical="center"/>
      <protection/>
    </xf>
    <xf numFmtId="0" fontId="3" fillId="0" borderId="74" xfId="55" applyFont="1" applyFill="1" applyBorder="1" applyAlignment="1" applyProtection="1">
      <alignment horizontal="right" vertical="center"/>
      <protection/>
    </xf>
    <xf numFmtId="0" fontId="4" fillId="0" borderId="36" xfId="55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98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98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4" fillId="0" borderId="0" xfId="55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238125</xdr:rowOff>
    </xdr:from>
    <xdr:to>
      <xdr:col>2</xdr:col>
      <xdr:colOff>4981575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191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Sorghum\Sorghum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Sorghum\Sorghum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Sorghum\Opskrifte%20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Feb Final"/>
      <sheetName val="1 Mnd"/>
      <sheetName val="Sheet1"/>
    </sheetNames>
    <sheetDataSet>
      <sheetData sheetId="0">
        <row r="11">
          <cell r="D11">
            <v>66266</v>
          </cell>
          <cell r="E11">
            <v>55546</v>
          </cell>
          <cell r="G11">
            <v>0</v>
          </cell>
          <cell r="H11">
            <v>0</v>
          </cell>
          <cell r="AN11">
            <v>66266</v>
          </cell>
          <cell r="AO11">
            <v>55546</v>
          </cell>
        </row>
        <row r="14">
          <cell r="D14">
            <v>1901</v>
          </cell>
          <cell r="E14">
            <v>1254</v>
          </cell>
          <cell r="G14">
            <v>0</v>
          </cell>
          <cell r="H14">
            <v>0</v>
          </cell>
          <cell r="AN14">
            <v>1901</v>
          </cell>
          <cell r="AO14">
            <v>1254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AN15">
            <v>0</v>
          </cell>
          <cell r="AO15">
            <v>0</v>
          </cell>
        </row>
        <row r="20">
          <cell r="D20">
            <v>12</v>
          </cell>
          <cell r="E20">
            <v>1038</v>
          </cell>
          <cell r="G20">
            <v>0</v>
          </cell>
          <cell r="H20">
            <v>0</v>
          </cell>
          <cell r="AN20">
            <v>12</v>
          </cell>
          <cell r="AO20">
            <v>1038</v>
          </cell>
        </row>
        <row r="21">
          <cell r="D21">
            <v>749</v>
          </cell>
          <cell r="E21">
            <v>2629</v>
          </cell>
          <cell r="G21">
            <v>0</v>
          </cell>
          <cell r="H21">
            <v>0</v>
          </cell>
          <cell r="AN21">
            <v>749</v>
          </cell>
          <cell r="AO21">
            <v>2629</v>
          </cell>
        </row>
        <row r="22">
          <cell r="D22">
            <v>9209</v>
          </cell>
          <cell r="E22">
            <v>33</v>
          </cell>
          <cell r="G22">
            <v>0</v>
          </cell>
          <cell r="H22">
            <v>0</v>
          </cell>
          <cell r="AN22">
            <v>9209</v>
          </cell>
          <cell r="AO22">
            <v>33</v>
          </cell>
        </row>
        <row r="23">
          <cell r="D23">
            <v>0</v>
          </cell>
          <cell r="E23">
            <v>0</v>
          </cell>
          <cell r="G23">
            <v>0</v>
          </cell>
          <cell r="H23">
            <v>0</v>
          </cell>
          <cell r="AN23">
            <v>0</v>
          </cell>
          <cell r="AO23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  <cell r="AN24">
            <v>0</v>
          </cell>
          <cell r="AO24">
            <v>0</v>
          </cell>
        </row>
        <row r="26">
          <cell r="D26">
            <v>105</v>
          </cell>
          <cell r="E26">
            <v>0</v>
          </cell>
          <cell r="G26">
            <v>0</v>
          </cell>
          <cell r="H26">
            <v>0</v>
          </cell>
          <cell r="AN26">
            <v>105</v>
          </cell>
          <cell r="AO26">
            <v>0</v>
          </cell>
        </row>
        <row r="27">
          <cell r="D27">
            <v>285</v>
          </cell>
          <cell r="E27">
            <v>77</v>
          </cell>
          <cell r="G27">
            <v>0</v>
          </cell>
          <cell r="H27">
            <v>0</v>
          </cell>
          <cell r="AN27">
            <v>285</v>
          </cell>
          <cell r="AO27">
            <v>77</v>
          </cell>
        </row>
        <row r="28">
          <cell r="D28">
            <v>450</v>
          </cell>
          <cell r="E28">
            <v>221</v>
          </cell>
          <cell r="G28">
            <v>0</v>
          </cell>
          <cell r="H28">
            <v>0</v>
          </cell>
          <cell r="AN28">
            <v>450</v>
          </cell>
          <cell r="AO28">
            <v>221</v>
          </cell>
        </row>
        <row r="29">
          <cell r="D29">
            <v>0</v>
          </cell>
          <cell r="E29">
            <v>0</v>
          </cell>
          <cell r="G29">
            <v>0</v>
          </cell>
          <cell r="H29">
            <v>0</v>
          </cell>
          <cell r="AN29">
            <v>0</v>
          </cell>
          <cell r="AO29">
            <v>0</v>
          </cell>
        </row>
        <row r="30">
          <cell r="D30">
            <v>158</v>
          </cell>
          <cell r="E30">
            <v>59</v>
          </cell>
          <cell r="G30">
            <v>0</v>
          </cell>
          <cell r="H30">
            <v>0</v>
          </cell>
          <cell r="AN30">
            <v>158</v>
          </cell>
          <cell r="AO30">
            <v>59</v>
          </cell>
        </row>
        <row r="31">
          <cell r="D31">
            <v>88</v>
          </cell>
          <cell r="E31">
            <v>11</v>
          </cell>
          <cell r="G31">
            <v>0</v>
          </cell>
          <cell r="H31">
            <v>0</v>
          </cell>
          <cell r="AN31">
            <v>88</v>
          </cell>
          <cell r="AO31">
            <v>11</v>
          </cell>
        </row>
        <row r="35">
          <cell r="D35">
            <v>0</v>
          </cell>
          <cell r="E35">
            <v>418</v>
          </cell>
          <cell r="G35">
            <v>0</v>
          </cell>
          <cell r="H35">
            <v>0</v>
          </cell>
          <cell r="AN35">
            <v>0</v>
          </cell>
          <cell r="AO35">
            <v>418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AN36">
            <v>0</v>
          </cell>
          <cell r="AO36">
            <v>0</v>
          </cell>
        </row>
        <row r="38">
          <cell r="D38">
            <v>3100</v>
          </cell>
          <cell r="E38">
            <v>61</v>
          </cell>
          <cell r="G38">
            <v>0</v>
          </cell>
          <cell r="H38">
            <v>0</v>
          </cell>
          <cell r="AN38">
            <v>3100</v>
          </cell>
          <cell r="AO38">
            <v>61</v>
          </cell>
        </row>
        <row r="39">
          <cell r="D39">
            <v>0</v>
          </cell>
          <cell r="E39">
            <v>0</v>
          </cell>
          <cell r="G39">
            <v>0</v>
          </cell>
          <cell r="H39">
            <v>0</v>
          </cell>
          <cell r="AN39">
            <v>0</v>
          </cell>
          <cell r="AO39">
            <v>0</v>
          </cell>
        </row>
        <row r="42">
          <cell r="D42">
            <v>256</v>
          </cell>
          <cell r="E42">
            <v>-42</v>
          </cell>
          <cell r="G42">
            <v>0</v>
          </cell>
          <cell r="H42">
            <v>0</v>
          </cell>
          <cell r="AN42">
            <v>256</v>
          </cell>
          <cell r="AO42">
            <v>-42</v>
          </cell>
        </row>
        <row r="43">
          <cell r="D43">
            <v>2542</v>
          </cell>
          <cell r="E43">
            <v>-932</v>
          </cell>
          <cell r="G43">
            <v>0</v>
          </cell>
          <cell r="H43">
            <v>0</v>
          </cell>
          <cell r="AN43">
            <v>2542</v>
          </cell>
          <cell r="AO43">
            <v>-932</v>
          </cell>
        </row>
        <row r="49">
          <cell r="D49">
            <v>35672</v>
          </cell>
          <cell r="E49">
            <v>38970</v>
          </cell>
          <cell r="G49">
            <v>0</v>
          </cell>
          <cell r="H49">
            <v>0</v>
          </cell>
        </row>
        <row r="50">
          <cell r="D50">
            <v>15541</v>
          </cell>
          <cell r="E50">
            <v>14257</v>
          </cell>
          <cell r="G50">
            <v>0</v>
          </cell>
          <cell r="H50">
            <v>0</v>
          </cell>
        </row>
        <row r="53">
          <cell r="F53">
            <v>0</v>
          </cell>
          <cell r="I53">
            <v>0</v>
          </cell>
          <cell r="AP53">
            <v>0</v>
          </cell>
        </row>
        <row r="54">
          <cell r="F54">
            <v>0</v>
          </cell>
          <cell r="I54">
            <v>0</v>
          </cell>
          <cell r="AP54">
            <v>0</v>
          </cell>
        </row>
        <row r="55">
          <cell r="F55">
            <v>0</v>
          </cell>
          <cell r="I55">
            <v>0</v>
          </cell>
          <cell r="AP55">
            <v>0</v>
          </cell>
        </row>
        <row r="56">
          <cell r="F56">
            <v>0</v>
          </cell>
          <cell r="I56">
            <v>0</v>
          </cell>
          <cell r="AP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  <sheetName val="April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Feb Final"/>
      <sheetName val="Mrt 1 Mnd"/>
    </sheetNames>
    <sheetDataSet>
      <sheetData sheetId="0">
        <row r="1">
          <cell r="Q1" t="str">
            <v>SMD-042015</v>
          </cell>
        </row>
        <row r="5">
          <cell r="Q5">
            <v>42123</v>
          </cell>
        </row>
        <row r="11">
          <cell r="N11">
            <v>0</v>
          </cell>
          <cell r="O11">
            <v>0</v>
          </cell>
        </row>
        <row r="14">
          <cell r="N14">
            <v>0</v>
          </cell>
          <cell r="O14">
            <v>0</v>
          </cell>
        </row>
        <row r="15">
          <cell r="N15">
            <v>0</v>
          </cell>
          <cell r="O15">
            <v>0</v>
          </cell>
        </row>
        <row r="20">
          <cell r="N20">
            <v>0</v>
          </cell>
          <cell r="O20">
            <v>0</v>
          </cell>
        </row>
        <row r="21">
          <cell r="N21">
            <v>0</v>
          </cell>
          <cell r="O21">
            <v>0</v>
          </cell>
        </row>
        <row r="22">
          <cell r="N22">
            <v>0</v>
          </cell>
          <cell r="O22">
            <v>0</v>
          </cell>
        </row>
        <row r="23">
          <cell r="N23">
            <v>0</v>
          </cell>
          <cell r="O23">
            <v>0</v>
          </cell>
        </row>
        <row r="24">
          <cell r="N24">
            <v>0</v>
          </cell>
          <cell r="O24">
            <v>0</v>
          </cell>
        </row>
        <row r="26">
          <cell r="N26">
            <v>0</v>
          </cell>
          <cell r="O26">
            <v>0</v>
          </cell>
        </row>
        <row r="27">
          <cell r="N27">
            <v>0</v>
          </cell>
          <cell r="O27">
            <v>0</v>
          </cell>
        </row>
        <row r="28">
          <cell r="N28">
            <v>0</v>
          </cell>
          <cell r="O28">
            <v>0</v>
          </cell>
        </row>
        <row r="29">
          <cell r="N29">
            <v>0</v>
          </cell>
          <cell r="O29">
            <v>0</v>
          </cell>
        </row>
        <row r="30">
          <cell r="N30">
            <v>0</v>
          </cell>
          <cell r="O30">
            <v>0</v>
          </cell>
        </row>
        <row r="31">
          <cell r="N31">
            <v>0</v>
          </cell>
          <cell r="O31">
            <v>0</v>
          </cell>
        </row>
        <row r="35">
          <cell r="N35">
            <v>0</v>
          </cell>
          <cell r="O35">
            <v>0</v>
          </cell>
        </row>
        <row r="36">
          <cell r="N36">
            <v>0</v>
          </cell>
          <cell r="O36">
            <v>0</v>
          </cell>
        </row>
        <row r="38">
          <cell r="N38">
            <v>0</v>
          </cell>
          <cell r="O38">
            <v>0</v>
          </cell>
        </row>
        <row r="39">
          <cell r="N39">
            <v>0</v>
          </cell>
          <cell r="O39">
            <v>0</v>
          </cell>
        </row>
        <row r="42">
          <cell r="N42">
            <v>0</v>
          </cell>
          <cell r="O42">
            <v>0</v>
          </cell>
        </row>
        <row r="43">
          <cell r="N43">
            <v>0</v>
          </cell>
          <cell r="O43">
            <v>0</v>
          </cell>
        </row>
        <row r="49">
          <cell r="N49">
            <v>0</v>
          </cell>
          <cell r="O49">
            <v>0</v>
          </cell>
        </row>
        <row r="50">
          <cell r="N50">
            <v>0</v>
          </cell>
          <cell r="O50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Opskrif Notas"/>
      <sheetName val="KS AFR Opskrif Notas"/>
      <sheetName val="KS TSW Opskrif Notas"/>
      <sheetName val="KS ZUL Opskrif Notas"/>
    </sheetNames>
    <sheetDataSet>
      <sheetData sheetId="0">
        <row r="44">
          <cell r="E44" t="str">
            <v>February 2016</v>
          </cell>
          <cell r="G44" t="str">
            <v>Tlhakole 2016</v>
          </cell>
        </row>
        <row r="45">
          <cell r="E45" t="str">
            <v>March 2016</v>
          </cell>
          <cell r="G45" t="str">
            <v>Mopitlwe 2016</v>
          </cell>
        </row>
        <row r="125">
          <cell r="C125" t="str">
            <v>March 2015 - February 2016</v>
          </cell>
        </row>
      </sheetData>
      <sheetData sheetId="3">
        <row r="4">
          <cell r="B4" t="str">
            <v>Monthly announcement of data / Kitsiso ya kgwedi le Kgwedi ya tshedimosetso (1) </v>
          </cell>
        </row>
        <row r="5">
          <cell r="B5" t="str">
            <v>2015/16 Year (March - February)/ Ngwaga wa 2015/16 (Mopitlwe - Tlhakole) (2)</v>
          </cell>
        </row>
        <row r="17">
          <cell r="A17" t="str">
            <v>(i)</v>
          </cell>
          <cell r="B17" t="str">
            <v>Sorghum equivalent.</v>
          </cell>
        </row>
        <row r="18">
          <cell r="A18" t="str">
            <v>(ii)</v>
          </cell>
          <cell r="B18" t="str">
            <v>The surplus/deficit figures are partly due to sorghum dispatched but received and</v>
          </cell>
        </row>
        <row r="19">
          <cell r="B19" t="str">
            <v>Utilised as sweet sorghum and vice versa.</v>
          </cell>
        </row>
        <row r="20">
          <cell r="A20" t="str">
            <v>(iii)</v>
          </cell>
          <cell r="B20" t="str">
            <v>Processed for drinkable alcohol included.</v>
          </cell>
        </row>
        <row r="21">
          <cell r="B21" t="str">
            <v>Also refer to general footnotes.</v>
          </cell>
        </row>
        <row r="29">
          <cell r="B29" t="str">
            <v>Selekana le mabele.</v>
          </cell>
        </row>
        <row r="30">
          <cell r="B30" t="str">
            <v>Dipalo tsa phetiso/tlhaelo di tlile ka ntlha ya gore mabele a a mogege a a rometsweng</v>
          </cell>
        </row>
        <row r="31">
          <cell r="B31" t="str">
            <v>mme a amogetswe e bile a dirisitswe jaaka mabele a a monate fela jalo a a monate a dirisitswe a le a a mogege.</v>
          </cell>
        </row>
        <row r="32">
          <cell r="B32" t="str">
            <v>E tlhotlhilwe le go fetolelwa go ka nna seno/senotagi.</v>
          </cell>
        </row>
        <row r="33">
          <cell r="B33" t="str">
            <v>O ka leba gape go ntlhanatlhaloso tsa kakaretso.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selection activeCell="J26" sqref="J26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38"/>
      <c r="B1" s="439"/>
      <c r="C1" s="440"/>
      <c r="D1" s="447" t="s">
        <v>83</v>
      </c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9" t="s">
        <v>128</v>
      </c>
      <c r="R1" s="450"/>
      <c r="S1" s="451"/>
    </row>
    <row r="2" spans="1:19" ht="30" customHeight="1">
      <c r="A2" s="441"/>
      <c r="B2" s="442"/>
      <c r="C2" s="443"/>
      <c r="D2" s="455" t="s">
        <v>107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2"/>
      <c r="R2" s="453"/>
      <c r="S2" s="454"/>
    </row>
    <row r="3" spans="1:19" ht="30" customHeight="1" thickBot="1">
      <c r="A3" s="441"/>
      <c r="B3" s="442"/>
      <c r="C3" s="443"/>
      <c r="D3" s="457" t="s">
        <v>108</v>
      </c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2"/>
      <c r="R3" s="453"/>
      <c r="S3" s="454"/>
    </row>
    <row r="4" spans="1:19" ht="30" customHeight="1">
      <c r="A4" s="441"/>
      <c r="B4" s="442"/>
      <c r="C4" s="443"/>
      <c r="D4" s="210"/>
      <c r="E4" s="211"/>
      <c r="F4" s="212"/>
      <c r="G4" s="459" t="s">
        <v>129</v>
      </c>
      <c r="H4" s="460"/>
      <c r="I4" s="461"/>
      <c r="J4" s="462" t="s">
        <v>46</v>
      </c>
      <c r="K4" s="463"/>
      <c r="L4" s="464"/>
      <c r="M4" s="410"/>
      <c r="N4" s="462" t="s">
        <v>46</v>
      </c>
      <c r="O4" s="463"/>
      <c r="P4" s="463"/>
      <c r="Q4" s="452"/>
      <c r="R4" s="453"/>
      <c r="S4" s="454"/>
    </row>
    <row r="5" spans="1:19" ht="30" customHeight="1">
      <c r="A5" s="441"/>
      <c r="B5" s="442"/>
      <c r="C5" s="443"/>
      <c r="D5" s="465" t="s">
        <v>124</v>
      </c>
      <c r="E5" s="466"/>
      <c r="F5" s="467"/>
      <c r="G5" s="468" t="s">
        <v>130</v>
      </c>
      <c r="H5" s="466"/>
      <c r="I5" s="469"/>
      <c r="J5" s="470" t="s">
        <v>131</v>
      </c>
      <c r="K5" s="471"/>
      <c r="L5" s="472"/>
      <c r="M5" s="412"/>
      <c r="N5" s="470" t="s">
        <v>132</v>
      </c>
      <c r="O5" s="471"/>
      <c r="P5" s="472"/>
      <c r="Q5" s="473">
        <v>42360</v>
      </c>
      <c r="R5" s="474"/>
      <c r="S5" s="475"/>
    </row>
    <row r="6" spans="1:19" ht="30" customHeight="1" thickBot="1">
      <c r="A6" s="441"/>
      <c r="B6" s="442"/>
      <c r="C6" s="443"/>
      <c r="D6" s="480" t="s">
        <v>125</v>
      </c>
      <c r="E6" s="481"/>
      <c r="F6" s="482"/>
      <c r="G6" s="483" t="s">
        <v>45</v>
      </c>
      <c r="H6" s="481"/>
      <c r="I6" s="484"/>
      <c r="J6" s="485" t="s">
        <v>133</v>
      </c>
      <c r="K6" s="486"/>
      <c r="L6" s="487"/>
      <c r="M6" s="414"/>
      <c r="N6" s="485" t="s">
        <v>134</v>
      </c>
      <c r="O6" s="486"/>
      <c r="P6" s="487"/>
      <c r="Q6" s="476"/>
      <c r="R6" s="474"/>
      <c r="S6" s="475"/>
    </row>
    <row r="7" spans="1:19" ht="30" customHeight="1">
      <c r="A7" s="441"/>
      <c r="B7" s="442"/>
      <c r="C7" s="443"/>
      <c r="D7" s="415" t="s">
        <v>37</v>
      </c>
      <c r="E7" s="286" t="s">
        <v>38</v>
      </c>
      <c r="F7" s="411"/>
      <c r="G7" s="416" t="s">
        <v>37</v>
      </c>
      <c r="H7" s="417" t="s">
        <v>38</v>
      </c>
      <c r="I7" s="411"/>
      <c r="J7" s="416" t="s">
        <v>37</v>
      </c>
      <c r="K7" s="417" t="s">
        <v>38</v>
      </c>
      <c r="L7" s="411"/>
      <c r="M7" s="414"/>
      <c r="N7" s="416" t="s">
        <v>37</v>
      </c>
      <c r="O7" s="417" t="s">
        <v>38</v>
      </c>
      <c r="P7" s="411"/>
      <c r="Q7" s="476"/>
      <c r="R7" s="474"/>
      <c r="S7" s="475"/>
    </row>
    <row r="8" spans="1:19" ht="30" customHeight="1">
      <c r="A8" s="441"/>
      <c r="B8" s="442"/>
      <c r="C8" s="443"/>
      <c r="D8" s="415" t="s">
        <v>39</v>
      </c>
      <c r="E8" s="286" t="s">
        <v>40</v>
      </c>
      <c r="F8" s="411" t="s">
        <v>41</v>
      </c>
      <c r="G8" s="415" t="s">
        <v>39</v>
      </c>
      <c r="H8" s="286" t="s">
        <v>40</v>
      </c>
      <c r="I8" s="411" t="s">
        <v>41</v>
      </c>
      <c r="J8" s="415" t="s">
        <v>39</v>
      </c>
      <c r="K8" s="286" t="s">
        <v>40</v>
      </c>
      <c r="L8" s="411" t="s">
        <v>41</v>
      </c>
      <c r="M8" s="418" t="s">
        <v>47</v>
      </c>
      <c r="N8" s="415" t="s">
        <v>39</v>
      </c>
      <c r="O8" s="286" t="s">
        <v>40</v>
      </c>
      <c r="P8" s="411" t="s">
        <v>41</v>
      </c>
      <c r="Q8" s="476"/>
      <c r="R8" s="474"/>
      <c r="S8" s="475"/>
    </row>
    <row r="9" spans="1:19" ht="30" customHeight="1" thickBot="1">
      <c r="A9" s="444"/>
      <c r="B9" s="445"/>
      <c r="C9" s="446"/>
      <c r="D9" s="426" t="s">
        <v>42</v>
      </c>
      <c r="E9" s="419" t="s">
        <v>43</v>
      </c>
      <c r="F9" s="413" t="s">
        <v>44</v>
      </c>
      <c r="G9" s="426" t="s">
        <v>42</v>
      </c>
      <c r="H9" s="419" t="s">
        <v>43</v>
      </c>
      <c r="I9" s="413" t="s">
        <v>44</v>
      </c>
      <c r="J9" s="426" t="s">
        <v>42</v>
      </c>
      <c r="K9" s="419" t="s">
        <v>43</v>
      </c>
      <c r="L9" s="413" t="s">
        <v>44</v>
      </c>
      <c r="M9" s="420" t="s">
        <v>48</v>
      </c>
      <c r="N9" s="426" t="s">
        <v>42</v>
      </c>
      <c r="O9" s="419" t="s">
        <v>43</v>
      </c>
      <c r="P9" s="413" t="s">
        <v>44</v>
      </c>
      <c r="Q9" s="477"/>
      <c r="R9" s="478"/>
      <c r="S9" s="479"/>
    </row>
    <row r="10" spans="1:19" ht="30" customHeight="1" thickBot="1">
      <c r="A10" s="488" t="s">
        <v>0</v>
      </c>
      <c r="B10" s="489"/>
      <c r="C10" s="490"/>
      <c r="D10" s="427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88" t="s">
        <v>49</v>
      </c>
      <c r="R10" s="489"/>
      <c r="S10" s="490"/>
    </row>
    <row r="11" spans="1:19" ht="30" customHeight="1" thickBot="1">
      <c r="A11" s="491" t="s">
        <v>95</v>
      </c>
      <c r="B11" s="463"/>
      <c r="C11" s="463"/>
      <c r="D11" s="492" t="s">
        <v>126</v>
      </c>
      <c r="E11" s="493"/>
      <c r="F11" s="493"/>
      <c r="G11" s="492" t="s">
        <v>135</v>
      </c>
      <c r="H11" s="493"/>
      <c r="I11" s="493"/>
      <c r="J11" s="494" t="s">
        <v>109</v>
      </c>
      <c r="K11" s="495"/>
      <c r="L11" s="496"/>
      <c r="M11" s="421"/>
      <c r="N11" s="494" t="s">
        <v>110</v>
      </c>
      <c r="O11" s="495"/>
      <c r="P11" s="496"/>
      <c r="Q11" s="491" t="s">
        <v>96</v>
      </c>
      <c r="R11" s="497"/>
      <c r="S11" s="498"/>
    </row>
    <row r="12" spans="1:19" ht="33.75" customHeight="1" thickBot="1">
      <c r="A12" s="213" t="s">
        <v>1</v>
      </c>
      <c r="B12" s="214"/>
      <c r="C12" s="215"/>
      <c r="D12" s="216">
        <v>71387</v>
      </c>
      <c r="E12" s="217">
        <v>40391</v>
      </c>
      <c r="F12" s="218">
        <v>111778</v>
      </c>
      <c r="G12" s="216">
        <v>61834</v>
      </c>
      <c r="H12" s="217">
        <v>35233</v>
      </c>
      <c r="I12" s="218">
        <v>97067</v>
      </c>
      <c r="J12" s="216">
        <v>66266</v>
      </c>
      <c r="K12" s="217">
        <v>55546</v>
      </c>
      <c r="L12" s="218">
        <v>121812</v>
      </c>
      <c r="M12" s="390">
        <v>143.28826219816654</v>
      </c>
      <c r="N12" s="219">
        <v>43171</v>
      </c>
      <c r="O12" s="220">
        <v>6898</v>
      </c>
      <c r="P12" s="221">
        <v>50069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504" t="s">
        <v>46</v>
      </c>
      <c r="K13" s="504"/>
      <c r="L13" s="504"/>
      <c r="M13" s="391"/>
      <c r="N13" s="504" t="s">
        <v>46</v>
      </c>
      <c r="O13" s="504"/>
      <c r="P13" s="504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505" t="s">
        <v>131</v>
      </c>
      <c r="K14" s="471"/>
      <c r="L14" s="506"/>
      <c r="M14" s="391"/>
      <c r="N14" s="505" t="s">
        <v>132</v>
      </c>
      <c r="O14" s="471"/>
      <c r="P14" s="506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507" t="s">
        <v>133</v>
      </c>
      <c r="K15" s="486"/>
      <c r="L15" s="508"/>
      <c r="M15" s="391"/>
      <c r="N15" s="507" t="s">
        <v>134</v>
      </c>
      <c r="O15" s="486"/>
      <c r="P15" s="508"/>
      <c r="Q15" s="422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1707</v>
      </c>
      <c r="E16" s="232">
        <v>760</v>
      </c>
      <c r="F16" s="233">
        <v>2467</v>
      </c>
      <c r="G16" s="231">
        <v>28791</v>
      </c>
      <c r="H16" s="232">
        <v>336</v>
      </c>
      <c r="I16" s="233">
        <v>29127</v>
      </c>
      <c r="J16" s="231">
        <v>121287</v>
      </c>
      <c r="K16" s="232">
        <v>20539</v>
      </c>
      <c r="L16" s="236">
        <v>141826</v>
      </c>
      <c r="M16" s="392">
        <v>-46.45388062688066</v>
      </c>
      <c r="N16" s="234">
        <v>173577</v>
      </c>
      <c r="O16" s="235">
        <v>91290</v>
      </c>
      <c r="P16" s="236">
        <v>264867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1707</v>
      </c>
      <c r="E17" s="240">
        <v>760</v>
      </c>
      <c r="F17" s="241">
        <v>2467</v>
      </c>
      <c r="G17" s="239">
        <v>1592</v>
      </c>
      <c r="H17" s="240">
        <v>336</v>
      </c>
      <c r="I17" s="241">
        <v>1928</v>
      </c>
      <c r="J17" s="239">
        <v>94088</v>
      </c>
      <c r="K17" s="240">
        <v>20539</v>
      </c>
      <c r="L17" s="241">
        <v>114627</v>
      </c>
      <c r="M17" s="393">
        <v>-55.24865113882144</v>
      </c>
      <c r="N17" s="242">
        <v>164852</v>
      </c>
      <c r="O17" s="243">
        <v>91290</v>
      </c>
      <c r="P17" s="244">
        <v>256142</v>
      </c>
      <c r="Q17" s="245"/>
      <c r="R17" s="246" t="s">
        <v>106</v>
      </c>
      <c r="S17" s="247"/>
    </row>
    <row r="18" spans="1:19" ht="30" customHeight="1" thickBot="1">
      <c r="A18" s="213"/>
      <c r="B18" s="248" t="s">
        <v>85</v>
      </c>
      <c r="C18" s="249"/>
      <c r="D18" s="250">
        <v>0</v>
      </c>
      <c r="E18" s="251">
        <v>0</v>
      </c>
      <c r="F18" s="252">
        <v>0</v>
      </c>
      <c r="G18" s="250">
        <v>27199</v>
      </c>
      <c r="H18" s="251">
        <v>0</v>
      </c>
      <c r="I18" s="252">
        <v>27199</v>
      </c>
      <c r="J18" s="250">
        <v>27199</v>
      </c>
      <c r="K18" s="251">
        <v>0</v>
      </c>
      <c r="L18" s="252">
        <v>27199</v>
      </c>
      <c r="M18" s="394">
        <v>211.73638968481376</v>
      </c>
      <c r="N18" s="253">
        <v>8725</v>
      </c>
      <c r="O18" s="254">
        <v>0</v>
      </c>
      <c r="P18" s="255">
        <v>8725</v>
      </c>
      <c r="Q18" s="256"/>
      <c r="R18" s="257" t="s">
        <v>89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423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9009</v>
      </c>
      <c r="E20" s="263">
        <v>5877</v>
      </c>
      <c r="F20" s="221">
        <v>14886</v>
      </c>
      <c r="G20" s="262">
        <v>10968</v>
      </c>
      <c r="H20" s="263">
        <v>4030</v>
      </c>
      <c r="I20" s="221">
        <v>14998</v>
      </c>
      <c r="J20" s="262">
        <v>87856</v>
      </c>
      <c r="K20" s="263">
        <v>42448</v>
      </c>
      <c r="L20" s="221">
        <v>130304</v>
      </c>
      <c r="M20" s="390">
        <v>-0.07745101798243934</v>
      </c>
      <c r="N20" s="264">
        <v>90070</v>
      </c>
      <c r="O20" s="265">
        <v>40335</v>
      </c>
      <c r="P20" s="221">
        <v>130405</v>
      </c>
      <c r="Q20" s="222"/>
      <c r="R20" s="222"/>
      <c r="S20" s="224" t="s">
        <v>52</v>
      </c>
    </row>
    <row r="21" spans="1:19" ht="30" customHeight="1">
      <c r="A21" s="213"/>
      <c r="B21" s="266" t="s">
        <v>5</v>
      </c>
      <c r="C21" s="267"/>
      <c r="D21" s="239">
        <v>8778</v>
      </c>
      <c r="E21" s="240">
        <v>5528</v>
      </c>
      <c r="F21" s="241">
        <v>14306</v>
      </c>
      <c r="G21" s="239">
        <v>10808</v>
      </c>
      <c r="H21" s="240">
        <v>3634</v>
      </c>
      <c r="I21" s="241">
        <v>14442</v>
      </c>
      <c r="J21" s="239">
        <v>85740</v>
      </c>
      <c r="K21" s="240">
        <v>40497</v>
      </c>
      <c r="L21" s="241">
        <v>126237</v>
      </c>
      <c r="M21" s="395">
        <v>1.1522528225386421</v>
      </c>
      <c r="N21" s="268">
        <v>87189</v>
      </c>
      <c r="O21" s="269">
        <v>37610</v>
      </c>
      <c r="P21" s="241">
        <v>124799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8356</v>
      </c>
      <c r="E22" s="275">
        <v>5275</v>
      </c>
      <c r="F22" s="276">
        <v>13631</v>
      </c>
      <c r="G22" s="274">
        <v>10211</v>
      </c>
      <c r="H22" s="275">
        <v>3458</v>
      </c>
      <c r="I22" s="276">
        <v>13669</v>
      </c>
      <c r="J22" s="274">
        <v>80242</v>
      </c>
      <c r="K22" s="275">
        <v>37959</v>
      </c>
      <c r="L22" s="276">
        <v>118201</v>
      </c>
      <c r="M22" s="396">
        <v>-1.2910553082749463</v>
      </c>
      <c r="N22" s="277">
        <v>83865</v>
      </c>
      <c r="O22" s="278">
        <v>35882</v>
      </c>
      <c r="P22" s="276">
        <v>119747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0</v>
      </c>
      <c r="E23" s="282">
        <v>1237</v>
      </c>
      <c r="F23" s="283">
        <v>1237</v>
      </c>
      <c r="G23" s="281">
        <v>20</v>
      </c>
      <c r="H23" s="282">
        <v>754</v>
      </c>
      <c r="I23" s="283">
        <v>774</v>
      </c>
      <c r="J23" s="281">
        <v>122</v>
      </c>
      <c r="K23" s="282">
        <v>8521</v>
      </c>
      <c r="L23" s="283">
        <v>8643</v>
      </c>
      <c r="M23" s="397">
        <v>-17.662189196913403</v>
      </c>
      <c r="N23" s="284">
        <v>1090</v>
      </c>
      <c r="O23" s="285">
        <v>9407</v>
      </c>
      <c r="P23" s="283">
        <v>10497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748</v>
      </c>
      <c r="E24" s="290">
        <v>3941</v>
      </c>
      <c r="F24" s="291">
        <v>4689</v>
      </c>
      <c r="G24" s="289">
        <v>2338</v>
      </c>
      <c r="H24" s="290">
        <v>2664</v>
      </c>
      <c r="I24" s="291">
        <v>5002</v>
      </c>
      <c r="J24" s="289">
        <v>11204</v>
      </c>
      <c r="K24" s="290">
        <v>28820</v>
      </c>
      <c r="L24" s="291">
        <v>40024</v>
      </c>
      <c r="M24" s="397">
        <v>4.945199014106665</v>
      </c>
      <c r="N24" s="292">
        <v>11910</v>
      </c>
      <c r="O24" s="293">
        <v>26228</v>
      </c>
      <c r="P24" s="291">
        <v>38138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100</v>
      </c>
      <c r="D25" s="289">
        <v>7608</v>
      </c>
      <c r="E25" s="290">
        <v>97</v>
      </c>
      <c r="F25" s="291">
        <v>7705</v>
      </c>
      <c r="G25" s="289">
        <v>7853</v>
      </c>
      <c r="H25" s="290">
        <v>40</v>
      </c>
      <c r="I25" s="291">
        <v>7893</v>
      </c>
      <c r="J25" s="289">
        <v>68916</v>
      </c>
      <c r="K25" s="290">
        <v>618</v>
      </c>
      <c r="L25" s="291">
        <v>69534</v>
      </c>
      <c r="M25" s="397">
        <v>-2.219034762065474</v>
      </c>
      <c r="N25" s="292">
        <v>70865</v>
      </c>
      <c r="O25" s="293">
        <v>247</v>
      </c>
      <c r="P25" s="291">
        <v>71112</v>
      </c>
      <c r="Q25" s="294" t="s">
        <v>105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397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11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398">
        <v>0</v>
      </c>
      <c r="N27" s="292">
        <v>0</v>
      </c>
      <c r="O27" s="293">
        <v>0</v>
      </c>
      <c r="P27" s="291">
        <v>0</v>
      </c>
      <c r="Q27" s="257" t="s">
        <v>59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422</v>
      </c>
      <c r="E28" s="275">
        <v>253</v>
      </c>
      <c r="F28" s="276">
        <v>675</v>
      </c>
      <c r="G28" s="274">
        <v>597</v>
      </c>
      <c r="H28" s="275">
        <v>176</v>
      </c>
      <c r="I28" s="276">
        <v>773</v>
      </c>
      <c r="J28" s="274">
        <v>5498</v>
      </c>
      <c r="K28" s="275">
        <v>2538</v>
      </c>
      <c r="L28" s="276">
        <v>8036</v>
      </c>
      <c r="M28" s="396">
        <v>59.06571654790183</v>
      </c>
      <c r="N28" s="277">
        <v>3324</v>
      </c>
      <c r="O28" s="278">
        <v>1728</v>
      </c>
      <c r="P28" s="276">
        <v>5052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116</v>
      </c>
      <c r="E29" s="290">
        <v>0</v>
      </c>
      <c r="F29" s="283">
        <v>116</v>
      </c>
      <c r="G29" s="289">
        <v>114</v>
      </c>
      <c r="H29" s="290">
        <v>0</v>
      </c>
      <c r="I29" s="283">
        <v>114</v>
      </c>
      <c r="J29" s="289">
        <v>799</v>
      </c>
      <c r="K29" s="290">
        <v>0</v>
      </c>
      <c r="L29" s="283">
        <v>799</v>
      </c>
      <c r="M29" s="397">
        <v>-5.889281507656066</v>
      </c>
      <c r="N29" s="292">
        <v>849</v>
      </c>
      <c r="O29" s="293">
        <v>0</v>
      </c>
      <c r="P29" s="283">
        <v>849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193</v>
      </c>
      <c r="E30" s="290">
        <v>147</v>
      </c>
      <c r="F30" s="291">
        <v>340</v>
      </c>
      <c r="G30" s="289">
        <v>215</v>
      </c>
      <c r="H30" s="290">
        <v>92</v>
      </c>
      <c r="I30" s="291">
        <v>307</v>
      </c>
      <c r="J30" s="289">
        <v>1984</v>
      </c>
      <c r="K30" s="290">
        <v>916</v>
      </c>
      <c r="L30" s="291">
        <v>2900</v>
      </c>
      <c r="M30" s="397">
        <v>6.149341142020498</v>
      </c>
      <c r="N30" s="292">
        <v>1751</v>
      </c>
      <c r="O30" s="293">
        <v>981</v>
      </c>
      <c r="P30" s="291">
        <v>2732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113</v>
      </c>
      <c r="E31" s="290">
        <v>106</v>
      </c>
      <c r="F31" s="291">
        <v>219</v>
      </c>
      <c r="G31" s="289">
        <v>268</v>
      </c>
      <c r="H31" s="290">
        <v>84</v>
      </c>
      <c r="I31" s="291">
        <v>352</v>
      </c>
      <c r="J31" s="289">
        <v>2715</v>
      </c>
      <c r="K31" s="290">
        <v>1622</v>
      </c>
      <c r="L31" s="291">
        <v>4337</v>
      </c>
      <c r="M31" s="398">
        <v>194.83344663494222</v>
      </c>
      <c r="N31" s="296">
        <v>724</v>
      </c>
      <c r="O31" s="297">
        <v>747</v>
      </c>
      <c r="P31" s="291">
        <v>1471</v>
      </c>
      <c r="Q31" s="257" t="s">
        <v>63</v>
      </c>
      <c r="R31" s="279"/>
      <c r="S31" s="247"/>
    </row>
    <row r="32" spans="1:19" ht="30" customHeight="1">
      <c r="A32" s="213"/>
      <c r="B32" s="287" t="s">
        <v>16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397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17</v>
      </c>
      <c r="C33" s="301"/>
      <c r="D33" s="289">
        <v>104</v>
      </c>
      <c r="E33" s="290">
        <v>315</v>
      </c>
      <c r="F33" s="291">
        <v>419</v>
      </c>
      <c r="G33" s="289">
        <v>54</v>
      </c>
      <c r="H33" s="290">
        <v>82</v>
      </c>
      <c r="I33" s="291">
        <v>136</v>
      </c>
      <c r="J33" s="289">
        <v>1024</v>
      </c>
      <c r="K33" s="290">
        <v>1531</v>
      </c>
      <c r="L33" s="291">
        <v>2555</v>
      </c>
      <c r="M33" s="397">
        <v>-29.556106975461816</v>
      </c>
      <c r="N33" s="292">
        <v>1254</v>
      </c>
      <c r="O33" s="293">
        <v>2373</v>
      </c>
      <c r="P33" s="291">
        <v>3627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127</v>
      </c>
      <c r="E34" s="251">
        <v>34</v>
      </c>
      <c r="F34" s="252">
        <v>161</v>
      </c>
      <c r="G34" s="250">
        <v>106</v>
      </c>
      <c r="H34" s="251">
        <v>314</v>
      </c>
      <c r="I34" s="252">
        <v>420</v>
      </c>
      <c r="J34" s="250">
        <v>1092</v>
      </c>
      <c r="K34" s="251">
        <v>420</v>
      </c>
      <c r="L34" s="252">
        <v>1512</v>
      </c>
      <c r="M34" s="399">
        <v>-23.597776654876203</v>
      </c>
      <c r="N34" s="304">
        <v>1627</v>
      </c>
      <c r="O34" s="305">
        <v>352</v>
      </c>
      <c r="P34" s="252">
        <v>1979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424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2291</v>
      </c>
      <c r="E36" s="309">
        <v>400</v>
      </c>
      <c r="F36" s="310">
        <v>2691</v>
      </c>
      <c r="G36" s="308">
        <v>2981</v>
      </c>
      <c r="H36" s="309">
        <v>497</v>
      </c>
      <c r="I36" s="310">
        <v>3478</v>
      </c>
      <c r="J36" s="308">
        <v>20165</v>
      </c>
      <c r="K36" s="309">
        <v>4108</v>
      </c>
      <c r="L36" s="310">
        <v>24273</v>
      </c>
      <c r="M36" s="392">
        <v>18.456883509833585</v>
      </c>
      <c r="N36" s="311">
        <v>17608</v>
      </c>
      <c r="O36" s="312">
        <v>2883</v>
      </c>
      <c r="P36" s="310">
        <v>20491</v>
      </c>
      <c r="Q36" s="226"/>
      <c r="R36" s="226"/>
      <c r="S36" s="313" t="s">
        <v>67</v>
      </c>
    </row>
    <row r="37" spans="1:19" ht="30" customHeight="1">
      <c r="A37" s="213"/>
      <c r="B37" s="266" t="s">
        <v>101</v>
      </c>
      <c r="C37" s="314"/>
      <c r="D37" s="315">
        <v>0</v>
      </c>
      <c r="E37" s="316">
        <v>400</v>
      </c>
      <c r="F37" s="317">
        <v>400</v>
      </c>
      <c r="G37" s="315">
        <v>0</v>
      </c>
      <c r="H37" s="316">
        <v>497</v>
      </c>
      <c r="I37" s="317">
        <v>497</v>
      </c>
      <c r="J37" s="315">
        <v>0</v>
      </c>
      <c r="K37" s="316">
        <v>3457</v>
      </c>
      <c r="L37" s="317">
        <v>3457</v>
      </c>
      <c r="M37" s="400">
        <v>31.344984802431615</v>
      </c>
      <c r="N37" s="296">
        <v>0</v>
      </c>
      <c r="O37" s="297">
        <v>2632</v>
      </c>
      <c r="P37" s="317">
        <v>2632</v>
      </c>
      <c r="Q37" s="318"/>
      <c r="R37" s="271" t="s">
        <v>104</v>
      </c>
      <c r="S37" s="224"/>
    </row>
    <row r="38" spans="1:19" ht="30" customHeight="1">
      <c r="A38" s="213"/>
      <c r="B38" s="319"/>
      <c r="C38" s="320" t="s">
        <v>21</v>
      </c>
      <c r="D38" s="281">
        <v>0</v>
      </c>
      <c r="E38" s="282">
        <v>400</v>
      </c>
      <c r="F38" s="283">
        <v>400</v>
      </c>
      <c r="G38" s="281">
        <v>0</v>
      </c>
      <c r="H38" s="282">
        <v>497</v>
      </c>
      <c r="I38" s="283">
        <v>497</v>
      </c>
      <c r="J38" s="281">
        <v>0</v>
      </c>
      <c r="K38" s="282">
        <v>3457</v>
      </c>
      <c r="L38" s="283">
        <v>3457</v>
      </c>
      <c r="M38" s="401">
        <v>31.344984802431615</v>
      </c>
      <c r="N38" s="284">
        <v>0</v>
      </c>
      <c r="O38" s="285">
        <v>2632</v>
      </c>
      <c r="P38" s="283">
        <v>2632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402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2291</v>
      </c>
      <c r="E40" s="275">
        <v>0</v>
      </c>
      <c r="F40" s="276">
        <v>2291</v>
      </c>
      <c r="G40" s="326">
        <v>2981</v>
      </c>
      <c r="H40" s="275">
        <v>0</v>
      </c>
      <c r="I40" s="276">
        <v>2981</v>
      </c>
      <c r="J40" s="326">
        <v>20165</v>
      </c>
      <c r="K40" s="275">
        <v>651</v>
      </c>
      <c r="L40" s="276">
        <v>20816</v>
      </c>
      <c r="M40" s="403">
        <v>16.557478022285682</v>
      </c>
      <c r="N40" s="277">
        <v>17608</v>
      </c>
      <c r="O40" s="278">
        <v>251</v>
      </c>
      <c r="P40" s="276">
        <v>17859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2291</v>
      </c>
      <c r="E41" s="282">
        <v>0</v>
      </c>
      <c r="F41" s="283">
        <v>2291</v>
      </c>
      <c r="G41" s="281">
        <v>2981</v>
      </c>
      <c r="H41" s="282">
        <v>0</v>
      </c>
      <c r="I41" s="283">
        <v>2981</v>
      </c>
      <c r="J41" s="281">
        <v>20165</v>
      </c>
      <c r="K41" s="282">
        <v>651</v>
      </c>
      <c r="L41" s="283">
        <v>20816</v>
      </c>
      <c r="M41" s="401">
        <v>16.7208702478412</v>
      </c>
      <c r="N41" s="284">
        <v>17583</v>
      </c>
      <c r="O41" s="285">
        <v>251</v>
      </c>
      <c r="P41" s="283">
        <v>17834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404">
        <v>-100</v>
      </c>
      <c r="N42" s="304">
        <v>25</v>
      </c>
      <c r="O42" s="305">
        <v>0</v>
      </c>
      <c r="P42" s="252">
        <v>25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424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-40</v>
      </c>
      <c r="E44" s="309">
        <v>-359</v>
      </c>
      <c r="F44" s="310">
        <v>-399</v>
      </c>
      <c r="G44" s="333">
        <v>-1723</v>
      </c>
      <c r="H44" s="309">
        <v>79</v>
      </c>
      <c r="I44" s="310">
        <v>-1644</v>
      </c>
      <c r="J44" s="333">
        <v>1133</v>
      </c>
      <c r="K44" s="309">
        <v>-1434</v>
      </c>
      <c r="L44" s="310">
        <v>-301</v>
      </c>
      <c r="M44" s="407"/>
      <c r="N44" s="311">
        <v>15790</v>
      </c>
      <c r="O44" s="312">
        <v>-12053</v>
      </c>
      <c r="P44" s="310">
        <v>3737</v>
      </c>
      <c r="Q44" s="222"/>
      <c r="R44" s="222"/>
      <c r="S44" s="224" t="s">
        <v>74</v>
      </c>
    </row>
    <row r="45" spans="1:19" ht="30" customHeight="1">
      <c r="A45" s="213"/>
      <c r="B45" s="237" t="s">
        <v>27</v>
      </c>
      <c r="C45" s="238"/>
      <c r="D45" s="289">
        <v>-210</v>
      </c>
      <c r="E45" s="290">
        <v>165</v>
      </c>
      <c r="F45" s="291">
        <v>-45</v>
      </c>
      <c r="G45" s="289">
        <v>-218</v>
      </c>
      <c r="H45" s="290">
        <v>-16</v>
      </c>
      <c r="I45" s="291">
        <v>-234</v>
      </c>
      <c r="J45" s="289">
        <v>48</v>
      </c>
      <c r="K45" s="290">
        <v>49</v>
      </c>
      <c r="L45" s="291">
        <v>97</v>
      </c>
      <c r="M45" s="408"/>
      <c r="N45" s="292">
        <v>87</v>
      </c>
      <c r="O45" s="293">
        <v>436</v>
      </c>
      <c r="P45" s="291">
        <v>523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102</v>
      </c>
      <c r="C46" s="334"/>
      <c r="D46" s="250">
        <v>170</v>
      </c>
      <c r="E46" s="251">
        <v>-524</v>
      </c>
      <c r="F46" s="252">
        <v>-354</v>
      </c>
      <c r="G46" s="250">
        <v>-1505</v>
      </c>
      <c r="H46" s="251">
        <v>95</v>
      </c>
      <c r="I46" s="252">
        <v>-1410</v>
      </c>
      <c r="J46" s="250">
        <v>1085</v>
      </c>
      <c r="K46" s="251">
        <v>-1483</v>
      </c>
      <c r="L46" s="252">
        <v>-398</v>
      </c>
      <c r="M46" s="409"/>
      <c r="N46" s="304">
        <v>15703</v>
      </c>
      <c r="O46" s="305">
        <v>-12489</v>
      </c>
      <c r="P46" s="252">
        <v>3214</v>
      </c>
      <c r="Q46" s="256"/>
      <c r="R46" s="257" t="s">
        <v>103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391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492" t="s">
        <v>127</v>
      </c>
      <c r="E48" s="493"/>
      <c r="F48" s="493"/>
      <c r="G48" s="492" t="s">
        <v>136</v>
      </c>
      <c r="H48" s="493"/>
      <c r="I48" s="493"/>
      <c r="J48" s="492" t="s">
        <v>136</v>
      </c>
      <c r="K48" s="493"/>
      <c r="L48" s="493"/>
      <c r="M48" s="425"/>
      <c r="N48" s="492" t="s">
        <v>137</v>
      </c>
      <c r="O48" s="493"/>
      <c r="P48" s="493"/>
      <c r="Q48" s="260"/>
      <c r="R48" s="260"/>
      <c r="S48" s="247"/>
    </row>
    <row r="49" spans="1:19" ht="30" customHeight="1" thickBot="1">
      <c r="A49" s="335" t="s">
        <v>86</v>
      </c>
      <c r="B49" s="336"/>
      <c r="C49" s="336"/>
      <c r="D49" s="264">
        <v>61834</v>
      </c>
      <c r="E49" s="265">
        <v>35233</v>
      </c>
      <c r="F49" s="337">
        <v>97067</v>
      </c>
      <c r="G49" s="264">
        <v>78399</v>
      </c>
      <c r="H49" s="265">
        <v>30963</v>
      </c>
      <c r="I49" s="337">
        <v>109362</v>
      </c>
      <c r="J49" s="264">
        <v>78399</v>
      </c>
      <c r="K49" s="265">
        <v>30963</v>
      </c>
      <c r="L49" s="337">
        <v>109362</v>
      </c>
      <c r="M49" s="390">
        <v>-31.777945515679683</v>
      </c>
      <c r="N49" s="264">
        <v>93280</v>
      </c>
      <c r="O49" s="265">
        <v>67023</v>
      </c>
      <c r="P49" s="221">
        <v>160303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405"/>
      <c r="N50" s="259"/>
      <c r="O50" s="259"/>
      <c r="P50" s="259"/>
      <c r="Q50" s="509"/>
      <c r="R50" s="509"/>
      <c r="S50" s="247"/>
    </row>
    <row r="51" spans="1:19" ht="30" customHeight="1" thickBot="1">
      <c r="A51" s="332" t="s">
        <v>29</v>
      </c>
      <c r="B51" s="214"/>
      <c r="C51" s="214"/>
      <c r="D51" s="311">
        <v>61834</v>
      </c>
      <c r="E51" s="312">
        <v>35233</v>
      </c>
      <c r="F51" s="310">
        <v>97067</v>
      </c>
      <c r="G51" s="311">
        <v>78399</v>
      </c>
      <c r="H51" s="312">
        <v>30963</v>
      </c>
      <c r="I51" s="310">
        <v>109362</v>
      </c>
      <c r="J51" s="311">
        <v>78399</v>
      </c>
      <c r="K51" s="312">
        <v>30963</v>
      </c>
      <c r="L51" s="310">
        <v>109362</v>
      </c>
      <c r="M51" s="392">
        <v>-31.777945515679683</v>
      </c>
      <c r="N51" s="311">
        <v>93280</v>
      </c>
      <c r="O51" s="312">
        <v>67023</v>
      </c>
      <c r="P51" s="310">
        <v>160303</v>
      </c>
      <c r="Q51" s="222"/>
      <c r="R51" s="222"/>
      <c r="S51" s="224" t="s">
        <v>76</v>
      </c>
    </row>
    <row r="52" spans="1:19" ht="30" customHeight="1">
      <c r="A52" s="342"/>
      <c r="B52" s="237" t="s">
        <v>30</v>
      </c>
      <c r="C52" s="238"/>
      <c r="D52" s="289">
        <v>27039</v>
      </c>
      <c r="E52" s="290">
        <v>28846</v>
      </c>
      <c r="F52" s="291">
        <v>55885</v>
      </c>
      <c r="G52" s="289">
        <v>40295</v>
      </c>
      <c r="H52" s="290">
        <v>26071</v>
      </c>
      <c r="I52" s="291">
        <v>66366</v>
      </c>
      <c r="J52" s="292">
        <v>40295</v>
      </c>
      <c r="K52" s="293">
        <v>26071</v>
      </c>
      <c r="L52" s="291">
        <v>66366</v>
      </c>
      <c r="M52" s="406">
        <v>-46.40988372093023</v>
      </c>
      <c r="N52" s="292">
        <v>68106</v>
      </c>
      <c r="O52" s="293">
        <v>55734</v>
      </c>
      <c r="P52" s="291">
        <v>123840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34795</v>
      </c>
      <c r="E53" s="251">
        <v>6387</v>
      </c>
      <c r="F53" s="252">
        <v>41182</v>
      </c>
      <c r="G53" s="250">
        <v>38104</v>
      </c>
      <c r="H53" s="251">
        <v>4892</v>
      </c>
      <c r="I53" s="252">
        <v>42996</v>
      </c>
      <c r="J53" s="304">
        <v>38104</v>
      </c>
      <c r="K53" s="305">
        <v>4892</v>
      </c>
      <c r="L53" s="252">
        <v>42996</v>
      </c>
      <c r="M53" s="404">
        <v>17.916792364863014</v>
      </c>
      <c r="N53" s="304">
        <v>25174</v>
      </c>
      <c r="O53" s="305">
        <v>11289</v>
      </c>
      <c r="P53" s="252">
        <v>36463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91"/>
      <c r="N54" s="259"/>
      <c r="O54" s="259"/>
      <c r="P54" s="259"/>
      <c r="Q54" s="222"/>
      <c r="R54" s="222"/>
      <c r="S54" s="247"/>
    </row>
    <row r="55" spans="1:19" ht="30" customHeight="1">
      <c r="A55" s="340" t="s">
        <v>32</v>
      </c>
      <c r="B55" s="343"/>
      <c r="C55" s="343"/>
      <c r="D55" s="344"/>
      <c r="E55" s="345"/>
      <c r="F55" s="346"/>
      <c r="G55" s="344"/>
      <c r="H55" s="345"/>
      <c r="I55" s="346"/>
      <c r="J55" s="344"/>
      <c r="K55" s="345"/>
      <c r="L55" s="346"/>
      <c r="M55" s="347"/>
      <c r="N55" s="344"/>
      <c r="O55" s="345"/>
      <c r="P55" s="346"/>
      <c r="Q55" s="510" t="s">
        <v>79</v>
      </c>
      <c r="R55" s="509"/>
      <c r="S55" s="511"/>
    </row>
    <row r="56" spans="1:19" ht="30" customHeight="1">
      <c r="A56" s="213" t="s">
        <v>33</v>
      </c>
      <c r="B56" s="348"/>
      <c r="C56" s="223"/>
      <c r="D56" s="349"/>
      <c r="E56" s="259"/>
      <c r="F56" s="350"/>
      <c r="G56" s="349"/>
      <c r="H56" s="259"/>
      <c r="I56" s="350"/>
      <c r="J56" s="349"/>
      <c r="K56" s="259"/>
      <c r="L56" s="350"/>
      <c r="M56" s="351"/>
      <c r="N56" s="349"/>
      <c r="O56" s="259"/>
      <c r="P56" s="350"/>
      <c r="Q56" s="499" t="s">
        <v>80</v>
      </c>
      <c r="R56" s="500"/>
      <c r="S56" s="501"/>
    </row>
    <row r="57" spans="1:19" ht="30" customHeight="1">
      <c r="A57" s="352"/>
      <c r="B57" s="301" t="s">
        <v>34</v>
      </c>
      <c r="C57" s="301"/>
      <c r="D57" s="349"/>
      <c r="E57" s="259"/>
      <c r="F57" s="353">
        <v>6114</v>
      </c>
      <c r="G57" s="349"/>
      <c r="H57" s="259"/>
      <c r="I57" s="353">
        <v>2003</v>
      </c>
      <c r="J57" s="349"/>
      <c r="K57" s="259"/>
      <c r="L57" s="353">
        <v>0</v>
      </c>
      <c r="M57" s="354"/>
      <c r="N57" s="349"/>
      <c r="O57" s="259"/>
      <c r="P57" s="350">
        <v>0</v>
      </c>
      <c r="Q57" s="502" t="s">
        <v>81</v>
      </c>
      <c r="R57" s="503"/>
      <c r="S57" s="247"/>
    </row>
    <row r="58" spans="1:19" ht="30" customHeight="1">
      <c r="A58" s="352"/>
      <c r="B58" s="301" t="s">
        <v>87</v>
      </c>
      <c r="C58" s="301"/>
      <c r="D58" s="349"/>
      <c r="E58" s="259"/>
      <c r="F58" s="353">
        <v>0</v>
      </c>
      <c r="G58" s="349"/>
      <c r="H58" s="259"/>
      <c r="I58" s="353">
        <v>102</v>
      </c>
      <c r="J58" s="349"/>
      <c r="K58" s="259"/>
      <c r="L58" s="353">
        <v>15113</v>
      </c>
      <c r="M58" s="354"/>
      <c r="N58" s="349"/>
      <c r="O58" s="259"/>
      <c r="P58" s="350">
        <v>8623</v>
      </c>
      <c r="Q58" s="502" t="s">
        <v>91</v>
      </c>
      <c r="R58" s="503"/>
      <c r="S58" s="247"/>
    </row>
    <row r="59" spans="1:19" ht="30" customHeight="1">
      <c r="A59" s="352"/>
      <c r="B59" s="301" t="s">
        <v>88</v>
      </c>
      <c r="C59" s="301"/>
      <c r="D59" s="349"/>
      <c r="E59" s="259"/>
      <c r="F59" s="353">
        <v>4111</v>
      </c>
      <c r="G59" s="349"/>
      <c r="H59" s="259"/>
      <c r="I59" s="353">
        <v>2003</v>
      </c>
      <c r="J59" s="349"/>
      <c r="K59" s="259"/>
      <c r="L59" s="353">
        <v>15032</v>
      </c>
      <c r="M59" s="354"/>
      <c r="N59" s="349"/>
      <c r="O59" s="259"/>
      <c r="P59" s="350">
        <v>8061</v>
      </c>
      <c r="Q59" s="502" t="s">
        <v>92</v>
      </c>
      <c r="R59" s="503"/>
      <c r="S59" s="247"/>
    </row>
    <row r="60" spans="1:19" ht="30" customHeight="1">
      <c r="A60" s="352"/>
      <c r="B60" s="301" t="s">
        <v>35</v>
      </c>
      <c r="C60" s="301"/>
      <c r="D60" s="349"/>
      <c r="E60" s="355"/>
      <c r="F60" s="353">
        <v>0</v>
      </c>
      <c r="G60" s="349"/>
      <c r="H60" s="355"/>
      <c r="I60" s="353">
        <v>0</v>
      </c>
      <c r="J60" s="349"/>
      <c r="K60" s="355"/>
      <c r="L60" s="356">
        <v>-21</v>
      </c>
      <c r="M60" s="357"/>
      <c r="N60" s="349"/>
      <c r="O60" s="355"/>
      <c r="P60" s="350">
        <v>0</v>
      </c>
      <c r="Q60" s="502" t="s">
        <v>94</v>
      </c>
      <c r="R60" s="503"/>
      <c r="S60" s="247"/>
    </row>
    <row r="61" spans="1:19" ht="30" customHeight="1" thickBot="1">
      <c r="A61" s="358"/>
      <c r="B61" s="359" t="s">
        <v>36</v>
      </c>
      <c r="C61" s="359"/>
      <c r="D61" s="360"/>
      <c r="E61" s="361"/>
      <c r="F61" s="362">
        <v>2003</v>
      </c>
      <c r="G61" s="360"/>
      <c r="H61" s="361"/>
      <c r="I61" s="362">
        <v>102</v>
      </c>
      <c r="J61" s="360"/>
      <c r="K61" s="361"/>
      <c r="L61" s="254">
        <v>102</v>
      </c>
      <c r="M61" s="363"/>
      <c r="N61" s="360"/>
      <c r="O61" s="361"/>
      <c r="P61" s="364">
        <v>562</v>
      </c>
      <c r="Q61" s="512" t="s">
        <v>82</v>
      </c>
      <c r="R61" s="512"/>
      <c r="S61" s="365"/>
    </row>
    <row r="62" spans="1:19" ht="9" customHeight="1">
      <c r="A62" s="436"/>
      <c r="B62" s="513"/>
      <c r="C62" s="513"/>
      <c r="D62" s="513"/>
      <c r="E62" s="513"/>
      <c r="F62" s="513"/>
      <c r="G62" s="513"/>
      <c r="H62" s="513"/>
      <c r="I62" s="301"/>
      <c r="J62" s="375"/>
      <c r="K62" s="223"/>
      <c r="L62" s="514"/>
      <c r="M62" s="515"/>
      <c r="N62" s="515"/>
      <c r="O62" s="515"/>
      <c r="P62" s="515"/>
      <c r="Q62" s="515"/>
      <c r="R62" s="515"/>
      <c r="S62" s="516"/>
    </row>
    <row r="63" spans="1:19" ht="30" customHeight="1">
      <c r="A63" s="436" t="s">
        <v>111</v>
      </c>
      <c r="B63" s="437"/>
      <c r="C63" s="437"/>
      <c r="D63" s="437"/>
      <c r="E63" s="437"/>
      <c r="F63" s="437"/>
      <c r="G63" s="437"/>
      <c r="H63" s="437"/>
      <c r="I63" s="437"/>
      <c r="J63" s="375" t="s">
        <v>112</v>
      </c>
      <c r="K63" s="430" t="s">
        <v>113</v>
      </c>
      <c r="L63" s="430"/>
      <c r="M63" s="430"/>
      <c r="N63" s="430"/>
      <c r="O63" s="430"/>
      <c r="P63" s="430"/>
      <c r="Q63" s="430"/>
      <c r="R63" s="430"/>
      <c r="S63" s="431"/>
    </row>
    <row r="64" spans="1:19" ht="30" customHeight="1">
      <c r="A64" s="436" t="s">
        <v>114</v>
      </c>
      <c r="B64" s="437"/>
      <c r="C64" s="437"/>
      <c r="D64" s="437"/>
      <c r="E64" s="437"/>
      <c r="F64" s="437"/>
      <c r="G64" s="437"/>
      <c r="H64" s="437"/>
      <c r="I64" s="437"/>
      <c r="J64" s="375" t="s">
        <v>115</v>
      </c>
      <c r="K64" s="432" t="s">
        <v>116</v>
      </c>
      <c r="L64" s="432"/>
      <c r="M64" s="432"/>
      <c r="N64" s="432"/>
      <c r="O64" s="432"/>
      <c r="P64" s="432"/>
      <c r="Q64" s="432"/>
      <c r="R64" s="432"/>
      <c r="S64" s="433"/>
    </row>
    <row r="65" spans="1:19" ht="30" customHeight="1">
      <c r="A65" s="436" t="s">
        <v>117</v>
      </c>
      <c r="B65" s="437"/>
      <c r="C65" s="437"/>
      <c r="D65" s="437"/>
      <c r="E65" s="437"/>
      <c r="F65" s="437"/>
      <c r="G65" s="437"/>
      <c r="H65" s="437"/>
      <c r="I65" s="437"/>
      <c r="J65" s="375"/>
      <c r="K65" s="430" t="s">
        <v>118</v>
      </c>
      <c r="L65" s="430"/>
      <c r="M65" s="430"/>
      <c r="N65" s="430"/>
      <c r="O65" s="430"/>
      <c r="P65" s="430"/>
      <c r="Q65" s="430"/>
      <c r="R65" s="430"/>
      <c r="S65" s="431"/>
    </row>
    <row r="66" spans="1:19" ht="30" customHeight="1">
      <c r="A66" s="428" t="s">
        <v>119</v>
      </c>
      <c r="B66" s="429"/>
      <c r="C66" s="429"/>
      <c r="D66" s="429"/>
      <c r="E66" s="429"/>
      <c r="F66" s="429"/>
      <c r="G66" s="429"/>
      <c r="H66" s="429"/>
      <c r="I66" s="429"/>
      <c r="J66" s="376" t="s">
        <v>120</v>
      </c>
      <c r="K66" s="434" t="s">
        <v>121</v>
      </c>
      <c r="L66" s="434"/>
      <c r="M66" s="434"/>
      <c r="N66" s="434"/>
      <c r="O66" s="434"/>
      <c r="P66" s="434"/>
      <c r="Q66" s="434"/>
      <c r="R66" s="434"/>
      <c r="S66" s="435"/>
    </row>
    <row r="67" spans="1:19" ht="30" customHeight="1">
      <c r="A67" s="428" t="s">
        <v>122</v>
      </c>
      <c r="B67" s="429"/>
      <c r="C67" s="429"/>
      <c r="D67" s="429"/>
      <c r="E67" s="429"/>
      <c r="F67" s="429"/>
      <c r="G67" s="429"/>
      <c r="H67" s="429"/>
      <c r="I67" s="429"/>
      <c r="J67" s="376"/>
      <c r="K67" s="434" t="s">
        <v>123</v>
      </c>
      <c r="L67" s="434"/>
      <c r="M67" s="434"/>
      <c r="N67" s="434"/>
      <c r="O67" s="434"/>
      <c r="P67" s="434"/>
      <c r="Q67" s="434"/>
      <c r="R67" s="434"/>
      <c r="S67" s="435"/>
    </row>
    <row r="68" spans="1:19" ht="9" customHeight="1" thickBot="1">
      <c r="A68" s="366"/>
      <c r="B68" s="367"/>
      <c r="C68" s="367"/>
      <c r="D68" s="367"/>
      <c r="E68" s="367"/>
      <c r="F68" s="367"/>
      <c r="G68" s="367"/>
      <c r="H68" s="367"/>
      <c r="I68" s="367"/>
      <c r="J68" s="368"/>
      <c r="K68" s="369"/>
      <c r="L68" s="370"/>
      <c r="M68" s="370"/>
      <c r="N68" s="370"/>
      <c r="O68" s="370"/>
      <c r="P68" s="370"/>
      <c r="Q68" s="370"/>
      <c r="R68" s="370"/>
      <c r="S68" s="371"/>
    </row>
  </sheetData>
  <sheetProtection selectLockedCells="1"/>
  <mergeCells count="55">
    <mergeCell ref="Q58:R58"/>
    <mergeCell ref="Q59:R59"/>
    <mergeCell ref="Q60:R60"/>
    <mergeCell ref="Q61:R61"/>
    <mergeCell ref="A62:H62"/>
    <mergeCell ref="L62:S62"/>
    <mergeCell ref="D48:F48"/>
    <mergeCell ref="G48:I48"/>
    <mergeCell ref="J48:L48"/>
    <mergeCell ref="N48:P48"/>
    <mergeCell ref="Q50:R50"/>
    <mergeCell ref="Q55:S55"/>
    <mergeCell ref="Q56:S56"/>
    <mergeCell ref="Q57:R57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A67:I67"/>
    <mergeCell ref="K63:S63"/>
    <mergeCell ref="K64:S64"/>
    <mergeCell ref="K65:S65"/>
    <mergeCell ref="K66:S66"/>
    <mergeCell ref="K67:S67"/>
    <mergeCell ref="A63:I63"/>
    <mergeCell ref="A64:I64"/>
    <mergeCell ref="A65:I65"/>
    <mergeCell ref="A66:I66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517"/>
      <c r="B1" s="518"/>
      <c r="C1" s="519"/>
      <c r="D1" s="526" t="s">
        <v>83</v>
      </c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8" t="str">
        <f>'[2]Mar'!$Q$1</f>
        <v>SMD-042015</v>
      </c>
      <c r="R1" s="529"/>
      <c r="S1" s="530"/>
    </row>
    <row r="2" spans="1:19" ht="30" customHeight="1">
      <c r="A2" s="520"/>
      <c r="B2" s="521"/>
      <c r="C2" s="522"/>
      <c r="D2" s="534" t="str">
        <f>'[3]KS TSW Opskrif Notas'!$B$4</f>
        <v>Monthly announcement of data / Kitsiso ya kgwedi le Kgwedi ya tshedimosetso (1) 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1"/>
      <c r="R2" s="532"/>
      <c r="S2" s="533"/>
    </row>
    <row r="3" spans="1:19" ht="30" customHeight="1" thickBot="1">
      <c r="A3" s="520"/>
      <c r="B3" s="521"/>
      <c r="C3" s="522"/>
      <c r="D3" s="536" t="str">
        <f>'[3]KS TSW Opskrif Notas'!$B$5</f>
        <v>2015/16 Year (March - February)/ Ngwaga wa 2015/16 (Mopitlwe - Tlhakole) (2)</v>
      </c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1"/>
      <c r="R3" s="532"/>
      <c r="S3" s="533"/>
    </row>
    <row r="4" spans="1:19" ht="30" customHeight="1">
      <c r="A4" s="520"/>
      <c r="B4" s="521"/>
      <c r="C4" s="522"/>
      <c r="D4" s="206"/>
      <c r="E4" s="207"/>
      <c r="F4" s="208"/>
      <c r="G4" s="538" t="str">
        <f>'[3]Datums'!$E$45</f>
        <v>March 2016</v>
      </c>
      <c r="H4" s="539"/>
      <c r="I4" s="540"/>
      <c r="J4" s="541" t="s">
        <v>46</v>
      </c>
      <c r="K4" s="542"/>
      <c r="L4" s="543"/>
      <c r="M4" s="1"/>
      <c r="N4" s="541" t="s">
        <v>46</v>
      </c>
      <c r="O4" s="542"/>
      <c r="P4" s="542"/>
      <c r="Q4" s="531"/>
      <c r="R4" s="532"/>
      <c r="S4" s="533"/>
    </row>
    <row r="5" spans="1:19" ht="30" customHeight="1">
      <c r="A5" s="520"/>
      <c r="B5" s="521"/>
      <c r="C5" s="522"/>
      <c r="D5" s="544" t="str">
        <f>'[3]Datums'!$E$44</f>
        <v>February 2016</v>
      </c>
      <c r="E5" s="545"/>
      <c r="F5" s="546"/>
      <c r="G5" s="547" t="str">
        <f>'[3]Datums'!$G$45</f>
        <v>Mopitlwe 2016</v>
      </c>
      <c r="H5" s="545"/>
      <c r="I5" s="548"/>
      <c r="J5" s="549" t="str">
        <f>'[3]Datums'!$C$125</f>
        <v>March 2015 - February 2016</v>
      </c>
      <c r="K5" s="550"/>
      <c r="L5" s="551"/>
      <c r="M5" s="3"/>
      <c r="N5" s="552" t="e">
        <f>#REF!</f>
        <v>#REF!</v>
      </c>
      <c r="O5" s="550"/>
      <c r="P5" s="551"/>
      <c r="Q5" s="553">
        <f>'[2]Mar'!$Q$5</f>
        <v>42123</v>
      </c>
      <c r="R5" s="554"/>
      <c r="S5" s="555"/>
    </row>
    <row r="6" spans="1:19" ht="30" customHeight="1" thickBot="1">
      <c r="A6" s="520"/>
      <c r="B6" s="521"/>
      <c r="C6" s="522"/>
      <c r="D6" s="559" t="str">
        <f>'[3]Datums'!$G$44</f>
        <v>Tlhakole 2016</v>
      </c>
      <c r="E6" s="560"/>
      <c r="F6" s="561"/>
      <c r="G6" s="562" t="s">
        <v>45</v>
      </c>
      <c r="H6" s="560"/>
      <c r="I6" s="563"/>
      <c r="J6" s="564" t="e">
        <f>#REF!</f>
        <v>#REF!</v>
      </c>
      <c r="K6" s="565"/>
      <c r="L6" s="566"/>
      <c r="M6" s="180"/>
      <c r="N6" s="564" t="e">
        <f>#REF!</f>
        <v>#REF!</v>
      </c>
      <c r="O6" s="565"/>
      <c r="P6" s="566"/>
      <c r="Q6" s="553"/>
      <c r="R6" s="554"/>
      <c r="S6" s="555"/>
    </row>
    <row r="7" spans="1:19" ht="30" customHeight="1">
      <c r="A7" s="520"/>
      <c r="B7" s="521"/>
      <c r="C7" s="522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53"/>
      <c r="R7" s="554"/>
      <c r="S7" s="555"/>
    </row>
    <row r="8" spans="1:19" ht="30" customHeight="1">
      <c r="A8" s="520"/>
      <c r="B8" s="521"/>
      <c r="C8" s="522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53"/>
      <c r="R8" s="554"/>
      <c r="S8" s="555"/>
    </row>
    <row r="9" spans="1:19" ht="30" customHeight="1" thickBot="1">
      <c r="A9" s="523"/>
      <c r="B9" s="524"/>
      <c r="C9" s="525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56"/>
      <c r="R9" s="557"/>
      <c r="S9" s="558"/>
    </row>
    <row r="10" spans="1:19" ht="30" customHeight="1" thickBot="1">
      <c r="A10" s="567" t="s">
        <v>0</v>
      </c>
      <c r="B10" s="568"/>
      <c r="C10" s="569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67" t="s">
        <v>49</v>
      </c>
      <c r="R10" s="568"/>
      <c r="S10" s="569"/>
    </row>
    <row r="11" spans="1:19" ht="30" customHeight="1" thickBot="1">
      <c r="A11" s="570" t="s">
        <v>95</v>
      </c>
      <c r="B11" s="542"/>
      <c r="C11" s="542"/>
      <c r="D11" s="571" t="e">
        <f>#REF!</f>
        <v>#REF!</v>
      </c>
      <c r="E11" s="572"/>
      <c r="F11" s="572"/>
      <c r="G11" s="571" t="e">
        <f>#REF!</f>
        <v>#REF!</v>
      </c>
      <c r="H11" s="572"/>
      <c r="I11" s="572"/>
      <c r="J11" s="573" t="e">
        <f>#REF!</f>
        <v>#REF!</v>
      </c>
      <c r="K11" s="574"/>
      <c r="L11" s="575"/>
      <c r="M11" s="9"/>
      <c r="N11" s="573" t="e">
        <f>#REF!</f>
        <v>#REF!</v>
      </c>
      <c r="O11" s="574"/>
      <c r="P11" s="575"/>
      <c r="Q11" s="570" t="s">
        <v>96</v>
      </c>
      <c r="R11" s="576"/>
      <c r="S11" s="577"/>
    </row>
    <row r="12" spans="1:19" ht="30" customHeight="1" thickBot="1">
      <c r="A12" s="10" t="s">
        <v>1</v>
      </c>
      <c r="B12" s="11"/>
      <c r="C12" s="12"/>
      <c r="D12" s="155">
        <f>'[1]Mar'!$D$11</f>
        <v>66266</v>
      </c>
      <c r="E12" s="156">
        <f>'[1]Mar'!$E$11</f>
        <v>55546</v>
      </c>
      <c r="F12" s="157">
        <f>D12+E12</f>
        <v>121812</v>
      </c>
      <c r="G12" s="155">
        <f>'[1]Mar'!$G$11</f>
        <v>0</v>
      </c>
      <c r="H12" s="156">
        <f>'[1]Mar'!$H$11</f>
        <v>0</v>
      </c>
      <c r="I12" s="157">
        <f>G12+H12</f>
        <v>0</v>
      </c>
      <c r="J12" s="155">
        <f>'[1]Mar'!$AN$11</f>
        <v>66266</v>
      </c>
      <c r="K12" s="156">
        <f>'[1]Mar'!$AO$11</f>
        <v>55546</v>
      </c>
      <c r="L12" s="101">
        <f>J12+K12</f>
        <v>121812</v>
      </c>
      <c r="M12" s="197">
        <f>_xlfn.IFERROR((L12-P12)/P12*100,IF(L12-P12=0,0,100))</f>
        <v>100</v>
      </c>
      <c r="N12" s="99">
        <f>'[2]Mar'!$N$11</f>
        <v>0</v>
      </c>
      <c r="O12" s="100">
        <f>'[2]Mar'!$O$11</f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78" t="s">
        <v>46</v>
      </c>
      <c r="K13" s="578"/>
      <c r="L13" s="578"/>
      <c r="M13" s="150"/>
      <c r="N13" s="578" t="s">
        <v>46</v>
      </c>
      <c r="O13" s="578"/>
      <c r="P13" s="578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50" t="e">
        <f>#REF!</f>
        <v>#REF!</v>
      </c>
      <c r="K14" s="550"/>
      <c r="L14" s="579"/>
      <c r="M14" s="150"/>
      <c r="N14" s="550" t="e">
        <f>#REF!</f>
        <v>#REF!</v>
      </c>
      <c r="O14" s="550"/>
      <c r="P14" s="579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80" t="e">
        <f>#REF!</f>
        <v>#REF!</v>
      </c>
      <c r="K15" s="565"/>
      <c r="L15" s="580"/>
      <c r="M15" s="150"/>
      <c r="N15" s="580" t="e">
        <f>#REF!</f>
        <v>#REF!</v>
      </c>
      <c r="O15" s="565"/>
      <c r="P15" s="580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f>'[1]Mar'!$D$14</f>
        <v>1901</v>
      </c>
      <c r="E17" s="161">
        <f>'[1]Mar'!$E$14</f>
        <v>1254</v>
      </c>
      <c r="F17" s="116">
        <f>D17+E17</f>
        <v>3155</v>
      </c>
      <c r="G17" s="160">
        <f>'[1]Mar'!$G$14</f>
        <v>0</v>
      </c>
      <c r="H17" s="161">
        <f>'[1]Mar'!$H$14</f>
        <v>0</v>
      </c>
      <c r="I17" s="116">
        <f>G17+H17</f>
        <v>0</v>
      </c>
      <c r="J17" s="160">
        <f>'[1]Mar'!$AN$14</f>
        <v>1901</v>
      </c>
      <c r="K17" s="161">
        <f>'[1]Mar'!$AO$14</f>
        <v>1254</v>
      </c>
      <c r="L17" s="116">
        <f>J17+K17</f>
        <v>3155</v>
      </c>
      <c r="M17" s="203">
        <f>_xlfn.IFERROR((L17-P17)/P17*100,IF(L17-P17=0,0,100))</f>
        <v>100</v>
      </c>
      <c r="N17" s="105">
        <f>'[2]Mar'!$N$14</f>
        <v>0</v>
      </c>
      <c r="O17" s="106">
        <f>'[2]Mar'!$O$14</f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f>'[1]Mar'!$D$15</f>
        <v>0</v>
      </c>
      <c r="E18" s="163">
        <f>'[1]Mar'!$E$15</f>
        <v>0</v>
      </c>
      <c r="F18" s="130">
        <f>D18+E18</f>
        <v>0</v>
      </c>
      <c r="G18" s="162">
        <f>'[1]Mar'!$G$15</f>
        <v>0</v>
      </c>
      <c r="H18" s="163">
        <f>'[1]Mar'!$H$15</f>
        <v>0</v>
      </c>
      <c r="I18" s="130">
        <f>G18+H18</f>
        <v>0</v>
      </c>
      <c r="J18" s="162">
        <f>'[1]Mar'!$AN$15</f>
        <v>0</v>
      </c>
      <c r="K18" s="163">
        <f>'[1]Mar'!$AO$15</f>
        <v>0</v>
      </c>
      <c r="L18" s="130">
        <f>J18+K18</f>
        <v>0</v>
      </c>
      <c r="M18" s="204">
        <f>_xlfn.IFERROR((L18-P18)/P18*100,IF(L18-P18=0,0,100))</f>
        <v>0</v>
      </c>
      <c r="N18" s="108">
        <f>'[2]Mar'!$N$15</f>
        <v>0</v>
      </c>
      <c r="O18" s="109">
        <f>'[2]Mar'!$O$15</f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11056</v>
      </c>
      <c r="E20" s="166">
        <f>E21+E32+E33+E34</f>
        <v>4068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11056</v>
      </c>
      <c r="K20" s="166">
        <f>K21+K32+K33+K34</f>
        <v>4068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10810</v>
      </c>
      <c r="E21" s="161">
        <f>E22+E28</f>
        <v>3998</v>
      </c>
      <c r="F21" s="116">
        <f aca="true" t="shared" si="3" ref="F21:L21">F22+F28</f>
        <v>14808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10810</v>
      </c>
      <c r="K21" s="161">
        <f>K22+K28</f>
        <v>3998</v>
      </c>
      <c r="L21" s="116">
        <f t="shared" si="3"/>
        <v>14808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f>'[1]Mar'!$D$20</f>
        <v>12</v>
      </c>
      <c r="E23" s="170">
        <f>'[1]Mar'!$E$20</f>
        <v>1038</v>
      </c>
      <c r="F23" s="122">
        <f>D23+E23</f>
        <v>1050</v>
      </c>
      <c r="G23" s="169">
        <f>'[1]Mar'!$G$20</f>
        <v>0</v>
      </c>
      <c r="H23" s="170">
        <f>'[1]Mar'!$H$20</f>
        <v>0</v>
      </c>
      <c r="I23" s="122">
        <f>G23+H23</f>
        <v>0</v>
      </c>
      <c r="J23" s="169">
        <f>'[1]Mar'!$AN$20</f>
        <v>12</v>
      </c>
      <c r="K23" s="170">
        <f>'[1]Mar'!$AO$20</f>
        <v>1038</v>
      </c>
      <c r="L23" s="122">
        <f>J23+K23</f>
        <v>1050</v>
      </c>
      <c r="M23" s="200">
        <f>_xlfn.IFERROR((L23-P23)/P23*100,IF(L23-P23=0,0,100))</f>
        <v>100</v>
      </c>
      <c r="N23" s="120">
        <f>'[2]Mar'!$N$20</f>
        <v>0</v>
      </c>
      <c r="O23" s="121">
        <f>'[2]Mar'!$O$20</f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f>'[1]Mar'!$D$21</f>
        <v>749</v>
      </c>
      <c r="E24" s="172">
        <f>'[1]Mar'!$E$21</f>
        <v>2629</v>
      </c>
      <c r="F24" s="125">
        <f>D24+E24</f>
        <v>3378</v>
      </c>
      <c r="G24" s="171">
        <f>'[1]Mar'!$G$21</f>
        <v>0</v>
      </c>
      <c r="H24" s="172">
        <f>'[1]Mar'!$H$21</f>
        <v>0</v>
      </c>
      <c r="I24" s="125">
        <f>G24+H24</f>
        <v>0</v>
      </c>
      <c r="J24" s="171">
        <f>'[1]Mar'!$AN$21</f>
        <v>749</v>
      </c>
      <c r="K24" s="172">
        <f>'[1]Mar'!$AO$21</f>
        <v>2629</v>
      </c>
      <c r="L24" s="125">
        <f>J24+K24</f>
        <v>3378</v>
      </c>
      <c r="M24" s="200">
        <f t="shared" si="2"/>
        <v>100</v>
      </c>
      <c r="N24" s="123">
        <f>'[2]Mar'!$N$21</f>
        <v>0</v>
      </c>
      <c r="O24" s="124">
        <f>'[2]Mar'!$O$21</f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f>'[1]Mar'!$D$22</f>
        <v>9209</v>
      </c>
      <c r="E25" s="172">
        <f>'[1]Mar'!$E$22</f>
        <v>33</v>
      </c>
      <c r="F25" s="125">
        <f>D25+E25</f>
        <v>9242</v>
      </c>
      <c r="G25" s="171">
        <f>'[1]Mar'!$G$22</f>
        <v>0</v>
      </c>
      <c r="H25" s="172">
        <f>'[1]Mar'!$H$22</f>
        <v>0</v>
      </c>
      <c r="I25" s="125">
        <f>G25+H25</f>
        <v>0</v>
      </c>
      <c r="J25" s="171">
        <f>'[1]Mar'!$AN$22</f>
        <v>9209</v>
      </c>
      <c r="K25" s="172">
        <f>'[1]Mar'!$AO$22</f>
        <v>33</v>
      </c>
      <c r="L25" s="125">
        <f>J25+K25</f>
        <v>9242</v>
      </c>
      <c r="M25" s="200">
        <f t="shared" si="2"/>
        <v>100</v>
      </c>
      <c r="N25" s="123">
        <f>'[2]Mar'!$N$22</f>
        <v>0</v>
      </c>
      <c r="O25" s="124">
        <f>'[2]Mar'!$O$22</f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f>'[1]Mar'!$D$23</f>
        <v>0</v>
      </c>
      <c r="E26" s="172">
        <f>'[1]Mar'!$E$23</f>
        <v>0</v>
      </c>
      <c r="F26" s="125">
        <f>D26+E26</f>
        <v>0</v>
      </c>
      <c r="G26" s="171">
        <f>'[1]Mar'!$G$23</f>
        <v>0</v>
      </c>
      <c r="H26" s="172">
        <f>'[1]Mar'!$H$23</f>
        <v>0</v>
      </c>
      <c r="I26" s="125">
        <f>G26+H26</f>
        <v>0</v>
      </c>
      <c r="J26" s="171">
        <f>'[1]Mar'!$AN$23</f>
        <v>0</v>
      </c>
      <c r="K26" s="172">
        <f>'[1]Mar'!$AO$23</f>
        <v>0</v>
      </c>
      <c r="L26" s="125">
        <f>J26+K26</f>
        <v>0</v>
      </c>
      <c r="M26" s="200">
        <f t="shared" si="2"/>
        <v>0</v>
      </c>
      <c r="N26" s="123">
        <f>'[2]Mar'!$N$23</f>
        <v>0</v>
      </c>
      <c r="O26" s="124">
        <f>'[2]Mar'!$O$23</f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f>'[1]Mar'!$D$24</f>
        <v>0</v>
      </c>
      <c r="E27" s="172">
        <f>'[1]Mar'!$E$24</f>
        <v>0</v>
      </c>
      <c r="F27" s="125">
        <f>D27+E27</f>
        <v>0</v>
      </c>
      <c r="G27" s="171">
        <f>'[1]Mar'!$G$24</f>
        <v>0</v>
      </c>
      <c r="H27" s="172">
        <f>'[1]Mar'!$H$24</f>
        <v>0</v>
      </c>
      <c r="I27" s="125">
        <f>G27+H27</f>
        <v>0</v>
      </c>
      <c r="J27" s="171">
        <f>'[1]Mar'!$AN$24</f>
        <v>0</v>
      </c>
      <c r="K27" s="172">
        <f>'[1]Mar'!$AO$24</f>
        <v>0</v>
      </c>
      <c r="L27" s="125">
        <f>J27+K27</f>
        <v>0</v>
      </c>
      <c r="M27" s="201">
        <f t="shared" si="2"/>
        <v>0</v>
      </c>
      <c r="N27" s="123">
        <f>'[2]Mar'!$N$24</f>
        <v>0</v>
      </c>
      <c r="O27" s="124">
        <f>'[2]Mar'!$O$24</f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840</v>
      </c>
      <c r="E28" s="168">
        <f t="shared" si="5"/>
        <v>298</v>
      </c>
      <c r="F28" s="119">
        <f t="shared" si="5"/>
        <v>1138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840</v>
      </c>
      <c r="K28" s="168">
        <f t="shared" si="5"/>
        <v>298</v>
      </c>
      <c r="L28" s="119">
        <f t="shared" si="5"/>
        <v>1138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f>'[1]Mar'!$D$26</f>
        <v>105</v>
      </c>
      <c r="E29" s="172">
        <f>'[1]Mar'!$E$26</f>
        <v>0</v>
      </c>
      <c r="F29" s="122">
        <f aca="true" t="shared" si="6" ref="F29:F34">D29+E29</f>
        <v>105</v>
      </c>
      <c r="G29" s="171">
        <f>'[1]Mar'!$G$26</f>
        <v>0</v>
      </c>
      <c r="H29" s="172">
        <f>'[1]Mar'!$H$26</f>
        <v>0</v>
      </c>
      <c r="I29" s="122">
        <f aca="true" t="shared" si="7" ref="I29:I34">G29+H29</f>
        <v>0</v>
      </c>
      <c r="J29" s="171">
        <f>'[1]Mar'!$AN$26</f>
        <v>105</v>
      </c>
      <c r="K29" s="172">
        <f>'[1]Mar'!$AO$26</f>
        <v>0</v>
      </c>
      <c r="L29" s="122">
        <f aca="true" t="shared" si="8" ref="L29:L34">J29+K29</f>
        <v>105</v>
      </c>
      <c r="M29" s="200">
        <f t="shared" si="2"/>
        <v>100</v>
      </c>
      <c r="N29" s="123">
        <f>'[2]Mar'!$N$26</f>
        <v>0</v>
      </c>
      <c r="O29" s="124">
        <f>'[2]Mar'!$O$26</f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f>'[1]Mar'!$D$27</f>
        <v>285</v>
      </c>
      <c r="E30" s="172">
        <f>'[1]Mar'!$E$27</f>
        <v>77</v>
      </c>
      <c r="F30" s="125">
        <f t="shared" si="6"/>
        <v>362</v>
      </c>
      <c r="G30" s="171">
        <f>'[1]Mar'!$G$27</f>
        <v>0</v>
      </c>
      <c r="H30" s="172">
        <f>'[1]Mar'!$H$27</f>
        <v>0</v>
      </c>
      <c r="I30" s="125">
        <f t="shared" si="7"/>
        <v>0</v>
      </c>
      <c r="J30" s="171">
        <f>'[1]Mar'!$AN$27</f>
        <v>285</v>
      </c>
      <c r="K30" s="172">
        <f>'[1]Mar'!$AO$27</f>
        <v>77</v>
      </c>
      <c r="L30" s="125">
        <f t="shared" si="8"/>
        <v>362</v>
      </c>
      <c r="M30" s="200">
        <f t="shared" si="2"/>
        <v>100</v>
      </c>
      <c r="N30" s="123">
        <f>'[2]Mar'!$N$27</f>
        <v>0</v>
      </c>
      <c r="O30" s="124">
        <f>'[2]Mar'!$O$27</f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f>'[1]Mar'!$D$28</f>
        <v>450</v>
      </c>
      <c r="E31" s="172">
        <f>'[1]Mar'!$E$28</f>
        <v>221</v>
      </c>
      <c r="F31" s="125">
        <f t="shared" si="6"/>
        <v>671</v>
      </c>
      <c r="G31" s="171">
        <f>'[1]Mar'!$G$28</f>
        <v>0</v>
      </c>
      <c r="H31" s="172">
        <f>'[1]Mar'!$H$28</f>
        <v>0</v>
      </c>
      <c r="I31" s="125">
        <f t="shared" si="7"/>
        <v>0</v>
      </c>
      <c r="J31" s="171">
        <f>'[1]Mar'!$AN$28</f>
        <v>450</v>
      </c>
      <c r="K31" s="172">
        <f>'[1]Mar'!$AO$28</f>
        <v>221</v>
      </c>
      <c r="L31" s="125">
        <f t="shared" si="8"/>
        <v>671</v>
      </c>
      <c r="M31" s="201">
        <f t="shared" si="2"/>
        <v>100</v>
      </c>
      <c r="N31" s="126">
        <f>'[2]Mar'!$N$28</f>
        <v>0</v>
      </c>
      <c r="O31" s="127">
        <f>'[2]Mar'!$O$28</f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f>'[1]Mar'!$D$29</f>
        <v>0</v>
      </c>
      <c r="E32" s="170">
        <f>'[1]Mar'!$E$29</f>
        <v>0</v>
      </c>
      <c r="F32" s="122">
        <f t="shared" si="6"/>
        <v>0</v>
      </c>
      <c r="G32" s="169">
        <f>'[1]Mar'!$G$29</f>
        <v>0</v>
      </c>
      <c r="H32" s="170">
        <f>'[1]Mar'!$H$29</f>
        <v>0</v>
      </c>
      <c r="I32" s="122">
        <f t="shared" si="7"/>
        <v>0</v>
      </c>
      <c r="J32" s="169">
        <f>'[1]Mar'!$AN$29</f>
        <v>0</v>
      </c>
      <c r="K32" s="170">
        <f>'[1]Mar'!$AO$29</f>
        <v>0</v>
      </c>
      <c r="L32" s="122">
        <f t="shared" si="8"/>
        <v>0</v>
      </c>
      <c r="M32" s="200">
        <f t="shared" si="2"/>
        <v>0</v>
      </c>
      <c r="N32" s="120">
        <f>'[2]Mar'!$N$29</f>
        <v>0</v>
      </c>
      <c r="O32" s="121">
        <f>'[2]Mar'!$O$29</f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f>'[1]Mar'!$D$30</f>
        <v>158</v>
      </c>
      <c r="E33" s="172">
        <f>'[1]Mar'!$E$30</f>
        <v>59</v>
      </c>
      <c r="F33" s="125">
        <f t="shared" si="6"/>
        <v>217</v>
      </c>
      <c r="G33" s="171">
        <f>'[1]Mar'!$G$30</f>
        <v>0</v>
      </c>
      <c r="H33" s="172">
        <f>'[1]Mar'!$H$30</f>
        <v>0</v>
      </c>
      <c r="I33" s="125">
        <f t="shared" si="7"/>
        <v>0</v>
      </c>
      <c r="J33" s="171">
        <f>'[1]Mar'!$AN$30</f>
        <v>158</v>
      </c>
      <c r="K33" s="172">
        <f>'[1]Mar'!$AO$30</f>
        <v>59</v>
      </c>
      <c r="L33" s="125">
        <f t="shared" si="8"/>
        <v>217</v>
      </c>
      <c r="M33" s="200">
        <f t="shared" si="2"/>
        <v>100</v>
      </c>
      <c r="N33" s="123">
        <f>'[2]Mar'!$N$30</f>
        <v>0</v>
      </c>
      <c r="O33" s="124">
        <f>'[2]Mar'!$O$30</f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f>'[1]Mar'!$D$31</f>
        <v>88</v>
      </c>
      <c r="E34" s="163">
        <f>'[1]Mar'!$E$31</f>
        <v>11</v>
      </c>
      <c r="F34" s="130">
        <f t="shared" si="6"/>
        <v>99</v>
      </c>
      <c r="G34" s="162">
        <f>'[1]Mar'!$G$31</f>
        <v>0</v>
      </c>
      <c r="H34" s="163">
        <f>'[1]Mar'!$H$31</f>
        <v>0</v>
      </c>
      <c r="I34" s="130">
        <f t="shared" si="7"/>
        <v>0</v>
      </c>
      <c r="J34" s="162">
        <f>'[1]Mar'!$AN$31</f>
        <v>88</v>
      </c>
      <c r="K34" s="163">
        <f>'[1]Mar'!$AO$31</f>
        <v>11</v>
      </c>
      <c r="L34" s="130">
        <f t="shared" si="8"/>
        <v>99</v>
      </c>
      <c r="M34" s="202">
        <f t="shared" si="2"/>
        <v>100</v>
      </c>
      <c r="N34" s="128">
        <f>'[2]Mar'!$N$31</f>
        <v>0</v>
      </c>
      <c r="O34" s="129">
        <f>'[2]Mar'!$O$31</f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f>'[1]Mar'!$D$35</f>
        <v>0</v>
      </c>
      <c r="E38" s="170">
        <f>'[1]Mar'!$E$35</f>
        <v>418</v>
      </c>
      <c r="F38" s="122">
        <f>E38+D38</f>
        <v>418</v>
      </c>
      <c r="G38" s="169">
        <f>'[1]Mar'!$G$35</f>
        <v>0</v>
      </c>
      <c r="H38" s="170">
        <f>'[1]Mar'!$H$35</f>
        <v>0</v>
      </c>
      <c r="I38" s="122">
        <f>H38+G38</f>
        <v>0</v>
      </c>
      <c r="J38" s="169">
        <f>'[1]Mar'!$AN$35</f>
        <v>0</v>
      </c>
      <c r="K38" s="170">
        <f>'[1]Mar'!$AO$35</f>
        <v>418</v>
      </c>
      <c r="L38" s="122">
        <f>K38+J38</f>
        <v>418</v>
      </c>
      <c r="M38" s="193">
        <f t="shared" si="10"/>
        <v>100</v>
      </c>
      <c r="N38" s="120">
        <f>'[2]Mar'!$N$35</f>
        <v>0</v>
      </c>
      <c r="O38" s="121">
        <f>'[2]Mar'!$O$35</f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f>'[1]Mar'!$D$36</f>
        <v>0</v>
      </c>
      <c r="E39" s="172">
        <f>'[1]Mar'!$E$36</f>
        <v>0</v>
      </c>
      <c r="F39" s="134">
        <f>E39+D39</f>
        <v>0</v>
      </c>
      <c r="G39" s="171">
        <f>'[1]Mar'!$G$36</f>
        <v>0</v>
      </c>
      <c r="H39" s="172">
        <f>'[1]Mar'!$H$36</f>
        <v>0</v>
      </c>
      <c r="I39" s="134">
        <f>H39+G39</f>
        <v>0</v>
      </c>
      <c r="J39" s="171">
        <f>'[1]Mar'!$AN$36</f>
        <v>0</v>
      </c>
      <c r="K39" s="172">
        <f>'[1]Mar'!$AO$36</f>
        <v>0</v>
      </c>
      <c r="L39" s="134">
        <f>K39+J39</f>
        <v>0</v>
      </c>
      <c r="M39" s="194">
        <f t="shared" si="10"/>
        <v>0</v>
      </c>
      <c r="N39" s="123">
        <f>'[2]Mar'!$N$36</f>
        <v>0</v>
      </c>
      <c r="O39" s="124">
        <f>'[2]Mar'!$O$36</f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f>'[1]Mar'!$D$38</f>
        <v>3100</v>
      </c>
      <c r="E41" s="170">
        <f>'[1]Mar'!$E$38</f>
        <v>61</v>
      </c>
      <c r="F41" s="122">
        <f>E41+D41</f>
        <v>3161</v>
      </c>
      <c r="G41" s="169">
        <f>'[1]Mar'!$G$38</f>
        <v>0</v>
      </c>
      <c r="H41" s="170">
        <f>'[1]Mar'!$H$38</f>
        <v>0</v>
      </c>
      <c r="I41" s="122">
        <f>H41+G41</f>
        <v>0</v>
      </c>
      <c r="J41" s="169">
        <f>'[1]Mar'!$AN$38</f>
        <v>3100</v>
      </c>
      <c r="K41" s="170">
        <f>'[1]Mar'!$AO$38</f>
        <v>61</v>
      </c>
      <c r="L41" s="122">
        <f>K41+J41</f>
        <v>3161</v>
      </c>
      <c r="M41" s="193">
        <f t="shared" si="10"/>
        <v>100</v>
      </c>
      <c r="N41" s="120">
        <f>'[2]Mar'!$N$38</f>
        <v>0</v>
      </c>
      <c r="O41" s="121">
        <f>'[2]Mar'!$O$38</f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f>'[1]Mar'!$D$39</f>
        <v>0</v>
      </c>
      <c r="E42" s="163">
        <f>'[1]Mar'!$E$39</f>
        <v>0</v>
      </c>
      <c r="F42" s="130">
        <f>E42+D42</f>
        <v>0</v>
      </c>
      <c r="G42" s="162">
        <f>'[1]Mar'!$G$39</f>
        <v>0</v>
      </c>
      <c r="H42" s="163">
        <f>'[1]Mar'!$H$39</f>
        <v>0</v>
      </c>
      <c r="I42" s="130">
        <f>H42+G42</f>
        <v>0</v>
      </c>
      <c r="J42" s="162">
        <f>'[1]Mar'!$AN$39</f>
        <v>0</v>
      </c>
      <c r="K42" s="163">
        <f>'[1]Mar'!$AO$39</f>
        <v>0</v>
      </c>
      <c r="L42" s="130">
        <f>K42+J42</f>
        <v>0</v>
      </c>
      <c r="M42" s="196">
        <f t="shared" si="10"/>
        <v>0</v>
      </c>
      <c r="N42" s="128">
        <f>'[2]Mar'!$N$39</f>
        <v>0</v>
      </c>
      <c r="O42" s="129">
        <f>'[2]Mar'!$O$39</f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2798</v>
      </c>
      <c r="E44" s="174">
        <f>E45+E46</f>
        <v>-974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2798</v>
      </c>
      <c r="K44" s="174">
        <f>K45+K46</f>
        <v>-974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f>'[1]Mar'!$D$42</f>
        <v>256</v>
      </c>
      <c r="E45" s="172">
        <f>'[1]Mar'!$E$42</f>
        <v>-42</v>
      </c>
      <c r="F45" s="125">
        <f>D45+E45</f>
        <v>214</v>
      </c>
      <c r="G45" s="171">
        <f>'[1]Mar'!$G$42</f>
        <v>0</v>
      </c>
      <c r="H45" s="172">
        <f>'[1]Mar'!$H$42</f>
        <v>0</v>
      </c>
      <c r="I45" s="125">
        <f>G45+H45</f>
        <v>0</v>
      </c>
      <c r="J45" s="171">
        <f>'[1]Mar'!$AN$42</f>
        <v>256</v>
      </c>
      <c r="K45" s="172">
        <f>'[1]Mar'!$AO$42</f>
        <v>-42</v>
      </c>
      <c r="L45" s="125">
        <f>J45+K45</f>
        <v>214</v>
      </c>
      <c r="M45" s="152"/>
      <c r="N45" s="123">
        <f>'[2]Mar'!$N$42</f>
        <v>0</v>
      </c>
      <c r="O45" s="124">
        <f>'[2]Mar'!$O$42</f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f>'[1]Mar'!$D$43</f>
        <v>2542</v>
      </c>
      <c r="E46" s="163">
        <f>'[1]Mar'!$E$43</f>
        <v>-932</v>
      </c>
      <c r="F46" s="130">
        <f>D46+E46</f>
        <v>1610</v>
      </c>
      <c r="G46" s="162">
        <f>'[1]Mar'!$G$43</f>
        <v>0</v>
      </c>
      <c r="H46" s="163">
        <f>'[1]Mar'!$H$43</f>
        <v>0</v>
      </c>
      <c r="I46" s="130">
        <f>G46+H46</f>
        <v>0</v>
      </c>
      <c r="J46" s="162">
        <f>'[1]Mar'!$AN$43</f>
        <v>2542</v>
      </c>
      <c r="K46" s="163">
        <f>'[1]Mar'!$AO$43</f>
        <v>-932</v>
      </c>
      <c r="L46" s="130">
        <f>J46+K46</f>
        <v>1610</v>
      </c>
      <c r="M46" s="153"/>
      <c r="N46" s="128">
        <f>'[2]Mar'!$N$43</f>
        <v>0</v>
      </c>
      <c r="O46" s="129">
        <f>'[2]Mar'!$O$43</f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71" t="e">
        <f>#REF!</f>
        <v>#REF!</v>
      </c>
      <c r="E48" s="572"/>
      <c r="F48" s="572"/>
      <c r="G48" s="571" t="e">
        <f>#REF!</f>
        <v>#REF!</v>
      </c>
      <c r="H48" s="572"/>
      <c r="I48" s="572"/>
      <c r="J48" s="571" t="e">
        <f>#REF!</f>
        <v>#REF!</v>
      </c>
      <c r="K48" s="572"/>
      <c r="L48" s="572"/>
      <c r="M48" s="185"/>
      <c r="N48" s="571" t="e">
        <f>#REF!</f>
        <v>#REF!</v>
      </c>
      <c r="O48" s="572"/>
      <c r="P48" s="572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51213</v>
      </c>
      <c r="E49" s="113">
        <f aca="true" t="shared" si="13" ref="E49:L49">E12+E16-E20-E36-E44</f>
        <v>53227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51213</v>
      </c>
      <c r="K49" s="113">
        <f t="shared" si="13"/>
        <v>53227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81"/>
      <c r="R50" s="581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51213</v>
      </c>
      <c r="E51" s="132">
        <f>E52+E53</f>
        <v>53227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f>'[1]Mar'!$D$49</f>
        <v>35672</v>
      </c>
      <c r="E52" s="172">
        <f>'[1]Mar'!$E$49</f>
        <v>38970</v>
      </c>
      <c r="F52" s="125">
        <f>D52+E52</f>
        <v>74642</v>
      </c>
      <c r="G52" s="171">
        <f>'[1]Mar'!$G$49</f>
        <v>0</v>
      </c>
      <c r="H52" s="172">
        <f>'[1]Mar'!$H$49</f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f>'[2]Mar'!$N$49</f>
        <v>0</v>
      </c>
      <c r="O52" s="124">
        <f>'[2]Mar'!$O$49</f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f>'[1]Mar'!$D$50</f>
        <v>15541</v>
      </c>
      <c r="E53" s="163">
        <f>'[1]Mar'!$E$50</f>
        <v>14257</v>
      </c>
      <c r="F53" s="130">
        <f>D53+E53</f>
        <v>29798</v>
      </c>
      <c r="G53" s="162">
        <f>'[1]Mar'!$G$50</f>
        <v>0</v>
      </c>
      <c r="H53" s="163">
        <f>'[1]Mar'!$H$50</f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f>'[2]Mar'!$N$50</f>
        <v>0</v>
      </c>
      <c r="O53" s="129">
        <f>'[2]Mar'!$O$50</f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82" t="s">
        <v>79</v>
      </c>
      <c r="R55" s="581"/>
      <c r="S55" s="583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84" t="s">
        <v>80</v>
      </c>
      <c r="R56" s="585"/>
      <c r="S56" s="586"/>
    </row>
    <row r="57" spans="1:19" ht="30" customHeight="1">
      <c r="A57" s="82"/>
      <c r="B57" s="50" t="s">
        <v>34</v>
      </c>
      <c r="C57" s="50"/>
      <c r="D57" s="138"/>
      <c r="E57" s="111"/>
      <c r="F57" s="179">
        <f>'[1]Mar'!$F$53</f>
        <v>0</v>
      </c>
      <c r="G57" s="138"/>
      <c r="H57" s="111"/>
      <c r="I57" s="179">
        <f>'[1]Mar'!$I$53</f>
        <v>0</v>
      </c>
      <c r="J57" s="138"/>
      <c r="K57" s="111"/>
      <c r="L57" s="179">
        <f>'[1]Mar'!$AP$53</f>
        <v>0</v>
      </c>
      <c r="M57" s="83"/>
      <c r="N57" s="138"/>
      <c r="O57" s="111"/>
      <c r="P57" s="139">
        <f>'[2]Mar'!$P$54</f>
        <v>0</v>
      </c>
      <c r="Q57" s="587" t="s">
        <v>81</v>
      </c>
      <c r="R57" s="588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f>'[1]Mar'!$F$54</f>
        <v>0</v>
      </c>
      <c r="G58" s="138"/>
      <c r="H58" s="111"/>
      <c r="I58" s="179">
        <f>'[1]Mar'!$I$54</f>
        <v>0</v>
      </c>
      <c r="J58" s="138"/>
      <c r="K58" s="111"/>
      <c r="L58" s="179">
        <f>'[1]Mar'!$AP$54</f>
        <v>0</v>
      </c>
      <c r="M58" s="83"/>
      <c r="N58" s="138"/>
      <c r="O58" s="111"/>
      <c r="P58" s="139">
        <f>'[2]Mar'!$P$55</f>
        <v>0</v>
      </c>
      <c r="Q58" s="587" t="s">
        <v>91</v>
      </c>
      <c r="R58" s="588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f>'[1]Mar'!$F$55</f>
        <v>0</v>
      </c>
      <c r="G59" s="138"/>
      <c r="H59" s="111"/>
      <c r="I59" s="179">
        <f>'[1]Mar'!$I$55</f>
        <v>0</v>
      </c>
      <c r="J59" s="138"/>
      <c r="K59" s="111"/>
      <c r="L59" s="179">
        <f>'[1]Mar'!$AP$55</f>
        <v>0</v>
      </c>
      <c r="M59" s="83"/>
      <c r="N59" s="138"/>
      <c r="O59" s="111"/>
      <c r="P59" s="139">
        <f>'[2]Mar'!$P$56</f>
        <v>0</v>
      </c>
      <c r="Q59" s="587" t="s">
        <v>92</v>
      </c>
      <c r="R59" s="588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f>'[1]Mar'!$F$56</f>
        <v>0</v>
      </c>
      <c r="G60" s="138"/>
      <c r="H60" s="140"/>
      <c r="I60" s="179">
        <f>'[1]Mar'!$I$56</f>
        <v>0</v>
      </c>
      <c r="J60" s="138"/>
      <c r="K60" s="140"/>
      <c r="L60" s="188">
        <f>'[1]Mar'!$AP$56</f>
        <v>0</v>
      </c>
      <c r="M60" s="62"/>
      <c r="N60" s="138"/>
      <c r="O60" s="140"/>
      <c r="P60" s="139">
        <f>'[2]Mar'!$P$57</f>
        <v>0</v>
      </c>
      <c r="Q60" s="587" t="s">
        <v>94</v>
      </c>
      <c r="R60" s="588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89" t="s">
        <v>82</v>
      </c>
      <c r="R61" s="589"/>
      <c r="S61" s="87"/>
    </row>
    <row r="62" spans="1:19" s="205" customFormat="1" ht="30" customHeight="1">
      <c r="A62" s="590">
        <f>'[3]KS TSW Opskrif Notas'!$B$11</f>
        <v>0</v>
      </c>
      <c r="B62" s="591"/>
      <c r="C62" s="591"/>
      <c r="D62" s="591"/>
      <c r="E62" s="591"/>
      <c r="F62" s="591"/>
      <c r="G62" s="591"/>
      <c r="H62" s="591"/>
      <c r="I62" s="592" t="s">
        <v>97</v>
      </c>
      <c r="J62" s="377">
        <f>'[3]KS TSW Opskrif Notas'!$A$11</f>
        <v>0</v>
      </c>
      <c r="K62" s="594" t="s">
        <v>98</v>
      </c>
      <c r="L62" s="596">
        <f>'[3]KS TSW Opskrif Notas'!$B$24</f>
        <v>0</v>
      </c>
      <c r="M62" s="597"/>
      <c r="N62" s="597"/>
      <c r="O62" s="597"/>
      <c r="P62" s="597"/>
      <c r="Q62" s="597"/>
      <c r="R62" s="597"/>
      <c r="S62" s="598"/>
    </row>
    <row r="63" spans="1:19" s="205" customFormat="1" ht="30" customHeight="1">
      <c r="A63" s="378"/>
      <c r="B63" s="50"/>
      <c r="C63" s="50"/>
      <c r="D63" s="50"/>
      <c r="E63" s="50"/>
      <c r="F63" s="50"/>
      <c r="G63" s="50"/>
      <c r="H63" s="50"/>
      <c r="I63" s="593"/>
      <c r="J63" s="377"/>
      <c r="K63" s="595"/>
      <c r="L63" s="32"/>
      <c r="M63" s="32"/>
      <c r="N63" s="32"/>
      <c r="O63" s="32"/>
      <c r="P63" s="32"/>
      <c r="Q63" s="32"/>
      <c r="R63" s="16"/>
      <c r="S63" s="379"/>
    </row>
    <row r="64" spans="1:19" s="205" customFormat="1" ht="30" customHeight="1">
      <c r="A64" s="380"/>
      <c r="B64" s="381"/>
      <c r="C64" s="381"/>
      <c r="D64" s="382"/>
      <c r="E64" s="382"/>
      <c r="F64" s="16"/>
      <c r="G64" s="382"/>
      <c r="H64" s="186">
        <f>'[3]KS TSW Opskrif Notas'!$B$14</f>
        <v>0</v>
      </c>
      <c r="I64" s="228">
        <f>'[2]Mar'!$I$60</f>
        <v>0</v>
      </c>
      <c r="J64" s="374"/>
      <c r="K64" s="372">
        <f>'[2]Mar'!$K$60</f>
        <v>0</v>
      </c>
      <c r="L64" s="50">
        <f>'[3]KS TSW Opskrif Notas'!$B$26</f>
        <v>0</v>
      </c>
      <c r="M64" s="383"/>
      <c r="N64" s="383"/>
      <c r="O64" s="383"/>
      <c r="P64" s="384"/>
      <c r="Q64" s="384"/>
      <c r="R64" s="384"/>
      <c r="S64" s="385"/>
    </row>
    <row r="65" spans="1:19" s="205" customFormat="1" ht="30" customHeight="1">
      <c r="A65" s="380"/>
      <c r="B65" s="381"/>
      <c r="C65" s="381"/>
      <c r="D65" s="382"/>
      <c r="E65" s="382"/>
      <c r="F65" s="386"/>
      <c r="G65" s="382"/>
      <c r="H65" s="186">
        <f>'[3]KS TSW Opskrif Notas'!$B$15</f>
        <v>0</v>
      </c>
      <c r="I65" s="228">
        <f>'[2]Mar'!$I$61</f>
        <v>0</v>
      </c>
      <c r="J65" s="374"/>
      <c r="K65" s="372">
        <f>'[2]Mar'!$K$61</f>
        <v>0</v>
      </c>
      <c r="L65" s="50">
        <f>'[3]KS TSW Opskrif Notas'!$B$27</f>
        <v>0</v>
      </c>
      <c r="M65" s="383"/>
      <c r="N65" s="383"/>
      <c r="O65" s="50"/>
      <c r="P65" s="32"/>
      <c r="Q65" s="32"/>
      <c r="R65" s="32"/>
      <c r="S65" s="379"/>
    </row>
    <row r="66" spans="1:19" s="205" customFormat="1" ht="30" customHeight="1">
      <c r="A66" s="380"/>
      <c r="B66" s="381"/>
      <c r="C66" s="381"/>
      <c r="D66" s="32"/>
      <c r="E66" s="32"/>
      <c r="F66" s="97"/>
      <c r="G66" s="382"/>
      <c r="H66" s="186" t="e">
        <f>J14</f>
        <v>#REF!</v>
      </c>
      <c r="I66" s="228">
        <f>J17</f>
        <v>1901</v>
      </c>
      <c r="J66" s="373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79"/>
    </row>
    <row r="67" spans="1:19" s="205" customFormat="1" ht="9" customHeight="1">
      <c r="A67" s="599"/>
      <c r="B67" s="600"/>
      <c r="C67" s="600"/>
      <c r="D67" s="600"/>
      <c r="E67" s="600"/>
      <c r="F67" s="600"/>
      <c r="G67" s="600"/>
      <c r="H67" s="600"/>
      <c r="I67" s="50"/>
      <c r="J67" s="387"/>
      <c r="K67" s="14"/>
      <c r="L67" s="601"/>
      <c r="M67" s="602"/>
      <c r="N67" s="602"/>
      <c r="O67" s="602"/>
      <c r="P67" s="602"/>
      <c r="Q67" s="602"/>
      <c r="R67" s="602"/>
      <c r="S67" s="603"/>
    </row>
    <row r="68" spans="1:19" s="205" customFormat="1" ht="30" customHeight="1">
      <c r="A68" s="599" t="str">
        <f>'[3]KS TSW Opskrif Notas'!$B$17</f>
        <v>Sorghum equivalent.</v>
      </c>
      <c r="B68" s="600"/>
      <c r="C68" s="600"/>
      <c r="D68" s="600"/>
      <c r="E68" s="600"/>
      <c r="F68" s="600"/>
      <c r="G68" s="600"/>
      <c r="H68" s="600"/>
      <c r="I68" s="16"/>
      <c r="J68" s="387" t="str">
        <f>'[3]KS TSW Opskrif Notas'!$A$17</f>
        <v>(i)</v>
      </c>
      <c r="K68" s="16"/>
      <c r="L68" s="606" t="str">
        <f>'[3]KS TSW Opskrif Notas'!$B$29</f>
        <v>Selekana le mabele.</v>
      </c>
      <c r="M68" s="602"/>
      <c r="N68" s="602"/>
      <c r="O68" s="602"/>
      <c r="P68" s="602"/>
      <c r="Q68" s="602"/>
      <c r="R68" s="602"/>
      <c r="S68" s="603"/>
    </row>
    <row r="69" spans="1:19" s="205" customFormat="1" ht="30" customHeight="1">
      <c r="A69" s="599" t="str">
        <f>'[3]KS TSW Opskrif Notas'!$B$18</f>
        <v>The surplus/deficit figures are partly due to sorghum dispatched but received and</v>
      </c>
      <c r="B69" s="600"/>
      <c r="C69" s="600"/>
      <c r="D69" s="600"/>
      <c r="E69" s="600"/>
      <c r="F69" s="600"/>
      <c r="G69" s="600"/>
      <c r="H69" s="600"/>
      <c r="I69" s="50"/>
      <c r="J69" s="387" t="str">
        <f>'[3]KS TSW Opskrif Notas'!$A$18</f>
        <v>(ii)</v>
      </c>
      <c r="K69" s="16"/>
      <c r="L69" s="601" t="str">
        <f>'[3]KS TSW Opskrif Notas'!$B$30</f>
        <v>Dipalo tsa phetiso/tlhaelo di tlile ka ntlha ya gore mabele a a mogege a a rometsweng</v>
      </c>
      <c r="M69" s="602"/>
      <c r="N69" s="602"/>
      <c r="O69" s="602"/>
      <c r="P69" s="602"/>
      <c r="Q69" s="602"/>
      <c r="R69" s="602"/>
      <c r="S69" s="603"/>
    </row>
    <row r="70" spans="1:19" s="205" customFormat="1" ht="30" customHeight="1">
      <c r="A70" s="599" t="str">
        <f>'[3]KS TSW Opskrif Notas'!$B$19</f>
        <v>Utilised as sweet sorghum and vice versa.</v>
      </c>
      <c r="B70" s="600"/>
      <c r="C70" s="600"/>
      <c r="D70" s="600"/>
      <c r="E70" s="600"/>
      <c r="F70" s="600"/>
      <c r="G70" s="600"/>
      <c r="H70" s="600"/>
      <c r="I70" s="50"/>
      <c r="J70" s="387"/>
      <c r="K70" s="16"/>
      <c r="L70" s="606" t="str">
        <f>'[3]KS TSW Opskrif Notas'!$B$31</f>
        <v>mme a amogetswe e bile a dirisitswe jaaka mabele a a monate fela jalo a a monate a dirisitswe a le a a mogege.</v>
      </c>
      <c r="M70" s="602"/>
      <c r="N70" s="602"/>
      <c r="O70" s="602"/>
      <c r="P70" s="602"/>
      <c r="Q70" s="602"/>
      <c r="R70" s="602"/>
      <c r="S70" s="603"/>
    </row>
    <row r="71" spans="1:19" s="205" customFormat="1" ht="30" customHeight="1">
      <c r="A71" s="604" t="str">
        <f>'[3]KS TSW Opskrif Notas'!$B$20</f>
        <v>Processed for drinkable alcohol included.</v>
      </c>
      <c r="B71" s="600"/>
      <c r="C71" s="600"/>
      <c r="D71" s="600"/>
      <c r="E71" s="600"/>
      <c r="F71" s="600"/>
      <c r="G71" s="600"/>
      <c r="H71" s="600"/>
      <c r="I71" s="388"/>
      <c r="J71" s="389" t="str">
        <f>'[3]KS TSW Opskrif Notas'!$A$20</f>
        <v>(iii)</v>
      </c>
      <c r="K71" s="388"/>
      <c r="L71" s="605" t="str">
        <f>'[3]KS TSW Opskrif Notas'!$B$32</f>
        <v>E tlhotlhilwe le go fetolelwa go ka nna seno/senotagi.</v>
      </c>
      <c r="M71" s="602"/>
      <c r="N71" s="602"/>
      <c r="O71" s="602"/>
      <c r="P71" s="602"/>
      <c r="Q71" s="602"/>
      <c r="R71" s="602"/>
      <c r="S71" s="603"/>
    </row>
    <row r="72" spans="1:19" s="205" customFormat="1" ht="30" customHeight="1">
      <c r="A72" s="604" t="str">
        <f>'[3]KS TSW Opskrif Notas'!$B$21</f>
        <v>Also refer to general footnotes.</v>
      </c>
      <c r="B72" s="600"/>
      <c r="C72" s="600"/>
      <c r="D72" s="600"/>
      <c r="E72" s="600"/>
      <c r="F72" s="600"/>
      <c r="G72" s="600"/>
      <c r="H72" s="600"/>
      <c r="I72" s="388"/>
      <c r="J72" s="389"/>
      <c r="K72" s="388"/>
      <c r="L72" s="605" t="str">
        <f>'[3]KS TSW Opskrif Notas'!$B$33</f>
        <v>O ka leba gape go ntlhanatlhaloso tsa kakaretso.</v>
      </c>
      <c r="M72" s="602"/>
      <c r="N72" s="602"/>
      <c r="O72" s="602"/>
      <c r="P72" s="602"/>
      <c r="Q72" s="602"/>
      <c r="R72" s="602"/>
      <c r="S72" s="603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  <mergeCell ref="A62:H62"/>
    <mergeCell ref="I62:I63"/>
    <mergeCell ref="K62:K63"/>
    <mergeCell ref="L62:S62"/>
    <mergeCell ref="A67:H67"/>
    <mergeCell ref="L67:S67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2015-12-15T10:03:22Z</cp:lastPrinted>
  <dcterms:created xsi:type="dcterms:W3CDTF">2007-02-23T10:50:08Z</dcterms:created>
  <dcterms:modified xsi:type="dcterms:W3CDTF">2015-12-21T12:23:10Z</dcterms:modified>
  <cp:category/>
  <cp:version/>
  <cp:contentType/>
  <cp:contentStatus/>
</cp:coreProperties>
</file>