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55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<sst xmlns="http://schemas.openxmlformats.org/spreadsheetml/2006/main" count="172" uniqueCount="131">
  <si>
    <t>SORGHUM</t>
  </si>
  <si>
    <t>Monthly announcement of information / Maandelikse bekendmaking van inligting (1)</t>
  </si>
  <si>
    <t xml:space="preserve"> 2004/2005 Year (Apr - Mar) / 2004/2005 Jaar (Apr - Mrt) (2)</t>
  </si>
  <si>
    <t>'000 t</t>
  </si>
  <si>
    <t>Jun 2004</t>
  </si>
  <si>
    <t>Progressive/Progressief</t>
  </si>
  <si>
    <t>Preliminary/Voorlopig</t>
  </si>
  <si>
    <t>%</t>
  </si>
  <si>
    <t>GM-GL</t>
  </si>
  <si>
    <t>GH</t>
  </si>
  <si>
    <t>Total</t>
  </si>
  <si>
    <t>+/- (3)</t>
  </si>
  <si>
    <t>Sweet/Soet</t>
  </si>
  <si>
    <t>Bitter</t>
  </si>
  <si>
    <t>Totaal</t>
  </si>
  <si>
    <t>1 Jun 2004</t>
  </si>
  <si>
    <t>1 Apr 2004</t>
  </si>
  <si>
    <t>1 Apr 2003</t>
  </si>
  <si>
    <t>(a) Opening stock</t>
  </si>
  <si>
    <t>(a) Beginvoorraad</t>
  </si>
  <si>
    <t>(b) Acquisition</t>
  </si>
  <si>
    <t>(4)</t>
  </si>
  <si>
    <t>(b) Verkryging</t>
  </si>
  <si>
    <t>Deliveries directly from farms (i)</t>
  </si>
  <si>
    <t>Lewerings direk vanaf plase (i)</t>
  </si>
  <si>
    <t>Imports destined for RSA</t>
  </si>
  <si>
    <t xml:space="preserve"> Invoere bestem vir RSA</t>
  </si>
  <si>
    <t>(c) Utilisation</t>
  </si>
  <si>
    <t>(c) Aanwending</t>
  </si>
  <si>
    <t>Processed for the local market:</t>
  </si>
  <si>
    <t>Verwerk vir die binnelandse mark:</t>
  </si>
  <si>
    <t>Human consumption:</t>
  </si>
  <si>
    <t>Menslike verbruik:</t>
  </si>
  <si>
    <t>Indoor malting process</t>
  </si>
  <si>
    <t>Binnenshuise moutproses</t>
  </si>
  <si>
    <t>Floor malting process</t>
  </si>
  <si>
    <t>Vloer moutproses</t>
  </si>
  <si>
    <t>Meal</t>
  </si>
  <si>
    <t>Meel</t>
  </si>
  <si>
    <t>Rice and grits - brew</t>
  </si>
  <si>
    <t>Rys en gruis - brou</t>
  </si>
  <si>
    <t>Rice and grits - consumption</t>
  </si>
  <si>
    <t>Rys en gruis - verbruikers</t>
  </si>
  <si>
    <t>Animal feed:</t>
  </si>
  <si>
    <t>Veevoermark:</t>
  </si>
  <si>
    <t>Pet Food</t>
  </si>
  <si>
    <t>Troeteldierkos</t>
  </si>
  <si>
    <t>Feed - poultry</t>
  </si>
  <si>
    <t>Voer - pluimvee</t>
  </si>
  <si>
    <t>Feed - livestock</t>
  </si>
  <si>
    <t>Voer - lewende hawe</t>
  </si>
  <si>
    <t xml:space="preserve">Withdrawn by producers </t>
  </si>
  <si>
    <t xml:space="preserve">Onttrek deur produsente </t>
  </si>
  <si>
    <t>Released to end-consumer(s)</t>
  </si>
  <si>
    <t>Vrygestel aan eindverbruiker(s)</t>
  </si>
  <si>
    <t>(d) RSA Exports (5)</t>
  </si>
  <si>
    <t>(d) RSA Uitvoere (5)</t>
  </si>
  <si>
    <t>Products (ii)</t>
  </si>
  <si>
    <t xml:space="preserve">Produkte (ii) </t>
  </si>
  <si>
    <t>African countries</t>
  </si>
  <si>
    <t>Afrika lande</t>
  </si>
  <si>
    <t>Other countries</t>
  </si>
  <si>
    <t>Ander lande</t>
  </si>
  <si>
    <t>Whole sorghum</t>
  </si>
  <si>
    <t>Heelsorghum</t>
  </si>
  <si>
    <t>Border posts</t>
  </si>
  <si>
    <t>Grensposte</t>
  </si>
  <si>
    <t>Harbours</t>
  </si>
  <si>
    <t>Hawens</t>
  </si>
  <si>
    <t>(e) Sundries</t>
  </si>
  <si>
    <t>(e) Diverse</t>
  </si>
  <si>
    <t>Net dispatches(+)/receipts(-)</t>
  </si>
  <si>
    <t>Netto versendings(+)/ontvangstes(-)</t>
  </si>
  <si>
    <t>Surplus(-)/Deficit(+) (iii)</t>
  </si>
  <si>
    <t>Surplus(-)/Tekort(+) (iii)</t>
  </si>
  <si>
    <t>30 Jun 2004</t>
  </si>
  <si>
    <t>(f) Unutilised stock (a+b-c-d-e)</t>
  </si>
  <si>
    <r>
      <t>(f) Onaangewende voorraad</t>
    </r>
    <r>
      <rPr>
        <sz val="22"/>
        <rFont val="Arial Narrow"/>
        <family val="2"/>
      </rPr>
      <t xml:space="preserve"> </t>
    </r>
    <r>
      <rPr>
        <b/>
        <sz val="22"/>
        <rFont val="Arial Narrow"/>
        <family val="2"/>
      </rPr>
      <t>(a+b-c-d-e)</t>
    </r>
    <r>
      <rPr>
        <sz val="22"/>
        <rFont val="Arial Narrow"/>
        <family val="2"/>
      </rPr>
      <t xml:space="preserve"> </t>
    </r>
  </si>
  <si>
    <t>(g) Stock stored at: (6)</t>
  </si>
  <si>
    <t>(g) Voorraad geberg by: (6)</t>
  </si>
  <si>
    <t>Storers, traders</t>
  </si>
  <si>
    <t>Opbergers, handelaars</t>
  </si>
  <si>
    <t>Processors</t>
  </si>
  <si>
    <t>Verwerkers</t>
  </si>
  <si>
    <t>(h) Imports destined for exports not</t>
  </si>
  <si>
    <t>(h) Invoere bestem vir uitvoere nie</t>
  </si>
  <si>
    <t>included in the above information</t>
  </si>
  <si>
    <t xml:space="preserve">    ingesluit in inligting hierbo nie</t>
  </si>
  <si>
    <t>Opening stock</t>
  </si>
  <si>
    <t>Beginvoorraad</t>
  </si>
  <si>
    <t>Imported</t>
  </si>
  <si>
    <t>Ingevoer</t>
  </si>
  <si>
    <t>Exported</t>
  </si>
  <si>
    <t>Uitgevoer</t>
  </si>
  <si>
    <t>Stock surplus(-)/deficit(+)</t>
  </si>
  <si>
    <t>Voorraad surplus(-)/tekort(+)</t>
  </si>
  <si>
    <t>Stock</t>
  </si>
  <si>
    <t>Voorraad</t>
  </si>
  <si>
    <t>Includes a portion of the production of developing sector - the balance will not necessarily be included here.</t>
  </si>
  <si>
    <t>(i)</t>
  </si>
  <si>
    <t>Ingesluit 'n deel van die opkomende sektor - die balans sal nie noodwendig hier ingesluit word nie.</t>
  </si>
  <si>
    <t>Producer deliveries directly from farms.</t>
  </si>
  <si>
    <t>Sweet / Soet</t>
  </si>
  <si>
    <t xml:space="preserve">Bitter </t>
  </si>
  <si>
    <t>Produsentelewerings direk vanaf plase.</t>
  </si>
  <si>
    <t>February 2004 (On request of the industry)</t>
  </si>
  <si>
    <t>ton</t>
  </si>
  <si>
    <t>Februarie 2004 (Op versoek van die bedryf)</t>
  </si>
  <si>
    <t>March 2004</t>
  </si>
  <si>
    <t>Maart 2004</t>
  </si>
  <si>
    <t>Sorghum equivalent.</t>
  </si>
  <si>
    <t>(ii)</t>
  </si>
  <si>
    <t>Sorghum ekwivalent.</t>
  </si>
  <si>
    <t xml:space="preserve">The surplus/deficit figures are partly due to sorghum dispatched as sweet consumption </t>
  </si>
  <si>
    <t>(iii)</t>
  </si>
  <si>
    <t xml:space="preserve">Die surplus/tekort syfers is gedeeltelik as gevolg van sorghum wat versend is as soet verbruik </t>
  </si>
  <si>
    <t>but received as bitter consumption.</t>
  </si>
  <si>
    <t>maar ontvang word as bitter verbruik.</t>
  </si>
  <si>
    <t>SMI-082004</t>
  </si>
  <si>
    <t>Jul 2004</t>
  </si>
  <si>
    <t>Apr - Jul 2004</t>
  </si>
  <si>
    <t>Apr - Jul 2003</t>
  </si>
  <si>
    <t>1 Jul 2004</t>
  </si>
  <si>
    <t>Prog. Apr - Jul 2004</t>
  </si>
  <si>
    <t>Prog Apr - Jul 2003</t>
  </si>
  <si>
    <t>31 Jul 2004</t>
  </si>
  <si>
    <t>31 Jul 2003</t>
  </si>
  <si>
    <t>April - July 2004</t>
  </si>
  <si>
    <t>304 716</t>
  </si>
  <si>
    <t>41 436</t>
  </si>
  <si>
    <t>April - Julie 2004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</si>
</sst>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4">
    <font>
      <sz val="10"/>
      <name val="Arial Narrow"/>
      <family val="0"/>
    </font>
    <font>
      <b/>
      <sz val="24"/>
      <name val="Arial Narrow"/>
      <family val="2"/>
    </font>
    <font>
      <b/>
      <sz val="22"/>
      <name val="Arial Narrow"/>
      <family val="2"/>
    </font>
    <font>
      <sz val="22"/>
      <name val="Arial"/>
      <family val="0"/>
    </font>
    <font>
      <sz val="18"/>
      <name val="Arial Narrow"/>
      <family val="2"/>
    </font>
    <font>
      <sz val="22"/>
      <name val="Arial Narrow"/>
      <family val="2"/>
    </font>
    <font>
      <i/>
      <sz val="22"/>
      <name val="Arial Narrow"/>
      <family val="2"/>
    </font>
    <font>
      <b/>
      <sz val="20"/>
      <name val="Arial Narrow"/>
      <family val="2"/>
    </font>
    <font>
      <sz val="20"/>
      <name val="Arial Narrow"/>
      <family val="2"/>
    </font>
    <font>
      <i/>
      <sz val="22"/>
      <color indexed="8"/>
      <name val="Arial Narrow"/>
      <family val="2"/>
    </font>
    <font>
      <sz val="22"/>
      <color indexed="8"/>
      <name val="Arial Narrow"/>
      <family val="2"/>
    </font>
    <font>
      <i/>
      <sz val="15"/>
      <name val="Arial"/>
      <family val="2"/>
    </font>
    <font>
      <b/>
      <sz val="15"/>
      <color indexed="8"/>
      <name val="Arial"/>
      <family val="2"/>
    </font>
    <font>
      <sz val="15"/>
      <name val="Arial"/>
      <family val="2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 quotePrefix="1">
      <alignment horizontal="center" vertical="center"/>
    </xf>
    <xf numFmtId="17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" fontId="5" fillId="0" borderId="11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17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64" fontId="5" fillId="0" borderId="18" xfId="0" applyNumberFormat="1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4" fontId="5" fillId="0" borderId="20" xfId="0" applyNumberFormat="1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horizontal="right" vertical="center"/>
    </xf>
    <xf numFmtId="164" fontId="5" fillId="0" borderId="2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left" vertical="center"/>
    </xf>
    <xf numFmtId="164" fontId="5" fillId="0" borderId="14" xfId="0" applyNumberFormat="1" applyFont="1" applyFill="1" applyBorder="1" applyAlignment="1">
      <alignment vertical="center"/>
    </xf>
    <xf numFmtId="164" fontId="5" fillId="0" borderId="23" xfId="0" applyNumberFormat="1" applyFont="1" applyFill="1" applyBorder="1" applyAlignment="1">
      <alignment vertical="center"/>
    </xf>
    <xf numFmtId="164" fontId="5" fillId="0" borderId="16" xfId="0" applyNumberFormat="1" applyFont="1" applyFill="1" applyBorder="1" applyAlignment="1">
      <alignment vertical="center"/>
    </xf>
    <xf numFmtId="164" fontId="5" fillId="0" borderId="7" xfId="0" applyNumberFormat="1" applyFont="1" applyFill="1" applyBorder="1" applyAlignment="1" quotePrefix="1">
      <alignment horizontal="center" vertical="center"/>
    </xf>
    <xf numFmtId="164" fontId="5" fillId="0" borderId="7" xfId="0" applyNumberFormat="1" applyFont="1" applyFill="1" applyBorder="1" applyAlignment="1">
      <alignment vertical="center"/>
    </xf>
    <xf numFmtId="164" fontId="5" fillId="0" borderId="24" xfId="0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vertical="center"/>
    </xf>
    <xf numFmtId="164" fontId="5" fillId="0" borderId="16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164" fontId="5" fillId="0" borderId="10" xfId="0" applyNumberFormat="1" applyFont="1" applyFill="1" applyBorder="1" applyAlignment="1">
      <alignment vertical="center"/>
    </xf>
    <xf numFmtId="164" fontId="5" fillId="0" borderId="8" xfId="0" applyNumberFormat="1" applyFont="1" applyFill="1" applyBorder="1" applyAlignment="1">
      <alignment vertical="center"/>
    </xf>
    <xf numFmtId="164" fontId="5" fillId="0" borderId="29" xfId="0" applyNumberFormat="1" applyFont="1" applyFill="1" applyBorder="1" applyAlignment="1">
      <alignment vertical="center"/>
    </xf>
    <xf numFmtId="164" fontId="5" fillId="0" borderId="30" xfId="0" applyNumberFormat="1" applyFont="1" applyFill="1" applyBorder="1" applyAlignment="1">
      <alignment vertical="center"/>
    </xf>
    <xf numFmtId="164" fontId="5" fillId="0" borderId="9" xfId="0" applyNumberFormat="1" applyFont="1" applyFill="1" applyBorder="1" applyAlignment="1" quotePrefix="1">
      <alignment horizontal="center"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0" fontId="2" fillId="0" borderId="22" xfId="0" applyFont="1" applyFill="1" applyBorder="1" applyAlignment="1" quotePrefix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 quotePrefix="1">
      <alignment horizontal="left" vertical="center"/>
    </xf>
    <xf numFmtId="164" fontId="5" fillId="0" borderId="32" xfId="0" applyNumberFormat="1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vertical="center"/>
    </xf>
    <xf numFmtId="164" fontId="5" fillId="0" borderId="34" xfId="0" applyNumberFormat="1" applyFont="1" applyFill="1" applyBorder="1" applyAlignment="1">
      <alignment vertical="center"/>
    </xf>
    <xf numFmtId="164" fontId="5" fillId="0" borderId="35" xfId="0" applyNumberFormat="1" applyFont="1" applyFill="1" applyBorder="1" applyAlignment="1">
      <alignment vertical="center"/>
    </xf>
    <xf numFmtId="164" fontId="5" fillId="0" borderId="36" xfId="0" applyNumberFormat="1" applyFont="1" applyFill="1" applyBorder="1" applyAlignment="1">
      <alignment vertical="center"/>
    </xf>
    <xf numFmtId="164" fontId="5" fillId="0" borderId="37" xfId="0" applyNumberFormat="1" applyFont="1" applyFill="1" applyBorder="1" applyAlignment="1">
      <alignment vertical="center"/>
    </xf>
    <xf numFmtId="164" fontId="5" fillId="0" borderId="38" xfId="0" applyNumberFormat="1" applyFont="1" applyFill="1" applyBorder="1" applyAlignment="1">
      <alignment horizontal="right" vertical="center"/>
    </xf>
    <xf numFmtId="164" fontId="5" fillId="0" borderId="39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right" vertical="center"/>
    </xf>
    <xf numFmtId="0" fontId="5" fillId="0" borderId="42" xfId="0" applyFont="1" applyFill="1" applyBorder="1" applyAlignment="1">
      <alignment vertical="center"/>
    </xf>
    <xf numFmtId="164" fontId="5" fillId="0" borderId="43" xfId="0" applyNumberFormat="1" applyFont="1" applyFill="1" applyBorder="1" applyAlignment="1">
      <alignment vertical="center"/>
    </xf>
    <xf numFmtId="164" fontId="5" fillId="0" borderId="27" xfId="0" applyNumberFormat="1" applyFont="1" applyFill="1" applyBorder="1" applyAlignment="1">
      <alignment vertical="center"/>
    </xf>
    <xf numFmtId="164" fontId="5" fillId="0" borderId="44" xfId="0" applyNumberFormat="1" applyFont="1" applyFill="1" applyBorder="1" applyAlignment="1">
      <alignment vertical="center"/>
    </xf>
    <xf numFmtId="164" fontId="5" fillId="0" borderId="45" xfId="0" applyNumberFormat="1" applyFont="1" applyFill="1" applyBorder="1" applyAlignment="1">
      <alignment vertical="center"/>
    </xf>
    <xf numFmtId="164" fontId="5" fillId="0" borderId="26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vertical="center"/>
    </xf>
    <xf numFmtId="164" fontId="5" fillId="0" borderId="46" xfId="0" applyNumberFormat="1" applyFont="1" applyFill="1" applyBorder="1" applyAlignment="1">
      <alignment vertical="center"/>
    </xf>
    <xf numFmtId="164" fontId="5" fillId="0" borderId="41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right" vertical="center"/>
    </xf>
    <xf numFmtId="164" fontId="5" fillId="0" borderId="45" xfId="0" applyNumberFormat="1" applyFont="1" applyFill="1" applyBorder="1" applyAlignment="1" quotePrefix="1">
      <alignment horizontal="right" vertical="center"/>
    </xf>
    <xf numFmtId="0" fontId="5" fillId="0" borderId="4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/>
    </xf>
    <xf numFmtId="164" fontId="5" fillId="0" borderId="47" xfId="0" applyNumberFormat="1" applyFont="1" applyFill="1" applyBorder="1" applyAlignment="1">
      <alignment vertical="center"/>
    </xf>
    <xf numFmtId="164" fontId="5" fillId="0" borderId="31" xfId="0" applyNumberFormat="1" applyFont="1" applyFill="1" applyBorder="1" applyAlignment="1">
      <alignment vertical="center"/>
    </xf>
    <xf numFmtId="164" fontId="5" fillId="0" borderId="48" xfId="0" applyNumberFormat="1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left" vertical="center"/>
    </xf>
    <xf numFmtId="164" fontId="5" fillId="0" borderId="22" xfId="0" applyNumberFormat="1" applyFont="1" applyFill="1" applyBorder="1" applyAlignment="1">
      <alignment horizontal="right" vertical="center"/>
    </xf>
    <xf numFmtId="164" fontId="5" fillId="0" borderId="48" xfId="0" applyNumberFormat="1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164" fontId="5" fillId="0" borderId="9" xfId="0" applyNumberFormat="1" applyFont="1" applyFill="1" applyBorder="1" applyAlignment="1">
      <alignment vertical="center"/>
    </xf>
    <xf numFmtId="164" fontId="5" fillId="0" borderId="9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164" fontId="5" fillId="0" borderId="4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6" fillId="0" borderId="26" xfId="0" applyFont="1" applyFill="1" applyBorder="1" applyAlignment="1" quotePrefix="1">
      <alignment horizontal="left" vertical="center"/>
    </xf>
    <xf numFmtId="164" fontId="5" fillId="0" borderId="49" xfId="0" applyNumberFormat="1" applyFont="1" applyFill="1" applyBorder="1" applyAlignment="1">
      <alignment vertical="center"/>
    </xf>
    <xf numFmtId="164" fontId="5" fillId="0" borderId="16" xfId="0" applyNumberFormat="1" applyFont="1" applyFill="1" applyBorder="1" applyAlignment="1" quotePrefix="1">
      <alignment horizontal="center" vertical="center"/>
    </xf>
    <xf numFmtId="0" fontId="6" fillId="0" borderId="50" xfId="0" applyFont="1" applyFill="1" applyBorder="1" applyAlignment="1">
      <alignment horizontal="right" vertical="center"/>
    </xf>
    <xf numFmtId="0" fontId="6" fillId="0" borderId="33" xfId="0" applyFont="1" applyFill="1" applyBorder="1" applyAlignment="1" quotePrefix="1">
      <alignment vertical="center"/>
    </xf>
    <xf numFmtId="0" fontId="6" fillId="0" borderId="44" xfId="0" applyFont="1" applyFill="1" applyBorder="1" applyAlignment="1">
      <alignment horizontal="left" vertical="center"/>
    </xf>
    <xf numFmtId="164" fontId="5" fillId="0" borderId="50" xfId="0" applyNumberFormat="1" applyFont="1" applyFill="1" applyBorder="1" applyAlignment="1">
      <alignment vertical="center"/>
    </xf>
    <xf numFmtId="164" fontId="5" fillId="0" borderId="51" xfId="0" applyNumberFormat="1" applyFont="1" applyFill="1" applyBorder="1" applyAlignment="1">
      <alignment vertical="center"/>
    </xf>
    <xf numFmtId="164" fontId="5" fillId="0" borderId="52" xfId="0" applyNumberFormat="1" applyFont="1" applyFill="1" applyBorder="1" applyAlignment="1">
      <alignment vertical="center"/>
    </xf>
    <xf numFmtId="164" fontId="5" fillId="0" borderId="53" xfId="0" applyNumberFormat="1" applyFont="1" applyFill="1" applyBorder="1" applyAlignment="1" quotePrefix="1">
      <alignment horizontal="center" vertical="center"/>
    </xf>
    <xf numFmtId="0" fontId="6" fillId="0" borderId="43" xfId="0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left" vertical="center"/>
    </xf>
    <xf numFmtId="164" fontId="5" fillId="0" borderId="40" xfId="0" applyNumberFormat="1" applyFont="1" applyFill="1" applyBorder="1" applyAlignment="1">
      <alignment vertical="center"/>
    </xf>
    <xf numFmtId="164" fontId="5" fillId="0" borderId="54" xfId="0" applyNumberFormat="1" applyFont="1" applyFill="1" applyBorder="1" applyAlignment="1">
      <alignment vertical="center"/>
    </xf>
    <xf numFmtId="164" fontId="5" fillId="0" borderId="55" xfId="0" applyNumberFormat="1" applyFont="1" applyFill="1" applyBorder="1" applyAlignment="1">
      <alignment vertical="center"/>
    </xf>
    <xf numFmtId="164" fontId="5" fillId="0" borderId="56" xfId="0" applyNumberFormat="1" applyFont="1" applyFill="1" applyBorder="1" applyAlignment="1" quotePrefix="1">
      <alignment horizontal="center" vertical="center"/>
    </xf>
    <xf numFmtId="0" fontId="6" fillId="0" borderId="47" xfId="0" applyFont="1" applyFill="1" applyBorder="1" applyAlignment="1">
      <alignment horizontal="right" vertical="center"/>
    </xf>
    <xf numFmtId="0" fontId="6" fillId="0" borderId="41" xfId="0" applyFont="1" applyFill="1" applyBorder="1" applyAlignment="1" quotePrefix="1">
      <alignment horizontal="right" vertical="center"/>
    </xf>
    <xf numFmtId="0" fontId="6" fillId="0" borderId="0" xfId="0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vertical="center"/>
    </xf>
    <xf numFmtId="164" fontId="5" fillId="0" borderId="42" xfId="0" applyNumberFormat="1" applyFont="1" applyFill="1" applyBorder="1" applyAlignment="1">
      <alignment vertical="center"/>
    </xf>
    <xf numFmtId="164" fontId="5" fillId="0" borderId="5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57" xfId="0" applyFont="1" applyFill="1" applyBorder="1" applyAlignment="1" quotePrefix="1">
      <alignment vertical="center"/>
    </xf>
    <xf numFmtId="0" fontId="6" fillId="0" borderId="29" xfId="0" applyFont="1" applyFill="1" applyBorder="1" applyAlignment="1">
      <alignment horizontal="left" vertical="center"/>
    </xf>
    <xf numFmtId="164" fontId="5" fillId="0" borderId="58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54" xfId="0" applyFont="1" applyFill="1" applyBorder="1" applyAlignment="1" quotePrefix="1">
      <alignment horizontal="right" vertical="center"/>
    </xf>
    <xf numFmtId="0" fontId="2" fillId="0" borderId="17" xfId="0" applyFont="1" applyFill="1" applyBorder="1" applyAlignment="1">
      <alignment horizontal="left" vertical="center"/>
    </xf>
    <xf numFmtId="164" fontId="5" fillId="0" borderId="59" xfId="0" applyNumberFormat="1" applyFont="1" applyFill="1" applyBorder="1" applyAlignment="1">
      <alignment vertical="center"/>
    </xf>
    <xf numFmtId="164" fontId="5" fillId="0" borderId="15" xfId="0" applyNumberFormat="1" applyFont="1" applyFill="1" applyBorder="1" applyAlignment="1" quotePrefix="1">
      <alignment horizontal="center" vertical="center"/>
    </xf>
    <xf numFmtId="164" fontId="5" fillId="0" borderId="1" xfId="0" applyNumberFormat="1" applyFont="1" applyFill="1" applyBorder="1" applyAlignment="1" quotePrefix="1">
      <alignment horizontal="center" vertical="center"/>
    </xf>
    <xf numFmtId="0" fontId="6" fillId="0" borderId="28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164" fontId="5" fillId="0" borderId="5" xfId="0" applyNumberFormat="1" applyFont="1" applyFill="1" applyBorder="1" applyAlignment="1" quotePrefix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64" fontId="5" fillId="0" borderId="21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vertical="center"/>
    </xf>
    <xf numFmtId="0" fontId="7" fillId="0" borderId="58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1" fontId="8" fillId="0" borderId="13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14" xfId="0" applyFont="1" applyFill="1" applyBorder="1" applyAlignment="1" quotePrefix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right" vertical="center"/>
    </xf>
    <xf numFmtId="0" fontId="5" fillId="0" borderId="0" xfId="0" applyFont="1" applyAlignment="1">
      <alignment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17" xfId="0" applyFont="1" applyFill="1" applyBorder="1" applyAlignment="1" quotePrefix="1">
      <alignment horizontal="left" vertical="center"/>
    </xf>
    <xf numFmtId="164" fontId="5" fillId="0" borderId="17" xfId="0" applyNumberFormat="1" applyFont="1" applyFill="1" applyBorder="1" applyAlignment="1">
      <alignment horizontal="right" vertical="center"/>
    </xf>
    <xf numFmtId="164" fontId="5" fillId="0" borderId="41" xfId="0" applyNumberFormat="1" applyFont="1" applyFill="1" applyBorder="1" applyAlignment="1">
      <alignment horizontal="right" vertical="center"/>
    </xf>
    <xf numFmtId="164" fontId="5" fillId="0" borderId="2" xfId="0" applyNumberFormat="1" applyFont="1" applyFill="1" applyBorder="1" applyAlignment="1" quotePrefix="1">
      <alignment horizontal="center" vertical="center"/>
    </xf>
    <xf numFmtId="164" fontId="5" fillId="0" borderId="5" xfId="0" applyNumberFormat="1" applyFont="1" applyFill="1" applyBorder="1" applyAlignment="1">
      <alignment horizontal="right" vertical="center"/>
    </xf>
    <xf numFmtId="0" fontId="5" fillId="0" borderId="58" xfId="0" applyFont="1" applyFill="1" applyBorder="1" applyAlignment="1" quotePrefix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164" fontId="5" fillId="0" borderId="60" xfId="0" applyNumberFormat="1" applyFont="1" applyFill="1" applyBorder="1" applyAlignment="1">
      <alignment horizontal="right" vertical="center"/>
    </xf>
    <xf numFmtId="164" fontId="5" fillId="0" borderId="61" xfId="0" applyNumberFormat="1" applyFont="1" applyFill="1" applyBorder="1" applyAlignment="1">
      <alignment horizontal="right" vertical="center"/>
    </xf>
    <xf numFmtId="164" fontId="5" fillId="0" borderId="62" xfId="0" applyNumberFormat="1" applyFont="1" applyFill="1" applyBorder="1" applyAlignment="1">
      <alignment horizontal="right" vertical="center"/>
    </xf>
    <xf numFmtId="164" fontId="5" fillId="0" borderId="63" xfId="0" applyNumberFormat="1" applyFont="1" applyFill="1" applyBorder="1" applyAlignment="1" quotePrefix="1">
      <alignment horizontal="center" vertical="center"/>
    </xf>
    <xf numFmtId="164" fontId="5" fillId="0" borderId="64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64" fontId="9" fillId="0" borderId="7" xfId="0" applyNumberFormat="1" applyFont="1" applyFill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 quotePrefix="1">
      <alignment horizontal="right" vertical="center"/>
    </xf>
    <xf numFmtId="0" fontId="5" fillId="0" borderId="0" xfId="0" applyFont="1" applyFill="1" applyAlignment="1">
      <alignment horizontal="right"/>
    </xf>
    <xf numFmtId="164" fontId="10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 quotePrefix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" fontId="6" fillId="0" borderId="0" xfId="0" applyNumberFormat="1" applyFont="1" applyFill="1" applyBorder="1" applyAlignment="1" quotePrefix="1">
      <alignment horizontal="right" vertical="center"/>
    </xf>
    <xf numFmtId="164" fontId="9" fillId="0" borderId="0" xfId="0" applyNumberFormat="1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right" vertical="center"/>
    </xf>
    <xf numFmtId="164" fontId="9" fillId="0" borderId="5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left" vertical="center"/>
    </xf>
    <xf numFmtId="0" fontId="6" fillId="0" borderId="17" xfId="0" applyFont="1" applyFill="1" applyBorder="1" applyAlignment="1">
      <alignment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0" fontId="11" fillId="0" borderId="58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164" fontId="12" fillId="0" borderId="11" xfId="0" applyNumberFormat="1" applyFont="1" applyFill="1" applyBorder="1" applyAlignment="1" quotePrefix="1">
      <alignment horizontal="center"/>
    </xf>
    <xf numFmtId="0" fontId="13" fillId="0" borderId="11" xfId="0" applyFont="1" applyFill="1" applyBorder="1" applyAlignment="1">
      <alignment/>
    </xf>
    <xf numFmtId="1" fontId="11" fillId="0" borderId="11" xfId="0" applyNumberFormat="1" applyFont="1" applyFill="1" applyBorder="1" applyAlignment="1">
      <alignment horizontal="right"/>
    </xf>
    <xf numFmtId="1" fontId="11" fillId="0" borderId="9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0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49" fontId="5" fillId="0" borderId="14" xfId="0" applyNumberFormat="1" applyFont="1" applyFill="1" applyBorder="1" applyAlignment="1" quotePrefix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4" fontId="2" fillId="0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58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17" fontId="5" fillId="0" borderId="59" xfId="0" applyNumberFormat="1" applyFont="1" applyFill="1" applyBorder="1" applyAlignment="1" quotePrefix="1">
      <alignment horizontal="center" vertical="center"/>
    </xf>
    <xf numFmtId="17" fontId="5" fillId="0" borderId="13" xfId="0" applyNumberFormat="1" applyFont="1" applyFill="1" applyBorder="1" applyAlignment="1">
      <alignment horizontal="center" vertical="center"/>
    </xf>
    <xf numFmtId="17" fontId="5" fillId="0" borderId="21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quotePrefix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164" fontId="9" fillId="0" borderId="7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95250</xdr:rowOff>
    </xdr:from>
    <xdr:to>
      <xdr:col>2</xdr:col>
      <xdr:colOff>2752725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76250"/>
          <a:ext cx="24860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1</xdr:row>
      <xdr:rowOff>95250</xdr:rowOff>
    </xdr:from>
    <xdr:to>
      <xdr:col>2</xdr:col>
      <xdr:colOff>2752725</xdr:colOff>
      <xdr:row>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76250"/>
          <a:ext cx="24860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1247775</xdr:colOff>
      <xdr:row>40</xdr:row>
      <xdr:rowOff>0</xdr:rowOff>
    </xdr:from>
    <xdr:to>
      <xdr:col>6</xdr:col>
      <xdr:colOff>533400</xdr:colOff>
      <xdr:row>40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12620625"/>
          <a:ext cx="1781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1247775</xdr:colOff>
      <xdr:row>40</xdr:row>
      <xdr:rowOff>0</xdr:rowOff>
    </xdr:from>
    <xdr:to>
      <xdr:col>6</xdr:col>
      <xdr:colOff>533400</xdr:colOff>
      <xdr:row>40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12620625"/>
          <a:ext cx="1781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1247775</xdr:colOff>
      <xdr:row>63</xdr:row>
      <xdr:rowOff>0</xdr:rowOff>
    </xdr:from>
    <xdr:to>
      <xdr:col>12</xdr:col>
      <xdr:colOff>914400</xdr:colOff>
      <xdr:row>63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06850" y="1985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1247775</xdr:colOff>
      <xdr:row>63</xdr:row>
      <xdr:rowOff>0</xdr:rowOff>
    </xdr:from>
    <xdr:to>
      <xdr:col>12</xdr:col>
      <xdr:colOff>914400</xdr:colOff>
      <xdr:row>63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06850" y="1985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190500</xdr:colOff>
      <xdr:row>62</xdr:row>
      <xdr:rowOff>0</xdr:rowOff>
    </xdr:from>
    <xdr:to>
      <xdr:col>18</xdr:col>
      <xdr:colOff>190500</xdr:colOff>
      <xdr:row>63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98375" y="19516725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190500</xdr:colOff>
      <xdr:row>63</xdr:row>
      <xdr:rowOff>0</xdr:rowOff>
    </xdr:from>
    <xdr:to>
      <xdr:col>18</xdr:col>
      <xdr:colOff>180975</xdr:colOff>
      <xdr:row>63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98375" y="1985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190500</xdr:colOff>
      <xdr:row>63</xdr:row>
      <xdr:rowOff>0</xdr:rowOff>
    </xdr:from>
    <xdr:to>
      <xdr:col>18</xdr:col>
      <xdr:colOff>180975</xdr:colOff>
      <xdr:row>63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98375" y="1985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190500</xdr:colOff>
      <xdr:row>63</xdr:row>
      <xdr:rowOff>0</xdr:rowOff>
    </xdr:from>
    <xdr:to>
      <xdr:col>18</xdr:col>
      <xdr:colOff>180975</xdr:colOff>
      <xdr:row>63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98375" y="1985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190500</xdr:colOff>
      <xdr:row>63</xdr:row>
      <xdr:rowOff>0</xdr:rowOff>
    </xdr:from>
    <xdr:to>
      <xdr:col>18</xdr:col>
      <xdr:colOff>180975</xdr:colOff>
      <xdr:row>63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98375" y="1985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190500</xdr:colOff>
      <xdr:row>63</xdr:row>
      <xdr:rowOff>0</xdr:rowOff>
    </xdr:from>
    <xdr:to>
      <xdr:col>18</xdr:col>
      <xdr:colOff>180975</xdr:colOff>
      <xdr:row>63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98375" y="1985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190500</xdr:colOff>
      <xdr:row>63</xdr:row>
      <xdr:rowOff>0</xdr:rowOff>
    </xdr:from>
    <xdr:to>
      <xdr:col>18</xdr:col>
      <xdr:colOff>180975</xdr:colOff>
      <xdr:row>63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98375" y="1985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190500</xdr:colOff>
      <xdr:row>63</xdr:row>
      <xdr:rowOff>0</xdr:rowOff>
    </xdr:from>
    <xdr:to>
      <xdr:col>18</xdr:col>
      <xdr:colOff>180975</xdr:colOff>
      <xdr:row>63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98375" y="1985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190500</xdr:colOff>
      <xdr:row>63</xdr:row>
      <xdr:rowOff>0</xdr:rowOff>
    </xdr:from>
    <xdr:to>
      <xdr:col>18</xdr:col>
      <xdr:colOff>180975</xdr:colOff>
      <xdr:row>63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98375" y="1985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190500</xdr:colOff>
      <xdr:row>63</xdr:row>
      <xdr:rowOff>0</xdr:rowOff>
    </xdr:from>
    <xdr:to>
      <xdr:col>18</xdr:col>
      <xdr:colOff>180975</xdr:colOff>
      <xdr:row>63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98375" y="1985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190500</xdr:colOff>
      <xdr:row>63</xdr:row>
      <xdr:rowOff>0</xdr:rowOff>
    </xdr:from>
    <xdr:to>
      <xdr:col>18</xdr:col>
      <xdr:colOff>180975</xdr:colOff>
      <xdr:row>63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98375" y="1985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190500</xdr:colOff>
      <xdr:row>63</xdr:row>
      <xdr:rowOff>0</xdr:rowOff>
    </xdr:from>
    <xdr:to>
      <xdr:col>18</xdr:col>
      <xdr:colOff>180975</xdr:colOff>
      <xdr:row>63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98375" y="1985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190500</xdr:colOff>
      <xdr:row>63</xdr:row>
      <xdr:rowOff>0</xdr:rowOff>
    </xdr:from>
    <xdr:to>
      <xdr:col>18</xdr:col>
      <xdr:colOff>180975</xdr:colOff>
      <xdr:row>63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98375" y="1985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190500</xdr:colOff>
      <xdr:row>63</xdr:row>
      <xdr:rowOff>0</xdr:rowOff>
    </xdr:from>
    <xdr:to>
      <xdr:col>18</xdr:col>
      <xdr:colOff>180975</xdr:colOff>
      <xdr:row>63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98375" y="1985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190500</xdr:colOff>
      <xdr:row>63</xdr:row>
      <xdr:rowOff>0</xdr:rowOff>
    </xdr:from>
    <xdr:to>
      <xdr:col>18</xdr:col>
      <xdr:colOff>180975</xdr:colOff>
      <xdr:row>63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98375" y="1985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190500</xdr:colOff>
      <xdr:row>63</xdr:row>
      <xdr:rowOff>0</xdr:rowOff>
    </xdr:from>
    <xdr:to>
      <xdr:col>18</xdr:col>
      <xdr:colOff>180975</xdr:colOff>
      <xdr:row>63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98375" y="1985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190500</xdr:colOff>
      <xdr:row>63</xdr:row>
      <xdr:rowOff>0</xdr:rowOff>
    </xdr:from>
    <xdr:to>
      <xdr:col>18</xdr:col>
      <xdr:colOff>180975</xdr:colOff>
      <xdr:row>63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98375" y="1985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190500</xdr:colOff>
      <xdr:row>63</xdr:row>
      <xdr:rowOff>0</xdr:rowOff>
    </xdr:from>
    <xdr:to>
      <xdr:col>18</xdr:col>
      <xdr:colOff>180975</xdr:colOff>
      <xdr:row>63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98375" y="1985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190500</xdr:colOff>
      <xdr:row>63</xdr:row>
      <xdr:rowOff>0</xdr:rowOff>
    </xdr:from>
    <xdr:to>
      <xdr:col>18</xdr:col>
      <xdr:colOff>180975</xdr:colOff>
      <xdr:row>63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98375" y="1985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190500</xdr:colOff>
      <xdr:row>63</xdr:row>
      <xdr:rowOff>0</xdr:rowOff>
    </xdr:from>
    <xdr:to>
      <xdr:col>18</xdr:col>
      <xdr:colOff>180975</xdr:colOff>
      <xdr:row>63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98375" y="1985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190500</xdr:colOff>
      <xdr:row>63</xdr:row>
      <xdr:rowOff>0</xdr:rowOff>
    </xdr:from>
    <xdr:to>
      <xdr:col>18</xdr:col>
      <xdr:colOff>180975</xdr:colOff>
      <xdr:row>63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98375" y="1985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190500</xdr:colOff>
      <xdr:row>63</xdr:row>
      <xdr:rowOff>0</xdr:rowOff>
    </xdr:from>
    <xdr:to>
      <xdr:col>18</xdr:col>
      <xdr:colOff>180975</xdr:colOff>
      <xdr:row>63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98375" y="1985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190500</xdr:colOff>
      <xdr:row>63</xdr:row>
      <xdr:rowOff>0</xdr:rowOff>
    </xdr:from>
    <xdr:to>
      <xdr:col>18</xdr:col>
      <xdr:colOff>180975</xdr:colOff>
      <xdr:row>63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98375" y="19859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190500</xdr:colOff>
      <xdr:row>64</xdr:row>
      <xdr:rowOff>0</xdr:rowOff>
    </xdr:from>
    <xdr:to>
      <xdr:col>18</xdr:col>
      <xdr:colOff>190500</xdr:colOff>
      <xdr:row>65</xdr:row>
      <xdr:rowOff>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98375" y="20202525"/>
          <a:ext cx="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65"/>
  <sheetViews>
    <sheetView tabSelected="1" zoomScale="50" zoomScaleNormal="50" workbookViewId="0" topLeftCell="A1">
      <selection activeCell="D1" sqref="D1:P1"/>
    </sheetView>
  </sheetViews>
  <sheetFormatPr defaultColWidth="9.33203125" defaultRowHeight="12.75"/>
  <cols>
    <col min="1" max="1" width="5" style="0" customWidth="1"/>
    <col min="2" max="2" width="2.33203125" style="0" customWidth="1"/>
    <col min="3" max="3" width="66.66015625" style="0" customWidth="1"/>
    <col min="4" max="16" width="21.83203125" style="0" customWidth="1"/>
    <col min="17" max="17" width="74" style="0" customWidth="1"/>
    <col min="18" max="18" width="4" style="0" customWidth="1"/>
    <col min="19" max="19" width="3.33203125" style="0" customWidth="1"/>
  </cols>
  <sheetData>
    <row r="1" spans="1:19" ht="30">
      <c r="A1" s="217"/>
      <c r="B1" s="218"/>
      <c r="C1" s="219"/>
      <c r="D1" s="214" t="s">
        <v>0</v>
      </c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6"/>
      <c r="Q1" s="225" t="s">
        <v>118</v>
      </c>
      <c r="R1" s="226"/>
      <c r="S1" s="227"/>
    </row>
    <row r="2" spans="1:19" ht="33" customHeight="1">
      <c r="A2" s="220"/>
      <c r="B2" s="221"/>
      <c r="C2" s="222"/>
      <c r="D2" s="231" t="s">
        <v>1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28"/>
      <c r="R2" s="229"/>
      <c r="S2" s="230"/>
    </row>
    <row r="3" spans="1:19" ht="33" customHeight="1">
      <c r="A3" s="220"/>
      <c r="B3" s="221"/>
      <c r="C3" s="222"/>
      <c r="D3" s="231" t="s">
        <v>2</v>
      </c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28"/>
      <c r="R3" s="229"/>
      <c r="S3" s="230"/>
    </row>
    <row r="4" spans="1:19" ht="28.5" customHeight="1" thickBot="1">
      <c r="A4" s="220"/>
      <c r="B4" s="221"/>
      <c r="C4" s="222"/>
      <c r="D4" s="232" t="s">
        <v>3</v>
      </c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28"/>
      <c r="R4" s="229"/>
      <c r="S4" s="230"/>
    </row>
    <row r="5" spans="1:19" ht="28.5" customHeight="1">
      <c r="A5" s="220"/>
      <c r="B5" s="221"/>
      <c r="C5" s="222"/>
      <c r="D5" s="233" t="s">
        <v>4</v>
      </c>
      <c r="E5" s="234"/>
      <c r="F5" s="235"/>
      <c r="G5" s="233" t="s">
        <v>119</v>
      </c>
      <c r="H5" s="234"/>
      <c r="I5" s="235"/>
      <c r="J5" s="236" t="s">
        <v>5</v>
      </c>
      <c r="K5" s="237"/>
      <c r="L5" s="237"/>
      <c r="M5" s="1"/>
      <c r="N5" s="236" t="s">
        <v>5</v>
      </c>
      <c r="O5" s="237"/>
      <c r="P5" s="238"/>
      <c r="Q5" s="239">
        <v>38224</v>
      </c>
      <c r="R5" s="240"/>
      <c r="S5" s="230"/>
    </row>
    <row r="6" spans="1:19" ht="28.5" customHeight="1" thickBot="1">
      <c r="A6" s="220"/>
      <c r="B6" s="221"/>
      <c r="C6" s="222"/>
      <c r="D6" s="244"/>
      <c r="E6" s="244"/>
      <c r="F6" s="245"/>
      <c r="G6" s="246" t="s">
        <v>6</v>
      </c>
      <c r="H6" s="244"/>
      <c r="I6" s="245"/>
      <c r="J6" s="246" t="s">
        <v>120</v>
      </c>
      <c r="K6" s="244"/>
      <c r="L6" s="244"/>
      <c r="M6" s="2" t="s">
        <v>7</v>
      </c>
      <c r="N6" s="246" t="s">
        <v>121</v>
      </c>
      <c r="O6" s="244"/>
      <c r="P6" s="245"/>
      <c r="Q6" s="228"/>
      <c r="R6" s="240"/>
      <c r="S6" s="230"/>
    </row>
    <row r="7" spans="1:19" ht="24.75" customHeight="1">
      <c r="A7" s="220"/>
      <c r="B7" s="221"/>
      <c r="C7" s="222"/>
      <c r="D7" s="3" t="s">
        <v>8</v>
      </c>
      <c r="E7" s="4" t="s">
        <v>9</v>
      </c>
      <c r="F7" s="5" t="s">
        <v>10</v>
      </c>
      <c r="G7" s="6" t="s">
        <v>8</v>
      </c>
      <c r="H7" s="3" t="s">
        <v>9</v>
      </c>
      <c r="I7" s="5" t="s">
        <v>10</v>
      </c>
      <c r="J7" s="6" t="s">
        <v>8</v>
      </c>
      <c r="K7" s="4" t="s">
        <v>9</v>
      </c>
      <c r="L7" s="7" t="s">
        <v>10</v>
      </c>
      <c r="M7" s="8" t="s">
        <v>11</v>
      </c>
      <c r="N7" s="6" t="s">
        <v>8</v>
      </c>
      <c r="O7" s="4" t="s">
        <v>9</v>
      </c>
      <c r="P7" s="5" t="s">
        <v>10</v>
      </c>
      <c r="Q7" s="228"/>
      <c r="R7" s="240"/>
      <c r="S7" s="230"/>
    </row>
    <row r="8" spans="1:19" ht="24.75" customHeight="1" thickBot="1">
      <c r="A8" s="223"/>
      <c r="B8" s="224"/>
      <c r="C8" s="213"/>
      <c r="D8" s="9" t="s">
        <v>12</v>
      </c>
      <c r="E8" s="10" t="s">
        <v>13</v>
      </c>
      <c r="F8" s="11" t="s">
        <v>14</v>
      </c>
      <c r="G8" s="12" t="s">
        <v>12</v>
      </c>
      <c r="H8" s="10" t="s">
        <v>13</v>
      </c>
      <c r="I8" s="11" t="s">
        <v>14</v>
      </c>
      <c r="J8" s="12" t="s">
        <v>12</v>
      </c>
      <c r="K8" s="10" t="s">
        <v>13</v>
      </c>
      <c r="L8" s="13" t="s">
        <v>14</v>
      </c>
      <c r="M8" s="14"/>
      <c r="N8" s="12" t="s">
        <v>12</v>
      </c>
      <c r="O8" s="10" t="s">
        <v>13</v>
      </c>
      <c r="P8" s="11" t="s">
        <v>14</v>
      </c>
      <c r="Q8" s="241"/>
      <c r="R8" s="242"/>
      <c r="S8" s="243"/>
    </row>
    <row r="9" spans="1:19" ht="11.25" customHeight="1" thickBot="1">
      <c r="A9" s="15"/>
      <c r="B9" s="15"/>
      <c r="C9" s="15"/>
      <c r="D9" s="16"/>
      <c r="E9" s="13"/>
      <c r="F9" s="13"/>
      <c r="G9" s="16"/>
      <c r="H9" s="13"/>
      <c r="I9" s="13"/>
      <c r="J9" s="16"/>
      <c r="K9" s="13"/>
      <c r="L9" s="17"/>
      <c r="M9" s="13"/>
      <c r="N9" s="16"/>
      <c r="O9" s="13"/>
      <c r="P9" s="13"/>
      <c r="Q9" s="15"/>
      <c r="R9" s="15"/>
      <c r="S9" s="18"/>
    </row>
    <row r="10" spans="1:19" ht="30.75" customHeight="1" thickBot="1">
      <c r="A10" s="19"/>
      <c r="B10" s="20"/>
      <c r="C10" s="20"/>
      <c r="D10" s="247" t="s">
        <v>15</v>
      </c>
      <c r="E10" s="234"/>
      <c r="F10" s="235"/>
      <c r="G10" s="247" t="s">
        <v>122</v>
      </c>
      <c r="H10" s="234"/>
      <c r="I10" s="235"/>
      <c r="J10" s="247" t="s">
        <v>16</v>
      </c>
      <c r="K10" s="234"/>
      <c r="L10" s="235"/>
      <c r="M10" s="21"/>
      <c r="N10" s="248" t="s">
        <v>17</v>
      </c>
      <c r="O10" s="249"/>
      <c r="P10" s="250"/>
      <c r="Q10" s="20"/>
      <c r="R10" s="20"/>
      <c r="S10" s="22"/>
    </row>
    <row r="11" spans="1:19" ht="24.75" customHeight="1" thickBot="1">
      <c r="A11" s="23" t="s">
        <v>18</v>
      </c>
      <c r="B11" s="24"/>
      <c r="C11" s="24"/>
      <c r="D11" s="25">
        <v>113.3</v>
      </c>
      <c r="E11" s="26">
        <v>8</v>
      </c>
      <c r="F11" s="27">
        <f>SUM(D11:E11)</f>
        <v>121.3</v>
      </c>
      <c r="G11" s="26">
        <f>D44</f>
        <v>271.90000000000003</v>
      </c>
      <c r="H11" s="26">
        <f>E44</f>
        <v>25.5</v>
      </c>
      <c r="I11" s="27">
        <f>SUM(G11:H11)</f>
        <v>297.40000000000003</v>
      </c>
      <c r="J11" s="25">
        <v>44.5</v>
      </c>
      <c r="K11" s="26">
        <v>4.9</v>
      </c>
      <c r="L11" s="27">
        <f>SUM(J11:K11)</f>
        <v>49.4</v>
      </c>
      <c r="M11" s="28">
        <f>ROUND(L11-P11,2)/P11*100</f>
        <v>13.82488479262673</v>
      </c>
      <c r="N11" s="25">
        <v>31.4</v>
      </c>
      <c r="O11" s="26">
        <v>12</v>
      </c>
      <c r="P11" s="29">
        <f>SUM(N11:O11)</f>
        <v>43.4</v>
      </c>
      <c r="Q11" s="30"/>
      <c r="R11" s="31"/>
      <c r="S11" s="32" t="s">
        <v>19</v>
      </c>
    </row>
    <row r="12" spans="1:19" ht="30.75" customHeight="1" thickBot="1">
      <c r="A12" s="23"/>
      <c r="B12" s="18"/>
      <c r="C12" s="18"/>
      <c r="D12" s="251"/>
      <c r="E12" s="251"/>
      <c r="F12" s="251"/>
      <c r="G12" s="251"/>
      <c r="H12" s="251"/>
      <c r="I12" s="251"/>
      <c r="J12" s="252" t="s">
        <v>123</v>
      </c>
      <c r="K12" s="252"/>
      <c r="L12" s="252"/>
      <c r="M12" s="33"/>
      <c r="N12" s="244" t="s">
        <v>124</v>
      </c>
      <c r="O12" s="244"/>
      <c r="P12" s="244"/>
      <c r="Q12" s="34"/>
      <c r="R12" s="34"/>
      <c r="S12" s="35"/>
    </row>
    <row r="13" spans="1:19" ht="25.5" customHeight="1" thickBot="1">
      <c r="A13" s="23" t="s">
        <v>20</v>
      </c>
      <c r="B13" s="36"/>
      <c r="C13" s="36"/>
      <c r="D13" s="37">
        <f>SUM(D14:D15)</f>
        <v>175.2</v>
      </c>
      <c r="E13" s="38">
        <f>SUM(E14:E15)</f>
        <v>25.5</v>
      </c>
      <c r="F13" s="39">
        <f>SUM(D13:E13)</f>
        <v>200.7</v>
      </c>
      <c r="G13" s="37">
        <f>SUM(G14:G15)</f>
        <v>32.6</v>
      </c>
      <c r="H13" s="38">
        <f>SUM(H14:H15)</f>
        <v>9.6</v>
      </c>
      <c r="I13" s="39">
        <f>SUM(G13:H13)</f>
        <v>42.2</v>
      </c>
      <c r="J13" s="37">
        <f>SUM(J14:J15)</f>
        <v>310.09999999999997</v>
      </c>
      <c r="K13" s="38">
        <f>SUM(K14:K15)</f>
        <v>41.4</v>
      </c>
      <c r="L13" s="27">
        <f>SUM(J13:K13)</f>
        <v>351.49999999999994</v>
      </c>
      <c r="M13" s="40" t="s">
        <v>21</v>
      </c>
      <c r="N13" s="25">
        <f>N14+N15</f>
        <v>184.4</v>
      </c>
      <c r="O13" s="41">
        <f>O14+O15</f>
        <v>23.3</v>
      </c>
      <c r="P13" s="42">
        <f>SUM(N13:O13)</f>
        <v>207.70000000000002</v>
      </c>
      <c r="Q13" s="30"/>
      <c r="R13" s="30"/>
      <c r="S13" s="32" t="s">
        <v>22</v>
      </c>
    </row>
    <row r="14" spans="1:19" ht="25.5" customHeight="1">
      <c r="A14" s="23"/>
      <c r="B14" s="43" t="s">
        <v>23</v>
      </c>
      <c r="C14" s="44"/>
      <c r="D14" s="45">
        <v>175.2</v>
      </c>
      <c r="E14" s="46">
        <v>25.5</v>
      </c>
      <c r="F14" s="42">
        <f>SUM(D14:E14)</f>
        <v>200.7</v>
      </c>
      <c r="G14" s="45">
        <v>32.6</v>
      </c>
      <c r="H14" s="46">
        <v>9.6</v>
      </c>
      <c r="I14" s="42">
        <f>SUM(G14:H14)</f>
        <v>42.2</v>
      </c>
      <c r="J14" s="45">
        <v>304.7</v>
      </c>
      <c r="K14" s="46">
        <v>41.4</v>
      </c>
      <c r="L14" s="42">
        <f>SUM(J14:K14)</f>
        <v>346.09999999999997</v>
      </c>
      <c r="M14" s="47">
        <f>ROUND(L14-P14,2)/P14*100</f>
        <v>71.42149578999503</v>
      </c>
      <c r="N14" s="45">
        <v>181.6</v>
      </c>
      <c r="O14" s="46">
        <v>20.3</v>
      </c>
      <c r="P14" s="42">
        <f>SUM(N14:O14)</f>
        <v>201.9</v>
      </c>
      <c r="Q14" s="48"/>
      <c r="R14" s="49" t="s">
        <v>24</v>
      </c>
      <c r="S14" s="35"/>
    </row>
    <row r="15" spans="1:19" ht="25.5" customHeight="1" thickBot="1">
      <c r="A15" s="23"/>
      <c r="B15" s="50" t="s">
        <v>25</v>
      </c>
      <c r="C15" s="51"/>
      <c r="D15" s="52">
        <v>0</v>
      </c>
      <c r="E15" s="53">
        <v>0</v>
      </c>
      <c r="F15" s="54">
        <f>SUM(D15:E15)</f>
        <v>0</v>
      </c>
      <c r="G15" s="52">
        <v>0</v>
      </c>
      <c r="H15" s="53">
        <v>0</v>
      </c>
      <c r="I15" s="54">
        <f>SUM(G15:H15)</f>
        <v>0</v>
      </c>
      <c r="J15" s="52">
        <v>5.4</v>
      </c>
      <c r="K15" s="55">
        <v>0</v>
      </c>
      <c r="L15" s="54">
        <f>SUM(J15:K15)</f>
        <v>5.4</v>
      </c>
      <c r="M15" s="56" t="s">
        <v>21</v>
      </c>
      <c r="N15" s="52">
        <v>2.8</v>
      </c>
      <c r="O15" s="55">
        <v>3</v>
      </c>
      <c r="P15" s="54">
        <f>SUM(N15:O15)</f>
        <v>5.8</v>
      </c>
      <c r="Q15" s="57"/>
      <c r="R15" s="58" t="s">
        <v>26</v>
      </c>
      <c r="S15" s="35"/>
    </row>
    <row r="16" spans="1:19" ht="8.25" customHeight="1" thickBot="1">
      <c r="A16" s="23"/>
      <c r="B16" s="18"/>
      <c r="C16" s="18"/>
      <c r="D16" s="59"/>
      <c r="E16" s="59"/>
      <c r="F16" s="59"/>
      <c r="G16" s="59"/>
      <c r="H16" s="59"/>
      <c r="I16" s="59"/>
      <c r="J16" s="59"/>
      <c r="K16" s="59"/>
      <c r="L16" s="59"/>
      <c r="M16" s="60"/>
      <c r="N16" s="60"/>
      <c r="O16" s="60"/>
      <c r="P16" s="60"/>
      <c r="Q16" s="34"/>
      <c r="R16" s="34"/>
      <c r="S16" s="35"/>
    </row>
    <row r="17" spans="1:19" ht="25.5" customHeight="1" thickBot="1">
      <c r="A17" s="23" t="s">
        <v>27</v>
      </c>
      <c r="B17" s="61"/>
      <c r="C17" s="36"/>
      <c r="D17" s="25">
        <f>D19+D25+D29+D30</f>
        <v>11.700000000000001</v>
      </c>
      <c r="E17" s="38">
        <f aca="true" t="shared" si="0" ref="E17:K17">E19+E25+E29+E30</f>
        <v>7.6</v>
      </c>
      <c r="F17" s="29">
        <f t="shared" si="0"/>
        <v>19.299999999999997</v>
      </c>
      <c r="G17" s="25">
        <f t="shared" si="0"/>
        <v>14.799999999999997</v>
      </c>
      <c r="H17" s="38">
        <f t="shared" si="0"/>
        <v>3.4</v>
      </c>
      <c r="I17" s="29">
        <f t="shared" si="0"/>
        <v>18.2</v>
      </c>
      <c r="J17" s="25">
        <f t="shared" si="0"/>
        <v>53.9</v>
      </c>
      <c r="K17" s="38">
        <f t="shared" si="0"/>
        <v>13.8</v>
      </c>
      <c r="L17" s="39">
        <f aca="true" t="shared" si="1" ref="L17:L24">SUM(J17:K17)</f>
        <v>67.7</v>
      </c>
      <c r="M17" s="47">
        <f>ROUND(L17-P17,2)/P17*100</f>
        <v>3.0441400304414</v>
      </c>
      <c r="N17" s="25">
        <f>N19+N25+N29+N30</f>
        <v>57.400000000000006</v>
      </c>
      <c r="O17" s="26">
        <f>O19+O25+O29+O30</f>
        <v>8.299999999999999</v>
      </c>
      <c r="P17" s="27">
        <f>SUM(N17:O17)</f>
        <v>65.7</v>
      </c>
      <c r="Q17" s="30"/>
      <c r="R17" s="30"/>
      <c r="S17" s="32" t="s">
        <v>28</v>
      </c>
    </row>
    <row r="18" spans="1:19" ht="25.5" customHeight="1">
      <c r="A18" s="23"/>
      <c r="B18" s="62" t="s">
        <v>29</v>
      </c>
      <c r="C18" s="63"/>
      <c r="D18" s="45">
        <f aca="true" t="shared" si="2" ref="D18:K18">D19+D25</f>
        <v>10</v>
      </c>
      <c r="E18" s="46">
        <f t="shared" si="2"/>
        <v>7.2</v>
      </c>
      <c r="F18" s="39">
        <f t="shared" si="2"/>
        <v>17.2</v>
      </c>
      <c r="G18" s="64">
        <f t="shared" si="2"/>
        <v>13.799999999999997</v>
      </c>
      <c r="H18" s="46">
        <f t="shared" si="2"/>
        <v>2.5</v>
      </c>
      <c r="I18" s="39">
        <f>SUM(G18:H18)</f>
        <v>16.299999999999997</v>
      </c>
      <c r="J18" s="64">
        <f t="shared" si="2"/>
        <v>50.3</v>
      </c>
      <c r="K18" s="46">
        <f t="shared" si="2"/>
        <v>12.3</v>
      </c>
      <c r="L18" s="39">
        <f t="shared" si="1"/>
        <v>62.599999999999994</v>
      </c>
      <c r="M18" s="47">
        <f>ROUND(L18-P18,2)/P18*100</f>
        <v>-2.0344287949921753</v>
      </c>
      <c r="N18" s="65">
        <f>N19+N25</f>
        <v>55.900000000000006</v>
      </c>
      <c r="O18" s="46">
        <f>O19+O25</f>
        <v>8</v>
      </c>
      <c r="P18" s="47">
        <f>P19+P25</f>
        <v>63.900000000000006</v>
      </c>
      <c r="Q18" s="66"/>
      <c r="R18" s="67" t="s">
        <v>30</v>
      </c>
      <c r="S18" s="32"/>
    </row>
    <row r="19" spans="1:19" ht="25.5" customHeight="1">
      <c r="A19" s="23"/>
      <c r="B19" s="68"/>
      <c r="C19" s="18" t="s">
        <v>31</v>
      </c>
      <c r="D19" s="69">
        <f>SUM(D20:D24)</f>
        <v>9.2</v>
      </c>
      <c r="E19" s="70">
        <f>SUM(E20:E24)</f>
        <v>6.8</v>
      </c>
      <c r="F19" s="71">
        <f>SUM(D19:E19)</f>
        <v>16</v>
      </c>
      <c r="G19" s="69">
        <f>SUM(G20:G24)</f>
        <v>13.099999999999998</v>
      </c>
      <c r="H19" s="70">
        <f>SUM(H20:H24)</f>
        <v>2.5</v>
      </c>
      <c r="I19" s="72">
        <f>SUM(G19:H19)</f>
        <v>15.599999999999998</v>
      </c>
      <c r="J19" s="69">
        <f>SUM(J20:J24)</f>
        <v>47.9</v>
      </c>
      <c r="K19" s="70">
        <f>SUM(K20:K24)</f>
        <v>11.9</v>
      </c>
      <c r="L19" s="72">
        <f t="shared" si="1"/>
        <v>59.8</v>
      </c>
      <c r="M19" s="73">
        <f>ROUND(L19-P19,2)/P19*100</f>
        <v>-1.4827018121911038</v>
      </c>
      <c r="N19" s="69">
        <f>SUM(N20:N24)</f>
        <v>53.2</v>
      </c>
      <c r="O19" s="70">
        <f>SUM(O20:O24)</f>
        <v>7.5</v>
      </c>
      <c r="P19" s="74">
        <f>N19+O19</f>
        <v>60.7</v>
      </c>
      <c r="Q19" s="75" t="s">
        <v>32</v>
      </c>
      <c r="R19" s="76"/>
      <c r="S19" s="35"/>
    </row>
    <row r="20" spans="1:19" ht="25.5" customHeight="1">
      <c r="A20" s="23"/>
      <c r="B20" s="77"/>
      <c r="C20" s="43" t="s">
        <v>33</v>
      </c>
      <c r="D20" s="78">
        <v>1</v>
      </c>
      <c r="E20" s="79">
        <v>1.7</v>
      </c>
      <c r="F20" s="80">
        <f>SUM(D20:E20)</f>
        <v>2.7</v>
      </c>
      <c r="G20" s="78">
        <v>1</v>
      </c>
      <c r="H20" s="79">
        <v>1.4</v>
      </c>
      <c r="I20" s="81">
        <f>SUM(G20:H20)</f>
        <v>2.4</v>
      </c>
      <c r="J20" s="78">
        <v>5.4</v>
      </c>
      <c r="K20" s="79">
        <v>3.5</v>
      </c>
      <c r="L20" s="81">
        <f t="shared" si="1"/>
        <v>8.9</v>
      </c>
      <c r="M20" s="82">
        <f>ROUND(L20-P20,2)/P20*100</f>
        <v>34.848484848484844</v>
      </c>
      <c r="N20" s="78">
        <v>6.3</v>
      </c>
      <c r="O20" s="79">
        <v>0.3</v>
      </c>
      <c r="P20" s="80">
        <f>SUM(N20:O20)</f>
        <v>6.6</v>
      </c>
      <c r="Q20" s="49" t="s">
        <v>34</v>
      </c>
      <c r="R20" s="83"/>
      <c r="S20" s="35"/>
    </row>
    <row r="21" spans="1:19" ht="25.5" customHeight="1">
      <c r="A21" s="23"/>
      <c r="B21" s="68"/>
      <c r="C21" s="84" t="s">
        <v>35</v>
      </c>
      <c r="D21" s="85">
        <v>2.2</v>
      </c>
      <c r="E21" s="86">
        <v>5.1</v>
      </c>
      <c r="F21" s="81">
        <f>SUM(D21:E21)</f>
        <v>7.3</v>
      </c>
      <c r="G21" s="85">
        <v>4.6</v>
      </c>
      <c r="H21" s="86">
        <v>1.1</v>
      </c>
      <c r="I21" s="81">
        <f>SUM(G21:H21)</f>
        <v>5.699999999999999</v>
      </c>
      <c r="J21" s="85">
        <v>17.8</v>
      </c>
      <c r="K21" s="86">
        <v>8.3</v>
      </c>
      <c r="L21" s="81">
        <f t="shared" si="1"/>
        <v>26.1</v>
      </c>
      <c r="M21" s="87">
        <f>ROUND(L21-P21,2)/P21*100</f>
        <v>1.953125</v>
      </c>
      <c r="N21" s="85">
        <v>20.4</v>
      </c>
      <c r="O21" s="86">
        <v>5.2</v>
      </c>
      <c r="P21" s="81">
        <f>SUM(N21:O21)</f>
        <v>25.599999999999998</v>
      </c>
      <c r="Q21" s="88" t="s">
        <v>36</v>
      </c>
      <c r="R21" s="83"/>
      <c r="S21" s="35"/>
    </row>
    <row r="22" spans="1:19" ht="25.5" customHeight="1">
      <c r="A22" s="23"/>
      <c r="B22" s="68"/>
      <c r="C22" s="84" t="s">
        <v>37</v>
      </c>
      <c r="D22" s="85">
        <v>4.6</v>
      </c>
      <c r="E22" s="86">
        <v>0</v>
      </c>
      <c r="F22" s="81">
        <f>SUM(D22:E22)</f>
        <v>4.6</v>
      </c>
      <c r="G22" s="85">
        <v>6.3</v>
      </c>
      <c r="H22" s="86">
        <v>0</v>
      </c>
      <c r="I22" s="81">
        <f>SUM(G22:H22)</f>
        <v>6.3</v>
      </c>
      <c r="J22" s="85">
        <v>20.3</v>
      </c>
      <c r="K22" s="86">
        <v>0.1</v>
      </c>
      <c r="L22" s="81">
        <f t="shared" si="1"/>
        <v>20.400000000000002</v>
      </c>
      <c r="M22" s="87">
        <f aca="true" t="shared" si="3" ref="M22:M30">ROUND(L22-P22,2)/P22*100</f>
        <v>-15.352697095435685</v>
      </c>
      <c r="N22" s="85">
        <v>22.5</v>
      </c>
      <c r="O22" s="86">
        <v>1.6</v>
      </c>
      <c r="P22" s="89">
        <f>O22+N22</f>
        <v>24.1</v>
      </c>
      <c r="Q22" s="88" t="s">
        <v>38</v>
      </c>
      <c r="R22" s="90"/>
      <c r="S22" s="35"/>
    </row>
    <row r="23" spans="1:19" ht="25.5" customHeight="1">
      <c r="A23" s="23"/>
      <c r="B23" s="68"/>
      <c r="C23" s="91" t="s">
        <v>39</v>
      </c>
      <c r="D23" s="85">
        <v>0</v>
      </c>
      <c r="E23" s="86">
        <v>0</v>
      </c>
      <c r="F23" s="81">
        <f>E23+D23</f>
        <v>0</v>
      </c>
      <c r="G23" s="85">
        <v>0</v>
      </c>
      <c r="H23" s="86">
        <v>0</v>
      </c>
      <c r="I23" s="81">
        <f>H23+G23</f>
        <v>0</v>
      </c>
      <c r="J23" s="85">
        <v>0</v>
      </c>
      <c r="K23" s="86">
        <v>0</v>
      </c>
      <c r="L23" s="81">
        <f t="shared" si="1"/>
        <v>0</v>
      </c>
      <c r="M23" s="87">
        <f>ROUND(L23-P23,2)/P23*100</f>
        <v>-100</v>
      </c>
      <c r="N23" s="85">
        <v>0.1</v>
      </c>
      <c r="O23" s="86">
        <v>0</v>
      </c>
      <c r="P23" s="81">
        <f>O23+N23</f>
        <v>0.1</v>
      </c>
      <c r="Q23" s="88" t="s">
        <v>40</v>
      </c>
      <c r="R23" s="83"/>
      <c r="S23" s="35"/>
    </row>
    <row r="24" spans="1:19" ht="25.5" customHeight="1">
      <c r="A24" s="23"/>
      <c r="B24" s="68"/>
      <c r="C24" s="50" t="s">
        <v>41</v>
      </c>
      <c r="D24" s="92">
        <v>1.4</v>
      </c>
      <c r="E24" s="93">
        <v>0</v>
      </c>
      <c r="F24" s="94">
        <f>E24+D24</f>
        <v>1.4</v>
      </c>
      <c r="G24" s="92">
        <v>1.2</v>
      </c>
      <c r="H24" s="93">
        <v>0</v>
      </c>
      <c r="I24" s="94">
        <f>H24+G24</f>
        <v>1.2</v>
      </c>
      <c r="J24" s="92">
        <v>4.4</v>
      </c>
      <c r="K24" s="93">
        <v>0</v>
      </c>
      <c r="L24" s="81">
        <f t="shared" si="1"/>
        <v>4.4</v>
      </c>
      <c r="M24" s="87">
        <f t="shared" si="3"/>
        <v>2.3255813953488373</v>
      </c>
      <c r="N24" s="92">
        <v>3.9</v>
      </c>
      <c r="O24" s="93">
        <v>0.4</v>
      </c>
      <c r="P24" s="94">
        <f>O24+N24</f>
        <v>4.3</v>
      </c>
      <c r="Q24" s="58" t="s">
        <v>42</v>
      </c>
      <c r="R24" s="76"/>
      <c r="S24" s="35"/>
    </row>
    <row r="25" spans="1:19" ht="25.5" customHeight="1">
      <c r="A25" s="23"/>
      <c r="B25" s="68"/>
      <c r="C25" s="18" t="s">
        <v>43</v>
      </c>
      <c r="D25" s="85">
        <f aca="true" t="shared" si="4" ref="D25:L25">D26+D27+D28</f>
        <v>0.8</v>
      </c>
      <c r="E25" s="86">
        <f t="shared" si="4"/>
        <v>0.4</v>
      </c>
      <c r="F25" s="81">
        <f t="shared" si="4"/>
        <v>1.2000000000000002</v>
      </c>
      <c r="G25" s="85">
        <f t="shared" si="4"/>
        <v>0.7</v>
      </c>
      <c r="H25" s="86">
        <f>SUM(H26:H28)</f>
        <v>0</v>
      </c>
      <c r="I25" s="81">
        <f t="shared" si="4"/>
        <v>0.7</v>
      </c>
      <c r="J25" s="85">
        <f t="shared" si="4"/>
        <v>2.4</v>
      </c>
      <c r="K25" s="86">
        <f t="shared" si="4"/>
        <v>0.4</v>
      </c>
      <c r="L25" s="72">
        <f t="shared" si="4"/>
        <v>2.8</v>
      </c>
      <c r="M25" s="73">
        <f t="shared" si="3"/>
        <v>-12.500000000000004</v>
      </c>
      <c r="N25" s="85">
        <f>N26+N27+N28</f>
        <v>2.6999999999999997</v>
      </c>
      <c r="O25" s="86">
        <f>O26+O27+O28</f>
        <v>0.5</v>
      </c>
      <c r="P25" s="72">
        <f>P26+P27+P28</f>
        <v>3.1999999999999997</v>
      </c>
      <c r="Q25" s="34" t="s">
        <v>44</v>
      </c>
      <c r="R25" s="31"/>
      <c r="S25" s="95"/>
    </row>
    <row r="26" spans="1:19" ht="25.5" customHeight="1">
      <c r="A26" s="23"/>
      <c r="B26" s="68"/>
      <c r="C26" s="96" t="s">
        <v>45</v>
      </c>
      <c r="D26" s="78">
        <v>0.1</v>
      </c>
      <c r="E26" s="79">
        <v>0</v>
      </c>
      <c r="F26" s="80">
        <f>E26+D26</f>
        <v>0.1</v>
      </c>
      <c r="G26" s="78">
        <v>0</v>
      </c>
      <c r="H26" s="79">
        <v>0</v>
      </c>
      <c r="I26" s="80">
        <f>H26+G26</f>
        <v>0</v>
      </c>
      <c r="J26" s="78">
        <v>0.2</v>
      </c>
      <c r="K26" s="79">
        <v>0</v>
      </c>
      <c r="L26" s="80">
        <f>K26+J26</f>
        <v>0.2</v>
      </c>
      <c r="M26" s="87">
        <f t="shared" si="3"/>
        <v>-60</v>
      </c>
      <c r="N26" s="78">
        <v>0.5</v>
      </c>
      <c r="O26" s="79">
        <v>0</v>
      </c>
      <c r="P26" s="80">
        <f>O26+N26</f>
        <v>0.5</v>
      </c>
      <c r="Q26" s="49" t="s">
        <v>46</v>
      </c>
      <c r="R26" s="76"/>
      <c r="S26" s="35"/>
    </row>
    <row r="27" spans="1:19" ht="25.5" customHeight="1">
      <c r="A27" s="23"/>
      <c r="B27" s="68"/>
      <c r="C27" s="91" t="s">
        <v>47</v>
      </c>
      <c r="D27" s="85">
        <v>0.5</v>
      </c>
      <c r="E27" s="86">
        <v>0</v>
      </c>
      <c r="F27" s="81">
        <f>E27+D27</f>
        <v>0.5</v>
      </c>
      <c r="G27" s="85">
        <v>0.4</v>
      </c>
      <c r="H27" s="86">
        <v>0</v>
      </c>
      <c r="I27" s="81">
        <f>H27+G27</f>
        <v>0.4</v>
      </c>
      <c r="J27" s="85">
        <v>1.6</v>
      </c>
      <c r="K27" s="86">
        <v>0</v>
      </c>
      <c r="L27" s="81">
        <f>K27+J27</f>
        <v>1.6</v>
      </c>
      <c r="M27" s="87">
        <f t="shared" si="3"/>
        <v>-11.111111111111112</v>
      </c>
      <c r="N27" s="85">
        <v>1.8</v>
      </c>
      <c r="O27" s="86">
        <v>0</v>
      </c>
      <c r="P27" s="81">
        <f>O27+N27</f>
        <v>1.8</v>
      </c>
      <c r="Q27" s="88" t="s">
        <v>48</v>
      </c>
      <c r="R27" s="76"/>
      <c r="S27" s="35"/>
    </row>
    <row r="28" spans="1:19" ht="25.5" customHeight="1">
      <c r="A28" s="23"/>
      <c r="B28" s="68"/>
      <c r="C28" s="50" t="s">
        <v>49</v>
      </c>
      <c r="D28" s="92">
        <v>0.2</v>
      </c>
      <c r="E28" s="93">
        <v>0.4</v>
      </c>
      <c r="F28" s="94">
        <f>E28+D28</f>
        <v>0.6000000000000001</v>
      </c>
      <c r="G28" s="92">
        <v>0.3</v>
      </c>
      <c r="H28" s="93">
        <v>0</v>
      </c>
      <c r="I28" s="94">
        <f>H28+G28</f>
        <v>0.3</v>
      </c>
      <c r="J28" s="92">
        <v>0.6</v>
      </c>
      <c r="K28" s="93">
        <v>0.4</v>
      </c>
      <c r="L28" s="94">
        <f>K28+J28</f>
        <v>1</v>
      </c>
      <c r="M28" s="97">
        <f t="shared" si="3"/>
        <v>11.111111111111112</v>
      </c>
      <c r="N28" s="92">
        <v>0.4</v>
      </c>
      <c r="O28" s="93">
        <v>0.5</v>
      </c>
      <c r="P28" s="98">
        <f>O28+N28</f>
        <v>0.9</v>
      </c>
      <c r="Q28" s="58" t="s">
        <v>50</v>
      </c>
      <c r="R28" s="76"/>
      <c r="S28" s="35"/>
    </row>
    <row r="29" spans="1:19" ht="25.5" customHeight="1">
      <c r="A29" s="23"/>
      <c r="B29" s="99" t="s">
        <v>51</v>
      </c>
      <c r="C29" s="100"/>
      <c r="D29" s="85">
        <v>1.4</v>
      </c>
      <c r="E29" s="86">
        <v>0.3</v>
      </c>
      <c r="F29" s="81">
        <f>SUM(D29:E29)</f>
        <v>1.7</v>
      </c>
      <c r="G29" s="85">
        <v>0.9</v>
      </c>
      <c r="H29" s="86">
        <v>0.9</v>
      </c>
      <c r="I29" s="81">
        <f>SUM(G29:H29)</f>
        <v>1.8</v>
      </c>
      <c r="J29" s="85">
        <v>3</v>
      </c>
      <c r="K29" s="86">
        <v>1.4</v>
      </c>
      <c r="L29" s="81">
        <f>SUM(J29:K29)</f>
        <v>4.4</v>
      </c>
      <c r="M29" s="87">
        <f t="shared" si="3"/>
        <v>238.46153846153845</v>
      </c>
      <c r="N29" s="85">
        <v>1.2</v>
      </c>
      <c r="O29" s="86">
        <v>0.1</v>
      </c>
      <c r="P29" s="80">
        <f>SUM(N29:O29)</f>
        <v>1.3</v>
      </c>
      <c r="Q29" s="34"/>
      <c r="R29" s="76" t="s">
        <v>52</v>
      </c>
      <c r="S29" s="35"/>
    </row>
    <row r="30" spans="1:19" ht="25.5" customHeight="1" thickBot="1">
      <c r="A30" s="23"/>
      <c r="B30" s="101" t="s">
        <v>53</v>
      </c>
      <c r="C30" s="102"/>
      <c r="D30" s="52">
        <v>0.3</v>
      </c>
      <c r="E30" s="53">
        <v>0.1</v>
      </c>
      <c r="F30" s="103">
        <f>SUM(D30:E30)</f>
        <v>0.4</v>
      </c>
      <c r="G30" s="52">
        <v>0.1</v>
      </c>
      <c r="H30" s="53">
        <v>0</v>
      </c>
      <c r="I30" s="103">
        <f>SUM(G30:H30)</f>
        <v>0.1</v>
      </c>
      <c r="J30" s="52">
        <v>0.6</v>
      </c>
      <c r="K30" s="53">
        <v>0.1</v>
      </c>
      <c r="L30" s="54">
        <f>SUM(J30:K30)</f>
        <v>0.7</v>
      </c>
      <c r="M30" s="104">
        <f t="shared" si="3"/>
        <v>40</v>
      </c>
      <c r="N30" s="52">
        <v>0.3</v>
      </c>
      <c r="O30" s="53">
        <v>0.2</v>
      </c>
      <c r="P30" s="54">
        <f>SUM(N30:O30)</f>
        <v>0.5</v>
      </c>
      <c r="Q30" s="105"/>
      <c r="R30" s="106" t="s">
        <v>54</v>
      </c>
      <c r="S30" s="35"/>
    </row>
    <row r="31" spans="1:19" ht="9.75" customHeight="1" thickBot="1">
      <c r="A31" s="23"/>
      <c r="B31" s="24"/>
      <c r="C31" s="24"/>
      <c r="D31" s="59"/>
      <c r="E31" s="59"/>
      <c r="F31" s="59"/>
      <c r="G31" s="59"/>
      <c r="H31" s="59"/>
      <c r="I31" s="59"/>
      <c r="J31" s="59"/>
      <c r="K31" s="59"/>
      <c r="L31" s="59"/>
      <c r="M31" s="60"/>
      <c r="N31" s="59"/>
      <c r="O31" s="59"/>
      <c r="P31" s="59"/>
      <c r="Q31" s="30"/>
      <c r="R31" s="30"/>
      <c r="S31" s="32"/>
    </row>
    <row r="32" spans="1:19" ht="25.5" customHeight="1" thickBot="1">
      <c r="A32" s="23" t="s">
        <v>55</v>
      </c>
      <c r="B32" s="24"/>
      <c r="C32" s="24"/>
      <c r="D32" s="37">
        <f>SUM(D33+D36)</f>
        <v>2.4</v>
      </c>
      <c r="E32" s="107">
        <f>SUM(E33+E36)</f>
        <v>0.4</v>
      </c>
      <c r="F32" s="39">
        <f>SUM(D32:E32)</f>
        <v>2.8</v>
      </c>
      <c r="G32" s="37">
        <f>SUM(G33+G36)</f>
        <v>3.9</v>
      </c>
      <c r="H32" s="107">
        <f>SUM(H33+H36)</f>
        <v>0.4</v>
      </c>
      <c r="I32" s="39">
        <f>SUM(G32:H32)</f>
        <v>4.3</v>
      </c>
      <c r="J32" s="37">
        <f>SUM(J33+J36)</f>
        <v>11.7</v>
      </c>
      <c r="K32" s="107">
        <f>SUM(K33+K36)</f>
        <v>1.5</v>
      </c>
      <c r="L32" s="39">
        <f>SUM(J32:K32)</f>
        <v>13.2</v>
      </c>
      <c r="M32" s="40" t="s">
        <v>21</v>
      </c>
      <c r="N32" s="37">
        <f>SUM(N33+N36)</f>
        <v>15.6</v>
      </c>
      <c r="O32" s="107">
        <f>SUM(O33+O36)</f>
        <v>1.1</v>
      </c>
      <c r="P32" s="39">
        <f>SUM(N32:O32)</f>
        <v>16.7</v>
      </c>
      <c r="Q32" s="30"/>
      <c r="R32" s="30"/>
      <c r="S32" s="108" t="s">
        <v>56</v>
      </c>
    </row>
    <row r="33" spans="1:19" ht="25.5" customHeight="1">
      <c r="A33" s="23"/>
      <c r="B33" s="62" t="s">
        <v>57</v>
      </c>
      <c r="C33" s="109"/>
      <c r="D33" s="37">
        <f>SUM(D34:D35)</f>
        <v>0</v>
      </c>
      <c r="E33" s="107">
        <f>SUM(E34:E35)</f>
        <v>0.4</v>
      </c>
      <c r="F33" s="42">
        <f aca="true" t="shared" si="5" ref="F33:F38">SUM(D33:E33)</f>
        <v>0.4</v>
      </c>
      <c r="G33" s="37">
        <f>SUM(G34:G35)</f>
        <v>0</v>
      </c>
      <c r="H33" s="107">
        <f>SUM(H34:H35)</f>
        <v>0.4</v>
      </c>
      <c r="I33" s="42">
        <f aca="true" t="shared" si="6" ref="I33:I38">SUM(G33:H33)</f>
        <v>0.4</v>
      </c>
      <c r="J33" s="37">
        <f>SUM(J34:J35)</f>
        <v>0.1</v>
      </c>
      <c r="K33" s="110">
        <f>SUM(K34:K35)</f>
        <v>1.5</v>
      </c>
      <c r="L33" s="42">
        <f aca="true" t="shared" si="7" ref="L33:L38">SUM(J33:K33)</f>
        <v>1.6</v>
      </c>
      <c r="M33" s="111" t="s">
        <v>21</v>
      </c>
      <c r="N33" s="64">
        <f>SUM(N34:N35)</f>
        <v>0.6</v>
      </c>
      <c r="O33" s="46">
        <f>SUM(O34:O35)</f>
        <v>1.1</v>
      </c>
      <c r="P33" s="42">
        <f aca="true" t="shared" si="8" ref="P33:P38">SUM(N33:O33)</f>
        <v>1.7000000000000002</v>
      </c>
      <c r="Q33" s="112"/>
      <c r="R33" s="67" t="s">
        <v>58</v>
      </c>
      <c r="S33" s="32"/>
    </row>
    <row r="34" spans="1:19" ht="25.5" customHeight="1">
      <c r="A34" s="23"/>
      <c r="B34" s="113"/>
      <c r="C34" s="114" t="s">
        <v>59</v>
      </c>
      <c r="D34" s="115">
        <v>0</v>
      </c>
      <c r="E34" s="116">
        <v>0.4</v>
      </c>
      <c r="F34" s="80">
        <f t="shared" si="5"/>
        <v>0.4</v>
      </c>
      <c r="G34" s="115">
        <v>0</v>
      </c>
      <c r="H34" s="116">
        <v>0.4</v>
      </c>
      <c r="I34" s="117">
        <f t="shared" si="6"/>
        <v>0.4</v>
      </c>
      <c r="J34" s="115">
        <v>0.1</v>
      </c>
      <c r="K34" s="116">
        <v>1.5</v>
      </c>
      <c r="L34" s="117">
        <f t="shared" si="7"/>
        <v>1.6</v>
      </c>
      <c r="M34" s="118" t="s">
        <v>21</v>
      </c>
      <c r="N34" s="115">
        <v>0.6</v>
      </c>
      <c r="O34" s="116">
        <v>1.1</v>
      </c>
      <c r="P34" s="117">
        <f t="shared" si="8"/>
        <v>1.7000000000000002</v>
      </c>
      <c r="Q34" s="119" t="s">
        <v>60</v>
      </c>
      <c r="R34" s="88"/>
      <c r="S34" s="35"/>
    </row>
    <row r="35" spans="1:19" ht="25.5" customHeight="1">
      <c r="A35" s="23"/>
      <c r="B35" s="113"/>
      <c r="C35" s="120" t="s">
        <v>61</v>
      </c>
      <c r="D35" s="121">
        <v>0</v>
      </c>
      <c r="E35" s="122">
        <v>0</v>
      </c>
      <c r="F35" s="123">
        <f t="shared" si="5"/>
        <v>0</v>
      </c>
      <c r="G35" s="121">
        <v>0</v>
      </c>
      <c r="H35" s="122">
        <v>0</v>
      </c>
      <c r="I35" s="123">
        <f t="shared" si="6"/>
        <v>0</v>
      </c>
      <c r="J35" s="121">
        <v>0</v>
      </c>
      <c r="K35" s="122">
        <v>0</v>
      </c>
      <c r="L35" s="123">
        <f t="shared" si="7"/>
        <v>0</v>
      </c>
      <c r="M35" s="124" t="s">
        <v>21</v>
      </c>
      <c r="N35" s="121">
        <v>0</v>
      </c>
      <c r="O35" s="122">
        <v>0</v>
      </c>
      <c r="P35" s="123">
        <f t="shared" si="8"/>
        <v>0</v>
      </c>
      <c r="Q35" s="125" t="s">
        <v>62</v>
      </c>
      <c r="R35" s="126"/>
      <c r="S35" s="35"/>
    </row>
    <row r="36" spans="1:19" ht="25.5" customHeight="1">
      <c r="A36" s="23"/>
      <c r="B36" s="99" t="s">
        <v>63</v>
      </c>
      <c r="C36" s="127"/>
      <c r="D36" s="128">
        <f>SUM(D37:D38)</f>
        <v>2.4</v>
      </c>
      <c r="E36" s="129">
        <f>SUM(E37:E38)</f>
        <v>0</v>
      </c>
      <c r="F36" s="130">
        <f t="shared" si="5"/>
        <v>2.4</v>
      </c>
      <c r="G36" s="128">
        <f>SUM(G37:G38)</f>
        <v>3.9</v>
      </c>
      <c r="H36" s="129">
        <f>SUM(H37:H38)</f>
        <v>0</v>
      </c>
      <c r="I36" s="130">
        <f t="shared" si="6"/>
        <v>3.9</v>
      </c>
      <c r="J36" s="128">
        <f>SUM(J37:J38)</f>
        <v>11.6</v>
      </c>
      <c r="K36" s="129">
        <f>SUM(K37:K38)</f>
        <v>0</v>
      </c>
      <c r="L36" s="130">
        <f t="shared" si="7"/>
        <v>11.6</v>
      </c>
      <c r="M36" s="118" t="s">
        <v>21</v>
      </c>
      <c r="N36" s="128">
        <f>SUM(N37:N38)</f>
        <v>15</v>
      </c>
      <c r="O36" s="129">
        <f>SUM(O37:O38)</f>
        <v>0</v>
      </c>
      <c r="P36" s="130">
        <f t="shared" si="8"/>
        <v>15</v>
      </c>
      <c r="Q36" s="131"/>
      <c r="R36" s="76" t="s">
        <v>64</v>
      </c>
      <c r="S36" s="35"/>
    </row>
    <row r="37" spans="1:19" ht="25.5" customHeight="1">
      <c r="A37" s="23"/>
      <c r="B37" s="113"/>
      <c r="C37" s="114" t="s">
        <v>65</v>
      </c>
      <c r="D37" s="115">
        <v>2.4</v>
      </c>
      <c r="E37" s="116">
        <v>0</v>
      </c>
      <c r="F37" s="117">
        <f t="shared" si="5"/>
        <v>2.4</v>
      </c>
      <c r="G37" s="115">
        <v>3.9</v>
      </c>
      <c r="H37" s="116">
        <v>0</v>
      </c>
      <c r="I37" s="117">
        <f t="shared" si="6"/>
        <v>3.9</v>
      </c>
      <c r="J37" s="115">
        <v>11.6</v>
      </c>
      <c r="K37" s="116">
        <v>0</v>
      </c>
      <c r="L37" s="117">
        <f t="shared" si="7"/>
        <v>11.6</v>
      </c>
      <c r="M37" s="118" t="s">
        <v>21</v>
      </c>
      <c r="N37" s="115">
        <v>14.7</v>
      </c>
      <c r="O37" s="116">
        <v>0</v>
      </c>
      <c r="P37" s="117">
        <f t="shared" si="8"/>
        <v>14.7</v>
      </c>
      <c r="Q37" s="119" t="s">
        <v>66</v>
      </c>
      <c r="R37" s="126"/>
      <c r="S37" s="35"/>
    </row>
    <row r="38" spans="1:19" ht="25.5" customHeight="1" thickBot="1">
      <c r="A38" s="23"/>
      <c r="B38" s="132"/>
      <c r="C38" s="133" t="s">
        <v>67</v>
      </c>
      <c r="D38" s="134">
        <v>0</v>
      </c>
      <c r="E38" s="55">
        <v>0</v>
      </c>
      <c r="F38" s="103">
        <f t="shared" si="5"/>
        <v>0</v>
      </c>
      <c r="G38" s="134">
        <v>0</v>
      </c>
      <c r="H38" s="55">
        <v>0</v>
      </c>
      <c r="I38" s="103">
        <f t="shared" si="6"/>
        <v>0</v>
      </c>
      <c r="J38" s="134">
        <v>0</v>
      </c>
      <c r="K38" s="55">
        <v>0</v>
      </c>
      <c r="L38" s="103">
        <f t="shared" si="7"/>
        <v>0</v>
      </c>
      <c r="M38" s="135" t="s">
        <v>21</v>
      </c>
      <c r="N38" s="134">
        <v>0.3</v>
      </c>
      <c r="O38" s="55">
        <v>0</v>
      </c>
      <c r="P38" s="103">
        <f t="shared" si="8"/>
        <v>0.3</v>
      </c>
      <c r="Q38" s="136" t="s">
        <v>68</v>
      </c>
      <c r="R38" s="137"/>
      <c r="S38" s="35"/>
    </row>
    <row r="39" spans="1:19" ht="9.75" customHeight="1" thickBot="1">
      <c r="A39" s="23"/>
      <c r="B39" s="100"/>
      <c r="C39" s="100"/>
      <c r="D39" s="59"/>
      <c r="E39" s="59"/>
      <c r="F39" s="59"/>
      <c r="G39" s="59"/>
      <c r="H39" s="59"/>
      <c r="I39" s="59"/>
      <c r="J39" s="59"/>
      <c r="K39" s="59"/>
      <c r="L39" s="59"/>
      <c r="M39" s="60"/>
      <c r="N39" s="60"/>
      <c r="O39" s="60"/>
      <c r="P39" s="60"/>
      <c r="Q39" s="34"/>
      <c r="R39" s="34"/>
      <c r="S39" s="35"/>
    </row>
    <row r="40" spans="1:19" ht="25.5" customHeight="1" thickBot="1">
      <c r="A40" s="138" t="s">
        <v>69</v>
      </c>
      <c r="B40" s="24"/>
      <c r="C40" s="24"/>
      <c r="D40" s="139">
        <f aca="true" t="shared" si="9" ref="D40:P40">SUM(D41:D42)</f>
        <v>2.5</v>
      </c>
      <c r="E40" s="38">
        <f t="shared" si="9"/>
        <v>0</v>
      </c>
      <c r="F40" s="29">
        <f t="shared" si="9"/>
        <v>2.5</v>
      </c>
      <c r="G40" s="139">
        <f>SUM(G41:G42)</f>
        <v>0.7000000000000001</v>
      </c>
      <c r="H40" s="38">
        <f t="shared" si="9"/>
        <v>-0.8999999999999999</v>
      </c>
      <c r="I40" s="29">
        <f t="shared" si="9"/>
        <v>-0.19999999999999984</v>
      </c>
      <c r="J40" s="38">
        <f t="shared" si="9"/>
        <v>3.9</v>
      </c>
      <c r="K40" s="38">
        <f t="shared" si="9"/>
        <v>-1.2</v>
      </c>
      <c r="L40" s="27">
        <f t="shared" si="9"/>
        <v>2.7</v>
      </c>
      <c r="M40" s="140" t="s">
        <v>21</v>
      </c>
      <c r="N40" s="26">
        <f t="shared" si="9"/>
        <v>2.4</v>
      </c>
      <c r="O40" s="38">
        <f t="shared" si="9"/>
        <v>2</v>
      </c>
      <c r="P40" s="27">
        <f t="shared" si="9"/>
        <v>4.4</v>
      </c>
      <c r="Q40" s="30"/>
      <c r="R40" s="30"/>
      <c r="S40" s="32" t="s">
        <v>70</v>
      </c>
    </row>
    <row r="41" spans="1:19" ht="25.5" customHeight="1">
      <c r="A41" s="23"/>
      <c r="B41" s="43" t="s">
        <v>71</v>
      </c>
      <c r="C41" s="44"/>
      <c r="D41" s="85">
        <v>-0.2</v>
      </c>
      <c r="E41" s="86">
        <v>0.2</v>
      </c>
      <c r="F41" s="81">
        <f>SUM(D41:E41)</f>
        <v>0</v>
      </c>
      <c r="G41" s="85">
        <v>0.8</v>
      </c>
      <c r="H41" s="86">
        <v>-0.2</v>
      </c>
      <c r="I41" s="81">
        <f>SUM(G41:H41)</f>
        <v>0.6000000000000001</v>
      </c>
      <c r="J41" s="85">
        <v>0.5</v>
      </c>
      <c r="K41" s="86">
        <v>0.3</v>
      </c>
      <c r="L41" s="42">
        <f>SUM(J41:K41)</f>
        <v>0.8</v>
      </c>
      <c r="M41" s="141" t="s">
        <v>21</v>
      </c>
      <c r="N41" s="85">
        <v>0.4</v>
      </c>
      <c r="O41" s="86">
        <v>0.1</v>
      </c>
      <c r="P41" s="42">
        <f>SUM(N41:O41)</f>
        <v>0.5</v>
      </c>
      <c r="Q41" s="48"/>
      <c r="R41" s="49" t="s">
        <v>72</v>
      </c>
      <c r="S41" s="35"/>
    </row>
    <row r="42" spans="1:19" ht="25.5" customHeight="1" thickBot="1">
      <c r="A42" s="23"/>
      <c r="B42" s="142" t="s">
        <v>73</v>
      </c>
      <c r="C42" s="143"/>
      <c r="D42" s="85">
        <v>2.7</v>
      </c>
      <c r="E42" s="86">
        <v>-0.2</v>
      </c>
      <c r="F42" s="103">
        <f>SUM(D42:E42)</f>
        <v>2.5</v>
      </c>
      <c r="G42" s="85">
        <v>-0.1</v>
      </c>
      <c r="H42" s="86">
        <v>-0.7</v>
      </c>
      <c r="I42" s="103">
        <f>SUM(G42:H42)</f>
        <v>-0.7999999999999999</v>
      </c>
      <c r="J42" s="52">
        <v>3.4</v>
      </c>
      <c r="K42" s="55">
        <v>-1.5</v>
      </c>
      <c r="L42" s="54">
        <f>SUM(J42:K42)</f>
        <v>1.9</v>
      </c>
      <c r="M42" s="144" t="s">
        <v>21</v>
      </c>
      <c r="N42" s="52">
        <v>2</v>
      </c>
      <c r="O42" s="55">
        <v>1.9</v>
      </c>
      <c r="P42" s="54">
        <f>SUM(N42:O42)</f>
        <v>3.9</v>
      </c>
      <c r="Q42" s="57"/>
      <c r="R42" s="58" t="s">
        <v>74</v>
      </c>
      <c r="S42" s="35"/>
    </row>
    <row r="43" spans="1:19" ht="30.75" customHeight="1" thickBot="1">
      <c r="A43" s="23"/>
      <c r="B43" s="18"/>
      <c r="C43" s="18"/>
      <c r="D43" s="253" t="s">
        <v>75</v>
      </c>
      <c r="E43" s="254"/>
      <c r="F43" s="254"/>
      <c r="G43" s="253" t="s">
        <v>125</v>
      </c>
      <c r="H43" s="254"/>
      <c r="I43" s="254"/>
      <c r="J43" s="253" t="s">
        <v>125</v>
      </c>
      <c r="K43" s="254"/>
      <c r="L43" s="254"/>
      <c r="M43" s="145"/>
      <c r="N43" s="253" t="s">
        <v>126</v>
      </c>
      <c r="O43" s="254"/>
      <c r="P43" s="254"/>
      <c r="Q43" s="34"/>
      <c r="R43" s="34"/>
      <c r="S43" s="35"/>
    </row>
    <row r="44" spans="1:19" ht="24.75" customHeight="1" thickBot="1">
      <c r="A44" s="146" t="s">
        <v>76</v>
      </c>
      <c r="B44" s="147"/>
      <c r="C44" s="147"/>
      <c r="D44" s="139">
        <f>D11+D13-D17-D32-D40</f>
        <v>271.90000000000003</v>
      </c>
      <c r="E44" s="38">
        <f>+E11+E13-E17-E32-E40</f>
        <v>25.5</v>
      </c>
      <c r="F44" s="29">
        <f>SUM(D44:E44)</f>
        <v>297.40000000000003</v>
      </c>
      <c r="G44" s="139">
        <f>G11+G13-G17-G32-G40</f>
        <v>285.1000000000001</v>
      </c>
      <c r="H44" s="38">
        <f>+H11+H13-H17-H32-H40</f>
        <v>32.2</v>
      </c>
      <c r="I44" s="29">
        <f>SUM(G44:H44)</f>
        <v>317.30000000000007</v>
      </c>
      <c r="J44" s="139">
        <f>J11+J13-J17-J32-J40</f>
        <v>285.1</v>
      </c>
      <c r="K44" s="38">
        <f>+K11+K13-K17-K32-K40</f>
        <v>32.2</v>
      </c>
      <c r="L44" s="29">
        <f>SUM(J44:K44)</f>
        <v>317.3</v>
      </c>
      <c r="M44" s="148">
        <f>ROUND(L44-P44,2)/P44*100</f>
        <v>93.12233718807059</v>
      </c>
      <c r="N44" s="139">
        <f>N11+N13-N17-N32-N40</f>
        <v>140.4</v>
      </c>
      <c r="O44" s="38">
        <f>+O11+O13-O17-O32-O40</f>
        <v>23.9</v>
      </c>
      <c r="P44" s="29">
        <f>SUM(N44:O44)</f>
        <v>164.3</v>
      </c>
      <c r="Q44" s="149"/>
      <c r="R44" s="149"/>
      <c r="S44" s="150" t="s">
        <v>77</v>
      </c>
    </row>
    <row r="45" spans="1:19" ht="9.75" customHeight="1" thickBot="1">
      <c r="A45" s="151"/>
      <c r="B45" s="20"/>
      <c r="C45" s="20"/>
      <c r="D45" s="59"/>
      <c r="E45" s="59"/>
      <c r="F45" s="59"/>
      <c r="G45" s="251"/>
      <c r="H45" s="251"/>
      <c r="I45" s="251"/>
      <c r="J45" s="251"/>
      <c r="K45" s="251"/>
      <c r="L45" s="251"/>
      <c r="M45" s="33"/>
      <c r="N45" s="255"/>
      <c r="O45" s="255"/>
      <c r="P45" s="255"/>
      <c r="Q45" s="256"/>
      <c r="R45" s="256"/>
      <c r="S45" s="35"/>
    </row>
    <row r="46" spans="1:19" ht="25.5" customHeight="1" thickBot="1">
      <c r="A46" s="138" t="s">
        <v>78</v>
      </c>
      <c r="B46" s="24"/>
      <c r="C46" s="24"/>
      <c r="D46" s="139">
        <f aca="true" t="shared" si="10" ref="D46:L46">SUM(D47:D48)</f>
        <v>271.9</v>
      </c>
      <c r="E46" s="38">
        <f t="shared" si="10"/>
        <v>25.5</v>
      </c>
      <c r="F46" s="26">
        <f t="shared" si="10"/>
        <v>297.4</v>
      </c>
      <c r="G46" s="139">
        <f t="shared" si="10"/>
        <v>285.1</v>
      </c>
      <c r="H46" s="38">
        <f t="shared" si="10"/>
        <v>32.199999999999996</v>
      </c>
      <c r="I46" s="26">
        <f t="shared" si="10"/>
        <v>317.3</v>
      </c>
      <c r="J46" s="139">
        <f t="shared" si="10"/>
        <v>285.1</v>
      </c>
      <c r="K46" s="38">
        <f t="shared" si="10"/>
        <v>32.199999999999996</v>
      </c>
      <c r="L46" s="27">
        <f t="shared" si="10"/>
        <v>317.3</v>
      </c>
      <c r="M46" s="152">
        <f>ROUND(L46-P46,2)/P46*100</f>
        <v>93.12233718807062</v>
      </c>
      <c r="N46" s="139">
        <f>SUM(N47:N48)</f>
        <v>140.39999999999998</v>
      </c>
      <c r="O46" s="139">
        <f>SUM(O47:O48)</f>
        <v>23.900000000000002</v>
      </c>
      <c r="P46" s="27">
        <f>SUM(N46:O46)</f>
        <v>164.29999999999998</v>
      </c>
      <c r="Q46" s="30"/>
      <c r="R46" s="30"/>
      <c r="S46" s="32" t="s">
        <v>79</v>
      </c>
    </row>
    <row r="47" spans="1:19" ht="25.5" customHeight="1">
      <c r="A47" s="153"/>
      <c r="B47" s="43" t="s">
        <v>80</v>
      </c>
      <c r="C47" s="44"/>
      <c r="D47" s="45">
        <v>207.9</v>
      </c>
      <c r="E47" s="86">
        <v>20.9</v>
      </c>
      <c r="F47" s="81">
        <f>SUM(D47:E47)</f>
        <v>228.8</v>
      </c>
      <c r="G47" s="86">
        <v>220.4</v>
      </c>
      <c r="H47" s="86">
        <v>25.4</v>
      </c>
      <c r="I47" s="81">
        <f>SUM(G47:H47)</f>
        <v>245.8</v>
      </c>
      <c r="J47" s="86">
        <f>G47</f>
        <v>220.4</v>
      </c>
      <c r="K47" s="86">
        <f>H47</f>
        <v>25.4</v>
      </c>
      <c r="L47" s="42">
        <f>SUM(J47:K47)</f>
        <v>245.8</v>
      </c>
      <c r="M47" s="47">
        <f>ROUND(L47-P47,2)/P47*100</f>
        <v>109.36967632027259</v>
      </c>
      <c r="N47" s="86">
        <v>97.1</v>
      </c>
      <c r="O47" s="86">
        <v>20.3</v>
      </c>
      <c r="P47" s="42">
        <f>SUM(N47:O47)</f>
        <v>117.39999999999999</v>
      </c>
      <c r="Q47" s="48"/>
      <c r="R47" s="49" t="s">
        <v>81</v>
      </c>
      <c r="S47" s="35"/>
    </row>
    <row r="48" spans="1:19" ht="25.5" customHeight="1" thickBot="1">
      <c r="A48" s="153"/>
      <c r="B48" s="142" t="s">
        <v>82</v>
      </c>
      <c r="C48" s="143"/>
      <c r="D48" s="52">
        <v>64</v>
      </c>
      <c r="E48" s="53">
        <v>4.6</v>
      </c>
      <c r="F48" s="54">
        <f>SUM(D48:E48)</f>
        <v>68.6</v>
      </c>
      <c r="G48" s="53">
        <v>64.7</v>
      </c>
      <c r="H48" s="53">
        <v>6.8</v>
      </c>
      <c r="I48" s="54">
        <f>SUM(G48:H48)</f>
        <v>71.5</v>
      </c>
      <c r="J48" s="53">
        <f>G48</f>
        <v>64.7</v>
      </c>
      <c r="K48" s="53">
        <f>H48</f>
        <v>6.8</v>
      </c>
      <c r="L48" s="54">
        <f>SUM(J48:K48)</f>
        <v>71.5</v>
      </c>
      <c r="M48" s="97">
        <f>ROUND(L48-P48,2)/P48*100</f>
        <v>52.45202558635395</v>
      </c>
      <c r="N48" s="52">
        <v>43.3</v>
      </c>
      <c r="O48" s="53">
        <v>3.6</v>
      </c>
      <c r="P48" s="54">
        <f>SUM(N48:O48)</f>
        <v>46.9</v>
      </c>
      <c r="Q48" s="57"/>
      <c r="R48" s="58" t="s">
        <v>83</v>
      </c>
      <c r="S48" s="35"/>
    </row>
    <row r="49" spans="1:169" ht="9.75" customHeight="1" thickBot="1">
      <c r="A49" s="154"/>
      <c r="B49" s="155"/>
      <c r="C49" s="155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7"/>
      <c r="R49" s="157"/>
      <c r="S49" s="158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/>
      <c r="DC49" s="159"/>
      <c r="DD49" s="159"/>
      <c r="DE49" s="159"/>
      <c r="DF49" s="159"/>
      <c r="DG49" s="159"/>
      <c r="DH49" s="159"/>
      <c r="DI49" s="159"/>
      <c r="DJ49" s="159"/>
      <c r="DK49" s="159"/>
      <c r="DL49" s="159"/>
      <c r="DM49" s="159"/>
      <c r="DN49" s="159"/>
      <c r="DO49" s="159"/>
      <c r="DP49" s="159"/>
      <c r="DQ49" s="159"/>
      <c r="DR49" s="159"/>
      <c r="DS49" s="159"/>
      <c r="DT49" s="159"/>
      <c r="DU49" s="159"/>
      <c r="DV49" s="159"/>
      <c r="DW49" s="159"/>
      <c r="DX49" s="159"/>
      <c r="DY49" s="159"/>
      <c r="DZ49" s="159"/>
      <c r="EA49" s="159"/>
      <c r="EB49" s="159"/>
      <c r="EC49" s="159"/>
      <c r="ED49" s="159"/>
      <c r="EE49" s="159"/>
      <c r="EF49" s="159"/>
      <c r="EG49" s="159"/>
      <c r="EH49" s="159"/>
      <c r="EI49" s="159"/>
      <c r="EJ49" s="159"/>
      <c r="EK49" s="159"/>
      <c r="EL49" s="159"/>
      <c r="EM49" s="159"/>
      <c r="EN49" s="159"/>
      <c r="EO49" s="159"/>
      <c r="EP49" s="159"/>
      <c r="EQ49" s="159"/>
      <c r="ER49" s="159"/>
      <c r="ES49" s="159"/>
      <c r="ET49" s="159"/>
      <c r="EU49" s="159"/>
      <c r="EV49" s="159"/>
      <c r="EW49" s="159"/>
      <c r="EX49" s="159"/>
      <c r="EY49" s="159"/>
      <c r="EZ49" s="159"/>
      <c r="FA49" s="159"/>
      <c r="FB49" s="159"/>
      <c r="FC49" s="159"/>
      <c r="FD49" s="159"/>
      <c r="FE49" s="159"/>
      <c r="FF49" s="159"/>
      <c r="FG49" s="159"/>
      <c r="FH49" s="159"/>
      <c r="FI49" s="159"/>
      <c r="FJ49" s="159"/>
      <c r="FK49" s="159"/>
      <c r="FL49" s="159"/>
      <c r="FM49" s="159"/>
    </row>
    <row r="50" spans="1:169" ht="25.5" customHeight="1">
      <c r="A50" s="160" t="s">
        <v>84</v>
      </c>
      <c r="B50" s="161"/>
      <c r="C50" s="161"/>
      <c r="D50" s="162"/>
      <c r="E50" s="163"/>
      <c r="F50" s="164"/>
      <c r="G50" s="162"/>
      <c r="H50" s="163"/>
      <c r="I50" s="164"/>
      <c r="J50" s="162"/>
      <c r="K50" s="163"/>
      <c r="L50" s="164"/>
      <c r="M50" s="165"/>
      <c r="N50" s="162"/>
      <c r="O50" s="163"/>
      <c r="P50" s="164"/>
      <c r="Q50" s="20"/>
      <c r="R50" s="20"/>
      <c r="S50" s="166" t="s">
        <v>85</v>
      </c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7"/>
      <c r="DE50" s="167"/>
      <c r="DF50" s="167"/>
      <c r="DG50" s="167"/>
      <c r="DH50" s="167"/>
      <c r="DI50" s="167"/>
      <c r="DJ50" s="167"/>
      <c r="DK50" s="167"/>
      <c r="DL50" s="167"/>
      <c r="DM50" s="167"/>
      <c r="DN50" s="167"/>
      <c r="DO50" s="167"/>
      <c r="DP50" s="167"/>
      <c r="DQ50" s="167"/>
      <c r="DR50" s="167"/>
      <c r="DS50" s="167"/>
      <c r="DT50" s="167"/>
      <c r="DU50" s="167"/>
      <c r="DV50" s="167"/>
      <c r="DW50" s="167"/>
      <c r="DX50" s="167"/>
      <c r="DY50" s="167"/>
      <c r="DZ50" s="167"/>
      <c r="EA50" s="167"/>
      <c r="EB50" s="167"/>
      <c r="EC50" s="167"/>
      <c r="ED50" s="167"/>
      <c r="EE50" s="167"/>
      <c r="EF50" s="167"/>
      <c r="EG50" s="167"/>
      <c r="EH50" s="167"/>
      <c r="EI50" s="167"/>
      <c r="EJ50" s="167"/>
      <c r="EK50" s="167"/>
      <c r="EL50" s="167"/>
      <c r="EM50" s="167"/>
      <c r="EN50" s="167"/>
      <c r="EO50" s="167"/>
      <c r="EP50" s="167"/>
      <c r="EQ50" s="167"/>
      <c r="ER50" s="167"/>
      <c r="ES50" s="167"/>
      <c r="ET50" s="167"/>
      <c r="EU50" s="167"/>
      <c r="EV50" s="167"/>
      <c r="EW50" s="167"/>
      <c r="EX50" s="167"/>
      <c r="EY50" s="167"/>
      <c r="EZ50" s="167"/>
      <c r="FA50" s="167"/>
      <c r="FB50" s="167"/>
      <c r="FC50" s="167"/>
      <c r="FD50" s="167"/>
      <c r="FE50" s="167"/>
      <c r="FF50" s="167"/>
      <c r="FG50" s="167"/>
      <c r="FH50" s="167"/>
      <c r="FI50" s="167"/>
      <c r="FJ50" s="167"/>
      <c r="FK50" s="167"/>
      <c r="FL50" s="167"/>
      <c r="FM50" s="167"/>
    </row>
    <row r="51" spans="1:169" ht="25.5" customHeight="1">
      <c r="A51" s="138" t="s">
        <v>86</v>
      </c>
      <c r="B51" s="100"/>
      <c r="C51" s="100"/>
      <c r="D51" s="168"/>
      <c r="E51" s="34"/>
      <c r="F51" s="169"/>
      <c r="G51" s="168"/>
      <c r="H51" s="34"/>
      <c r="I51" s="169"/>
      <c r="J51" s="168"/>
      <c r="K51" s="34"/>
      <c r="L51" s="169"/>
      <c r="M51" s="170"/>
      <c r="N51" s="168"/>
      <c r="O51" s="34"/>
      <c r="P51" s="169"/>
      <c r="Q51" s="18"/>
      <c r="R51" s="18"/>
      <c r="S51" s="32" t="s">
        <v>87</v>
      </c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7"/>
      <c r="BQ51" s="167"/>
      <c r="BR51" s="167"/>
      <c r="BS51" s="167"/>
      <c r="BT51" s="167"/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  <c r="DN51" s="167"/>
      <c r="DO51" s="167"/>
      <c r="DP51" s="167"/>
      <c r="DQ51" s="167"/>
      <c r="DR51" s="167"/>
      <c r="DS51" s="167"/>
      <c r="DT51" s="167"/>
      <c r="DU51" s="167"/>
      <c r="DV51" s="167"/>
      <c r="DW51" s="167"/>
      <c r="DX51" s="167"/>
      <c r="DY51" s="167"/>
      <c r="DZ51" s="167"/>
      <c r="EA51" s="167"/>
      <c r="EB51" s="167"/>
      <c r="EC51" s="167"/>
      <c r="ED51" s="167"/>
      <c r="EE51" s="167"/>
      <c r="EF51" s="167"/>
      <c r="EG51" s="167"/>
      <c r="EH51" s="167"/>
      <c r="EI51" s="167"/>
      <c r="EJ51" s="167"/>
      <c r="EK51" s="167"/>
      <c r="EL51" s="167"/>
      <c r="EM51" s="167"/>
      <c r="EN51" s="167"/>
      <c r="EO51" s="167"/>
      <c r="EP51" s="167"/>
      <c r="EQ51" s="167"/>
      <c r="ER51" s="167"/>
      <c r="ES51" s="167"/>
      <c r="ET51" s="167"/>
      <c r="EU51" s="167"/>
      <c r="EV51" s="167"/>
      <c r="EW51" s="167"/>
      <c r="EX51" s="167"/>
      <c r="EY51" s="167"/>
      <c r="EZ51" s="167"/>
      <c r="FA51" s="167"/>
      <c r="FB51" s="167"/>
      <c r="FC51" s="167"/>
      <c r="FD51" s="167"/>
      <c r="FE51" s="167"/>
      <c r="FF51" s="167"/>
      <c r="FG51" s="167"/>
      <c r="FH51" s="167"/>
      <c r="FI51" s="167"/>
      <c r="FJ51" s="167"/>
      <c r="FK51" s="167"/>
      <c r="FL51" s="167"/>
      <c r="FM51" s="167"/>
    </row>
    <row r="52" spans="1:169" ht="25.5" customHeight="1">
      <c r="A52" s="171"/>
      <c r="B52" s="100" t="s">
        <v>88</v>
      </c>
      <c r="C52" s="100"/>
      <c r="D52" s="172"/>
      <c r="E52" s="87"/>
      <c r="F52" s="173">
        <v>16.5</v>
      </c>
      <c r="G52" s="172"/>
      <c r="H52" s="87"/>
      <c r="I52" s="173">
        <v>14.7</v>
      </c>
      <c r="J52" s="172"/>
      <c r="K52" s="87"/>
      <c r="L52" s="173">
        <v>19.1</v>
      </c>
      <c r="M52" s="174" t="s">
        <v>21</v>
      </c>
      <c r="N52" s="172"/>
      <c r="O52" s="87"/>
      <c r="P52" s="175">
        <v>1.9</v>
      </c>
      <c r="Q52" s="18"/>
      <c r="R52" s="34" t="s">
        <v>89</v>
      </c>
      <c r="S52" s="35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7"/>
      <c r="DI52" s="167"/>
      <c r="DJ52" s="167"/>
      <c r="DK52" s="167"/>
      <c r="DL52" s="167"/>
      <c r="DM52" s="167"/>
      <c r="DN52" s="167"/>
      <c r="DO52" s="167"/>
      <c r="DP52" s="167"/>
      <c r="DQ52" s="167"/>
      <c r="DR52" s="167"/>
      <c r="DS52" s="167"/>
      <c r="DT52" s="167"/>
      <c r="DU52" s="167"/>
      <c r="DV52" s="167"/>
      <c r="DW52" s="167"/>
      <c r="DX52" s="167"/>
      <c r="DY52" s="167"/>
      <c r="DZ52" s="167"/>
      <c r="EA52" s="167"/>
      <c r="EB52" s="167"/>
      <c r="EC52" s="167"/>
      <c r="ED52" s="167"/>
      <c r="EE52" s="167"/>
      <c r="EF52" s="167"/>
      <c r="EG52" s="167"/>
      <c r="EH52" s="167"/>
      <c r="EI52" s="167"/>
      <c r="EJ52" s="167"/>
      <c r="EK52" s="167"/>
      <c r="EL52" s="167"/>
      <c r="EM52" s="167"/>
      <c r="EN52" s="167"/>
      <c r="EO52" s="167"/>
      <c r="EP52" s="167"/>
      <c r="EQ52" s="167"/>
      <c r="ER52" s="167"/>
      <c r="ES52" s="167"/>
      <c r="ET52" s="167"/>
      <c r="EU52" s="167"/>
      <c r="EV52" s="167"/>
      <c r="EW52" s="167"/>
      <c r="EX52" s="167"/>
      <c r="EY52" s="167"/>
      <c r="EZ52" s="167"/>
      <c r="FA52" s="167"/>
      <c r="FB52" s="167"/>
      <c r="FC52" s="167"/>
      <c r="FD52" s="167"/>
      <c r="FE52" s="167"/>
      <c r="FF52" s="167"/>
      <c r="FG52" s="167"/>
      <c r="FH52" s="167"/>
      <c r="FI52" s="167"/>
      <c r="FJ52" s="167"/>
      <c r="FK52" s="167"/>
      <c r="FL52" s="167"/>
      <c r="FM52" s="167"/>
    </row>
    <row r="53" spans="1:169" ht="25.5" customHeight="1">
      <c r="A53" s="171"/>
      <c r="B53" s="100" t="s">
        <v>90</v>
      </c>
      <c r="C53" s="100"/>
      <c r="D53" s="172"/>
      <c r="E53" s="87"/>
      <c r="F53" s="173">
        <v>0</v>
      </c>
      <c r="G53" s="172"/>
      <c r="H53" s="87"/>
      <c r="I53" s="173">
        <v>0</v>
      </c>
      <c r="J53" s="172"/>
      <c r="K53" s="87"/>
      <c r="L53" s="173">
        <v>7.9</v>
      </c>
      <c r="M53" s="174" t="s">
        <v>21</v>
      </c>
      <c r="N53" s="172"/>
      <c r="O53" s="87"/>
      <c r="P53" s="175">
        <v>0</v>
      </c>
      <c r="Q53" s="18"/>
      <c r="R53" s="34" t="s">
        <v>91</v>
      </c>
      <c r="S53" s="35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7"/>
      <c r="BQ53" s="167"/>
      <c r="BR53" s="167"/>
      <c r="BS53" s="167"/>
      <c r="BT53" s="167"/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  <c r="DE53" s="167"/>
      <c r="DF53" s="167"/>
      <c r="DG53" s="167"/>
      <c r="DH53" s="167"/>
      <c r="DI53" s="167"/>
      <c r="DJ53" s="167"/>
      <c r="DK53" s="167"/>
      <c r="DL53" s="167"/>
      <c r="DM53" s="167"/>
      <c r="DN53" s="167"/>
      <c r="DO53" s="167"/>
      <c r="DP53" s="167"/>
      <c r="DQ53" s="167"/>
      <c r="DR53" s="167"/>
      <c r="DS53" s="167"/>
      <c r="DT53" s="167"/>
      <c r="DU53" s="167"/>
      <c r="DV53" s="167"/>
      <c r="DW53" s="167"/>
      <c r="DX53" s="167"/>
      <c r="DY53" s="167"/>
      <c r="DZ53" s="167"/>
      <c r="EA53" s="167"/>
      <c r="EB53" s="167"/>
      <c r="EC53" s="167"/>
      <c r="ED53" s="167"/>
      <c r="EE53" s="167"/>
      <c r="EF53" s="167"/>
      <c r="EG53" s="167"/>
      <c r="EH53" s="167"/>
      <c r="EI53" s="167"/>
      <c r="EJ53" s="167"/>
      <c r="EK53" s="167"/>
      <c r="EL53" s="167"/>
      <c r="EM53" s="167"/>
      <c r="EN53" s="167"/>
      <c r="EO53" s="167"/>
      <c r="EP53" s="167"/>
      <c r="EQ53" s="167"/>
      <c r="ER53" s="167"/>
      <c r="ES53" s="167"/>
      <c r="ET53" s="167"/>
      <c r="EU53" s="167"/>
      <c r="EV53" s="167"/>
      <c r="EW53" s="167"/>
      <c r="EX53" s="167"/>
      <c r="EY53" s="167"/>
      <c r="EZ53" s="167"/>
      <c r="FA53" s="167"/>
      <c r="FB53" s="167"/>
      <c r="FC53" s="167"/>
      <c r="FD53" s="167"/>
      <c r="FE53" s="167"/>
      <c r="FF53" s="167"/>
      <c r="FG53" s="167"/>
      <c r="FH53" s="167"/>
      <c r="FI53" s="167"/>
      <c r="FJ53" s="167"/>
      <c r="FK53" s="167"/>
      <c r="FL53" s="167"/>
      <c r="FM53" s="167"/>
    </row>
    <row r="54" spans="1:169" ht="25.5" customHeight="1">
      <c r="A54" s="171"/>
      <c r="B54" s="100" t="s">
        <v>92</v>
      </c>
      <c r="C54" s="100"/>
      <c r="D54" s="172"/>
      <c r="E54" s="87"/>
      <c r="F54" s="173">
        <v>1.8</v>
      </c>
      <c r="G54" s="172"/>
      <c r="H54" s="87"/>
      <c r="I54" s="173">
        <v>3</v>
      </c>
      <c r="J54" s="172"/>
      <c r="K54" s="87"/>
      <c r="L54" s="173">
        <v>15.1</v>
      </c>
      <c r="M54" s="174" t="s">
        <v>21</v>
      </c>
      <c r="N54" s="172"/>
      <c r="O54" s="87"/>
      <c r="P54" s="175">
        <v>1.9</v>
      </c>
      <c r="Q54" s="18"/>
      <c r="R54" s="34" t="s">
        <v>93</v>
      </c>
      <c r="S54" s="35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  <c r="DB54" s="167"/>
      <c r="DC54" s="167"/>
      <c r="DD54" s="167"/>
      <c r="DE54" s="167"/>
      <c r="DF54" s="167"/>
      <c r="DG54" s="167"/>
      <c r="DH54" s="167"/>
      <c r="DI54" s="167"/>
      <c r="DJ54" s="167"/>
      <c r="DK54" s="167"/>
      <c r="DL54" s="167"/>
      <c r="DM54" s="167"/>
      <c r="DN54" s="167"/>
      <c r="DO54" s="167"/>
      <c r="DP54" s="167"/>
      <c r="DQ54" s="167"/>
      <c r="DR54" s="167"/>
      <c r="DS54" s="167"/>
      <c r="DT54" s="167"/>
      <c r="DU54" s="167"/>
      <c r="DV54" s="167"/>
      <c r="DW54" s="167"/>
      <c r="DX54" s="167"/>
      <c r="DY54" s="167"/>
      <c r="DZ54" s="167"/>
      <c r="EA54" s="167"/>
      <c r="EB54" s="167"/>
      <c r="EC54" s="167"/>
      <c r="ED54" s="167"/>
      <c r="EE54" s="167"/>
      <c r="EF54" s="167"/>
      <c r="EG54" s="167"/>
      <c r="EH54" s="167"/>
      <c r="EI54" s="167"/>
      <c r="EJ54" s="167"/>
      <c r="EK54" s="167"/>
      <c r="EL54" s="167"/>
      <c r="EM54" s="167"/>
      <c r="EN54" s="167"/>
      <c r="EO54" s="167"/>
      <c r="EP54" s="167"/>
      <c r="EQ54" s="167"/>
      <c r="ER54" s="167"/>
      <c r="ES54" s="167"/>
      <c r="ET54" s="167"/>
      <c r="EU54" s="167"/>
      <c r="EV54" s="167"/>
      <c r="EW54" s="167"/>
      <c r="EX54" s="167"/>
      <c r="EY54" s="167"/>
      <c r="EZ54" s="167"/>
      <c r="FA54" s="167"/>
      <c r="FB54" s="167"/>
      <c r="FC54" s="167"/>
      <c r="FD54" s="167"/>
      <c r="FE54" s="167"/>
      <c r="FF54" s="167"/>
      <c r="FG54" s="167"/>
      <c r="FH54" s="167"/>
      <c r="FI54" s="167"/>
      <c r="FJ54" s="167"/>
      <c r="FK54" s="167"/>
      <c r="FL54" s="167"/>
      <c r="FM54" s="167"/>
    </row>
    <row r="55" spans="1:169" ht="25.5" customHeight="1">
      <c r="A55" s="171"/>
      <c r="B55" s="100" t="s">
        <v>94</v>
      </c>
      <c r="C55" s="100"/>
      <c r="D55" s="172"/>
      <c r="E55" s="97"/>
      <c r="F55" s="173">
        <f>SUM(D55:E55)</f>
        <v>0</v>
      </c>
      <c r="G55" s="172"/>
      <c r="H55" s="97"/>
      <c r="I55" s="173">
        <v>0.1</v>
      </c>
      <c r="J55" s="172"/>
      <c r="K55" s="97"/>
      <c r="L55" s="173">
        <v>0.3</v>
      </c>
      <c r="M55" s="124" t="s">
        <v>21</v>
      </c>
      <c r="N55" s="172"/>
      <c r="O55" s="97"/>
      <c r="P55" s="175">
        <f>SUM(N55:O55)</f>
        <v>0</v>
      </c>
      <c r="Q55" s="18"/>
      <c r="R55" s="34" t="s">
        <v>95</v>
      </c>
      <c r="S55" s="35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7"/>
      <c r="DH55" s="167"/>
      <c r="DI55" s="167"/>
      <c r="DJ55" s="167"/>
      <c r="DK55" s="167"/>
      <c r="DL55" s="167"/>
      <c r="DM55" s="167"/>
      <c r="DN55" s="167"/>
      <c r="DO55" s="167"/>
      <c r="DP55" s="167"/>
      <c r="DQ55" s="167"/>
      <c r="DR55" s="167"/>
      <c r="DS55" s="167"/>
      <c r="DT55" s="167"/>
      <c r="DU55" s="167"/>
      <c r="DV55" s="167"/>
      <c r="DW55" s="167"/>
      <c r="DX55" s="167"/>
      <c r="DY55" s="167"/>
      <c r="DZ55" s="167"/>
      <c r="EA55" s="167"/>
      <c r="EB55" s="167"/>
      <c r="EC55" s="167"/>
      <c r="ED55" s="167"/>
      <c r="EE55" s="167"/>
      <c r="EF55" s="167"/>
      <c r="EG55" s="167"/>
      <c r="EH55" s="167"/>
      <c r="EI55" s="167"/>
      <c r="EJ55" s="167"/>
      <c r="EK55" s="167"/>
      <c r="EL55" s="167"/>
      <c r="EM55" s="167"/>
      <c r="EN55" s="167"/>
      <c r="EO55" s="167"/>
      <c r="EP55" s="167"/>
      <c r="EQ55" s="167"/>
      <c r="ER55" s="167"/>
      <c r="ES55" s="167"/>
      <c r="ET55" s="167"/>
      <c r="EU55" s="167"/>
      <c r="EV55" s="167"/>
      <c r="EW55" s="167"/>
      <c r="EX55" s="167"/>
      <c r="EY55" s="167"/>
      <c r="EZ55" s="167"/>
      <c r="FA55" s="167"/>
      <c r="FB55" s="167"/>
      <c r="FC55" s="167"/>
      <c r="FD55" s="167"/>
      <c r="FE55" s="167"/>
      <c r="FF55" s="167"/>
      <c r="FG55" s="167"/>
      <c r="FH55" s="167"/>
      <c r="FI55" s="167"/>
      <c r="FJ55" s="167"/>
      <c r="FK55" s="167"/>
      <c r="FL55" s="167"/>
      <c r="FM55" s="167"/>
    </row>
    <row r="56" spans="1:169" ht="25.5" customHeight="1" thickBot="1">
      <c r="A56" s="176"/>
      <c r="B56" s="177" t="s">
        <v>96</v>
      </c>
      <c r="C56" s="177"/>
      <c r="D56" s="178"/>
      <c r="E56" s="179"/>
      <c r="F56" s="180">
        <f>F52+F53-F54-F55</f>
        <v>14.7</v>
      </c>
      <c r="G56" s="178"/>
      <c r="H56" s="179"/>
      <c r="I56" s="180">
        <f>I52+I53-I54-I55</f>
        <v>11.6</v>
      </c>
      <c r="J56" s="178"/>
      <c r="K56" s="179"/>
      <c r="L56" s="180">
        <f>L52+L53-L54-L55</f>
        <v>11.6</v>
      </c>
      <c r="M56" s="181" t="s">
        <v>21</v>
      </c>
      <c r="N56" s="178"/>
      <c r="O56" s="179"/>
      <c r="P56" s="182">
        <v>0</v>
      </c>
      <c r="Q56" s="183"/>
      <c r="R56" s="184" t="s">
        <v>97</v>
      </c>
      <c r="S56" s="185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7"/>
      <c r="BQ56" s="167"/>
      <c r="BR56" s="167"/>
      <c r="BS56" s="167"/>
      <c r="BT56" s="167"/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7"/>
      <c r="DH56" s="167"/>
      <c r="DI56" s="167"/>
      <c r="DJ56" s="167"/>
      <c r="DK56" s="167"/>
      <c r="DL56" s="167"/>
      <c r="DM56" s="167"/>
      <c r="DN56" s="167"/>
      <c r="DO56" s="167"/>
      <c r="DP56" s="167"/>
      <c r="DQ56" s="167"/>
      <c r="DR56" s="167"/>
      <c r="DS56" s="167"/>
      <c r="DT56" s="167"/>
      <c r="DU56" s="167"/>
      <c r="DV56" s="167"/>
      <c r="DW56" s="167"/>
      <c r="DX56" s="167"/>
      <c r="DY56" s="167"/>
      <c r="DZ56" s="167"/>
      <c r="EA56" s="167"/>
      <c r="EB56" s="167"/>
      <c r="EC56" s="167"/>
      <c r="ED56" s="167"/>
      <c r="EE56" s="167"/>
      <c r="EF56" s="167"/>
      <c r="EG56" s="167"/>
      <c r="EH56" s="167"/>
      <c r="EI56" s="167"/>
      <c r="EJ56" s="167"/>
      <c r="EK56" s="167"/>
      <c r="EL56" s="167"/>
      <c r="EM56" s="167"/>
      <c r="EN56" s="167"/>
      <c r="EO56" s="167"/>
      <c r="EP56" s="167"/>
      <c r="EQ56" s="167"/>
      <c r="ER56" s="167"/>
      <c r="ES56" s="167"/>
      <c r="ET56" s="167"/>
      <c r="EU56" s="167"/>
      <c r="EV56" s="167"/>
      <c r="EW56" s="167"/>
      <c r="EX56" s="167"/>
      <c r="EY56" s="167"/>
      <c r="EZ56" s="167"/>
      <c r="FA56" s="167"/>
      <c r="FB56" s="167"/>
      <c r="FC56" s="167"/>
      <c r="FD56" s="167"/>
      <c r="FE56" s="167"/>
      <c r="FF56" s="167"/>
      <c r="FG56" s="167"/>
      <c r="FH56" s="167"/>
      <c r="FI56" s="167"/>
      <c r="FJ56" s="167"/>
      <c r="FK56" s="167"/>
      <c r="FL56" s="167"/>
      <c r="FM56" s="167"/>
    </row>
    <row r="57" spans="1:169" ht="27">
      <c r="A57" s="186" t="s">
        <v>98</v>
      </c>
      <c r="B57" s="187"/>
      <c r="C57" s="187"/>
      <c r="D57" s="187"/>
      <c r="E57" s="187"/>
      <c r="F57" s="187"/>
      <c r="G57" s="187"/>
      <c r="H57" s="187"/>
      <c r="I57" s="31"/>
      <c r="J57" s="258" t="s">
        <v>99</v>
      </c>
      <c r="K57" s="258"/>
      <c r="L57" s="188"/>
      <c r="M57" s="189"/>
      <c r="N57" s="189"/>
      <c r="O57" s="189"/>
      <c r="P57" s="189"/>
      <c r="Q57" s="189"/>
      <c r="R57" s="189"/>
      <c r="S57" s="190" t="s">
        <v>100</v>
      </c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</row>
    <row r="58" spans="1:169" ht="27">
      <c r="A58" s="186" t="s">
        <v>101</v>
      </c>
      <c r="B58" s="187"/>
      <c r="C58" s="187"/>
      <c r="D58" s="187"/>
      <c r="E58" s="187"/>
      <c r="F58" s="187"/>
      <c r="G58" s="187"/>
      <c r="H58" s="187"/>
      <c r="I58" s="259" t="s">
        <v>102</v>
      </c>
      <c r="J58" s="259"/>
      <c r="K58" s="260" t="s">
        <v>103</v>
      </c>
      <c r="L58" s="260"/>
      <c r="M58" s="191"/>
      <c r="N58" s="191"/>
      <c r="O58" s="191"/>
      <c r="P58" s="191"/>
      <c r="Q58" s="191"/>
      <c r="R58" s="191"/>
      <c r="S58" s="190" t="s">
        <v>104</v>
      </c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</row>
    <row r="59" spans="1:169" ht="27">
      <c r="A59" s="186"/>
      <c r="B59" s="187"/>
      <c r="C59" s="187"/>
      <c r="D59" s="187"/>
      <c r="E59" s="187"/>
      <c r="F59" s="187"/>
      <c r="G59" s="187"/>
      <c r="H59" s="192" t="s">
        <v>105</v>
      </c>
      <c r="I59" s="193">
        <v>893</v>
      </c>
      <c r="J59" s="194" t="s">
        <v>106</v>
      </c>
      <c r="K59" s="193">
        <v>200</v>
      </c>
      <c r="L59" s="194" t="s">
        <v>106</v>
      </c>
      <c r="M59" s="195" t="s">
        <v>107</v>
      </c>
      <c r="N59" s="191"/>
      <c r="O59" s="191"/>
      <c r="P59" s="191"/>
      <c r="Q59" s="191"/>
      <c r="R59" s="191"/>
      <c r="S59" s="190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</row>
    <row r="60" spans="1:169" ht="27">
      <c r="A60" s="196"/>
      <c r="B60" s="197"/>
      <c r="C60" s="197"/>
      <c r="D60" s="198"/>
      <c r="E60" s="198"/>
      <c r="F60" s="31"/>
      <c r="G60" s="192"/>
      <c r="H60" s="192" t="s">
        <v>108</v>
      </c>
      <c r="I60" s="193">
        <v>2808</v>
      </c>
      <c r="J60" s="194" t="s">
        <v>106</v>
      </c>
      <c r="K60" s="193">
        <v>138</v>
      </c>
      <c r="L60" s="194" t="s">
        <v>106</v>
      </c>
      <c r="M60" s="195" t="s">
        <v>109</v>
      </c>
      <c r="N60" s="199"/>
      <c r="O60" s="199"/>
      <c r="P60" s="200"/>
      <c r="Q60" s="200"/>
      <c r="R60" s="200"/>
      <c r="S60" s="201"/>
      <c r="T60" s="194"/>
      <c r="U60" s="194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</row>
    <row r="61" spans="1:169" ht="27">
      <c r="A61" s="196"/>
      <c r="B61" s="197"/>
      <c r="C61" s="197"/>
      <c r="D61" s="198"/>
      <c r="E61" s="198"/>
      <c r="F61" s="31"/>
      <c r="G61" s="192"/>
      <c r="H61" s="202" t="s">
        <v>127</v>
      </c>
      <c r="I61" s="34" t="s">
        <v>128</v>
      </c>
      <c r="J61" s="194" t="s">
        <v>106</v>
      </c>
      <c r="K61" s="34" t="s">
        <v>129</v>
      </c>
      <c r="L61" s="194" t="s">
        <v>106</v>
      </c>
      <c r="M61" s="203" t="s">
        <v>130</v>
      </c>
      <c r="N61" s="199"/>
      <c r="O61" s="203"/>
      <c r="P61" s="191"/>
      <c r="Q61" s="191"/>
      <c r="R61" s="191"/>
      <c r="S61" s="190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</row>
    <row r="62" spans="1:169" ht="27">
      <c r="A62" s="204" t="s">
        <v>110</v>
      </c>
      <c r="B62" s="197"/>
      <c r="C62" s="197"/>
      <c r="D62" s="202"/>
      <c r="E62" s="202"/>
      <c r="F62" s="31"/>
      <c r="G62" s="202"/>
      <c r="H62" s="127"/>
      <c r="I62" s="31"/>
      <c r="J62" s="257" t="s">
        <v>111</v>
      </c>
      <c r="K62" s="257"/>
      <c r="L62" s="205"/>
      <c r="M62" s="191"/>
      <c r="N62" s="203"/>
      <c r="O62" s="203"/>
      <c r="P62" s="191"/>
      <c r="Q62" s="191"/>
      <c r="R62" s="191"/>
      <c r="S62" s="190" t="s">
        <v>112</v>
      </c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</row>
    <row r="63" spans="1:169" ht="27">
      <c r="A63" s="186" t="s">
        <v>113</v>
      </c>
      <c r="B63" s="127"/>
      <c r="C63" s="127"/>
      <c r="D63" s="127"/>
      <c r="E63" s="127"/>
      <c r="F63" s="127"/>
      <c r="G63" s="127"/>
      <c r="H63" s="31"/>
      <c r="I63" s="31"/>
      <c r="J63" s="257" t="s">
        <v>114</v>
      </c>
      <c r="K63" s="257"/>
      <c r="L63" s="205"/>
      <c r="M63" s="31"/>
      <c r="N63" s="191"/>
      <c r="O63" s="191"/>
      <c r="P63" s="191"/>
      <c r="Q63" s="191"/>
      <c r="R63" s="191"/>
      <c r="S63" s="190" t="s">
        <v>115</v>
      </c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</row>
    <row r="64" spans="1:169" ht="27">
      <c r="A64" s="186" t="s">
        <v>116</v>
      </c>
      <c r="B64" s="127"/>
      <c r="C64" s="127"/>
      <c r="D64" s="127"/>
      <c r="E64" s="127"/>
      <c r="F64" s="127"/>
      <c r="G64" s="127"/>
      <c r="H64" s="31"/>
      <c r="I64" s="31"/>
      <c r="J64" s="205"/>
      <c r="K64" s="31"/>
      <c r="L64" s="31"/>
      <c r="M64" s="31"/>
      <c r="N64" s="191"/>
      <c r="O64" s="191"/>
      <c r="P64" s="191"/>
      <c r="Q64" s="191"/>
      <c r="R64" s="191"/>
      <c r="S64" s="190" t="s">
        <v>117</v>
      </c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</row>
    <row r="65" spans="1:169" ht="9.75" customHeight="1" thickBot="1">
      <c r="A65" s="206"/>
      <c r="B65" s="207"/>
      <c r="C65" s="207"/>
      <c r="D65" s="207"/>
      <c r="E65" s="207"/>
      <c r="F65" s="207"/>
      <c r="G65" s="207"/>
      <c r="H65" s="207"/>
      <c r="I65" s="207"/>
      <c r="J65" s="208"/>
      <c r="K65" s="209"/>
      <c r="L65" s="210"/>
      <c r="M65" s="210"/>
      <c r="N65" s="210"/>
      <c r="O65" s="210"/>
      <c r="P65" s="210"/>
      <c r="Q65" s="210"/>
      <c r="R65" s="210"/>
      <c r="S65" s="211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2"/>
      <c r="CC65" s="212"/>
      <c r="CD65" s="212"/>
      <c r="CE65" s="212"/>
      <c r="CF65" s="212"/>
      <c r="CG65" s="212"/>
      <c r="CH65" s="212"/>
      <c r="CI65" s="212"/>
      <c r="CJ65" s="212"/>
      <c r="CK65" s="212"/>
      <c r="CL65" s="212"/>
      <c r="CM65" s="212"/>
      <c r="CN65" s="212"/>
      <c r="CO65" s="212"/>
      <c r="CP65" s="212"/>
      <c r="CQ65" s="212"/>
      <c r="CR65" s="212"/>
      <c r="CS65" s="212"/>
      <c r="CT65" s="212"/>
      <c r="CU65" s="212"/>
      <c r="CV65" s="212"/>
      <c r="CW65" s="212"/>
      <c r="CX65" s="212"/>
      <c r="CY65" s="212"/>
      <c r="CZ65" s="212"/>
      <c r="DA65" s="212"/>
      <c r="DB65" s="212"/>
      <c r="DC65" s="212"/>
      <c r="DD65" s="212"/>
      <c r="DE65" s="212"/>
      <c r="DF65" s="212"/>
      <c r="DG65" s="212"/>
      <c r="DH65" s="212"/>
      <c r="DI65" s="212"/>
      <c r="DJ65" s="212"/>
      <c r="DK65" s="212"/>
      <c r="DL65" s="212"/>
      <c r="DM65" s="212"/>
      <c r="DN65" s="212"/>
      <c r="DO65" s="212"/>
      <c r="DP65" s="212"/>
      <c r="DQ65" s="212"/>
      <c r="DR65" s="212"/>
      <c r="DS65" s="212"/>
      <c r="DT65" s="212"/>
      <c r="DU65" s="212"/>
      <c r="DV65" s="212"/>
      <c r="DW65" s="212"/>
      <c r="DX65" s="212"/>
      <c r="DY65" s="212"/>
      <c r="DZ65" s="212"/>
      <c r="EA65" s="212"/>
      <c r="EB65" s="212"/>
      <c r="EC65" s="212"/>
      <c r="ED65" s="212"/>
      <c r="EE65" s="212"/>
      <c r="EF65" s="212"/>
      <c r="EG65" s="212"/>
      <c r="EH65" s="212"/>
      <c r="EI65" s="212"/>
      <c r="EJ65" s="212"/>
      <c r="EK65" s="212"/>
      <c r="EL65" s="212"/>
      <c r="EM65" s="212"/>
      <c r="EN65" s="212"/>
      <c r="EO65" s="212"/>
      <c r="EP65" s="212"/>
      <c r="EQ65" s="212"/>
      <c r="ER65" s="212"/>
      <c r="ES65" s="212"/>
      <c r="ET65" s="212"/>
      <c r="EU65" s="212"/>
      <c r="EV65" s="212"/>
      <c r="EW65" s="212"/>
      <c r="EX65" s="212"/>
      <c r="EY65" s="212"/>
      <c r="EZ65" s="212"/>
      <c r="FA65" s="212"/>
      <c r="FB65" s="212"/>
      <c r="FC65" s="212"/>
      <c r="FD65" s="212"/>
      <c r="FE65" s="212"/>
      <c r="FF65" s="212"/>
      <c r="FG65" s="212"/>
      <c r="FH65" s="212"/>
      <c r="FI65" s="212"/>
      <c r="FJ65" s="212"/>
      <c r="FK65" s="212"/>
      <c r="FL65" s="212"/>
      <c r="FM65" s="212"/>
    </row>
  </sheetData>
  <mergeCells count="36">
    <mergeCell ref="J63:K63"/>
    <mergeCell ref="J57:K57"/>
    <mergeCell ref="I58:J58"/>
    <mergeCell ref="K58:L58"/>
    <mergeCell ref="J62:K62"/>
    <mergeCell ref="G45:I45"/>
    <mergeCell ref="J45:L45"/>
    <mergeCell ref="N45:P45"/>
    <mergeCell ref="Q45:R45"/>
    <mergeCell ref="D43:F43"/>
    <mergeCell ref="G43:I43"/>
    <mergeCell ref="J43:L43"/>
    <mergeCell ref="N43:P43"/>
    <mergeCell ref="D12:F12"/>
    <mergeCell ref="G12:I12"/>
    <mergeCell ref="J12:L12"/>
    <mergeCell ref="N12:P12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madeliedj</cp:lastModifiedBy>
  <cp:lastPrinted>2004-08-25T06:56:27Z</cp:lastPrinted>
  <dcterms:created xsi:type="dcterms:W3CDTF">2004-08-24T08:42:46Z</dcterms:created>
  <dcterms:modified xsi:type="dcterms:W3CDTF">2004-08-25T06:56:55Z</dcterms:modified>
  <cp:category/>
  <cp:version/>
  <cp:contentType/>
  <cp:contentStatus/>
</cp:coreProperties>
</file>