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27" activeTab="0"/>
  </bookViews>
  <sheets>
    <sheet name="sorghum" sheetId="1" r:id="rId1"/>
  </sheets>
  <definedNames/>
  <calcPr fullCalcOnLoad="1"/>
</workbook>
</file>

<file path=xl/sharedStrings.xml><?xml version="1.0" encoding="utf-8"?>
<sst xmlns="http://schemas.openxmlformats.org/spreadsheetml/2006/main" count="172" uniqueCount="130">
  <si>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</si>
  <si>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</si>
  <si>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</si>
  <si>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</si>
  <si>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</si>
  <si>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</si>
  <si>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</si>
  <si>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</si>
  <si>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</si>
  <si>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</si>
  <si>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</si>
  <si>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</si>
  <si>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Storers, traders</t>
  </si>
  <si>
    <t>Opbergers, handelaars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</si>
  <si>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</si>
  <si>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</si>
  <si>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</si>
  <si>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</si>
  <si>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</si>
  <si>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</si>
  <si>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</si>
  <si>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</si>
  <si>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</si>
  <si>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</si>
  <si>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</si>
  <si>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</si>
  <si>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</si>
  <si>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</si>
  <si>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'000 t</t>
  </si>
  <si>
    <t>Progressive/Progressief</t>
  </si>
  <si>
    <t>Net dispatches(+)/receipts(-)</t>
  </si>
  <si>
    <t>Netto versendings(+)/ontvangstes(-)</t>
  </si>
  <si>
    <t xml:space="preserve"> Invoere bestem vir RSA</t>
  </si>
  <si>
    <t>included in the above information</t>
  </si>
  <si>
    <t xml:space="preserve">    ingesluit in inligting hierbo nie</t>
  </si>
  <si>
    <t>Opening stock</t>
  </si>
  <si>
    <t>Beginvoorraad</t>
  </si>
  <si>
    <t>Imported</t>
  </si>
  <si>
    <t>Ingevoer</t>
  </si>
  <si>
    <t>Exported</t>
  </si>
  <si>
    <t>Uitgevoer</t>
  </si>
  <si>
    <t>Stock surplus(-)/deficit(+)</t>
  </si>
  <si>
    <t>Voorraad surplus(-)/tekort(+)</t>
  </si>
  <si>
    <t>Stock</t>
  </si>
  <si>
    <t>Voorraad</t>
  </si>
  <si>
    <t>Apr 2004</t>
  </si>
  <si>
    <t>1 Apr 2004</t>
  </si>
  <si>
    <t>30 Apr 2004</t>
  </si>
  <si>
    <t>Imports destined for RSA</t>
  </si>
  <si>
    <t>African countries</t>
  </si>
  <si>
    <t>Afrika lande</t>
  </si>
  <si>
    <t>Other countries</t>
  </si>
  <si>
    <t>Ander lande</t>
  </si>
  <si>
    <t xml:space="preserve">Onttrek deur produsente </t>
  </si>
  <si>
    <t>(h) Imports destined for exports not</t>
  </si>
  <si>
    <t>(h) Invoere bestem vir uitvoere nie</t>
  </si>
  <si>
    <t>(g) Stock stored at: (6)</t>
  </si>
  <si>
    <t>(g) Voorraad geberg by: (6)</t>
  </si>
  <si>
    <t>GM-GL</t>
  </si>
  <si>
    <t>GH</t>
  </si>
  <si>
    <t>Sweet/Soet</t>
  </si>
  <si>
    <t>Bitter</t>
  </si>
  <si>
    <t>1 Apr 2003</t>
  </si>
  <si>
    <t>Human consumption:</t>
  </si>
  <si>
    <t>Menslike verbruik:</t>
  </si>
  <si>
    <t>Indoor malting process</t>
  </si>
  <si>
    <t>Binnenshuise moutproses</t>
  </si>
  <si>
    <t>Floor malting process</t>
  </si>
  <si>
    <t>Vloer moutproses</t>
  </si>
  <si>
    <t>Meal</t>
  </si>
  <si>
    <t>Meel</t>
  </si>
  <si>
    <t>Rice and grits - brew</t>
  </si>
  <si>
    <t>Rys en gruis - brou</t>
  </si>
  <si>
    <t>Rice and grits - consumption</t>
  </si>
  <si>
    <t>Rys en gruis - verbruikers</t>
  </si>
  <si>
    <t>Animal feed:</t>
  </si>
  <si>
    <t>Veevoermark:</t>
  </si>
  <si>
    <t>Pet Food</t>
  </si>
  <si>
    <t>Troeteldierkos</t>
  </si>
  <si>
    <t>Feed - poultry</t>
  </si>
  <si>
    <t>Voer - pluimvee</t>
  </si>
  <si>
    <t>Feed - livestock</t>
  </si>
  <si>
    <t>Voer - lewende hawe</t>
  </si>
  <si>
    <t>Whole sorghum</t>
  </si>
  <si>
    <t>Heelsorghum</t>
  </si>
  <si>
    <t>Ingesluit 'n deel van die opkomende sektor - die balans sal nie noodwendig hier ingesluit word nie.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</si>
  <si>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</si>
  <si>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</si>
  <si>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</si>
  <si>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</si>
  <si>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</si>
  <si>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</si>
  <si>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Includes a portion of the production of developing sector - the balance will not necessarily be included here.</t>
  </si>
  <si>
    <t>(ii)</t>
  </si>
  <si>
    <t>(iii)</t>
  </si>
  <si>
    <t>Products (ii)</t>
  </si>
  <si>
    <t>Monthly announcement of information / Maandelikse bekendmaking van inligting (1)</t>
  </si>
  <si>
    <t>SORGHUM</t>
  </si>
  <si>
    <t>Sorghum equivalent.</t>
  </si>
  <si>
    <t>Sorghum ekwivalent.</t>
  </si>
  <si>
    <t>Sweet / Soet</t>
  </si>
  <si>
    <t xml:space="preserve">Bitter </t>
  </si>
  <si>
    <t>Surplus(-)/Tekort(+) (iii)</t>
  </si>
  <si>
    <t>Surplus(-)/Deficit(+) (iii)</t>
  </si>
  <si>
    <t xml:space="preserve">Produkte (ii) </t>
  </si>
  <si>
    <t xml:space="preserve">Die surplus/tekort syfers is gedeeltelik as gevolg van sorghum wat versend is as soet verbruik </t>
  </si>
  <si>
    <t>maar ontvang word as bitter verbruik.</t>
  </si>
  <si>
    <t xml:space="preserve">The surplus/deficit figures are partly due to sorghum dispatched as sweet consumption </t>
  </si>
  <si>
    <t>but received as bitter consumption.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</si>
  <si>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  <r>
      <rPr>
        <sz val="22"/>
        <rFont val="Arial Narrow"/>
        <family val="2"/>
      </rPr>
      <t xml:space="preserve"> </t>
    </r>
  </si>
  <si>
    <t>Produsentelewerings direk vanaf plase.</t>
  </si>
  <si>
    <t>SMI-062004</t>
  </si>
  <si>
    <t>Apr - May/Mei 2004</t>
  </si>
  <si>
    <t>May/Mei 2004</t>
  </si>
  <si>
    <t>Apr - May/Mei 2003</t>
  </si>
  <si>
    <t>Prog Apr - May/Mei 2003</t>
  </si>
  <si>
    <t>Prog. Apr - May/Mei 2004</t>
  </si>
  <si>
    <t>31 May/Mei 2004</t>
  </si>
  <si>
    <t>31 May/Mei 2003</t>
  </si>
  <si>
    <t>April - Mei 2004</t>
  </si>
  <si>
    <t>April - May 2004</t>
  </si>
  <si>
    <t>1 May/Mei 2004</t>
  </si>
  <si>
    <t>96 702</t>
  </si>
  <si>
    <t>6 279</t>
  </si>
  <si>
    <t xml:space="preserve"> 2004/2005 Year (Apr - Mar) / 2004/2005 Jaar (Apr - Mrt) (2)</t>
  </si>
  <si>
    <t>Maart 2004</t>
  </si>
  <si>
    <t>February 2004 (On request of the industry)</t>
  </si>
  <si>
    <t>March 2004</t>
  </si>
  <si>
    <t>Februarie 2004 (Op versoek van die bedryf)</t>
  </si>
  <si>
    <t>Preliminary/Voorlopig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</si>
</sst>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  <numFmt numFmtId="176" formatCode="00000"/>
    <numFmt numFmtId="177" formatCode="00"/>
  </numFmts>
  <fonts count="15">
    <font>
      <sz val="10"/>
      <name val="Arial"/>
      <family val="0"/>
    </font>
    <font>
      <sz val="15"/>
      <name val="Arial"/>
      <family val="2"/>
    </font>
    <font>
      <i/>
      <sz val="15"/>
      <name val="Arial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b/>
      <sz val="15"/>
      <color indexed="8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sz val="22"/>
      <name val="Arial"/>
      <family val="0"/>
    </font>
    <font>
      <b/>
      <sz val="24"/>
      <name val="Arial Narrow"/>
      <family val="2"/>
    </font>
    <font>
      <i/>
      <sz val="22"/>
      <name val="Arial Narrow"/>
      <family val="2"/>
    </font>
    <font>
      <i/>
      <sz val="22"/>
      <color indexed="8"/>
      <name val="Arial Narrow"/>
      <family val="2"/>
    </font>
    <font>
      <sz val="22"/>
      <color indexed="8"/>
      <name val="Arial Narrow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72" fontId="7" fillId="0" borderId="0" xfId="0" applyNumberFormat="1" applyFont="1" applyFill="1" applyBorder="1" applyAlignment="1" quotePrefix="1">
      <alignment horizontal="center"/>
    </xf>
    <xf numFmtId="1" fontId="2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1" fontId="3" fillId="0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6" fillId="0" borderId="0" xfId="0" applyFont="1" applyAlignment="1">
      <alignment/>
    </xf>
    <xf numFmtId="172" fontId="7" fillId="0" borderId="2" xfId="0" applyNumberFormat="1" applyFont="1" applyFill="1" applyBorder="1" applyAlignment="1" quotePrefix="1">
      <alignment horizontal="center"/>
    </xf>
    <xf numFmtId="1" fontId="2" fillId="0" borderId="2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vertical="center"/>
    </xf>
    <xf numFmtId="0" fontId="8" fillId="0" borderId="5" xfId="0" applyFont="1" applyFill="1" applyBorder="1" applyAlignment="1" quotePrefix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8" fillId="0" borderId="8" xfId="0" applyFont="1" applyFill="1" applyBorder="1" applyAlignment="1" quotePrefix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9" fillId="0" borderId="9" xfId="0" applyFont="1" applyFill="1" applyBorder="1" applyAlignment="1" quotePrefix="1">
      <alignment horizontal="left" vertical="center"/>
    </xf>
    <xf numFmtId="172" fontId="9" fillId="0" borderId="12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172" fontId="9" fillId="0" borderId="13" xfId="0" applyNumberFormat="1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72" fontId="9" fillId="0" borderId="14" xfId="0" applyNumberFormat="1" applyFont="1" applyFill="1" applyBorder="1" applyAlignment="1" quotePrefix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72" fontId="9" fillId="0" borderId="1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72" fontId="9" fillId="0" borderId="21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172" fontId="9" fillId="0" borderId="22" xfId="0" applyNumberFormat="1" applyFont="1" applyFill="1" applyBorder="1" applyAlignment="1">
      <alignment horizontal="right" vertical="center"/>
    </xf>
    <xf numFmtId="172" fontId="9" fillId="0" borderId="19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 quotePrefix="1">
      <alignment horizontal="left" vertical="center"/>
    </xf>
    <xf numFmtId="0" fontId="12" fillId="0" borderId="23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12" fillId="0" borderId="24" xfId="0" applyFont="1" applyFill="1" applyBorder="1" applyAlignment="1" quotePrefix="1">
      <alignment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right" vertical="center"/>
    </xf>
    <xf numFmtId="0" fontId="12" fillId="0" borderId="27" xfId="0" applyFont="1" applyFill="1" applyBorder="1" applyAlignment="1" quotePrefix="1">
      <alignment horizontal="right" vertical="center"/>
    </xf>
    <xf numFmtId="0" fontId="9" fillId="0" borderId="2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12" fillId="0" borderId="30" xfId="0" applyFont="1" applyFill="1" applyBorder="1" applyAlignment="1" quotePrefix="1">
      <alignment horizontal="right" vertical="center"/>
    </xf>
    <xf numFmtId="0" fontId="8" fillId="0" borderId="19" xfId="0" applyFont="1" applyFill="1" applyBorder="1" applyAlignment="1" quotePrefix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9" fillId="0" borderId="16" xfId="0" applyFont="1" applyFill="1" applyBorder="1" applyAlignment="1" quotePrefix="1">
      <alignment horizontal="lef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vertical="center"/>
    </xf>
    <xf numFmtId="172" fontId="9" fillId="0" borderId="16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172" fontId="9" fillId="0" borderId="4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17" fontId="9" fillId="0" borderId="3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172" fontId="9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17" fontId="9" fillId="0" borderId="34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6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72" fontId="13" fillId="0" borderId="6" xfId="0" applyNumberFormat="1" applyFont="1" applyFill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1" fontId="12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 quotePrefix="1">
      <alignment horizontal="right" vertical="center"/>
    </xf>
    <xf numFmtId="172" fontId="14" fillId="0" borderId="0" xfId="0" applyNumberFormat="1" applyFont="1" applyFill="1" applyBorder="1" applyAlignment="1">
      <alignment horizontal="left" vertical="center"/>
    </xf>
    <xf numFmtId="172" fontId="12" fillId="0" borderId="0" xfId="0" applyNumberFormat="1" applyFont="1" applyFill="1" applyBorder="1" applyAlignment="1" quotePrefix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" fontId="12" fillId="0" borderId="0" xfId="0" applyNumberFormat="1" applyFont="1" applyFill="1" applyBorder="1" applyAlignment="1" quotePrefix="1">
      <alignment horizontal="right" vertical="center"/>
    </xf>
    <xf numFmtId="172" fontId="13" fillId="0" borderId="0" xfId="0" applyNumberFormat="1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horizontal="right" vertical="center"/>
    </xf>
    <xf numFmtId="172" fontId="13" fillId="0" borderId="11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/>
    </xf>
    <xf numFmtId="0" fontId="12" fillId="0" borderId="9" xfId="0" applyFont="1" applyFill="1" applyBorder="1" applyAlignment="1">
      <alignment vertical="center"/>
    </xf>
    <xf numFmtId="172" fontId="13" fillId="0" borderId="0" xfId="0" applyNumberFormat="1" applyFont="1" applyFill="1" applyBorder="1" applyAlignment="1" quotePrefix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9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172" fontId="9" fillId="0" borderId="9" xfId="0" applyNumberFormat="1" applyFont="1" applyFill="1" applyBorder="1" applyAlignment="1">
      <alignment horizontal="right" vertical="center"/>
    </xf>
    <xf numFmtId="172" fontId="9" fillId="0" borderId="27" xfId="0" applyNumberFormat="1" applyFont="1" applyFill="1" applyBorder="1" applyAlignment="1">
      <alignment horizontal="right" vertical="center"/>
    </xf>
    <xf numFmtId="172" fontId="9" fillId="0" borderId="11" xfId="0" applyNumberFormat="1" applyFont="1" applyFill="1" applyBorder="1" applyAlignment="1">
      <alignment horizontal="right" vertical="center"/>
    </xf>
    <xf numFmtId="172" fontId="9" fillId="0" borderId="37" xfId="0" applyNumberFormat="1" applyFont="1" applyFill="1" applyBorder="1" applyAlignment="1">
      <alignment horizontal="right" vertical="center"/>
    </xf>
    <xf numFmtId="172" fontId="9" fillId="0" borderId="38" xfId="0" applyNumberFormat="1" applyFont="1" applyFill="1" applyBorder="1" applyAlignment="1">
      <alignment horizontal="right" vertical="center"/>
    </xf>
    <xf numFmtId="172" fontId="9" fillId="0" borderId="39" xfId="0" applyNumberFormat="1" applyFont="1" applyFill="1" applyBorder="1" applyAlignment="1">
      <alignment horizontal="right" vertical="center"/>
    </xf>
    <xf numFmtId="172" fontId="9" fillId="0" borderId="4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17" fontId="9" fillId="0" borderId="35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vertical="center"/>
    </xf>
    <xf numFmtId="172" fontId="9" fillId="0" borderId="43" xfId="0" applyNumberFormat="1" applyFont="1" applyFill="1" applyBorder="1" applyAlignment="1">
      <alignment vertical="center"/>
    </xf>
    <xf numFmtId="172" fontId="9" fillId="0" borderId="44" xfId="0" applyNumberFormat="1" applyFont="1" applyFill="1" applyBorder="1" applyAlignment="1">
      <alignment vertical="center"/>
    </xf>
    <xf numFmtId="172" fontId="9" fillId="0" borderId="21" xfId="0" applyNumberFormat="1" applyFont="1" applyFill="1" applyBorder="1" applyAlignment="1">
      <alignment vertical="center"/>
    </xf>
    <xf numFmtId="172" fontId="9" fillId="0" borderId="5" xfId="0" applyNumberFormat="1" applyFont="1" applyFill="1" applyBorder="1" applyAlignment="1">
      <alignment vertical="center"/>
    </xf>
    <xf numFmtId="172" fontId="9" fillId="0" borderId="45" xfId="0" applyNumberFormat="1" applyFont="1" applyFill="1" applyBorder="1" applyAlignment="1">
      <alignment vertical="center"/>
    </xf>
    <xf numFmtId="172" fontId="9" fillId="0" borderId="22" xfId="0" applyNumberFormat="1" applyFont="1" applyFill="1" applyBorder="1" applyAlignment="1">
      <alignment vertical="center"/>
    </xf>
    <xf numFmtId="172" fontId="9" fillId="0" borderId="6" xfId="0" applyNumberFormat="1" applyFont="1" applyFill="1" applyBorder="1" applyAlignment="1" quotePrefix="1">
      <alignment horizontal="center" vertical="center"/>
    </xf>
    <xf numFmtId="172" fontId="9" fillId="0" borderId="6" xfId="0" applyNumberFormat="1" applyFont="1" applyFill="1" applyBorder="1" applyAlignment="1">
      <alignment vertical="center"/>
    </xf>
    <xf numFmtId="172" fontId="9" fillId="0" borderId="46" xfId="0" applyNumberFormat="1" applyFont="1" applyFill="1" applyBorder="1" applyAlignment="1">
      <alignment vertical="center"/>
    </xf>
    <xf numFmtId="172" fontId="9" fillId="0" borderId="7" xfId="0" applyNumberFormat="1" applyFont="1" applyFill="1" applyBorder="1" applyAlignment="1">
      <alignment vertical="center"/>
    </xf>
    <xf numFmtId="172" fontId="9" fillId="0" borderId="33" xfId="0" applyNumberFormat="1" applyFont="1" applyFill="1" applyBorder="1" applyAlignment="1">
      <alignment vertical="center"/>
    </xf>
    <xf numFmtId="172" fontId="9" fillId="0" borderId="34" xfId="0" applyNumberFormat="1" applyFont="1" applyFill="1" applyBorder="1" applyAlignment="1">
      <alignment vertical="center"/>
    </xf>
    <xf numFmtId="172" fontId="9" fillId="0" borderId="35" xfId="0" applyNumberFormat="1" applyFont="1" applyFill="1" applyBorder="1" applyAlignment="1">
      <alignment vertical="center"/>
    </xf>
    <xf numFmtId="172" fontId="9" fillId="0" borderId="47" xfId="0" applyNumberFormat="1" applyFont="1" applyFill="1" applyBorder="1" applyAlignment="1">
      <alignment vertical="center"/>
    </xf>
    <xf numFmtId="172" fontId="9" fillId="0" borderId="48" xfId="0" applyNumberFormat="1" applyFont="1" applyFill="1" applyBorder="1" applyAlignment="1">
      <alignment vertical="center"/>
    </xf>
    <xf numFmtId="172" fontId="9" fillId="0" borderId="4" xfId="0" applyNumberFormat="1" applyFont="1" applyFill="1" applyBorder="1" applyAlignment="1" quotePrefix="1">
      <alignment horizontal="center" vertical="center"/>
    </xf>
    <xf numFmtId="172" fontId="9" fillId="0" borderId="0" xfId="0" applyNumberFormat="1" applyFont="1" applyFill="1" applyBorder="1" applyAlignment="1">
      <alignment vertical="center"/>
    </xf>
    <xf numFmtId="172" fontId="9" fillId="0" borderId="49" xfId="0" applyNumberFormat="1" applyFont="1" applyFill="1" applyBorder="1" applyAlignment="1">
      <alignment vertical="center"/>
    </xf>
    <xf numFmtId="172" fontId="9" fillId="0" borderId="33" xfId="0" applyNumberFormat="1" applyFont="1" applyFill="1" applyBorder="1" applyAlignment="1">
      <alignment horizontal="right" vertical="center"/>
    </xf>
    <xf numFmtId="172" fontId="9" fillId="0" borderId="50" xfId="0" applyNumberFormat="1" applyFont="1" applyFill="1" applyBorder="1" applyAlignment="1">
      <alignment vertical="center"/>
    </xf>
    <xf numFmtId="172" fontId="9" fillId="0" borderId="51" xfId="0" applyNumberFormat="1" applyFont="1" applyFill="1" applyBorder="1" applyAlignment="1">
      <alignment vertical="center"/>
    </xf>
    <xf numFmtId="172" fontId="9" fillId="0" borderId="52" xfId="0" applyNumberFormat="1" applyFont="1" applyFill="1" applyBorder="1" applyAlignment="1">
      <alignment vertical="center"/>
    </xf>
    <xf numFmtId="172" fontId="9" fillId="0" borderId="53" xfId="0" applyNumberFormat="1" applyFont="1" applyFill="1" applyBorder="1" applyAlignment="1">
      <alignment vertical="center"/>
    </xf>
    <xf numFmtId="172" fontId="9" fillId="0" borderId="54" xfId="0" applyNumberFormat="1" applyFont="1" applyFill="1" applyBorder="1" applyAlignment="1">
      <alignment horizontal="right" vertical="center"/>
    </xf>
    <xf numFmtId="172" fontId="9" fillId="0" borderId="55" xfId="0" applyNumberFormat="1" applyFont="1" applyFill="1" applyBorder="1" applyAlignment="1">
      <alignment horizontal="right" vertical="center"/>
    </xf>
    <xf numFmtId="0" fontId="9" fillId="0" borderId="56" xfId="0" applyFont="1" applyFill="1" applyBorder="1" applyAlignment="1">
      <alignment horizontal="right" vertical="center"/>
    </xf>
    <xf numFmtId="172" fontId="9" fillId="0" borderId="26" xfId="0" applyNumberFormat="1" applyFont="1" applyFill="1" applyBorder="1" applyAlignment="1">
      <alignment vertical="center"/>
    </xf>
    <xf numFmtId="172" fontId="9" fillId="0" borderId="17" xfId="0" applyNumberFormat="1" applyFont="1" applyFill="1" applyBorder="1" applyAlignment="1">
      <alignment vertical="center"/>
    </xf>
    <xf numFmtId="172" fontId="9" fillId="0" borderId="25" xfId="0" applyNumberFormat="1" applyFont="1" applyFill="1" applyBorder="1" applyAlignment="1">
      <alignment vertical="center"/>
    </xf>
    <xf numFmtId="172" fontId="9" fillId="0" borderId="57" xfId="0" applyNumberFormat="1" applyFont="1" applyFill="1" applyBorder="1" applyAlignment="1">
      <alignment vertical="center"/>
    </xf>
    <xf numFmtId="172" fontId="9" fillId="0" borderId="10" xfId="0" applyNumberFormat="1" applyFont="1" applyFill="1" applyBorder="1" applyAlignment="1">
      <alignment vertical="center"/>
    </xf>
    <xf numFmtId="172" fontId="9" fillId="0" borderId="27" xfId="0" applyNumberFormat="1" applyFont="1" applyFill="1" applyBorder="1" applyAlignment="1">
      <alignment vertical="center"/>
    </xf>
    <xf numFmtId="172" fontId="9" fillId="0" borderId="57" xfId="0" applyNumberFormat="1" applyFont="1" applyFill="1" applyBorder="1" applyAlignment="1" quotePrefix="1">
      <alignment horizontal="right" vertical="center"/>
    </xf>
    <xf numFmtId="0" fontId="9" fillId="0" borderId="3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172" fontId="9" fillId="0" borderId="29" xfId="0" applyNumberFormat="1" applyFont="1" applyFill="1" applyBorder="1" applyAlignment="1">
      <alignment vertical="center"/>
    </xf>
    <xf numFmtId="172" fontId="9" fillId="0" borderId="20" xfId="0" applyNumberFormat="1" applyFont="1" applyFill="1" applyBorder="1" applyAlignment="1">
      <alignment vertical="center"/>
    </xf>
    <xf numFmtId="172" fontId="9" fillId="0" borderId="28" xfId="0" applyNumberFormat="1" applyFont="1" applyFill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172" fontId="9" fillId="0" borderId="28" xfId="0" applyNumberFormat="1" applyFont="1" applyFill="1" applyBorder="1" applyAlignment="1">
      <alignment horizontal="right" vertical="center"/>
    </xf>
    <xf numFmtId="172" fontId="9" fillId="0" borderId="4" xfId="0" applyNumberFormat="1" applyFont="1" applyFill="1" applyBorder="1" applyAlignment="1">
      <alignment vertical="center"/>
    </xf>
    <xf numFmtId="172" fontId="9" fillId="0" borderId="41" xfId="0" applyNumberFormat="1" applyFont="1" applyFill="1" applyBorder="1" applyAlignment="1">
      <alignment vertical="center"/>
    </xf>
    <xf numFmtId="172" fontId="9" fillId="0" borderId="58" xfId="0" applyNumberFormat="1" applyFont="1" applyFill="1" applyBorder="1" applyAlignment="1">
      <alignment vertical="center"/>
    </xf>
    <xf numFmtId="172" fontId="9" fillId="0" borderId="22" xfId="0" applyNumberFormat="1" applyFont="1" applyFill="1" applyBorder="1" applyAlignment="1" quotePrefix="1">
      <alignment horizontal="center" vertical="center"/>
    </xf>
    <xf numFmtId="172" fontId="9" fillId="0" borderId="23" xfId="0" applyNumberFormat="1" applyFont="1" applyFill="1" applyBorder="1" applyAlignment="1">
      <alignment vertical="center"/>
    </xf>
    <xf numFmtId="172" fontId="9" fillId="0" borderId="59" xfId="0" applyNumberFormat="1" applyFont="1" applyFill="1" applyBorder="1" applyAlignment="1">
      <alignment vertical="center"/>
    </xf>
    <xf numFmtId="172" fontId="9" fillId="0" borderId="60" xfId="0" applyNumberFormat="1" applyFont="1" applyFill="1" applyBorder="1" applyAlignment="1">
      <alignment vertical="center"/>
    </xf>
    <xf numFmtId="172" fontId="9" fillId="0" borderId="61" xfId="0" applyNumberFormat="1" applyFont="1" applyFill="1" applyBorder="1" applyAlignment="1" quotePrefix="1">
      <alignment horizontal="center" vertical="center"/>
    </xf>
    <xf numFmtId="172" fontId="9" fillId="0" borderId="56" xfId="0" applyNumberFormat="1" applyFont="1" applyFill="1" applyBorder="1" applyAlignment="1">
      <alignment vertical="center"/>
    </xf>
    <xf numFmtId="172" fontId="9" fillId="0" borderId="30" xfId="0" applyNumberFormat="1" applyFont="1" applyFill="1" applyBorder="1" applyAlignment="1">
      <alignment vertical="center"/>
    </xf>
    <xf numFmtId="172" fontId="9" fillId="0" borderId="62" xfId="0" applyNumberFormat="1" applyFont="1" applyFill="1" applyBorder="1" applyAlignment="1">
      <alignment vertical="center"/>
    </xf>
    <xf numFmtId="172" fontId="9" fillId="0" borderId="9" xfId="0" applyNumberFormat="1" applyFont="1" applyFill="1" applyBorder="1" applyAlignment="1">
      <alignment vertical="center"/>
    </xf>
    <xf numFmtId="172" fontId="9" fillId="0" borderId="31" xfId="0" applyNumberFormat="1" applyFont="1" applyFill="1" applyBorder="1" applyAlignment="1">
      <alignment vertical="center"/>
    </xf>
    <xf numFmtId="172" fontId="9" fillId="0" borderId="11" xfId="0" applyNumberFormat="1" applyFont="1" applyFill="1" applyBorder="1" applyAlignment="1">
      <alignment vertical="center"/>
    </xf>
    <xf numFmtId="0" fontId="12" fillId="0" borderId="63" xfId="0" applyFont="1" applyFill="1" applyBorder="1" applyAlignment="1" quotePrefix="1">
      <alignment vertical="center"/>
    </xf>
    <xf numFmtId="0" fontId="12" fillId="0" borderId="47" xfId="0" applyFont="1" applyFill="1" applyBorder="1" applyAlignment="1">
      <alignment horizontal="left" vertical="center"/>
    </xf>
    <xf numFmtId="172" fontId="9" fillId="0" borderId="1" xfId="0" applyNumberFormat="1" applyFont="1" applyFill="1" applyBorder="1" applyAlignment="1">
      <alignment vertical="center"/>
    </xf>
    <xf numFmtId="172" fontId="9" fillId="0" borderId="36" xfId="0" applyNumberFormat="1" applyFont="1" applyFill="1" applyBorder="1" applyAlignment="1" quotePrefix="1">
      <alignment horizontal="center" vertical="center"/>
    </xf>
    <xf numFmtId="0" fontId="12" fillId="0" borderId="34" xfId="0" applyFont="1" applyFill="1" applyBorder="1" applyAlignment="1">
      <alignment horizontal="right" vertical="center"/>
    </xf>
    <xf numFmtId="172" fontId="9" fillId="0" borderId="64" xfId="0" applyNumberFormat="1" applyFont="1" applyFill="1" applyBorder="1" applyAlignment="1">
      <alignment vertical="center"/>
    </xf>
    <xf numFmtId="172" fontId="9" fillId="0" borderId="32" xfId="0" applyNumberFormat="1" applyFont="1" applyFill="1" applyBorder="1" applyAlignment="1" quotePrefix="1">
      <alignment horizontal="center" vertical="center"/>
    </xf>
    <xf numFmtId="172" fontId="9" fillId="0" borderId="8" xfId="0" applyNumberFormat="1" applyFont="1" applyFill="1" applyBorder="1" applyAlignment="1" quotePrefix="1">
      <alignment horizontal="center" vertical="center"/>
    </xf>
    <xf numFmtId="172" fontId="9" fillId="0" borderId="11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horizontal="right"/>
    </xf>
    <xf numFmtId="172" fontId="13" fillId="0" borderId="6" xfId="0" applyNumberFormat="1" applyFont="1" applyFill="1" applyBorder="1" applyAlignment="1" quotePrefix="1">
      <alignment horizontal="center" vertical="center"/>
    </xf>
    <xf numFmtId="172" fontId="13" fillId="0" borderId="0" xfId="0" applyNumberFormat="1" applyFont="1" applyFill="1" applyBorder="1" applyAlignment="1" quotePrefix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2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49" fontId="9" fillId="0" borderId="3" xfId="0" applyNumberFormat="1" applyFont="1" applyFill="1" applyBorder="1" applyAlignment="1" quotePrefix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17" fontId="9" fillId="0" borderId="64" xfId="0" applyNumberFormat="1" applyFont="1" applyFill="1" applyBorder="1" applyAlignment="1" quotePrefix="1">
      <alignment horizontal="center" vertical="center"/>
    </xf>
    <xf numFmtId="17" fontId="9" fillId="0" borderId="3" xfId="0" applyNumberFormat="1" applyFont="1" applyFill="1" applyBorder="1" applyAlignment="1">
      <alignment horizontal="center" vertical="center"/>
    </xf>
    <xf numFmtId="17" fontId="9" fillId="0" borderId="2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1247775</xdr:colOff>
      <xdr:row>40</xdr:row>
      <xdr:rowOff>0</xdr:rowOff>
    </xdr:from>
    <xdr:to>
      <xdr:col>6</xdr:col>
      <xdr:colOff>533400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280160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1247775</xdr:colOff>
      <xdr:row>66</xdr:row>
      <xdr:rowOff>0</xdr:rowOff>
    </xdr:from>
    <xdr:to>
      <xdr:col>10</xdr:col>
      <xdr:colOff>1181100</xdr:colOff>
      <xdr:row>66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20793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1323975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64625" y="20793075"/>
          <a:ext cx="3305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1247775</xdr:colOff>
      <xdr:row>40</xdr:row>
      <xdr:rowOff>0</xdr:rowOff>
    </xdr:from>
    <xdr:to>
      <xdr:col>6</xdr:col>
      <xdr:colOff>533400</xdr:colOff>
      <xdr:row>40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280160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1247775</xdr:colOff>
      <xdr:row>66</xdr:row>
      <xdr:rowOff>0</xdr:rowOff>
    </xdr:from>
    <xdr:to>
      <xdr:col>10</xdr:col>
      <xdr:colOff>1181100</xdr:colOff>
      <xdr:row>66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20793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1323975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64625" y="20793075"/>
          <a:ext cx="3305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1247775</xdr:colOff>
      <xdr:row>63</xdr:row>
      <xdr:rowOff>0</xdr:rowOff>
    </xdr:from>
    <xdr:to>
      <xdr:col>12</xdr:col>
      <xdr:colOff>914400</xdr:colOff>
      <xdr:row>63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97325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1247775</xdr:colOff>
      <xdr:row>63</xdr:row>
      <xdr:rowOff>0</xdr:rowOff>
    </xdr:from>
    <xdr:to>
      <xdr:col>12</xdr:col>
      <xdr:colOff>914400</xdr:colOff>
      <xdr:row>63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97325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62</xdr:row>
      <xdr:rowOff>0</xdr:rowOff>
    </xdr:from>
    <xdr:to>
      <xdr:col>18</xdr:col>
      <xdr:colOff>180975</xdr:colOff>
      <xdr:row>63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1973580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07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64</xdr:row>
      <xdr:rowOff>0</xdr:rowOff>
    </xdr:from>
    <xdr:to>
      <xdr:col>18</xdr:col>
      <xdr:colOff>180975</xdr:colOff>
      <xdr:row>65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04216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</xdr:row>
      <xdr:rowOff>0</xdr:rowOff>
    </xdr:from>
    <xdr:to>
      <xdr:col>2</xdr:col>
      <xdr:colOff>2657475</xdr:colOff>
      <xdr:row>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19100"/>
          <a:ext cx="2486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9"/>
  <sheetViews>
    <sheetView tabSelected="1" zoomScale="50" zoomScaleNormal="50" workbookViewId="0" topLeftCell="A1">
      <selection activeCell="G12" sqref="G12:I12"/>
    </sheetView>
  </sheetViews>
  <sheetFormatPr defaultColWidth="9.140625" defaultRowHeight="12.75"/>
  <cols>
    <col min="1" max="1" width="4.140625" style="5" customWidth="1"/>
    <col min="2" max="2" width="2.00390625" style="5" customWidth="1"/>
    <col min="3" max="3" width="57.140625" style="5" customWidth="1"/>
    <col min="4" max="16" width="18.7109375" style="5" customWidth="1"/>
    <col min="17" max="17" width="63.421875" style="5" customWidth="1"/>
    <col min="18" max="18" width="3.28125" style="5" customWidth="1"/>
    <col min="19" max="19" width="2.7109375" style="4" customWidth="1"/>
    <col min="20" max="16384" width="9.140625" style="13" customWidth="1"/>
  </cols>
  <sheetData>
    <row r="1" spans="1:19" s="146" customFormat="1" ht="33" customHeight="1">
      <c r="A1" s="222"/>
      <c r="B1" s="223"/>
      <c r="C1" s="224"/>
      <c r="D1" s="245" t="s">
        <v>97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7"/>
      <c r="Q1" s="234" t="s">
        <v>111</v>
      </c>
      <c r="R1" s="235"/>
      <c r="S1" s="236"/>
    </row>
    <row r="2" spans="1:19" s="146" customFormat="1" ht="33" customHeight="1">
      <c r="A2" s="225"/>
      <c r="B2" s="226"/>
      <c r="C2" s="227"/>
      <c r="D2" s="248" t="s">
        <v>96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37"/>
      <c r="R2" s="238"/>
      <c r="S2" s="239"/>
    </row>
    <row r="3" spans="1:19" s="146" customFormat="1" ht="33" customHeight="1">
      <c r="A3" s="225"/>
      <c r="B3" s="226"/>
      <c r="C3" s="227"/>
      <c r="D3" s="248" t="s">
        <v>124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37"/>
      <c r="R3" s="238"/>
      <c r="S3" s="239"/>
    </row>
    <row r="4" spans="1:19" s="146" customFormat="1" ht="30" customHeight="1" thickBot="1">
      <c r="A4" s="225"/>
      <c r="B4" s="226"/>
      <c r="C4" s="227"/>
      <c r="D4" s="249" t="s">
        <v>28</v>
      </c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37"/>
      <c r="R4" s="238"/>
      <c r="S4" s="239"/>
    </row>
    <row r="5" spans="1:19" s="136" customFormat="1" ht="30" customHeight="1">
      <c r="A5" s="225"/>
      <c r="B5" s="226"/>
      <c r="C5" s="227"/>
      <c r="D5" s="267" t="s">
        <v>45</v>
      </c>
      <c r="E5" s="265"/>
      <c r="F5" s="266"/>
      <c r="G5" s="267" t="s">
        <v>113</v>
      </c>
      <c r="H5" s="265"/>
      <c r="I5" s="266"/>
      <c r="J5" s="250" t="s">
        <v>29</v>
      </c>
      <c r="K5" s="251"/>
      <c r="L5" s="251"/>
      <c r="M5" s="103"/>
      <c r="N5" s="250" t="s">
        <v>29</v>
      </c>
      <c r="O5" s="251"/>
      <c r="P5" s="252"/>
      <c r="Q5" s="240">
        <v>38166</v>
      </c>
      <c r="R5" s="241"/>
      <c r="S5" s="239"/>
    </row>
    <row r="6" spans="1:19" s="136" customFormat="1" ht="30" customHeight="1" thickBot="1">
      <c r="A6" s="225"/>
      <c r="B6" s="226"/>
      <c r="C6" s="227"/>
      <c r="D6" s="253"/>
      <c r="E6" s="253"/>
      <c r="F6" s="254"/>
      <c r="G6" s="255" t="s">
        <v>129</v>
      </c>
      <c r="H6" s="253"/>
      <c r="I6" s="254"/>
      <c r="J6" s="255" t="s">
        <v>112</v>
      </c>
      <c r="K6" s="253"/>
      <c r="L6" s="253"/>
      <c r="M6" s="104" t="s">
        <v>0</v>
      </c>
      <c r="N6" s="255" t="s">
        <v>114</v>
      </c>
      <c r="O6" s="253"/>
      <c r="P6" s="254"/>
      <c r="Q6" s="237"/>
      <c r="R6" s="241"/>
      <c r="S6" s="239"/>
    </row>
    <row r="7" spans="1:19" s="136" customFormat="1" ht="25.5" customHeight="1">
      <c r="A7" s="225"/>
      <c r="B7" s="226"/>
      <c r="C7" s="227"/>
      <c r="D7" s="106" t="s">
        <v>58</v>
      </c>
      <c r="E7" s="147" t="s">
        <v>59</v>
      </c>
      <c r="F7" s="107" t="s">
        <v>1</v>
      </c>
      <c r="G7" s="105" t="s">
        <v>58</v>
      </c>
      <c r="H7" s="106" t="s">
        <v>59</v>
      </c>
      <c r="I7" s="107" t="s">
        <v>1</v>
      </c>
      <c r="J7" s="105" t="s">
        <v>58</v>
      </c>
      <c r="K7" s="147" t="s">
        <v>59</v>
      </c>
      <c r="L7" s="148" t="s">
        <v>1</v>
      </c>
      <c r="M7" s="108" t="s">
        <v>23</v>
      </c>
      <c r="N7" s="105" t="s">
        <v>58</v>
      </c>
      <c r="O7" s="147" t="s">
        <v>59</v>
      </c>
      <c r="P7" s="107" t="s">
        <v>1</v>
      </c>
      <c r="Q7" s="237"/>
      <c r="R7" s="241"/>
      <c r="S7" s="239"/>
    </row>
    <row r="8" spans="1:19" s="136" customFormat="1" ht="25.5" customHeight="1" thickBot="1">
      <c r="A8" s="228"/>
      <c r="B8" s="229"/>
      <c r="C8" s="230"/>
      <c r="D8" s="149" t="s">
        <v>60</v>
      </c>
      <c r="E8" s="110" t="s">
        <v>61</v>
      </c>
      <c r="F8" s="111" t="s">
        <v>2</v>
      </c>
      <c r="G8" s="109" t="s">
        <v>60</v>
      </c>
      <c r="H8" s="110" t="s">
        <v>61</v>
      </c>
      <c r="I8" s="111" t="s">
        <v>2</v>
      </c>
      <c r="J8" s="109" t="s">
        <v>60</v>
      </c>
      <c r="K8" s="110" t="s">
        <v>61</v>
      </c>
      <c r="L8" s="150" t="s">
        <v>2</v>
      </c>
      <c r="M8" s="112"/>
      <c r="N8" s="109" t="s">
        <v>60</v>
      </c>
      <c r="O8" s="110" t="s">
        <v>61</v>
      </c>
      <c r="P8" s="111" t="s">
        <v>2</v>
      </c>
      <c r="Q8" s="242"/>
      <c r="R8" s="243"/>
      <c r="S8" s="244"/>
    </row>
    <row r="9" spans="1:19" s="136" customFormat="1" ht="12" customHeight="1" thickBot="1">
      <c r="A9" s="119"/>
      <c r="B9" s="119"/>
      <c r="C9" s="119"/>
      <c r="D9" s="151"/>
      <c r="E9" s="150"/>
      <c r="F9" s="150"/>
      <c r="G9" s="151"/>
      <c r="H9" s="150"/>
      <c r="I9" s="150"/>
      <c r="J9" s="151"/>
      <c r="K9" s="150"/>
      <c r="L9" s="152"/>
      <c r="M9" s="150"/>
      <c r="N9" s="151"/>
      <c r="O9" s="150"/>
      <c r="P9" s="150"/>
      <c r="Q9" s="119"/>
      <c r="R9" s="119"/>
      <c r="S9" s="29"/>
    </row>
    <row r="10" spans="1:19" s="136" customFormat="1" ht="31.5" customHeight="1" thickBot="1">
      <c r="A10" s="20"/>
      <c r="B10" s="24"/>
      <c r="C10" s="24"/>
      <c r="D10" s="264" t="s">
        <v>46</v>
      </c>
      <c r="E10" s="265"/>
      <c r="F10" s="266"/>
      <c r="G10" s="264" t="s">
        <v>121</v>
      </c>
      <c r="H10" s="265"/>
      <c r="I10" s="266"/>
      <c r="J10" s="264" t="s">
        <v>46</v>
      </c>
      <c r="K10" s="265"/>
      <c r="L10" s="266"/>
      <c r="M10" s="97"/>
      <c r="N10" s="260" t="s">
        <v>62</v>
      </c>
      <c r="O10" s="261"/>
      <c r="P10" s="262"/>
      <c r="Q10" s="24"/>
      <c r="R10" s="24"/>
      <c r="S10" s="98"/>
    </row>
    <row r="11" spans="1:19" s="136" customFormat="1" ht="25.5" customHeight="1" thickBot="1">
      <c r="A11" s="44" t="s">
        <v>22</v>
      </c>
      <c r="B11" s="42"/>
      <c r="C11" s="42"/>
      <c r="D11" s="153">
        <v>44.5</v>
      </c>
      <c r="E11" s="154">
        <v>4.9</v>
      </c>
      <c r="F11" s="155">
        <f>SUM(D11:E11)</f>
        <v>49.4</v>
      </c>
      <c r="G11" s="154">
        <f>D44</f>
        <v>41.1</v>
      </c>
      <c r="H11" s="154">
        <f>E44</f>
        <v>4.6000000000000005</v>
      </c>
      <c r="I11" s="155">
        <f>SUM(G11:H11)</f>
        <v>45.7</v>
      </c>
      <c r="J11" s="153">
        <v>44.5</v>
      </c>
      <c r="K11" s="154">
        <v>4.9</v>
      </c>
      <c r="L11" s="155">
        <f>SUM(J11:K11)</f>
        <v>49.4</v>
      </c>
      <c r="M11" s="99">
        <f>ROUND(L11-P11,2)/P11*100</f>
        <v>13.82488479262673</v>
      </c>
      <c r="N11" s="153">
        <v>31.4</v>
      </c>
      <c r="O11" s="154">
        <v>12</v>
      </c>
      <c r="P11" s="156">
        <f>SUM(N11:O11)</f>
        <v>43.4</v>
      </c>
      <c r="Q11" s="43"/>
      <c r="R11" s="100"/>
      <c r="S11" s="30" t="s">
        <v>19</v>
      </c>
    </row>
    <row r="12" spans="1:19" s="136" customFormat="1" ht="31.5" customHeight="1" thickBot="1">
      <c r="A12" s="44"/>
      <c r="B12" s="29"/>
      <c r="C12" s="29"/>
      <c r="D12" s="231"/>
      <c r="E12" s="231"/>
      <c r="F12" s="231"/>
      <c r="G12" s="231"/>
      <c r="H12" s="231"/>
      <c r="I12" s="231"/>
      <c r="J12" s="263" t="s">
        <v>116</v>
      </c>
      <c r="K12" s="263"/>
      <c r="L12" s="263"/>
      <c r="M12" s="53"/>
      <c r="N12" s="253" t="s">
        <v>115</v>
      </c>
      <c r="O12" s="253"/>
      <c r="P12" s="253"/>
      <c r="Q12" s="33"/>
      <c r="R12" s="33"/>
      <c r="S12" s="34"/>
    </row>
    <row r="13" spans="1:19" s="136" customFormat="1" ht="25.5" customHeight="1" thickBot="1">
      <c r="A13" s="44" t="s">
        <v>3</v>
      </c>
      <c r="B13" s="83"/>
      <c r="C13" s="83"/>
      <c r="D13" s="157">
        <f>SUM(D14:D15)</f>
        <v>11.2</v>
      </c>
      <c r="E13" s="158">
        <f>SUM(E14:E15)</f>
        <v>0.5</v>
      </c>
      <c r="F13" s="159">
        <f>SUM(D13:E13)</f>
        <v>11.7</v>
      </c>
      <c r="G13" s="157">
        <f>SUM(G14:G15)</f>
        <v>90.9</v>
      </c>
      <c r="H13" s="158">
        <f>SUM(H14:H15)</f>
        <v>5.8</v>
      </c>
      <c r="I13" s="159">
        <f>SUM(G13:H13)</f>
        <v>96.7</v>
      </c>
      <c r="J13" s="157">
        <f>SUM(J14:J15)</f>
        <v>102.10000000000001</v>
      </c>
      <c r="K13" s="158">
        <f>SUM(K14:K15)</f>
        <v>6.3</v>
      </c>
      <c r="L13" s="155">
        <f>SUM(J13:K13)</f>
        <v>108.4</v>
      </c>
      <c r="M13" s="160" t="s">
        <v>16</v>
      </c>
      <c r="N13" s="153">
        <f>N14+N15</f>
        <v>104</v>
      </c>
      <c r="O13" s="161">
        <f>O14+O15</f>
        <v>8.7</v>
      </c>
      <c r="P13" s="162">
        <f>SUM(N13:O13)</f>
        <v>112.7</v>
      </c>
      <c r="Q13" s="43"/>
      <c r="R13" s="43"/>
      <c r="S13" s="30" t="s">
        <v>4</v>
      </c>
    </row>
    <row r="14" spans="1:19" s="136" customFormat="1" ht="25.5" customHeight="1">
      <c r="A14" s="44"/>
      <c r="B14" s="45" t="s">
        <v>88</v>
      </c>
      <c r="C14" s="46"/>
      <c r="D14" s="163">
        <v>5.8</v>
      </c>
      <c r="E14" s="164">
        <v>0.5</v>
      </c>
      <c r="F14" s="162">
        <f>SUM(D14:E14)</f>
        <v>6.3</v>
      </c>
      <c r="G14" s="163">
        <v>90.9</v>
      </c>
      <c r="H14" s="164">
        <v>5.8</v>
      </c>
      <c r="I14" s="162">
        <f>SUM(G14:H14)</f>
        <v>96.7</v>
      </c>
      <c r="J14" s="163">
        <v>96.7</v>
      </c>
      <c r="K14" s="164">
        <v>6.3</v>
      </c>
      <c r="L14" s="162">
        <f>SUM(J14:K14)</f>
        <v>103</v>
      </c>
      <c r="M14" s="63">
        <f>ROUND(L14-P14,2)/P14*100</f>
        <v>-8.606921029281276</v>
      </c>
      <c r="N14" s="163">
        <v>104</v>
      </c>
      <c r="O14" s="164">
        <v>8.7</v>
      </c>
      <c r="P14" s="162">
        <f>SUM(N14:O14)</f>
        <v>112.7</v>
      </c>
      <c r="Q14" s="47"/>
      <c r="R14" s="48" t="s">
        <v>89</v>
      </c>
      <c r="S14" s="34"/>
    </row>
    <row r="15" spans="1:19" s="136" customFormat="1" ht="25.5" customHeight="1" thickBot="1">
      <c r="A15" s="44"/>
      <c r="B15" s="101" t="s">
        <v>48</v>
      </c>
      <c r="C15" s="102"/>
      <c r="D15" s="165">
        <v>5.4</v>
      </c>
      <c r="E15" s="166">
        <v>0</v>
      </c>
      <c r="F15" s="167">
        <f>SUM(D15:E15)</f>
        <v>5.4</v>
      </c>
      <c r="G15" s="165">
        <v>0</v>
      </c>
      <c r="H15" s="166">
        <v>0</v>
      </c>
      <c r="I15" s="167">
        <f>SUM(G15:H15)</f>
        <v>0</v>
      </c>
      <c r="J15" s="165">
        <v>5.4</v>
      </c>
      <c r="K15" s="168">
        <v>0</v>
      </c>
      <c r="L15" s="167">
        <f>SUM(J15:K15)</f>
        <v>5.4</v>
      </c>
      <c r="M15" s="169" t="s">
        <v>16</v>
      </c>
      <c r="N15" s="165">
        <v>0</v>
      </c>
      <c r="O15" s="168">
        <v>0</v>
      </c>
      <c r="P15" s="167">
        <f>SUM(N15:O15)</f>
        <v>0</v>
      </c>
      <c r="Q15" s="51"/>
      <c r="R15" s="52" t="s">
        <v>32</v>
      </c>
      <c r="S15" s="34"/>
    </row>
    <row r="16" spans="1:19" s="136" customFormat="1" ht="9" customHeight="1" thickBot="1">
      <c r="A16" s="44"/>
      <c r="B16" s="29"/>
      <c r="C16" s="29"/>
      <c r="D16" s="170"/>
      <c r="E16" s="170"/>
      <c r="F16" s="170"/>
      <c r="G16" s="170"/>
      <c r="H16" s="170"/>
      <c r="I16" s="170"/>
      <c r="J16" s="170"/>
      <c r="K16" s="170"/>
      <c r="L16" s="170"/>
      <c r="M16" s="60"/>
      <c r="N16" s="60"/>
      <c r="O16" s="60"/>
      <c r="P16" s="60"/>
      <c r="Q16" s="33"/>
      <c r="R16" s="33"/>
      <c r="S16" s="34"/>
    </row>
    <row r="17" spans="1:19" s="136" customFormat="1" ht="25.5" customHeight="1" thickBot="1">
      <c r="A17" s="44" t="s">
        <v>5</v>
      </c>
      <c r="B17" s="82"/>
      <c r="C17" s="83"/>
      <c r="D17" s="153">
        <f>D19+D25+D29+D30</f>
        <v>12</v>
      </c>
      <c r="E17" s="158">
        <f aca="true" t="shared" si="0" ref="E17:K17">E19+E25+E29+E30</f>
        <v>0.7999999999999999</v>
      </c>
      <c r="F17" s="156">
        <f t="shared" si="0"/>
        <v>12.8</v>
      </c>
      <c r="G17" s="153">
        <f t="shared" si="0"/>
        <v>15.399999999999999</v>
      </c>
      <c r="H17" s="158">
        <f t="shared" si="0"/>
        <v>1.6</v>
      </c>
      <c r="I17" s="156">
        <f t="shared" si="0"/>
        <v>17</v>
      </c>
      <c r="J17" s="153">
        <f t="shared" si="0"/>
        <v>27.400000000000002</v>
      </c>
      <c r="K17" s="158">
        <f t="shared" si="0"/>
        <v>2.4000000000000004</v>
      </c>
      <c r="L17" s="159">
        <f aca="true" t="shared" si="1" ref="L17:L24">SUM(J17:K17)</f>
        <v>29.800000000000004</v>
      </c>
      <c r="M17" s="63">
        <f>ROUND(L17-P17,2)/P17*100</f>
        <v>-8.024691358024691</v>
      </c>
      <c r="N17" s="153">
        <f>N19+N25+N29+N30</f>
        <v>31.6</v>
      </c>
      <c r="O17" s="154">
        <f>O19+O25+O29+O30</f>
        <v>0.7999999999999999</v>
      </c>
      <c r="P17" s="155">
        <f>SUM(N17:O17)</f>
        <v>32.4</v>
      </c>
      <c r="Q17" s="43"/>
      <c r="R17" s="43"/>
      <c r="S17" s="30" t="s">
        <v>6</v>
      </c>
    </row>
    <row r="18" spans="1:19" s="136" customFormat="1" ht="25.5" customHeight="1">
      <c r="A18" s="44"/>
      <c r="B18" s="66" t="s">
        <v>17</v>
      </c>
      <c r="C18" s="84"/>
      <c r="D18" s="163">
        <f aca="true" t="shared" si="2" ref="D18:K18">D19+D25</f>
        <v>11.700000000000001</v>
      </c>
      <c r="E18" s="164">
        <f t="shared" si="2"/>
        <v>0.7</v>
      </c>
      <c r="F18" s="159">
        <f t="shared" si="2"/>
        <v>12.4</v>
      </c>
      <c r="G18" s="171">
        <f t="shared" si="2"/>
        <v>14.7</v>
      </c>
      <c r="H18" s="164">
        <f t="shared" si="2"/>
        <v>1.6</v>
      </c>
      <c r="I18" s="159">
        <f>SUM(G18:H18)</f>
        <v>16.3</v>
      </c>
      <c r="J18" s="171">
        <f t="shared" si="2"/>
        <v>26.400000000000002</v>
      </c>
      <c r="K18" s="164">
        <f t="shared" si="2"/>
        <v>2.3000000000000003</v>
      </c>
      <c r="L18" s="159">
        <f t="shared" si="1"/>
        <v>28.700000000000003</v>
      </c>
      <c r="M18" s="63">
        <f>ROUND(L18-P18,2)/P18*100</f>
        <v>-8.888888888888888</v>
      </c>
      <c r="N18" s="172">
        <f>N19+N25</f>
        <v>30.900000000000002</v>
      </c>
      <c r="O18" s="164">
        <f>O19+O25</f>
        <v>0.6</v>
      </c>
      <c r="P18" s="63">
        <f>P19+P25</f>
        <v>31.5</v>
      </c>
      <c r="Q18" s="85"/>
      <c r="R18" s="69" t="s">
        <v>18</v>
      </c>
      <c r="S18" s="30"/>
    </row>
    <row r="19" spans="1:19" s="136" customFormat="1" ht="25.5" customHeight="1">
      <c r="A19" s="44"/>
      <c r="B19" s="89"/>
      <c r="C19" s="29" t="s">
        <v>63</v>
      </c>
      <c r="D19" s="173">
        <f>SUM(D20:D24)</f>
        <v>11.3</v>
      </c>
      <c r="E19" s="174">
        <f>SUM(E20:E24)</f>
        <v>0.7</v>
      </c>
      <c r="F19" s="175">
        <f>SUM(D19:E19)</f>
        <v>12</v>
      </c>
      <c r="G19" s="173">
        <f>SUM(G20:G24)</f>
        <v>14.299999999999999</v>
      </c>
      <c r="H19" s="174">
        <f>SUM(H20:H24)</f>
        <v>1.6</v>
      </c>
      <c r="I19" s="176">
        <f>SUM(G19:H19)</f>
        <v>15.899999999999999</v>
      </c>
      <c r="J19" s="173">
        <f>SUM(J20:J24)</f>
        <v>25.6</v>
      </c>
      <c r="K19" s="174">
        <f>SUM(K20:K24)</f>
        <v>2.3000000000000003</v>
      </c>
      <c r="L19" s="176">
        <f t="shared" si="1"/>
        <v>27.900000000000002</v>
      </c>
      <c r="M19" s="177">
        <f>ROUND(L19-P19,2)/P19*100</f>
        <v>-7.920792079207921</v>
      </c>
      <c r="N19" s="173">
        <f>SUM(N20:N24)</f>
        <v>29.8</v>
      </c>
      <c r="O19" s="174">
        <f>SUM(O20:O24)</f>
        <v>0.5</v>
      </c>
      <c r="P19" s="178">
        <f>N19+O19</f>
        <v>30.3</v>
      </c>
      <c r="Q19" s="179" t="s">
        <v>64</v>
      </c>
      <c r="R19" s="80"/>
      <c r="S19" s="34"/>
    </row>
    <row r="20" spans="1:19" s="136" customFormat="1" ht="25.5" customHeight="1">
      <c r="A20" s="44"/>
      <c r="B20" s="86"/>
      <c r="C20" s="45" t="s">
        <v>65</v>
      </c>
      <c r="D20" s="180">
        <v>1.5</v>
      </c>
      <c r="E20" s="181">
        <v>0.2</v>
      </c>
      <c r="F20" s="182">
        <f aca="true" t="shared" si="3" ref="F20:F30">SUM(D20:E20)</f>
        <v>1.7</v>
      </c>
      <c r="G20" s="180">
        <v>1.9</v>
      </c>
      <c r="H20" s="181">
        <v>0.2</v>
      </c>
      <c r="I20" s="183">
        <f>SUM(G20:H20)</f>
        <v>2.1</v>
      </c>
      <c r="J20" s="180">
        <v>3.4</v>
      </c>
      <c r="K20" s="181">
        <v>0.4</v>
      </c>
      <c r="L20" s="183">
        <f t="shared" si="1"/>
        <v>3.8</v>
      </c>
      <c r="M20" s="87">
        <f>ROUND(L20-P20,2)/P20*100</f>
        <v>15.151515151515149</v>
      </c>
      <c r="N20" s="180">
        <v>3.2</v>
      </c>
      <c r="O20" s="181">
        <v>0.1</v>
      </c>
      <c r="P20" s="182">
        <f>SUM(N20:O20)</f>
        <v>3.3000000000000003</v>
      </c>
      <c r="Q20" s="48" t="s">
        <v>66</v>
      </c>
      <c r="R20" s="88"/>
      <c r="S20" s="34"/>
    </row>
    <row r="21" spans="1:19" s="136" customFormat="1" ht="25.5" customHeight="1">
      <c r="A21" s="44"/>
      <c r="B21" s="89"/>
      <c r="C21" s="90" t="s">
        <v>67</v>
      </c>
      <c r="D21" s="184">
        <v>4.9</v>
      </c>
      <c r="E21" s="185">
        <v>0.5</v>
      </c>
      <c r="F21" s="183">
        <f t="shared" si="3"/>
        <v>5.4</v>
      </c>
      <c r="G21" s="184">
        <v>6.1</v>
      </c>
      <c r="H21" s="185">
        <v>1.3</v>
      </c>
      <c r="I21" s="183">
        <f>SUM(G21:H21)</f>
        <v>7.3999999999999995</v>
      </c>
      <c r="J21" s="184">
        <v>11</v>
      </c>
      <c r="K21" s="185">
        <v>1.8</v>
      </c>
      <c r="L21" s="183">
        <f t="shared" si="1"/>
        <v>12.8</v>
      </c>
      <c r="M21" s="91">
        <f>ROUND(L21-P21,2)/P21*100</f>
        <v>10.344827586206895</v>
      </c>
      <c r="N21" s="184">
        <v>11.3</v>
      </c>
      <c r="O21" s="185">
        <v>0.3</v>
      </c>
      <c r="P21" s="183">
        <f>SUM(N21:O21)</f>
        <v>11.600000000000001</v>
      </c>
      <c r="Q21" s="73" t="s">
        <v>68</v>
      </c>
      <c r="R21" s="88"/>
      <c r="S21" s="34"/>
    </row>
    <row r="22" spans="1:19" s="136" customFormat="1" ht="25.5" customHeight="1">
      <c r="A22" s="44"/>
      <c r="B22" s="89"/>
      <c r="C22" s="90" t="s">
        <v>69</v>
      </c>
      <c r="D22" s="184">
        <v>4.2</v>
      </c>
      <c r="E22" s="185">
        <v>0</v>
      </c>
      <c r="F22" s="183">
        <f t="shared" si="3"/>
        <v>4.2</v>
      </c>
      <c r="G22" s="184">
        <v>5.1</v>
      </c>
      <c r="H22" s="185">
        <v>0.1</v>
      </c>
      <c r="I22" s="183">
        <f>SUM(G22:H22)</f>
        <v>5.199999999999999</v>
      </c>
      <c r="J22" s="184">
        <v>9.3</v>
      </c>
      <c r="K22" s="185">
        <v>0.1</v>
      </c>
      <c r="L22" s="183">
        <f t="shared" si="1"/>
        <v>9.4</v>
      </c>
      <c r="M22" s="91">
        <f aca="true" t="shared" si="4" ref="M22:M30">ROUND(L22-P22,2)/P22*100</f>
        <v>-27.131782945736433</v>
      </c>
      <c r="N22" s="184">
        <v>12.8</v>
      </c>
      <c r="O22" s="185">
        <v>0.1</v>
      </c>
      <c r="P22" s="186">
        <f>O22+N22</f>
        <v>12.9</v>
      </c>
      <c r="Q22" s="73" t="s">
        <v>70</v>
      </c>
      <c r="R22" s="187"/>
      <c r="S22" s="34"/>
    </row>
    <row r="23" spans="1:19" s="136" customFormat="1" ht="25.5" customHeight="1">
      <c r="A23" s="44"/>
      <c r="B23" s="89"/>
      <c r="C23" s="188" t="s">
        <v>71</v>
      </c>
      <c r="D23" s="184">
        <v>0</v>
      </c>
      <c r="E23" s="185">
        <v>0</v>
      </c>
      <c r="F23" s="183">
        <f>E23+D23</f>
        <v>0</v>
      </c>
      <c r="G23" s="184">
        <v>0</v>
      </c>
      <c r="H23" s="185">
        <v>0</v>
      </c>
      <c r="I23" s="183">
        <f>H23+G23</f>
        <v>0</v>
      </c>
      <c r="J23" s="184">
        <v>0</v>
      </c>
      <c r="K23" s="185">
        <v>0</v>
      </c>
      <c r="L23" s="183">
        <f t="shared" si="1"/>
        <v>0</v>
      </c>
      <c r="M23" s="91">
        <f>ROUND(L23-P23,2)/P23*100</f>
        <v>-100</v>
      </c>
      <c r="N23" s="184">
        <v>0.1</v>
      </c>
      <c r="O23" s="185">
        <v>0</v>
      </c>
      <c r="P23" s="183">
        <f>O23+N23</f>
        <v>0.1</v>
      </c>
      <c r="Q23" s="73" t="s">
        <v>72</v>
      </c>
      <c r="R23" s="88"/>
      <c r="S23" s="34"/>
    </row>
    <row r="24" spans="1:19" s="136" customFormat="1" ht="25.5" customHeight="1">
      <c r="A24" s="44"/>
      <c r="B24" s="89"/>
      <c r="C24" s="101" t="s">
        <v>73</v>
      </c>
      <c r="D24" s="189">
        <v>0.7</v>
      </c>
      <c r="E24" s="190">
        <v>0</v>
      </c>
      <c r="F24" s="191">
        <f>E24+D24</f>
        <v>0.7</v>
      </c>
      <c r="G24" s="189">
        <v>1.2</v>
      </c>
      <c r="H24" s="190">
        <v>0</v>
      </c>
      <c r="I24" s="191">
        <f>H24+G24</f>
        <v>1.2</v>
      </c>
      <c r="J24" s="189">
        <v>1.9</v>
      </c>
      <c r="K24" s="190">
        <v>0</v>
      </c>
      <c r="L24" s="183">
        <f t="shared" si="1"/>
        <v>1.9</v>
      </c>
      <c r="M24" s="91">
        <f t="shared" si="4"/>
        <v>-20.833333333333336</v>
      </c>
      <c r="N24" s="189">
        <v>2.4</v>
      </c>
      <c r="O24" s="190">
        <v>0</v>
      </c>
      <c r="P24" s="191">
        <f>O24+N24</f>
        <v>2.4</v>
      </c>
      <c r="Q24" s="52" t="s">
        <v>74</v>
      </c>
      <c r="R24" s="80"/>
      <c r="S24" s="34"/>
    </row>
    <row r="25" spans="1:19" s="136" customFormat="1" ht="25.5" customHeight="1">
      <c r="A25" s="44"/>
      <c r="B25" s="89"/>
      <c r="C25" s="29" t="s">
        <v>75</v>
      </c>
      <c r="D25" s="184">
        <f aca="true" t="shared" si="5" ref="D25:L25">D26+D27+D28</f>
        <v>0.4</v>
      </c>
      <c r="E25" s="185">
        <f t="shared" si="5"/>
        <v>0</v>
      </c>
      <c r="F25" s="183">
        <f t="shared" si="5"/>
        <v>0.4</v>
      </c>
      <c r="G25" s="184">
        <f t="shared" si="5"/>
        <v>0.4</v>
      </c>
      <c r="H25" s="185">
        <f>SUM(H26:H28)</f>
        <v>0</v>
      </c>
      <c r="I25" s="183">
        <f t="shared" si="5"/>
        <v>0.4</v>
      </c>
      <c r="J25" s="184">
        <f t="shared" si="5"/>
        <v>0.7999999999999999</v>
      </c>
      <c r="K25" s="185">
        <f t="shared" si="5"/>
        <v>0</v>
      </c>
      <c r="L25" s="176">
        <f t="shared" si="5"/>
        <v>0.7999999999999999</v>
      </c>
      <c r="M25" s="177">
        <f t="shared" si="4"/>
        <v>-33.33333333333333</v>
      </c>
      <c r="N25" s="184">
        <f>N26+N27+N28</f>
        <v>1.1</v>
      </c>
      <c r="O25" s="185">
        <f>O26+O27+O28</f>
        <v>0.1</v>
      </c>
      <c r="P25" s="176">
        <f>P26+P27+P28</f>
        <v>1.2000000000000002</v>
      </c>
      <c r="Q25" s="33" t="s">
        <v>76</v>
      </c>
      <c r="R25" s="100"/>
      <c r="S25" s="192"/>
    </row>
    <row r="26" spans="1:19" s="136" customFormat="1" ht="25.5" customHeight="1">
      <c r="A26" s="44"/>
      <c r="B26" s="89"/>
      <c r="C26" s="193" t="s">
        <v>77</v>
      </c>
      <c r="D26" s="180">
        <v>0</v>
      </c>
      <c r="E26" s="181">
        <v>0</v>
      </c>
      <c r="F26" s="182">
        <f>E26+D26</f>
        <v>0</v>
      </c>
      <c r="G26" s="180">
        <v>0.1</v>
      </c>
      <c r="H26" s="181">
        <v>0</v>
      </c>
      <c r="I26" s="182">
        <f>H26+G26</f>
        <v>0.1</v>
      </c>
      <c r="J26" s="180">
        <v>0.1</v>
      </c>
      <c r="K26" s="181">
        <v>0</v>
      </c>
      <c r="L26" s="182">
        <f>K26+J26</f>
        <v>0.1</v>
      </c>
      <c r="M26" s="91">
        <f t="shared" si="4"/>
        <v>0</v>
      </c>
      <c r="N26" s="180">
        <v>0.1</v>
      </c>
      <c r="O26" s="181">
        <v>0</v>
      </c>
      <c r="P26" s="182">
        <f>O26+N26</f>
        <v>0.1</v>
      </c>
      <c r="Q26" s="48" t="s">
        <v>78</v>
      </c>
      <c r="R26" s="80"/>
      <c r="S26" s="34"/>
    </row>
    <row r="27" spans="1:19" s="136" customFormat="1" ht="25.5" customHeight="1">
      <c r="A27" s="44"/>
      <c r="B27" s="89"/>
      <c r="C27" s="188" t="s">
        <v>79</v>
      </c>
      <c r="D27" s="184">
        <v>0.4</v>
      </c>
      <c r="E27" s="185">
        <v>0</v>
      </c>
      <c r="F27" s="183">
        <f>E27+D27</f>
        <v>0.4</v>
      </c>
      <c r="G27" s="184">
        <v>0.3</v>
      </c>
      <c r="H27" s="185">
        <v>0</v>
      </c>
      <c r="I27" s="183">
        <f>H27+G27</f>
        <v>0.3</v>
      </c>
      <c r="J27" s="184">
        <v>0.7</v>
      </c>
      <c r="K27" s="185">
        <v>0</v>
      </c>
      <c r="L27" s="183">
        <f>K27+J27</f>
        <v>0.7</v>
      </c>
      <c r="M27" s="91">
        <f t="shared" si="4"/>
        <v>-12.5</v>
      </c>
      <c r="N27" s="184">
        <v>0.8</v>
      </c>
      <c r="O27" s="185">
        <v>0</v>
      </c>
      <c r="P27" s="183">
        <f>O27+N27</f>
        <v>0.8</v>
      </c>
      <c r="Q27" s="73" t="s">
        <v>80</v>
      </c>
      <c r="R27" s="80"/>
      <c r="S27" s="34"/>
    </row>
    <row r="28" spans="1:19" s="136" customFormat="1" ht="25.5" customHeight="1">
      <c r="A28" s="44"/>
      <c r="B28" s="89"/>
      <c r="C28" s="101" t="s">
        <v>81</v>
      </c>
      <c r="D28" s="189">
        <v>0</v>
      </c>
      <c r="E28" s="190">
        <v>0</v>
      </c>
      <c r="F28" s="191">
        <f>E28+D28</f>
        <v>0</v>
      </c>
      <c r="G28" s="189">
        <v>0</v>
      </c>
      <c r="H28" s="190">
        <v>0</v>
      </c>
      <c r="I28" s="191">
        <f>H28+G28</f>
        <v>0</v>
      </c>
      <c r="J28" s="189">
        <v>0</v>
      </c>
      <c r="K28" s="190">
        <v>0</v>
      </c>
      <c r="L28" s="191">
        <f>K28+J28</f>
        <v>0</v>
      </c>
      <c r="M28" s="64">
        <f t="shared" si="4"/>
        <v>-99.99999999999997</v>
      </c>
      <c r="N28" s="189">
        <v>0.2</v>
      </c>
      <c r="O28" s="190">
        <v>0.1</v>
      </c>
      <c r="P28" s="194">
        <f>O28+N28</f>
        <v>0.30000000000000004</v>
      </c>
      <c r="Q28" s="52" t="s">
        <v>82</v>
      </c>
      <c r="R28" s="80"/>
      <c r="S28" s="34"/>
    </row>
    <row r="29" spans="1:19" s="136" customFormat="1" ht="25.5" customHeight="1">
      <c r="A29" s="44"/>
      <c r="B29" s="77" t="s">
        <v>7</v>
      </c>
      <c r="C29" s="27"/>
      <c r="D29" s="184">
        <v>0.2</v>
      </c>
      <c r="E29" s="185">
        <v>0.1</v>
      </c>
      <c r="F29" s="183">
        <f t="shared" si="3"/>
        <v>0.30000000000000004</v>
      </c>
      <c r="G29" s="184">
        <v>0.6</v>
      </c>
      <c r="H29" s="185">
        <v>0</v>
      </c>
      <c r="I29" s="183">
        <f>SUM(G29:H29)</f>
        <v>0.6</v>
      </c>
      <c r="J29" s="184">
        <v>0.8</v>
      </c>
      <c r="K29" s="185">
        <v>0.1</v>
      </c>
      <c r="L29" s="183">
        <f>SUM(J29:K29)</f>
        <v>0.9</v>
      </c>
      <c r="M29" s="91">
        <f t="shared" si="4"/>
        <v>50</v>
      </c>
      <c r="N29" s="184">
        <v>0.5</v>
      </c>
      <c r="O29" s="185">
        <v>0.1</v>
      </c>
      <c r="P29" s="182">
        <f>SUM(N29:O29)</f>
        <v>0.6</v>
      </c>
      <c r="Q29" s="33"/>
      <c r="R29" s="80" t="s">
        <v>53</v>
      </c>
      <c r="S29" s="34"/>
    </row>
    <row r="30" spans="1:19" s="136" customFormat="1" ht="25.5" customHeight="1" thickBot="1">
      <c r="A30" s="44"/>
      <c r="B30" s="92" t="s">
        <v>8</v>
      </c>
      <c r="C30" s="93"/>
      <c r="D30" s="165">
        <v>0.1</v>
      </c>
      <c r="E30" s="166">
        <v>0</v>
      </c>
      <c r="F30" s="195">
        <f t="shared" si="3"/>
        <v>0.1</v>
      </c>
      <c r="G30" s="165">
        <v>0.1</v>
      </c>
      <c r="H30" s="166">
        <v>0</v>
      </c>
      <c r="I30" s="195">
        <f>SUM(G30:H30)</f>
        <v>0.1</v>
      </c>
      <c r="J30" s="165">
        <v>0.2</v>
      </c>
      <c r="K30" s="166">
        <v>0</v>
      </c>
      <c r="L30" s="167">
        <f>SUM(J30:K30)</f>
        <v>0.2</v>
      </c>
      <c r="M30" s="94">
        <f t="shared" si="4"/>
        <v>-33.33333333333333</v>
      </c>
      <c r="N30" s="165">
        <v>0.2</v>
      </c>
      <c r="O30" s="166">
        <v>0.1</v>
      </c>
      <c r="P30" s="167">
        <f>SUM(N30:O30)</f>
        <v>0.30000000000000004</v>
      </c>
      <c r="Q30" s="95"/>
      <c r="R30" s="96" t="s">
        <v>9</v>
      </c>
      <c r="S30" s="34"/>
    </row>
    <row r="31" spans="1:19" s="136" customFormat="1" ht="10.5" customHeight="1" thickBot="1">
      <c r="A31" s="44"/>
      <c r="B31" s="42"/>
      <c r="C31" s="42"/>
      <c r="D31" s="170"/>
      <c r="E31" s="170"/>
      <c r="F31" s="170"/>
      <c r="G31" s="170"/>
      <c r="H31" s="170"/>
      <c r="I31" s="170"/>
      <c r="J31" s="170"/>
      <c r="K31" s="170"/>
      <c r="L31" s="170"/>
      <c r="M31" s="60"/>
      <c r="N31" s="170"/>
      <c r="O31" s="170"/>
      <c r="P31" s="170"/>
      <c r="Q31" s="43"/>
      <c r="R31" s="43"/>
      <c r="S31" s="30"/>
    </row>
    <row r="32" spans="1:19" s="136" customFormat="1" ht="25.5" customHeight="1" thickBot="1">
      <c r="A32" s="44" t="s">
        <v>90</v>
      </c>
      <c r="B32" s="42"/>
      <c r="C32" s="42"/>
      <c r="D32" s="157">
        <f>SUM(D33+D36)</f>
        <v>2.4</v>
      </c>
      <c r="E32" s="196">
        <f>SUM(E33+E36)</f>
        <v>0.2</v>
      </c>
      <c r="F32" s="159">
        <f>SUM(D32:E32)</f>
        <v>2.6</v>
      </c>
      <c r="G32" s="157">
        <f>SUM(G33+G36)</f>
        <v>3</v>
      </c>
      <c r="H32" s="196">
        <f>SUM(H33+H36)</f>
        <v>0.5</v>
      </c>
      <c r="I32" s="159">
        <f>SUM(G32:H32)</f>
        <v>3.5</v>
      </c>
      <c r="J32" s="157">
        <f>SUM(J33+J36)</f>
        <v>5.3999999999999995</v>
      </c>
      <c r="K32" s="196">
        <f>SUM(K33+K36)</f>
        <v>0.7</v>
      </c>
      <c r="L32" s="159">
        <f>SUM(J32:K32)</f>
        <v>6.1</v>
      </c>
      <c r="M32" s="160" t="s">
        <v>16</v>
      </c>
      <c r="N32" s="157">
        <f>SUM(N33+N36)</f>
        <v>8.299999999999999</v>
      </c>
      <c r="O32" s="196">
        <f>SUM(O33+O36)</f>
        <v>0.5</v>
      </c>
      <c r="P32" s="159">
        <f>SUM(N32:O32)</f>
        <v>8.799999999999999</v>
      </c>
      <c r="Q32" s="43"/>
      <c r="R32" s="43"/>
      <c r="S32" s="65" t="s">
        <v>91</v>
      </c>
    </row>
    <row r="33" spans="1:19" s="136" customFormat="1" ht="25.5" customHeight="1">
      <c r="A33" s="44"/>
      <c r="B33" s="66" t="s">
        <v>95</v>
      </c>
      <c r="C33" s="67"/>
      <c r="D33" s="157">
        <f>SUM(D34:D35)</f>
        <v>0.1</v>
      </c>
      <c r="E33" s="196">
        <f>SUM(E34:E35)</f>
        <v>0.2</v>
      </c>
      <c r="F33" s="162">
        <f aca="true" t="shared" si="6" ref="F33:F38">SUM(D33:E33)</f>
        <v>0.30000000000000004</v>
      </c>
      <c r="G33" s="157">
        <f>SUM(G34:G35)</f>
        <v>0</v>
      </c>
      <c r="H33" s="196">
        <f>SUM(H34:H35)</f>
        <v>0.5</v>
      </c>
      <c r="I33" s="162">
        <f aca="true" t="shared" si="7" ref="I33:I38">SUM(G33:H33)</f>
        <v>0.5</v>
      </c>
      <c r="J33" s="157">
        <f>SUM(J34:J35)</f>
        <v>0.1</v>
      </c>
      <c r="K33" s="197">
        <f>SUM(K34:K35)</f>
        <v>0.7</v>
      </c>
      <c r="L33" s="162">
        <f aca="true" t="shared" si="8" ref="L33:L38">SUM(J33:K33)</f>
        <v>0.7999999999999999</v>
      </c>
      <c r="M33" s="198" t="s">
        <v>16</v>
      </c>
      <c r="N33" s="171">
        <f>SUM(N34:N35)</f>
        <v>0.4</v>
      </c>
      <c r="O33" s="164">
        <f>SUM(O34:O35)</f>
        <v>0.5</v>
      </c>
      <c r="P33" s="162">
        <f aca="true" t="shared" si="9" ref="P33:P38">SUM(N33:O33)</f>
        <v>0.9</v>
      </c>
      <c r="Q33" s="68"/>
      <c r="R33" s="69" t="s">
        <v>104</v>
      </c>
      <c r="S33" s="30"/>
    </row>
    <row r="34" spans="1:19" s="136" customFormat="1" ht="25.5" customHeight="1">
      <c r="A34" s="44"/>
      <c r="B34" s="70"/>
      <c r="C34" s="71" t="s">
        <v>49</v>
      </c>
      <c r="D34" s="199">
        <v>0.1</v>
      </c>
      <c r="E34" s="200">
        <v>0.2</v>
      </c>
      <c r="F34" s="201">
        <f t="shared" si="6"/>
        <v>0.30000000000000004</v>
      </c>
      <c r="G34" s="199">
        <v>0</v>
      </c>
      <c r="H34" s="200">
        <v>0.5</v>
      </c>
      <c r="I34" s="201">
        <f t="shared" si="7"/>
        <v>0.5</v>
      </c>
      <c r="J34" s="199">
        <v>0.1</v>
      </c>
      <c r="K34" s="200">
        <v>0.7</v>
      </c>
      <c r="L34" s="201">
        <f t="shared" si="8"/>
        <v>0.7999999999999999</v>
      </c>
      <c r="M34" s="202" t="s">
        <v>16</v>
      </c>
      <c r="N34" s="199">
        <v>0.4</v>
      </c>
      <c r="O34" s="200">
        <v>0.5</v>
      </c>
      <c r="P34" s="201">
        <f t="shared" si="9"/>
        <v>0.9</v>
      </c>
      <c r="Q34" s="72" t="s">
        <v>50</v>
      </c>
      <c r="R34" s="73"/>
      <c r="S34" s="34"/>
    </row>
    <row r="35" spans="1:19" s="136" customFormat="1" ht="25.5" customHeight="1">
      <c r="A35" s="44"/>
      <c r="B35" s="70"/>
      <c r="C35" s="74" t="s">
        <v>51</v>
      </c>
      <c r="D35" s="203">
        <v>0</v>
      </c>
      <c r="E35" s="204">
        <v>0</v>
      </c>
      <c r="F35" s="205">
        <f t="shared" si="6"/>
        <v>0</v>
      </c>
      <c r="G35" s="203">
        <v>0</v>
      </c>
      <c r="H35" s="204">
        <v>0</v>
      </c>
      <c r="I35" s="205">
        <f t="shared" si="7"/>
        <v>0</v>
      </c>
      <c r="J35" s="203">
        <v>0</v>
      </c>
      <c r="K35" s="204">
        <v>0</v>
      </c>
      <c r="L35" s="205">
        <f t="shared" si="8"/>
        <v>0</v>
      </c>
      <c r="M35" s="35" t="s">
        <v>16</v>
      </c>
      <c r="N35" s="203">
        <v>0</v>
      </c>
      <c r="O35" s="204">
        <v>0</v>
      </c>
      <c r="P35" s="205">
        <f t="shared" si="9"/>
        <v>0</v>
      </c>
      <c r="Q35" s="75" t="s">
        <v>52</v>
      </c>
      <c r="R35" s="76"/>
      <c r="S35" s="34"/>
    </row>
    <row r="36" spans="1:19" s="136" customFormat="1" ht="25.5" customHeight="1">
      <c r="A36" s="44"/>
      <c r="B36" s="77" t="s">
        <v>83</v>
      </c>
      <c r="C36" s="78"/>
      <c r="D36" s="206">
        <f>SUM(D37:D38)</f>
        <v>2.3</v>
      </c>
      <c r="E36" s="207">
        <f>SUM(E37:E38)</f>
        <v>0</v>
      </c>
      <c r="F36" s="208">
        <f t="shared" si="6"/>
        <v>2.3</v>
      </c>
      <c r="G36" s="206">
        <f>SUM(G37:G38)</f>
        <v>3</v>
      </c>
      <c r="H36" s="207">
        <f>SUM(H37:H38)</f>
        <v>0</v>
      </c>
      <c r="I36" s="208">
        <f t="shared" si="7"/>
        <v>3</v>
      </c>
      <c r="J36" s="206">
        <f>SUM(J37:J38)</f>
        <v>5.3</v>
      </c>
      <c r="K36" s="207">
        <f>SUM(K37:K38)</f>
        <v>0</v>
      </c>
      <c r="L36" s="208">
        <f t="shared" si="8"/>
        <v>5.3</v>
      </c>
      <c r="M36" s="202" t="s">
        <v>16</v>
      </c>
      <c r="N36" s="206">
        <f>SUM(N37:N38)</f>
        <v>7.8999999999999995</v>
      </c>
      <c r="O36" s="207">
        <f>SUM(O37:O38)</f>
        <v>0</v>
      </c>
      <c r="P36" s="208">
        <f t="shared" si="9"/>
        <v>7.8999999999999995</v>
      </c>
      <c r="Q36" s="79"/>
      <c r="R36" s="80" t="s">
        <v>84</v>
      </c>
      <c r="S36" s="34"/>
    </row>
    <row r="37" spans="1:19" s="136" customFormat="1" ht="25.5" customHeight="1">
      <c r="A37" s="44"/>
      <c r="B37" s="70"/>
      <c r="C37" s="71" t="s">
        <v>24</v>
      </c>
      <c r="D37" s="199">
        <v>2.3</v>
      </c>
      <c r="E37" s="200">
        <v>0</v>
      </c>
      <c r="F37" s="201">
        <f t="shared" si="6"/>
        <v>2.3</v>
      </c>
      <c r="G37" s="199">
        <v>3</v>
      </c>
      <c r="H37" s="200">
        <v>0</v>
      </c>
      <c r="I37" s="201">
        <f t="shared" si="7"/>
        <v>3</v>
      </c>
      <c r="J37" s="199">
        <v>5.3</v>
      </c>
      <c r="K37" s="200">
        <v>0</v>
      </c>
      <c r="L37" s="201">
        <f t="shared" si="8"/>
        <v>5.3</v>
      </c>
      <c r="M37" s="202" t="s">
        <v>16</v>
      </c>
      <c r="N37" s="199">
        <v>7.6</v>
      </c>
      <c r="O37" s="200">
        <v>0</v>
      </c>
      <c r="P37" s="201">
        <f t="shared" si="9"/>
        <v>7.6</v>
      </c>
      <c r="Q37" s="72" t="s">
        <v>26</v>
      </c>
      <c r="R37" s="76"/>
      <c r="S37" s="34"/>
    </row>
    <row r="38" spans="1:19" s="136" customFormat="1" ht="25.5" customHeight="1" thickBot="1">
      <c r="A38" s="44"/>
      <c r="B38" s="209"/>
      <c r="C38" s="210" t="s">
        <v>25</v>
      </c>
      <c r="D38" s="211">
        <v>0</v>
      </c>
      <c r="E38" s="168">
        <v>0</v>
      </c>
      <c r="F38" s="195">
        <f t="shared" si="6"/>
        <v>0</v>
      </c>
      <c r="G38" s="211">
        <v>0</v>
      </c>
      <c r="H38" s="168">
        <v>0</v>
      </c>
      <c r="I38" s="195">
        <f t="shared" si="7"/>
        <v>0</v>
      </c>
      <c r="J38" s="211">
        <v>0</v>
      </c>
      <c r="K38" s="168">
        <v>0</v>
      </c>
      <c r="L38" s="195">
        <f t="shared" si="8"/>
        <v>0</v>
      </c>
      <c r="M38" s="212" t="s">
        <v>16</v>
      </c>
      <c r="N38" s="211">
        <v>0.3</v>
      </c>
      <c r="O38" s="168">
        <v>0</v>
      </c>
      <c r="P38" s="195">
        <f t="shared" si="9"/>
        <v>0.3</v>
      </c>
      <c r="Q38" s="213" t="s">
        <v>27</v>
      </c>
      <c r="R38" s="81"/>
      <c r="S38" s="34"/>
    </row>
    <row r="39" spans="1:19" s="136" customFormat="1" ht="10.5" customHeight="1" thickBot="1">
      <c r="A39" s="44"/>
      <c r="B39" s="27"/>
      <c r="C39" s="27"/>
      <c r="D39" s="170"/>
      <c r="E39" s="170"/>
      <c r="F39" s="170"/>
      <c r="G39" s="170"/>
      <c r="H39" s="170"/>
      <c r="I39" s="170"/>
      <c r="J39" s="170"/>
      <c r="K39" s="170"/>
      <c r="L39" s="170"/>
      <c r="M39" s="60"/>
      <c r="N39" s="60"/>
      <c r="O39" s="60"/>
      <c r="P39" s="60"/>
      <c r="Q39" s="33"/>
      <c r="R39" s="33"/>
      <c r="S39" s="34"/>
    </row>
    <row r="40" spans="1:19" s="136" customFormat="1" ht="25.5" customHeight="1" thickBot="1">
      <c r="A40" s="26" t="s">
        <v>10</v>
      </c>
      <c r="B40" s="42"/>
      <c r="C40" s="42"/>
      <c r="D40" s="214">
        <f aca="true" t="shared" si="10" ref="D40:P40">SUM(D41:D42)</f>
        <v>0.2</v>
      </c>
      <c r="E40" s="158">
        <f t="shared" si="10"/>
        <v>-0.2</v>
      </c>
      <c r="F40" s="156">
        <f t="shared" si="10"/>
        <v>0</v>
      </c>
      <c r="G40" s="214">
        <f>SUM(G41:G42)</f>
        <v>0.5</v>
      </c>
      <c r="H40" s="158">
        <f t="shared" si="10"/>
        <v>-0.1</v>
      </c>
      <c r="I40" s="156">
        <f t="shared" si="10"/>
        <v>0.4</v>
      </c>
      <c r="J40" s="158">
        <f t="shared" si="10"/>
        <v>0.7</v>
      </c>
      <c r="K40" s="158">
        <f t="shared" si="10"/>
        <v>-0.30000000000000004</v>
      </c>
      <c r="L40" s="155">
        <f t="shared" si="10"/>
        <v>0.4</v>
      </c>
      <c r="M40" s="215" t="s">
        <v>16</v>
      </c>
      <c r="N40" s="154">
        <f t="shared" si="10"/>
        <v>0.6</v>
      </c>
      <c r="O40" s="158">
        <f t="shared" si="10"/>
        <v>1.8</v>
      </c>
      <c r="P40" s="155">
        <f t="shared" si="10"/>
        <v>2.4</v>
      </c>
      <c r="Q40" s="43"/>
      <c r="R40" s="43"/>
      <c r="S40" s="30" t="s">
        <v>11</v>
      </c>
    </row>
    <row r="41" spans="1:19" s="136" customFormat="1" ht="25.5" customHeight="1">
      <c r="A41" s="44"/>
      <c r="B41" s="45" t="s">
        <v>30</v>
      </c>
      <c r="C41" s="46"/>
      <c r="D41" s="184">
        <v>0.1</v>
      </c>
      <c r="E41" s="185">
        <v>0</v>
      </c>
      <c r="F41" s="183">
        <f>SUM(D41:E41)</f>
        <v>0.1</v>
      </c>
      <c r="G41" s="184">
        <v>0.1</v>
      </c>
      <c r="H41" s="185">
        <v>0.1</v>
      </c>
      <c r="I41" s="183">
        <f>SUM(G41:H41)</f>
        <v>0.2</v>
      </c>
      <c r="J41" s="184">
        <v>0.2</v>
      </c>
      <c r="K41" s="185">
        <v>0.1</v>
      </c>
      <c r="L41" s="162">
        <f>SUM(J41:K41)</f>
        <v>0.30000000000000004</v>
      </c>
      <c r="M41" s="216" t="s">
        <v>16</v>
      </c>
      <c r="N41" s="184">
        <v>0</v>
      </c>
      <c r="O41" s="185">
        <v>0</v>
      </c>
      <c r="P41" s="162">
        <f>SUM(N41:O41)</f>
        <v>0</v>
      </c>
      <c r="Q41" s="47"/>
      <c r="R41" s="48" t="s">
        <v>31</v>
      </c>
      <c r="S41" s="34"/>
    </row>
    <row r="42" spans="1:19" s="136" customFormat="1" ht="25.5" customHeight="1" thickBot="1">
      <c r="A42" s="44"/>
      <c r="B42" s="49" t="s">
        <v>103</v>
      </c>
      <c r="C42" s="50"/>
      <c r="D42" s="184">
        <v>0.1</v>
      </c>
      <c r="E42" s="185">
        <v>-0.2</v>
      </c>
      <c r="F42" s="195">
        <f>SUM(D42:E42)</f>
        <v>-0.1</v>
      </c>
      <c r="G42" s="184">
        <v>0.4</v>
      </c>
      <c r="H42" s="185">
        <v>-0.2</v>
      </c>
      <c r="I42" s="195">
        <f>SUM(G42:H42)</f>
        <v>0.2</v>
      </c>
      <c r="J42" s="165">
        <v>0.5</v>
      </c>
      <c r="K42" s="168">
        <v>-0.4</v>
      </c>
      <c r="L42" s="167">
        <f>SUM(J42:K42)</f>
        <v>0.09999999999999998</v>
      </c>
      <c r="M42" s="217" t="s">
        <v>16</v>
      </c>
      <c r="N42" s="165">
        <v>0.6</v>
      </c>
      <c r="O42" s="168">
        <v>1.8</v>
      </c>
      <c r="P42" s="167">
        <f>SUM(N42:O42)</f>
        <v>2.4</v>
      </c>
      <c r="Q42" s="51"/>
      <c r="R42" s="52" t="s">
        <v>102</v>
      </c>
      <c r="S42" s="34"/>
    </row>
    <row r="43" spans="1:19" s="136" customFormat="1" ht="31.5" customHeight="1" thickBot="1">
      <c r="A43" s="44"/>
      <c r="B43" s="29"/>
      <c r="C43" s="29"/>
      <c r="D43" s="258" t="s">
        <v>47</v>
      </c>
      <c r="E43" s="259"/>
      <c r="F43" s="259"/>
      <c r="G43" s="258" t="s">
        <v>117</v>
      </c>
      <c r="H43" s="259"/>
      <c r="I43" s="259"/>
      <c r="J43" s="258" t="s">
        <v>117</v>
      </c>
      <c r="K43" s="259"/>
      <c r="L43" s="259"/>
      <c r="M43" s="259"/>
      <c r="N43" s="258" t="s">
        <v>118</v>
      </c>
      <c r="O43" s="259"/>
      <c r="P43" s="259"/>
      <c r="Q43" s="33"/>
      <c r="R43" s="33"/>
      <c r="S43" s="34"/>
    </row>
    <row r="44" spans="1:19" s="136" customFormat="1" ht="25.5" customHeight="1" thickBot="1">
      <c r="A44" s="54" t="s">
        <v>21</v>
      </c>
      <c r="B44" s="55"/>
      <c r="C44" s="55"/>
      <c r="D44" s="214">
        <f>D11+D13-D17-D32-D40</f>
        <v>41.1</v>
      </c>
      <c r="E44" s="158">
        <f>+E11+E13-E17-E32-E40</f>
        <v>4.6000000000000005</v>
      </c>
      <c r="F44" s="156">
        <f>SUM(D44:E44)</f>
        <v>45.7</v>
      </c>
      <c r="G44" s="214">
        <f>G11+G13-G17-G32-G40</f>
        <v>113.1</v>
      </c>
      <c r="H44" s="158">
        <f>+H11+H13-H17-H32-H40</f>
        <v>8.4</v>
      </c>
      <c r="I44" s="156">
        <f>SUM(G44:H44)</f>
        <v>121.5</v>
      </c>
      <c r="J44" s="214">
        <f>J11+J13-J17-J32-J40</f>
        <v>113.10000000000001</v>
      </c>
      <c r="K44" s="158">
        <f>+K11+K13-K17-K32-K40</f>
        <v>8.4</v>
      </c>
      <c r="L44" s="156">
        <f>SUM(J44:K44)</f>
        <v>121.50000000000001</v>
      </c>
      <c r="M44" s="56">
        <f>ROUND(L44-P44,2)/P44*100</f>
        <v>7.999999999999999</v>
      </c>
      <c r="N44" s="214">
        <f>N11+N13-N17-N32-N40</f>
        <v>94.90000000000002</v>
      </c>
      <c r="O44" s="158">
        <f>+O11+O13-O17-O32-O40</f>
        <v>17.599999999999998</v>
      </c>
      <c r="P44" s="156">
        <f>SUM(N44:O44)</f>
        <v>112.50000000000001</v>
      </c>
      <c r="Q44" s="57"/>
      <c r="R44" s="57"/>
      <c r="S44" s="58" t="s">
        <v>109</v>
      </c>
    </row>
    <row r="45" spans="1:19" s="136" customFormat="1" ht="10.5" customHeight="1" thickBot="1">
      <c r="A45" s="59"/>
      <c r="B45" s="24"/>
      <c r="C45" s="24"/>
      <c r="D45" s="170"/>
      <c r="E45" s="170"/>
      <c r="F45" s="170"/>
      <c r="G45" s="231"/>
      <c r="H45" s="231"/>
      <c r="I45" s="231"/>
      <c r="J45" s="231"/>
      <c r="K45" s="231"/>
      <c r="L45" s="231"/>
      <c r="M45" s="53"/>
      <c r="N45" s="256"/>
      <c r="O45" s="256"/>
      <c r="P45" s="256"/>
      <c r="Q45" s="257"/>
      <c r="R45" s="257"/>
      <c r="S45" s="34"/>
    </row>
    <row r="46" spans="1:19" s="136" customFormat="1" ht="25.5" customHeight="1" thickBot="1">
      <c r="A46" s="26" t="s">
        <v>56</v>
      </c>
      <c r="B46" s="42"/>
      <c r="C46" s="42"/>
      <c r="D46" s="214">
        <f aca="true" t="shared" si="11" ref="D46:L46">SUM(D47:D48)</f>
        <v>41.1</v>
      </c>
      <c r="E46" s="158">
        <f t="shared" si="11"/>
        <v>4.6000000000000005</v>
      </c>
      <c r="F46" s="154">
        <f t="shared" si="11"/>
        <v>45.7</v>
      </c>
      <c r="G46" s="214">
        <f t="shared" si="11"/>
        <v>113.1</v>
      </c>
      <c r="H46" s="158">
        <f t="shared" si="11"/>
        <v>8.4</v>
      </c>
      <c r="I46" s="154">
        <f t="shared" si="11"/>
        <v>121.5</v>
      </c>
      <c r="J46" s="214">
        <f t="shared" si="11"/>
        <v>113.1</v>
      </c>
      <c r="K46" s="158">
        <f t="shared" si="11"/>
        <v>8.4</v>
      </c>
      <c r="L46" s="155">
        <f t="shared" si="11"/>
        <v>121.5</v>
      </c>
      <c r="M46" s="61">
        <f>ROUND(L46-P46,2)/P46*100</f>
        <v>8</v>
      </c>
      <c r="N46" s="214">
        <f>SUM(N47:N48)</f>
        <v>94.9</v>
      </c>
      <c r="O46" s="214">
        <f>SUM(O47:O48)</f>
        <v>17.599999999999998</v>
      </c>
      <c r="P46" s="155">
        <f>SUM(N46:O46)</f>
        <v>112.5</v>
      </c>
      <c r="Q46" s="43"/>
      <c r="R46" s="43"/>
      <c r="S46" s="30" t="s">
        <v>57</v>
      </c>
    </row>
    <row r="47" spans="1:19" s="136" customFormat="1" ht="25.5" customHeight="1">
      <c r="A47" s="62"/>
      <c r="B47" s="45" t="s">
        <v>12</v>
      </c>
      <c r="C47" s="46"/>
      <c r="D47" s="163">
        <v>28.3</v>
      </c>
      <c r="E47" s="185">
        <v>4.4</v>
      </c>
      <c r="F47" s="183">
        <f>SUM(D47:E47)</f>
        <v>32.7</v>
      </c>
      <c r="G47" s="185">
        <v>93.1</v>
      </c>
      <c r="H47" s="185">
        <v>5.5</v>
      </c>
      <c r="I47" s="183">
        <f>SUM(G47:H47)</f>
        <v>98.6</v>
      </c>
      <c r="J47" s="185">
        <f>G47</f>
        <v>93.1</v>
      </c>
      <c r="K47" s="185">
        <f>H47</f>
        <v>5.5</v>
      </c>
      <c r="L47" s="162">
        <f>SUM(J47:K47)</f>
        <v>98.6</v>
      </c>
      <c r="M47" s="63">
        <f>ROUND(L47-P47,2)/P47*100</f>
        <v>22.029702970297034</v>
      </c>
      <c r="N47" s="185">
        <v>63.6</v>
      </c>
      <c r="O47" s="185">
        <v>17.2</v>
      </c>
      <c r="P47" s="162">
        <f>SUM(N47:O47)</f>
        <v>80.8</v>
      </c>
      <c r="Q47" s="47"/>
      <c r="R47" s="48" t="s">
        <v>13</v>
      </c>
      <c r="S47" s="34"/>
    </row>
    <row r="48" spans="1:19" s="136" customFormat="1" ht="25.5" customHeight="1" thickBot="1">
      <c r="A48" s="62"/>
      <c r="B48" s="49" t="s">
        <v>14</v>
      </c>
      <c r="C48" s="50"/>
      <c r="D48" s="165">
        <v>12.8</v>
      </c>
      <c r="E48" s="166">
        <v>0.2</v>
      </c>
      <c r="F48" s="167">
        <f>SUM(D48:E48)</f>
        <v>13</v>
      </c>
      <c r="G48" s="166">
        <v>20</v>
      </c>
      <c r="H48" s="166">
        <v>2.9</v>
      </c>
      <c r="I48" s="167">
        <f>SUM(G48:H48)</f>
        <v>22.9</v>
      </c>
      <c r="J48" s="166">
        <f>G48</f>
        <v>20</v>
      </c>
      <c r="K48" s="166">
        <f>H48</f>
        <v>2.9</v>
      </c>
      <c r="L48" s="167">
        <f>SUM(J48:K48)</f>
        <v>22.9</v>
      </c>
      <c r="M48" s="64">
        <f>ROUND(L48-P48,2)/P48*100</f>
        <v>-27.760252365930604</v>
      </c>
      <c r="N48" s="165">
        <v>31.3</v>
      </c>
      <c r="O48" s="166">
        <v>0.4</v>
      </c>
      <c r="P48" s="167">
        <f>SUM(N48:O48)</f>
        <v>31.7</v>
      </c>
      <c r="Q48" s="51"/>
      <c r="R48" s="52" t="s">
        <v>15</v>
      </c>
      <c r="S48" s="34"/>
    </row>
    <row r="49" spans="1:19" s="218" customFormat="1" ht="10.5" customHeight="1" thickBot="1">
      <c r="A49" s="8"/>
      <c r="B49" s="9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0"/>
      <c r="R49" s="10"/>
      <c r="S49" s="12"/>
    </row>
    <row r="50" spans="1:19" s="136" customFormat="1" ht="25.5" customHeight="1">
      <c r="A50" s="21" t="s">
        <v>54</v>
      </c>
      <c r="B50" s="22"/>
      <c r="C50" s="22"/>
      <c r="D50" s="133"/>
      <c r="E50" s="134"/>
      <c r="F50" s="135"/>
      <c r="G50" s="133"/>
      <c r="H50" s="134"/>
      <c r="I50" s="135"/>
      <c r="J50" s="133"/>
      <c r="K50" s="134"/>
      <c r="L50" s="135"/>
      <c r="M50" s="23"/>
      <c r="N50" s="133"/>
      <c r="O50" s="134"/>
      <c r="P50" s="135"/>
      <c r="Q50" s="24"/>
      <c r="R50" s="24"/>
      <c r="S50" s="25" t="s">
        <v>55</v>
      </c>
    </row>
    <row r="51" spans="1:19" s="136" customFormat="1" ht="25.5" customHeight="1">
      <c r="A51" s="26" t="s">
        <v>33</v>
      </c>
      <c r="B51" s="27"/>
      <c r="C51" s="27"/>
      <c r="D51" s="137"/>
      <c r="E51" s="33"/>
      <c r="F51" s="138"/>
      <c r="G51" s="137"/>
      <c r="H51" s="33"/>
      <c r="I51" s="138"/>
      <c r="J51" s="137"/>
      <c r="K51" s="33"/>
      <c r="L51" s="138"/>
      <c r="M51" s="28"/>
      <c r="N51" s="137"/>
      <c r="O51" s="33"/>
      <c r="P51" s="138"/>
      <c r="Q51" s="29"/>
      <c r="R51" s="29"/>
      <c r="S51" s="30" t="s">
        <v>34</v>
      </c>
    </row>
    <row r="52" spans="1:19" s="136" customFormat="1" ht="25.5" customHeight="1">
      <c r="A52" s="31"/>
      <c r="B52" s="27" t="s">
        <v>35</v>
      </c>
      <c r="C52" s="27"/>
      <c r="D52" s="139"/>
      <c r="E52" s="91"/>
      <c r="F52" s="140">
        <v>19.1</v>
      </c>
      <c r="G52" s="139"/>
      <c r="H52" s="91"/>
      <c r="I52" s="140">
        <f>SUM(G52:H52)</f>
        <v>0</v>
      </c>
      <c r="J52" s="139"/>
      <c r="K52" s="91"/>
      <c r="L52" s="140">
        <v>19.1</v>
      </c>
      <c r="M52" s="32" t="s">
        <v>16</v>
      </c>
      <c r="N52" s="139"/>
      <c r="O52" s="91"/>
      <c r="P52" s="141">
        <v>1.9</v>
      </c>
      <c r="Q52" s="29"/>
      <c r="R52" s="33" t="s">
        <v>36</v>
      </c>
      <c r="S52" s="34"/>
    </row>
    <row r="53" spans="1:19" s="136" customFormat="1" ht="25.5" customHeight="1">
      <c r="A53" s="31"/>
      <c r="B53" s="27" t="s">
        <v>37</v>
      </c>
      <c r="C53" s="27"/>
      <c r="D53" s="139"/>
      <c r="E53" s="91"/>
      <c r="F53" s="140">
        <v>7.9</v>
      </c>
      <c r="G53" s="139"/>
      <c r="H53" s="91"/>
      <c r="I53" s="140">
        <v>0</v>
      </c>
      <c r="J53" s="139"/>
      <c r="K53" s="91"/>
      <c r="L53" s="140">
        <v>7.9</v>
      </c>
      <c r="M53" s="32" t="s">
        <v>16</v>
      </c>
      <c r="N53" s="139"/>
      <c r="O53" s="91"/>
      <c r="P53" s="141">
        <v>0</v>
      </c>
      <c r="Q53" s="29"/>
      <c r="R53" s="33" t="s">
        <v>38</v>
      </c>
      <c r="S53" s="34"/>
    </row>
    <row r="54" spans="1:19" s="136" customFormat="1" ht="25.5" customHeight="1">
      <c r="A54" s="31"/>
      <c r="B54" s="27" t="s">
        <v>39</v>
      </c>
      <c r="C54" s="27"/>
      <c r="D54" s="139"/>
      <c r="E54" s="91"/>
      <c r="F54" s="140">
        <v>10.3</v>
      </c>
      <c r="G54" s="139"/>
      <c r="H54" s="91"/>
      <c r="I54" s="140">
        <v>0</v>
      </c>
      <c r="J54" s="139"/>
      <c r="K54" s="91"/>
      <c r="L54" s="140">
        <v>10.3</v>
      </c>
      <c r="M54" s="32" t="s">
        <v>16</v>
      </c>
      <c r="N54" s="139"/>
      <c r="O54" s="91"/>
      <c r="P54" s="141">
        <v>1.9</v>
      </c>
      <c r="Q54" s="29"/>
      <c r="R54" s="33" t="s">
        <v>40</v>
      </c>
      <c r="S54" s="34"/>
    </row>
    <row r="55" spans="1:19" s="136" customFormat="1" ht="25.5" customHeight="1">
      <c r="A55" s="31"/>
      <c r="B55" s="27" t="s">
        <v>41</v>
      </c>
      <c r="C55" s="27"/>
      <c r="D55" s="139"/>
      <c r="E55" s="64"/>
      <c r="F55" s="140">
        <v>0.2</v>
      </c>
      <c r="G55" s="139"/>
      <c r="H55" s="64"/>
      <c r="I55" s="140">
        <f>SUM(G55:H55)</f>
        <v>0</v>
      </c>
      <c r="J55" s="139"/>
      <c r="K55" s="64"/>
      <c r="L55" s="140">
        <v>0.2</v>
      </c>
      <c r="M55" s="35" t="s">
        <v>16</v>
      </c>
      <c r="N55" s="139"/>
      <c r="O55" s="64"/>
      <c r="P55" s="141">
        <f>SUM(N55:O55)</f>
        <v>0</v>
      </c>
      <c r="Q55" s="29"/>
      <c r="R55" s="33" t="s">
        <v>42</v>
      </c>
      <c r="S55" s="34"/>
    </row>
    <row r="56" spans="1:19" s="136" customFormat="1" ht="25.5" customHeight="1" thickBot="1">
      <c r="A56" s="36"/>
      <c r="B56" s="37" t="s">
        <v>43</v>
      </c>
      <c r="C56" s="37"/>
      <c r="D56" s="142"/>
      <c r="E56" s="143"/>
      <c r="F56" s="144">
        <f>F52+F53-F54-F55</f>
        <v>16.5</v>
      </c>
      <c r="G56" s="142"/>
      <c r="H56" s="143"/>
      <c r="I56" s="144">
        <v>0</v>
      </c>
      <c r="J56" s="142"/>
      <c r="K56" s="143"/>
      <c r="L56" s="144">
        <f>L52+L53-L54-L55</f>
        <v>16.5</v>
      </c>
      <c r="M56" s="38" t="s">
        <v>16</v>
      </c>
      <c r="N56" s="142"/>
      <c r="O56" s="143"/>
      <c r="P56" s="145">
        <v>0</v>
      </c>
      <c r="Q56" s="39"/>
      <c r="R56" s="40" t="s">
        <v>44</v>
      </c>
      <c r="S56" s="41"/>
    </row>
    <row r="57" spans="1:171" s="100" customFormat="1" ht="27" customHeight="1">
      <c r="A57" s="114" t="s">
        <v>92</v>
      </c>
      <c r="B57" s="115"/>
      <c r="C57" s="115"/>
      <c r="D57" s="115"/>
      <c r="E57" s="115"/>
      <c r="F57" s="115"/>
      <c r="G57" s="115"/>
      <c r="H57" s="115"/>
      <c r="J57" s="220" t="s">
        <v>86</v>
      </c>
      <c r="K57" s="220"/>
      <c r="L57" s="116"/>
      <c r="M57" s="117"/>
      <c r="N57" s="117"/>
      <c r="O57" s="117"/>
      <c r="P57" s="117"/>
      <c r="Q57" s="117"/>
      <c r="R57" s="117"/>
      <c r="S57" s="118" t="s">
        <v>85</v>
      </c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</row>
    <row r="58" spans="1:171" s="100" customFormat="1" ht="27" customHeight="1">
      <c r="A58" s="114" t="s">
        <v>87</v>
      </c>
      <c r="B58" s="115"/>
      <c r="C58" s="115"/>
      <c r="D58" s="115"/>
      <c r="E58" s="115"/>
      <c r="F58" s="115"/>
      <c r="G58" s="115"/>
      <c r="H58" s="115"/>
      <c r="I58" s="232" t="s">
        <v>100</v>
      </c>
      <c r="J58" s="232"/>
      <c r="K58" s="233" t="s">
        <v>101</v>
      </c>
      <c r="L58" s="233"/>
      <c r="M58" s="120"/>
      <c r="N58" s="120"/>
      <c r="O58" s="120"/>
      <c r="P58" s="120"/>
      <c r="Q58" s="120"/>
      <c r="R58" s="120"/>
      <c r="S58" s="118" t="s">
        <v>110</v>
      </c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</row>
    <row r="59" spans="1:171" s="100" customFormat="1" ht="27" customHeight="1">
      <c r="A59" s="114"/>
      <c r="B59" s="115"/>
      <c r="C59" s="115"/>
      <c r="D59" s="115"/>
      <c r="E59" s="115"/>
      <c r="F59" s="115"/>
      <c r="G59" s="115"/>
      <c r="H59" s="121" t="s">
        <v>126</v>
      </c>
      <c r="I59" s="219">
        <v>893</v>
      </c>
      <c r="J59" s="122" t="s">
        <v>20</v>
      </c>
      <c r="K59" s="219">
        <v>200</v>
      </c>
      <c r="L59" s="122" t="s">
        <v>20</v>
      </c>
      <c r="M59" s="123" t="s">
        <v>128</v>
      </c>
      <c r="N59" s="120"/>
      <c r="O59" s="120"/>
      <c r="P59" s="120"/>
      <c r="Q59" s="120"/>
      <c r="R59" s="120"/>
      <c r="S59" s="11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</row>
    <row r="60" spans="1:171" s="100" customFormat="1" ht="27" customHeight="1">
      <c r="A60" s="124"/>
      <c r="B60" s="125"/>
      <c r="C60" s="125"/>
      <c r="D60" s="126"/>
      <c r="E60" s="126"/>
      <c r="G60" s="121"/>
      <c r="H60" s="121" t="s">
        <v>127</v>
      </c>
      <c r="I60" s="219">
        <v>2808</v>
      </c>
      <c r="J60" s="122" t="s">
        <v>20</v>
      </c>
      <c r="K60" s="219">
        <v>138</v>
      </c>
      <c r="L60" s="122" t="s">
        <v>20</v>
      </c>
      <c r="M60" s="123" t="s">
        <v>125</v>
      </c>
      <c r="N60" s="127"/>
      <c r="O60" s="127"/>
      <c r="P60" s="128"/>
      <c r="Q60" s="128"/>
      <c r="R60" s="128"/>
      <c r="S60" s="129"/>
      <c r="T60" s="122"/>
      <c r="U60" s="122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</row>
    <row r="61" spans="1:171" s="100" customFormat="1" ht="27" customHeight="1">
      <c r="A61" s="124"/>
      <c r="B61" s="125"/>
      <c r="C61" s="125"/>
      <c r="D61" s="126"/>
      <c r="E61" s="126"/>
      <c r="G61" s="121"/>
      <c r="H61" s="113" t="s">
        <v>120</v>
      </c>
      <c r="I61" s="33" t="s">
        <v>122</v>
      </c>
      <c r="J61" s="122" t="s">
        <v>20</v>
      </c>
      <c r="K61" s="33" t="s">
        <v>123</v>
      </c>
      <c r="L61" s="122" t="s">
        <v>20</v>
      </c>
      <c r="M61" s="130" t="s">
        <v>119</v>
      </c>
      <c r="N61" s="127"/>
      <c r="O61" s="130"/>
      <c r="P61" s="120"/>
      <c r="Q61" s="120"/>
      <c r="R61" s="120"/>
      <c r="S61" s="118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</row>
    <row r="62" spans="1:171" s="100" customFormat="1" ht="27" customHeight="1">
      <c r="A62" s="131" t="s">
        <v>98</v>
      </c>
      <c r="B62" s="125"/>
      <c r="C62" s="125"/>
      <c r="D62" s="113"/>
      <c r="E62" s="113"/>
      <c r="G62" s="113"/>
      <c r="H62" s="78"/>
      <c r="J62" s="221" t="s">
        <v>93</v>
      </c>
      <c r="K62" s="221"/>
      <c r="L62" s="132"/>
      <c r="M62" s="120"/>
      <c r="N62" s="130"/>
      <c r="O62" s="130"/>
      <c r="P62" s="120"/>
      <c r="Q62" s="120"/>
      <c r="R62" s="120"/>
      <c r="S62" s="118" t="s">
        <v>99</v>
      </c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</row>
    <row r="63" spans="1:171" s="100" customFormat="1" ht="27" customHeight="1">
      <c r="A63" s="114" t="s">
        <v>107</v>
      </c>
      <c r="B63" s="78"/>
      <c r="C63" s="78"/>
      <c r="D63" s="78"/>
      <c r="E63" s="78"/>
      <c r="F63" s="78"/>
      <c r="G63" s="78"/>
      <c r="J63" s="221" t="s">
        <v>94</v>
      </c>
      <c r="K63" s="221"/>
      <c r="L63" s="132"/>
      <c r="N63" s="120"/>
      <c r="O63" s="120"/>
      <c r="P63" s="120"/>
      <c r="Q63" s="120"/>
      <c r="R63" s="120"/>
      <c r="S63" s="118" t="s">
        <v>105</v>
      </c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</row>
    <row r="64" spans="1:171" s="100" customFormat="1" ht="27" customHeight="1">
      <c r="A64" s="114" t="s">
        <v>108</v>
      </c>
      <c r="B64" s="78"/>
      <c r="C64" s="78"/>
      <c r="D64" s="78"/>
      <c r="E64" s="78"/>
      <c r="F64" s="78"/>
      <c r="G64" s="78"/>
      <c r="J64" s="132"/>
      <c r="N64" s="120"/>
      <c r="O64" s="120"/>
      <c r="P64" s="120"/>
      <c r="Q64" s="120"/>
      <c r="R64" s="120"/>
      <c r="S64" s="118" t="s">
        <v>106</v>
      </c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</row>
    <row r="65" spans="1:171" s="1" customFormat="1" ht="9.75" customHeight="1" thickBot="1">
      <c r="A65" s="18"/>
      <c r="B65" s="19"/>
      <c r="C65" s="19"/>
      <c r="D65" s="19"/>
      <c r="E65" s="19"/>
      <c r="F65" s="19"/>
      <c r="G65" s="19"/>
      <c r="H65" s="19"/>
      <c r="I65" s="19"/>
      <c r="J65" s="14"/>
      <c r="K65" s="17"/>
      <c r="L65" s="15"/>
      <c r="M65" s="15"/>
      <c r="N65" s="15"/>
      <c r="O65" s="15"/>
      <c r="P65" s="15"/>
      <c r="Q65" s="15"/>
      <c r="R65" s="15"/>
      <c r="S65" s="16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</row>
    <row r="66" spans="1:171" s="1" customFormat="1" ht="19.5">
      <c r="A66" s="3"/>
      <c r="B66" s="3"/>
      <c r="C66" s="3"/>
      <c r="D66" s="3"/>
      <c r="E66" s="3"/>
      <c r="F66" s="3"/>
      <c r="G66" s="3"/>
      <c r="H66" s="3"/>
      <c r="I66" s="3"/>
      <c r="J66" s="6"/>
      <c r="K66" s="7"/>
      <c r="L66" s="7"/>
      <c r="M66" s="7"/>
      <c r="N66" s="7"/>
      <c r="O66" s="7"/>
      <c r="P66" s="7"/>
      <c r="Q66" s="7"/>
      <c r="R66" s="7"/>
      <c r="S66" s="7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</row>
    <row r="67" spans="1:1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1:18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1:18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1:18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1:18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1:18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1:18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1:18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1:18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1:18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1:18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1:18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spans="1:18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spans="1:18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spans="1:18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spans="1:18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spans="1:18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spans="1:18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spans="1:18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spans="1:18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spans="1:18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spans="1:18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spans="1:18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spans="1:18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spans="1:18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spans="1:18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spans="1:18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spans="1:18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spans="1:18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spans="1:18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spans="1:18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spans="1:18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1:18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spans="1:18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spans="1:18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spans="1:18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spans="1:18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spans="1:18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spans="1:18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spans="1:18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spans="1:18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spans="1:18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spans="1:18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spans="1:18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 spans="1:18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 spans="1:18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 spans="1:18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 spans="1:18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 spans="1:18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 spans="1:18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 spans="1:18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 spans="1:18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 spans="1:18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 spans="1:18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 spans="1:18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 spans="1:18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 spans="1:18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 spans="1:18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 spans="1:18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 spans="1:18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 spans="1:18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 spans="1:18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 spans="1:18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 spans="1:18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  <row r="976" spans="1:18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</row>
    <row r="977" spans="1:18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</row>
    <row r="978" spans="1:18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</row>
    <row r="979" spans="1:18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</row>
    <row r="980" spans="1:18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</row>
    <row r="981" spans="1:18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</row>
    <row r="982" spans="1:18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</row>
    <row r="983" spans="1:18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</row>
    <row r="984" spans="1:18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</row>
    <row r="985" spans="1:18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</row>
    <row r="986" spans="1:18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</row>
    <row r="987" spans="1:18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</row>
    <row r="988" spans="1:18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</row>
    <row r="989" spans="1:18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</row>
    <row r="990" spans="1:18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</row>
    <row r="991" spans="1:18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</row>
    <row r="992" spans="1:18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</row>
    <row r="993" spans="1:18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</row>
    <row r="994" spans="1:18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</row>
    <row r="995" spans="1:18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</row>
    <row r="996" spans="1:18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</row>
    <row r="997" spans="1:18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</row>
    <row r="998" spans="1:18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</row>
    <row r="999" spans="1:18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</row>
    <row r="1000" spans="1:18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</row>
    <row r="1001" spans="1:18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</row>
    <row r="1002" spans="1:18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</row>
    <row r="1003" spans="1:18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</row>
    <row r="1004" spans="1:18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</row>
    <row r="1005" spans="1:18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</row>
    <row r="1006" spans="1:18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</row>
    <row r="1007" spans="1:18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</row>
    <row r="1008" spans="1:18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</row>
    <row r="1009" spans="1:18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</row>
    <row r="1010" spans="1:18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</row>
    <row r="1011" spans="1:18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</row>
    <row r="1012" spans="1:18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</row>
    <row r="1013" spans="1:18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</row>
    <row r="1014" spans="1:18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</row>
    <row r="1015" spans="1:18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</row>
    <row r="1016" spans="1:18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</row>
    <row r="1017" spans="1:18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</row>
    <row r="1018" spans="1:18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</row>
    <row r="1019" spans="1:18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</row>
    <row r="1020" spans="1:18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</row>
    <row r="1021" spans="1:18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</row>
    <row r="1022" spans="1:18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</row>
    <row r="1023" spans="1:18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</row>
    <row r="1024" spans="1:18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</row>
    <row r="1025" spans="1:18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</row>
    <row r="1026" spans="1:18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</row>
    <row r="1027" spans="1:18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</row>
    <row r="1028" spans="1:18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</row>
    <row r="1029" spans="1:18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</row>
    <row r="1030" spans="1:18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</row>
    <row r="1031" spans="1:18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</row>
    <row r="1032" spans="1:18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</row>
    <row r="1033" spans="1:18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</row>
    <row r="1034" spans="1:18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</row>
    <row r="1035" spans="1:18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</row>
    <row r="1036" spans="1:18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</row>
    <row r="1037" spans="1:18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</row>
    <row r="1038" spans="1:18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</row>
    <row r="1039" spans="1:18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</row>
    <row r="1040" spans="1:18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</row>
    <row r="1041" spans="1:18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</row>
    <row r="1042" spans="1:18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</row>
    <row r="1043" spans="1:18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</row>
    <row r="1044" spans="1:18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</row>
    <row r="1045" spans="1:18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</row>
    <row r="1046" spans="1:18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</row>
    <row r="1047" spans="1:18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</row>
    <row r="1048" spans="1:18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</row>
    <row r="1049" spans="1:18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</row>
    <row r="1050" spans="1:18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</row>
    <row r="1051" spans="1:18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</row>
    <row r="1052" spans="1:18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</row>
    <row r="1053" spans="1:18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</row>
    <row r="1054" spans="1:18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</row>
    <row r="1055" spans="1:18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</row>
    <row r="1056" spans="1:18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</row>
    <row r="1057" spans="1:18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</row>
    <row r="1058" spans="1:18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</row>
    <row r="1059" spans="1:18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</row>
    <row r="1060" spans="1:18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</row>
    <row r="1061" spans="1:18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</row>
    <row r="1062" spans="1:18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</row>
    <row r="1063" spans="1:18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</row>
    <row r="1064" spans="1:18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</row>
    <row r="1065" spans="1:18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</row>
    <row r="1066" spans="1:18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</row>
    <row r="1067" spans="1:18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</row>
    <row r="1068" spans="1:18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</row>
    <row r="1069" spans="1:18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</row>
    <row r="1070" spans="1:18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</row>
    <row r="1071" spans="1:18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</row>
    <row r="1072" spans="1:18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</row>
    <row r="1073" spans="1:18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</row>
    <row r="1074" spans="1:18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</row>
    <row r="1075" spans="1:18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</row>
    <row r="1076" spans="1:18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</row>
    <row r="1077" spans="1:18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</row>
    <row r="1078" spans="1:18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</row>
    <row r="1079" spans="1:18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</row>
    <row r="1080" spans="1:18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</row>
    <row r="1081" spans="1:18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</row>
    <row r="1082" spans="1:18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</row>
    <row r="1083" spans="1:18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</row>
    <row r="1084" spans="1:18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</row>
    <row r="1085" spans="1:18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</row>
    <row r="1086" spans="1:18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</row>
    <row r="1087" spans="1:18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</row>
    <row r="1088" spans="1:18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</row>
    <row r="1089" spans="1:18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</row>
    <row r="1090" spans="1:18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</row>
    <row r="1091" spans="1:18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</row>
    <row r="1092" spans="1:18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</row>
    <row r="1093" spans="1:18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</row>
    <row r="1094" spans="1:18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</row>
    <row r="1095" spans="1:18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</row>
    <row r="1096" spans="1:18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</row>
    <row r="1097" spans="1:18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</row>
    <row r="1098" spans="1:18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</row>
    <row r="1099" spans="1:18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</row>
    <row r="1100" spans="1:18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</row>
    <row r="1101" spans="1:18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</row>
    <row r="1102" spans="1:18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</row>
    <row r="1103" spans="1:18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</row>
    <row r="1104" spans="1:18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</row>
    <row r="1105" spans="1:18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</row>
    <row r="1106" spans="1:18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</row>
    <row r="1107" spans="1:18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</row>
    <row r="1108" spans="1:18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</row>
    <row r="1109" spans="1:18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</row>
    <row r="1110" spans="1:18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</row>
    <row r="1111" spans="1:18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</row>
    <row r="1112" spans="1:18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</row>
    <row r="1113" spans="1:18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</row>
    <row r="1114" spans="1:18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</row>
    <row r="1115" spans="1:18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</row>
    <row r="1116" spans="1:18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</row>
    <row r="1117" spans="1:18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</row>
    <row r="1118" spans="1:18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</row>
    <row r="1119" spans="1:18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</row>
    <row r="1120" spans="1:18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</row>
    <row r="1121" spans="1:18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</row>
    <row r="1122" spans="1:18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</row>
    <row r="1123" spans="1:18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</row>
    <row r="1124" spans="1:18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</row>
    <row r="1125" spans="1:18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</row>
    <row r="1126" spans="1:18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</row>
    <row r="1127" spans="1:18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</row>
    <row r="1128" spans="1:18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</row>
    <row r="1129" spans="1:18" ht="12.75">
      <c r="A1129" s="4"/>
      <c r="B1129" s="4"/>
      <c r="C1129" s="4"/>
      <c r="D1129" s="4"/>
      <c r="E1129" s="4"/>
      <c r="F1129" s="4"/>
      <c r="G1129" s="4"/>
      <c r="O1129" s="4"/>
      <c r="P1129" s="4"/>
      <c r="Q1129" s="4"/>
      <c r="R1129" s="4"/>
    </row>
  </sheetData>
  <mergeCells count="36">
    <mergeCell ref="N6:P6"/>
    <mergeCell ref="D5:F5"/>
    <mergeCell ref="G5:I5"/>
    <mergeCell ref="J5:L5"/>
    <mergeCell ref="N10:P10"/>
    <mergeCell ref="D12:F12"/>
    <mergeCell ref="G12:I12"/>
    <mergeCell ref="J12:L12"/>
    <mergeCell ref="N12:P12"/>
    <mergeCell ref="D10:F10"/>
    <mergeCell ref="G10:I10"/>
    <mergeCell ref="J10:L10"/>
    <mergeCell ref="N45:P45"/>
    <mergeCell ref="Q45:R45"/>
    <mergeCell ref="D43:F43"/>
    <mergeCell ref="G43:I43"/>
    <mergeCell ref="J43:M43"/>
    <mergeCell ref="N43:P43"/>
    <mergeCell ref="Q1:S4"/>
    <mergeCell ref="Q5:S8"/>
    <mergeCell ref="D1:P1"/>
    <mergeCell ref="D2:P2"/>
    <mergeCell ref="D4:P4"/>
    <mergeCell ref="D3:P3"/>
    <mergeCell ref="N5:P5"/>
    <mergeCell ref="D6:F6"/>
    <mergeCell ref="G6:I6"/>
    <mergeCell ref="J6:L6"/>
    <mergeCell ref="J57:K57"/>
    <mergeCell ref="J62:K62"/>
    <mergeCell ref="J63:K63"/>
    <mergeCell ref="A1:C8"/>
    <mergeCell ref="G45:I45"/>
    <mergeCell ref="J45:L45"/>
    <mergeCell ref="I58:J58"/>
    <mergeCell ref="K58:L58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Ronelleb</dc:creator>
  <cp:keywords/>
  <dc:description/>
  <cp:lastModifiedBy>madeliedj</cp:lastModifiedBy>
  <cp:lastPrinted>2004-06-28T06:55:57Z</cp:lastPrinted>
  <dcterms:created xsi:type="dcterms:W3CDTF">2002-02-15T09:17:36Z</dcterms:created>
  <dcterms:modified xsi:type="dcterms:W3CDTF">2004-06-28T06:56:33Z</dcterms:modified>
  <cp:category/>
  <cp:version/>
  <cp:contentType/>
  <cp:contentStatus/>
</cp:coreProperties>
</file>