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sorghum 992000" sheetId="1" r:id="rId1"/>
  </sheets>
  <definedNames/>
  <calcPr fullCalcOnLoad="1"/>
</workbook>
</file>

<file path=xl/sharedStrings.xml><?xml version="1.0" encoding="utf-8"?>
<sst xmlns="http://schemas.openxmlformats.org/spreadsheetml/2006/main" count="171" uniqueCount="97">
  <si>
    <t>GM-GL</t>
  </si>
  <si>
    <t>GH</t>
  </si>
  <si>
    <t>Total</t>
  </si>
  <si>
    <t>Bitter</t>
  </si>
  <si>
    <t>Totaal</t>
  </si>
  <si>
    <t>1 Apr '99</t>
  </si>
  <si>
    <t>Sweet/Soet</t>
  </si>
  <si>
    <t>Imported</t>
  </si>
  <si>
    <t>Processed for human market:</t>
  </si>
  <si>
    <t>Indoor malting process</t>
  </si>
  <si>
    <t>Floor malting process</t>
  </si>
  <si>
    <t>Meal</t>
  </si>
  <si>
    <t>Rice and grits brew</t>
  </si>
  <si>
    <t>Processed for feed market:</t>
  </si>
  <si>
    <t>Pet food</t>
  </si>
  <si>
    <t>Feed - poultry</t>
  </si>
  <si>
    <t>Feed - livestock</t>
  </si>
  <si>
    <t>(d) Sundry</t>
  </si>
  <si>
    <t>Exports</t>
  </si>
  <si>
    <t>Net sales(+)/purchases(-) of dealers</t>
  </si>
  <si>
    <t>(f) Own unutilised stock</t>
  </si>
  <si>
    <t>Storers, Traders</t>
  </si>
  <si>
    <t xml:space="preserve">       Soos verskaf deur medewerkers.  Alhoewel alles gedoen is om te verseker dat die inligting korrek is, aanvaar SAGIS geen verantwoordelikheid vir enige aksies of verliese as gevolg van die inligting wat gebruik is nie.</t>
  </si>
  <si>
    <t>(2)  Excluding stock in transit. / Uitgesluit voorraad in transito.</t>
  </si>
  <si>
    <t>(3)  Includes a portion of the production of developing producers - the balance will not necessarily be included here. /  Ingesluit 'n deel van produksie van opkomende produsente - die balans sal nie noodwendig hier ingesluit wees nie.</t>
  </si>
  <si>
    <t>(4)  Producer stock not included in (a), (b), (e) and (f). A degree of double counting may be included due to silo certificate exchange and back-to-back transactions. / Produsentevoorraad nie ingesluit in (a), (b), (e) en (f) nie. 'n Mate van</t>
  </si>
  <si>
    <t xml:space="preserve">       dubbeltelling mag hier voorkom as gevolg van silo-sertifikaatverwisseling en rug-aan-rug verkooptransaksies.</t>
  </si>
  <si>
    <t>(c) Aanwending</t>
  </si>
  <si>
    <t>Verwerk vir die menslike mark</t>
  </si>
  <si>
    <t>Binnenshuise moutproses</t>
  </si>
  <si>
    <t>Vloer moutproses</t>
  </si>
  <si>
    <t>Meel</t>
  </si>
  <si>
    <t>Rys en gruis - Brou</t>
  </si>
  <si>
    <t>Verwerk vir die veevoermark</t>
  </si>
  <si>
    <t>Troeteldierkos</t>
  </si>
  <si>
    <t>Voer - pluimvee</t>
  </si>
  <si>
    <t>Voer - lewende hawe</t>
  </si>
  <si>
    <t>(d) Diverse</t>
  </si>
  <si>
    <t>Uitvoere</t>
  </si>
  <si>
    <t xml:space="preserve">Netto verkope(+)/Aankope(-) handel </t>
  </si>
  <si>
    <t>(e) Onaangewende voorraad (a+b-c-d)</t>
  </si>
  <si>
    <t>Ingevoer</t>
  </si>
  <si>
    <t>Eindvoorraad verklaar:</t>
  </si>
  <si>
    <t>(f) Eie onaangewende voorraad:</t>
  </si>
  <si>
    <t>Opbergers,Handelaars</t>
  </si>
  <si>
    <t>Verwerkers</t>
  </si>
  <si>
    <r>
      <t>(h) Totale voorrade</t>
    </r>
    <r>
      <rPr>
        <sz val="16"/>
        <rFont val="Arial"/>
        <family val="2"/>
      </rPr>
      <t xml:space="preserve"> (f)+(g)</t>
    </r>
  </si>
  <si>
    <t>Apr' 1999</t>
  </si>
  <si>
    <t>30 Apr' 1999</t>
  </si>
  <si>
    <t>30 Jun' 1999</t>
  </si>
  <si>
    <t>31 Jul' 1999</t>
  </si>
  <si>
    <t>31 Aug '1999</t>
  </si>
  <si>
    <t>30 Nov '1999</t>
  </si>
  <si>
    <t>31 Jan '2000</t>
  </si>
  <si>
    <t>29 Feb '2000</t>
  </si>
  <si>
    <r>
      <t xml:space="preserve">(a) Beginvoorraad </t>
    </r>
    <r>
      <rPr>
        <sz val="16"/>
        <rFont val="Arial"/>
        <family val="2"/>
      </rPr>
      <t>(2)</t>
    </r>
  </si>
  <si>
    <t>Aankope van produsente (3)</t>
  </si>
  <si>
    <t>Surplus(-)/Tekort(+)(1)</t>
  </si>
  <si>
    <r>
      <t>(g) Produsentevoorrade</t>
    </r>
    <r>
      <rPr>
        <sz val="16"/>
        <rFont val="Arial"/>
        <family val="2"/>
      </rPr>
      <t xml:space="preserve"> (4)</t>
    </r>
  </si>
  <si>
    <t>Surplus/Deficit (1)</t>
  </si>
  <si>
    <t>Monthly announcement of information / Maandelikse bekendmaking van inligting</t>
  </si>
  <si>
    <t>' 000 t</t>
  </si>
  <si>
    <t>Progressive / Progressief</t>
  </si>
  <si>
    <t>May/Mei 1999</t>
  </si>
  <si>
    <t>Jun 1999</t>
  </si>
  <si>
    <t>Jul 1999</t>
  </si>
  <si>
    <t>Aug 1999</t>
  </si>
  <si>
    <t>Sep 1999</t>
  </si>
  <si>
    <t>Oct/Okt 1999</t>
  </si>
  <si>
    <t>Nov 1999</t>
  </si>
  <si>
    <t>Dec/Des 1999</t>
  </si>
  <si>
    <t>Jan 2000</t>
  </si>
  <si>
    <t>Feb 2000</t>
  </si>
  <si>
    <t>Mar/Mrt 2000</t>
  </si>
  <si>
    <t>Prog Apr '99 - Mar/Mrt '2000</t>
  </si>
  <si>
    <t>31 Mar/Mrt 2000</t>
  </si>
  <si>
    <t>31 Dec/Des '1999</t>
  </si>
  <si>
    <t>31 Oct/Okt '1999</t>
  </si>
  <si>
    <t>30 Sep '1999</t>
  </si>
  <si>
    <t>31 May/Mei '1999</t>
  </si>
  <si>
    <r>
      <t xml:space="preserve">(h) Total stock </t>
    </r>
    <r>
      <rPr>
        <sz val="16"/>
        <rFont val="Arial"/>
        <family val="2"/>
      </rPr>
      <t>(f)+(g)</t>
    </r>
  </si>
  <si>
    <t>Processors</t>
  </si>
  <si>
    <t>(e) Total = (a+b-c-d)</t>
  </si>
  <si>
    <t>Sold to end-consumer(s)</t>
  </si>
  <si>
    <t>(c) Utilisation</t>
  </si>
  <si>
    <r>
      <t>Purchases from producers</t>
    </r>
    <r>
      <rPr>
        <sz val="16"/>
        <rFont val="Arial"/>
        <family val="2"/>
      </rPr>
      <t xml:space="preserve"> (3)</t>
    </r>
  </si>
  <si>
    <t>(b) Verkryging</t>
  </si>
  <si>
    <r>
      <t>(g) Produsentevoorraad</t>
    </r>
    <r>
      <rPr>
        <sz val="16"/>
        <rFont val="Arial"/>
        <family val="2"/>
      </rPr>
      <t xml:space="preserve"> (4)</t>
    </r>
  </si>
  <si>
    <r>
      <t>(h) Totale voorraad</t>
    </r>
    <r>
      <rPr>
        <sz val="16"/>
        <rFont val="Arial"/>
        <family val="2"/>
      </rPr>
      <t xml:space="preserve"> (f)+(g)</t>
    </r>
  </si>
  <si>
    <r>
      <t xml:space="preserve">(a) Opening stock </t>
    </r>
    <r>
      <rPr>
        <sz val="16"/>
        <rFont val="Arial"/>
        <family val="2"/>
      </rPr>
      <t>(2)</t>
    </r>
  </si>
  <si>
    <r>
      <t>(g) Producer stock</t>
    </r>
    <r>
      <rPr>
        <sz val="16"/>
        <rFont val="Arial"/>
        <family val="2"/>
      </rPr>
      <t xml:space="preserve"> (4)</t>
    </r>
  </si>
  <si>
    <t>Ending stock declared:</t>
  </si>
  <si>
    <t>(5)  Producer deliveries during Apr 1999 - Mar 2000: sweet:168 995 t  bitter: 14 035t. / Produsentelewerings gedurende Apr 1999 - Mar 2000: soet:168 995 t  bitter: 14 035t.</t>
  </si>
  <si>
    <t>(b) Acquisition</t>
  </si>
  <si>
    <t>Verkope aan eindverbruiker(s)</t>
  </si>
  <si>
    <t xml:space="preserve">(1)  As declared by collaborators.  Although everything has been done to ensure the accuracy of the information, SAGIS does not take any  responsibility for actions or losses that might occur as a result of the usage of this information./  </t>
  </si>
  <si>
    <t>SORGHUM - 1999/2000 Marketing Year (Apr - Mar)/1999/2000 - Bemarkingsjaar (Apr - Mrt) (1)</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</si>
</sst>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0.000"/>
    <numFmt numFmtId="173" formatCode="0.0"/>
  </numFmts>
  <fonts count="45">
    <font>
      <sz val="10"/>
      <name val="Arial"/>
      <family val="0"/>
    </font>
    <font>
      <sz val="12"/>
      <name val="Arial"/>
      <family val="2"/>
    </font>
    <font>
      <b/>
      <sz val="12"/>
      <name val="Arial"/>
      <family val="2"/>
    </font>
    <font>
      <sz val="8"/>
      <name val="Arial"/>
      <family val="2"/>
    </font>
    <font>
      <sz val="16"/>
      <name val="Arial"/>
      <family val="2"/>
    </font>
    <font>
      <i/>
      <sz val="16"/>
      <name val="Arial"/>
      <family val="2"/>
    </font>
    <font>
      <b/>
      <sz val="16"/>
      <name val="Arial"/>
      <family val="2"/>
    </font>
    <font>
      <sz val="22"/>
      <name val="Arial"/>
      <family val="2"/>
    </font>
    <font>
      <b/>
      <sz val="22"/>
      <name val="Arial"/>
      <family val="2"/>
    </font>
    <font>
      <sz val="18"/>
      <name val="Arial"/>
      <family val="2"/>
    </font>
    <font>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style="medium"/>
    </border>
    <border>
      <left>
        <color indexed="63"/>
      </left>
      <right style="thin"/>
      <top style="medium"/>
      <bottom style="medium"/>
    </border>
    <border>
      <left style="medium"/>
      <right style="thin"/>
      <top>
        <color indexed="63"/>
      </top>
      <bottom style="mediu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style="thin"/>
      <right style="thin"/>
      <top style="medium"/>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color indexed="63"/>
      </bottom>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color indexed="63"/>
      </right>
      <top style="medium"/>
      <bottom>
        <color indexed="63"/>
      </bottom>
    </border>
    <border>
      <left style="medium"/>
      <right style="medium"/>
      <top style="medium"/>
      <bottom style="medium"/>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8">
    <xf numFmtId="0" fontId="0" fillId="0" borderId="0" xfId="0" applyAlignment="1">
      <alignment/>
    </xf>
    <xf numFmtId="172" fontId="1" fillId="0" borderId="10" xfId="0" applyNumberFormat="1" applyFont="1" applyBorder="1" applyAlignment="1">
      <alignment/>
    </xf>
    <xf numFmtId="172" fontId="2" fillId="0" borderId="11" xfId="0" applyNumberFormat="1" applyFont="1" applyBorder="1" applyAlignment="1">
      <alignment/>
    </xf>
    <xf numFmtId="172" fontId="1" fillId="0" borderId="11" xfId="0" applyNumberFormat="1" applyFont="1" applyBorder="1" applyAlignment="1">
      <alignment/>
    </xf>
    <xf numFmtId="172" fontId="1" fillId="0" borderId="12" xfId="0" applyNumberFormat="1" applyFont="1" applyBorder="1" applyAlignment="1">
      <alignment/>
    </xf>
    <xf numFmtId="172" fontId="1" fillId="0" borderId="0" xfId="0" applyNumberFormat="1" applyFont="1" applyAlignment="1">
      <alignment/>
    </xf>
    <xf numFmtId="172" fontId="1" fillId="0" borderId="13" xfId="0" applyNumberFormat="1" applyFont="1" applyBorder="1" applyAlignment="1">
      <alignment/>
    </xf>
    <xf numFmtId="172" fontId="2" fillId="0" borderId="0" xfId="0" applyNumberFormat="1" applyFont="1" applyBorder="1" applyAlignment="1">
      <alignment/>
    </xf>
    <xf numFmtId="172" fontId="1" fillId="0" borderId="0" xfId="0" applyNumberFormat="1" applyFont="1" applyBorder="1" applyAlignment="1">
      <alignment/>
    </xf>
    <xf numFmtId="172" fontId="1" fillId="0" borderId="14" xfId="0" applyNumberFormat="1" applyFont="1" applyBorder="1" applyAlignment="1">
      <alignment horizontal="center"/>
    </xf>
    <xf numFmtId="172" fontId="1" fillId="0" borderId="15" xfId="0" applyNumberFormat="1" applyFont="1" applyBorder="1" applyAlignment="1">
      <alignment horizontal="center"/>
    </xf>
    <xf numFmtId="172" fontId="1" fillId="0" borderId="16" xfId="0" applyNumberFormat="1" applyFont="1" applyBorder="1" applyAlignment="1">
      <alignment horizontal="center"/>
    </xf>
    <xf numFmtId="172" fontId="2" fillId="0" borderId="17" xfId="0" applyNumberFormat="1" applyFont="1" applyBorder="1" applyAlignment="1">
      <alignment horizontal="center"/>
    </xf>
    <xf numFmtId="172" fontId="2" fillId="0" borderId="18" xfId="0" applyNumberFormat="1" applyFont="1" applyBorder="1" applyAlignment="1">
      <alignment horizontal="center"/>
    </xf>
    <xf numFmtId="172" fontId="2" fillId="0" borderId="19" xfId="0" applyNumberFormat="1" applyFont="1" applyBorder="1" applyAlignment="1">
      <alignment horizontal="center"/>
    </xf>
    <xf numFmtId="172" fontId="1" fillId="0" borderId="20" xfId="0" applyNumberFormat="1" applyFont="1" applyBorder="1" applyAlignment="1">
      <alignment/>
    </xf>
    <xf numFmtId="172" fontId="2" fillId="0" borderId="13" xfId="0" applyNumberFormat="1" applyFont="1" applyBorder="1" applyAlignment="1">
      <alignment horizontal="center"/>
    </xf>
    <xf numFmtId="172" fontId="2" fillId="0" borderId="0" xfId="0" applyNumberFormat="1" applyFont="1" applyBorder="1" applyAlignment="1">
      <alignment horizontal="center"/>
    </xf>
    <xf numFmtId="172" fontId="1" fillId="0" borderId="21" xfId="0" applyNumberFormat="1" applyFont="1" applyBorder="1" applyAlignment="1">
      <alignment horizontal="center"/>
    </xf>
    <xf numFmtId="172" fontId="1" fillId="0" borderId="19" xfId="0" applyNumberFormat="1" applyFont="1" applyBorder="1" applyAlignment="1">
      <alignment horizontal="center"/>
    </xf>
    <xf numFmtId="172" fontId="1" fillId="0" borderId="17" xfId="0" applyNumberFormat="1" applyFont="1" applyBorder="1" applyAlignment="1">
      <alignment horizontal="center"/>
    </xf>
    <xf numFmtId="172" fontId="1" fillId="0" borderId="18" xfId="0" applyNumberFormat="1" applyFont="1" applyBorder="1" applyAlignment="1">
      <alignment horizontal="center"/>
    </xf>
    <xf numFmtId="172" fontId="1" fillId="0" borderId="22" xfId="0" applyNumberFormat="1" applyFont="1" applyBorder="1" applyAlignment="1">
      <alignment horizontal="center"/>
    </xf>
    <xf numFmtId="172" fontId="1" fillId="0" borderId="19" xfId="0" applyNumberFormat="1" applyFont="1" applyBorder="1" applyAlignment="1">
      <alignment/>
    </xf>
    <xf numFmtId="172" fontId="3" fillId="0" borderId="0" xfId="0" applyNumberFormat="1" applyFont="1" applyBorder="1" applyAlignment="1">
      <alignment horizontal="left"/>
    </xf>
    <xf numFmtId="172" fontId="4" fillId="0" borderId="11" xfId="0" applyNumberFormat="1" applyFont="1" applyBorder="1" applyAlignment="1">
      <alignment/>
    </xf>
    <xf numFmtId="172" fontId="6" fillId="0" borderId="13" xfId="0" applyNumberFormat="1" applyFont="1" applyBorder="1" applyAlignment="1">
      <alignment/>
    </xf>
    <xf numFmtId="172" fontId="4" fillId="0" borderId="0" xfId="0" applyNumberFormat="1" applyFont="1" applyBorder="1" applyAlignment="1">
      <alignment/>
    </xf>
    <xf numFmtId="172" fontId="5" fillId="0" borderId="10" xfId="0" applyNumberFormat="1" applyFont="1" applyBorder="1" applyAlignment="1">
      <alignment/>
    </xf>
    <xf numFmtId="172" fontId="5" fillId="0" borderId="18" xfId="0" applyNumberFormat="1" applyFont="1" applyBorder="1" applyAlignment="1">
      <alignment horizontal="left"/>
    </xf>
    <xf numFmtId="172" fontId="4" fillId="0" borderId="10" xfId="0" applyNumberFormat="1" applyFont="1" applyBorder="1" applyAlignment="1">
      <alignment/>
    </xf>
    <xf numFmtId="172" fontId="4" fillId="0" borderId="13" xfId="0" applyNumberFormat="1" applyFont="1" applyBorder="1" applyAlignment="1">
      <alignment/>
    </xf>
    <xf numFmtId="172" fontId="5" fillId="0" borderId="23" xfId="0" applyNumberFormat="1" applyFont="1" applyBorder="1" applyAlignment="1">
      <alignment/>
    </xf>
    <xf numFmtId="172" fontId="4" fillId="0" borderId="24" xfId="0" applyNumberFormat="1" applyFont="1" applyBorder="1" applyAlignment="1">
      <alignment/>
    </xf>
    <xf numFmtId="172" fontId="5" fillId="0" borderId="25" xfId="0" applyNumberFormat="1" applyFont="1" applyBorder="1" applyAlignment="1">
      <alignment/>
    </xf>
    <xf numFmtId="172" fontId="5" fillId="0" borderId="26" xfId="0" applyNumberFormat="1" applyFont="1" applyBorder="1" applyAlignment="1">
      <alignment/>
    </xf>
    <xf numFmtId="172" fontId="4" fillId="0" borderId="27" xfId="0" applyNumberFormat="1" applyFont="1" applyBorder="1" applyAlignment="1">
      <alignment/>
    </xf>
    <xf numFmtId="172" fontId="5" fillId="0" borderId="0" xfId="0" applyNumberFormat="1" applyFont="1" applyBorder="1" applyAlignment="1">
      <alignment/>
    </xf>
    <xf numFmtId="172" fontId="4" fillId="0" borderId="18" xfId="0" applyNumberFormat="1" applyFont="1" applyBorder="1" applyAlignment="1">
      <alignment/>
    </xf>
    <xf numFmtId="172" fontId="6" fillId="0" borderId="17" xfId="0" applyNumberFormat="1" applyFont="1" applyBorder="1" applyAlignment="1">
      <alignment/>
    </xf>
    <xf numFmtId="172" fontId="4" fillId="0" borderId="17" xfId="0" applyNumberFormat="1" applyFont="1" applyBorder="1" applyAlignment="1">
      <alignment/>
    </xf>
    <xf numFmtId="172" fontId="6" fillId="0" borderId="28" xfId="0" applyNumberFormat="1" applyFont="1" applyBorder="1" applyAlignment="1">
      <alignment horizontal="left"/>
    </xf>
    <xf numFmtId="172" fontId="6" fillId="0" borderId="29" xfId="0" applyNumberFormat="1" applyFont="1" applyBorder="1" applyAlignment="1">
      <alignment horizontal="left"/>
    </xf>
    <xf numFmtId="172" fontId="6" fillId="0" borderId="10" xfId="0" applyNumberFormat="1" applyFont="1" applyBorder="1" applyAlignment="1">
      <alignment horizontal="left"/>
    </xf>
    <xf numFmtId="172" fontId="6" fillId="0" borderId="13" xfId="0" applyNumberFormat="1" applyFont="1" applyBorder="1" applyAlignment="1">
      <alignment horizontal="left"/>
    </xf>
    <xf numFmtId="0" fontId="4" fillId="0" borderId="0" xfId="0" applyFont="1" applyBorder="1" applyAlignment="1">
      <alignment/>
    </xf>
    <xf numFmtId="0" fontId="4" fillId="0" borderId="0" xfId="0" applyFont="1" applyBorder="1" applyAlignment="1">
      <alignment/>
    </xf>
    <xf numFmtId="172" fontId="6" fillId="0" borderId="0" xfId="0" applyNumberFormat="1" applyFont="1" applyBorder="1" applyAlignment="1">
      <alignment horizontal="left"/>
    </xf>
    <xf numFmtId="172" fontId="6" fillId="0" borderId="17" xfId="0" applyNumberFormat="1" applyFont="1" applyBorder="1" applyAlignment="1">
      <alignment horizontal="left"/>
    </xf>
    <xf numFmtId="172" fontId="6" fillId="0" borderId="18" xfId="0" applyNumberFormat="1" applyFont="1" applyBorder="1" applyAlignment="1">
      <alignment horizontal="left"/>
    </xf>
    <xf numFmtId="172" fontId="6" fillId="0" borderId="11" xfId="0" applyNumberFormat="1" applyFont="1" applyBorder="1" applyAlignment="1">
      <alignment horizontal="right"/>
    </xf>
    <xf numFmtId="172" fontId="6" fillId="0" borderId="10" xfId="0" applyNumberFormat="1" applyFont="1" applyBorder="1" applyAlignment="1">
      <alignment horizontal="right"/>
    </xf>
    <xf numFmtId="172" fontId="4" fillId="0" borderId="12" xfId="0" applyNumberFormat="1" applyFont="1" applyBorder="1" applyAlignment="1">
      <alignment/>
    </xf>
    <xf numFmtId="172" fontId="4" fillId="0" borderId="0" xfId="0" applyNumberFormat="1" applyFont="1" applyBorder="1" applyAlignment="1">
      <alignment horizontal="right"/>
    </xf>
    <xf numFmtId="172" fontId="4" fillId="0" borderId="20" xfId="0" applyNumberFormat="1" applyFont="1" applyBorder="1" applyAlignment="1">
      <alignment/>
    </xf>
    <xf numFmtId="172" fontId="6" fillId="0" borderId="18" xfId="0" applyNumberFormat="1" applyFont="1" applyBorder="1" applyAlignment="1">
      <alignment horizontal="right"/>
    </xf>
    <xf numFmtId="172" fontId="4" fillId="0" borderId="11" xfId="0" applyNumberFormat="1" applyFont="1" applyBorder="1" applyAlignment="1">
      <alignment horizontal="right"/>
    </xf>
    <xf numFmtId="172" fontId="4" fillId="0" borderId="18" xfId="0" applyNumberFormat="1" applyFont="1" applyBorder="1" applyAlignment="1">
      <alignment horizontal="right"/>
    </xf>
    <xf numFmtId="172" fontId="4" fillId="0" borderId="19" xfId="0" applyNumberFormat="1" applyFont="1" applyBorder="1" applyAlignment="1">
      <alignment horizontal="right"/>
    </xf>
    <xf numFmtId="172" fontId="4" fillId="0" borderId="30" xfId="0" applyNumberFormat="1" applyFont="1" applyBorder="1" applyAlignment="1">
      <alignment/>
    </xf>
    <xf numFmtId="172" fontId="4" fillId="0" borderId="24" xfId="0" applyNumberFormat="1" applyFont="1" applyBorder="1" applyAlignment="1">
      <alignment horizontal="right"/>
    </xf>
    <xf numFmtId="172" fontId="4" fillId="0" borderId="31" xfId="0" applyNumberFormat="1" applyFont="1" applyBorder="1" applyAlignment="1">
      <alignment horizontal="right"/>
    </xf>
    <xf numFmtId="172" fontId="4" fillId="0" borderId="20" xfId="0" applyNumberFormat="1" applyFont="1" applyBorder="1" applyAlignment="1">
      <alignment horizontal="center"/>
    </xf>
    <xf numFmtId="172" fontId="5" fillId="0" borderId="32" xfId="0" applyNumberFormat="1" applyFont="1" applyBorder="1" applyAlignment="1">
      <alignment horizontal="right"/>
    </xf>
    <xf numFmtId="172" fontId="4" fillId="0" borderId="27" xfId="0" applyNumberFormat="1" applyFont="1" applyBorder="1" applyAlignment="1">
      <alignment horizontal="right"/>
    </xf>
    <xf numFmtId="172" fontId="5" fillId="0" borderId="33" xfId="0" applyNumberFormat="1" applyFont="1" applyBorder="1" applyAlignment="1">
      <alignment horizontal="right"/>
    </xf>
    <xf numFmtId="172" fontId="4" fillId="0" borderId="20" xfId="0" applyNumberFormat="1" applyFont="1" applyBorder="1" applyAlignment="1">
      <alignment horizontal="right"/>
    </xf>
    <xf numFmtId="172" fontId="5" fillId="0" borderId="0" xfId="0" applyNumberFormat="1" applyFont="1" applyBorder="1" applyAlignment="1">
      <alignment horizontal="right"/>
    </xf>
    <xf numFmtId="172" fontId="4" fillId="0" borderId="29" xfId="0" applyNumberFormat="1" applyFont="1" applyBorder="1" applyAlignment="1">
      <alignment horizontal="right"/>
    </xf>
    <xf numFmtId="172" fontId="6" fillId="0" borderId="29" xfId="0" applyNumberFormat="1" applyFont="1" applyBorder="1" applyAlignment="1">
      <alignment horizontal="right"/>
    </xf>
    <xf numFmtId="172" fontId="6" fillId="0" borderId="34" xfId="0" applyNumberFormat="1" applyFont="1" applyBorder="1" applyAlignment="1">
      <alignment horizontal="right"/>
    </xf>
    <xf numFmtId="172" fontId="6" fillId="0" borderId="0" xfId="0" applyNumberFormat="1" applyFont="1" applyBorder="1" applyAlignment="1">
      <alignment horizontal="right"/>
    </xf>
    <xf numFmtId="172" fontId="6" fillId="0" borderId="13" xfId="0" applyNumberFormat="1" applyFont="1" applyBorder="1" applyAlignment="1">
      <alignment horizontal="right"/>
    </xf>
    <xf numFmtId="172" fontId="6" fillId="0" borderId="20" xfId="0" applyNumberFormat="1" applyFont="1" applyBorder="1" applyAlignment="1">
      <alignment horizontal="right"/>
    </xf>
    <xf numFmtId="172" fontId="6" fillId="0" borderId="19" xfId="0" applyNumberFormat="1" applyFont="1" applyBorder="1" applyAlignment="1">
      <alignment horizontal="right"/>
    </xf>
    <xf numFmtId="172" fontId="4" fillId="0" borderId="35" xfId="0" applyNumberFormat="1" applyFont="1" applyBorder="1" applyAlignment="1">
      <alignment/>
    </xf>
    <xf numFmtId="0" fontId="4" fillId="0" borderId="20" xfId="0" applyFont="1" applyBorder="1" applyAlignment="1">
      <alignment/>
    </xf>
    <xf numFmtId="172" fontId="6" fillId="0" borderId="20" xfId="0" applyNumberFormat="1" applyFont="1" applyBorder="1" applyAlignment="1">
      <alignment horizontal="left"/>
    </xf>
    <xf numFmtId="172" fontId="6" fillId="0" borderId="19" xfId="0" applyNumberFormat="1" applyFont="1" applyBorder="1" applyAlignment="1">
      <alignment horizontal="left"/>
    </xf>
    <xf numFmtId="172" fontId="6" fillId="0" borderId="12" xfId="0" applyNumberFormat="1" applyFont="1" applyBorder="1" applyAlignment="1">
      <alignment horizontal="right"/>
    </xf>
    <xf numFmtId="173" fontId="4" fillId="0" borderId="36" xfId="0" applyNumberFormat="1" applyFont="1" applyBorder="1" applyAlignment="1">
      <alignment/>
    </xf>
    <xf numFmtId="173" fontId="4" fillId="0" borderId="15" xfId="0" applyNumberFormat="1" applyFont="1" applyBorder="1" applyAlignment="1">
      <alignment/>
    </xf>
    <xf numFmtId="173" fontId="4" fillId="0" borderId="14" xfId="0" applyNumberFormat="1" applyFont="1" applyBorder="1" applyAlignment="1">
      <alignment/>
    </xf>
    <xf numFmtId="173" fontId="4" fillId="0" borderId="37" xfId="0" applyNumberFormat="1" applyFont="1" applyBorder="1" applyAlignment="1">
      <alignment/>
    </xf>
    <xf numFmtId="173" fontId="4" fillId="0" borderId="21" xfId="0" applyNumberFormat="1" applyFont="1" applyBorder="1" applyAlignment="1">
      <alignment/>
    </xf>
    <xf numFmtId="173" fontId="4" fillId="0" borderId="38" xfId="0" applyNumberFormat="1" applyFont="1" applyBorder="1" applyAlignment="1">
      <alignment/>
    </xf>
    <xf numFmtId="173" fontId="4" fillId="0" borderId="31" xfId="0" applyNumberFormat="1" applyFont="1" applyBorder="1" applyAlignment="1">
      <alignment/>
    </xf>
    <xf numFmtId="173" fontId="4" fillId="0" borderId="39" xfId="0" applyNumberFormat="1" applyFont="1" applyBorder="1" applyAlignment="1">
      <alignment/>
    </xf>
    <xf numFmtId="173" fontId="4" fillId="0" borderId="40" xfId="0" applyNumberFormat="1" applyFont="1" applyBorder="1" applyAlignment="1">
      <alignment/>
    </xf>
    <xf numFmtId="173" fontId="4" fillId="0" borderId="32" xfId="0" applyNumberFormat="1" applyFont="1" applyBorder="1" applyAlignment="1">
      <alignment/>
    </xf>
    <xf numFmtId="173" fontId="4" fillId="0" borderId="41" xfId="0" applyNumberFormat="1" applyFont="1" applyBorder="1" applyAlignment="1">
      <alignment/>
    </xf>
    <xf numFmtId="173" fontId="4" fillId="0" borderId="0" xfId="0" applyNumberFormat="1" applyFont="1" applyBorder="1" applyAlignment="1">
      <alignment/>
    </xf>
    <xf numFmtId="173" fontId="4" fillId="0" borderId="42" xfId="0" applyNumberFormat="1" applyFont="1" applyBorder="1" applyAlignment="1">
      <alignment/>
    </xf>
    <xf numFmtId="173" fontId="4" fillId="0" borderId="33" xfId="0" applyNumberFormat="1" applyFont="1" applyBorder="1" applyAlignment="1">
      <alignment/>
    </xf>
    <xf numFmtId="173" fontId="4" fillId="0" borderId="43" xfId="0" applyNumberFormat="1" applyFont="1" applyBorder="1" applyAlignment="1">
      <alignment/>
    </xf>
    <xf numFmtId="173" fontId="4" fillId="0" borderId="27" xfId="0" applyNumberFormat="1" applyFont="1" applyBorder="1" applyAlignment="1">
      <alignment/>
    </xf>
    <xf numFmtId="173" fontId="4" fillId="0" borderId="18" xfId="0" applyNumberFormat="1" applyFont="1" applyBorder="1" applyAlignment="1">
      <alignment/>
    </xf>
    <xf numFmtId="173" fontId="4" fillId="0" borderId="44" xfId="0" applyNumberFormat="1" applyFont="1" applyBorder="1" applyAlignment="1">
      <alignment/>
    </xf>
    <xf numFmtId="173" fontId="4" fillId="0" borderId="0" xfId="0" applyNumberFormat="1" applyFont="1" applyAlignment="1">
      <alignment/>
    </xf>
    <xf numFmtId="173" fontId="4" fillId="0" borderId="45" xfId="0" applyNumberFormat="1" applyFont="1" applyBorder="1" applyAlignment="1">
      <alignment/>
    </xf>
    <xf numFmtId="173" fontId="1" fillId="0" borderId="0" xfId="0" applyNumberFormat="1" applyFont="1" applyBorder="1" applyAlignment="1">
      <alignment/>
    </xf>
    <xf numFmtId="173" fontId="1" fillId="0" borderId="18" xfId="0" applyNumberFormat="1" applyFont="1" applyBorder="1" applyAlignment="1">
      <alignment/>
    </xf>
    <xf numFmtId="173" fontId="4" fillId="0" borderId="29" xfId="0" applyNumberFormat="1" applyFont="1" applyBorder="1" applyAlignment="1">
      <alignment/>
    </xf>
    <xf numFmtId="173" fontId="4" fillId="0" borderId="10" xfId="0" applyNumberFormat="1" applyFont="1" applyBorder="1" applyAlignment="1">
      <alignment/>
    </xf>
    <xf numFmtId="173" fontId="4" fillId="0" borderId="46" xfId="0" applyNumberFormat="1" applyFont="1" applyBorder="1" applyAlignment="1">
      <alignment/>
    </xf>
    <xf numFmtId="173" fontId="4" fillId="0" borderId="16" xfId="0" applyNumberFormat="1" applyFont="1" applyBorder="1" applyAlignment="1">
      <alignment/>
    </xf>
    <xf numFmtId="173" fontId="4" fillId="0" borderId="47" xfId="0" applyNumberFormat="1" applyFont="1" applyBorder="1" applyAlignment="1">
      <alignment/>
    </xf>
    <xf numFmtId="173" fontId="4" fillId="0" borderId="36" xfId="0" applyNumberFormat="1" applyFont="1" applyBorder="1" applyAlignment="1" quotePrefix="1">
      <alignment horizontal="right"/>
    </xf>
    <xf numFmtId="172" fontId="0" fillId="0" borderId="0" xfId="0" applyNumberFormat="1" applyFont="1" applyAlignment="1">
      <alignment/>
    </xf>
    <xf numFmtId="173" fontId="4" fillId="0" borderId="48" xfId="0" applyNumberFormat="1" applyFont="1" applyBorder="1" applyAlignment="1">
      <alignment/>
    </xf>
    <xf numFmtId="173" fontId="4" fillId="0" borderId="34" xfId="0" applyNumberFormat="1" applyFont="1" applyBorder="1" applyAlignment="1">
      <alignment/>
    </xf>
    <xf numFmtId="173" fontId="4" fillId="0" borderId="49" xfId="0" applyNumberFormat="1" applyFont="1" applyBorder="1" applyAlignment="1">
      <alignment/>
    </xf>
    <xf numFmtId="173" fontId="4" fillId="0" borderId="50" xfId="0" applyNumberFormat="1" applyFont="1" applyBorder="1" applyAlignment="1">
      <alignment/>
    </xf>
    <xf numFmtId="173" fontId="4" fillId="0" borderId="51" xfId="0" applyNumberFormat="1" applyFont="1" applyBorder="1" applyAlignment="1">
      <alignment/>
    </xf>
    <xf numFmtId="173" fontId="4" fillId="0" borderId="22" xfId="0" applyNumberFormat="1" applyFont="1" applyBorder="1" applyAlignment="1">
      <alignment/>
    </xf>
    <xf numFmtId="173" fontId="4" fillId="0" borderId="17" xfId="0" applyNumberFormat="1" applyFont="1" applyBorder="1" applyAlignment="1">
      <alignment/>
    </xf>
    <xf numFmtId="173" fontId="4" fillId="0" borderId="52" xfId="0" applyNumberFormat="1" applyFont="1" applyBorder="1" applyAlignment="1">
      <alignment/>
    </xf>
    <xf numFmtId="173" fontId="4" fillId="0" borderId="53" xfId="0" applyNumberFormat="1" applyFont="1" applyBorder="1" applyAlignment="1">
      <alignment/>
    </xf>
    <xf numFmtId="173" fontId="4" fillId="0" borderId="20" xfId="0" applyNumberFormat="1" applyFont="1" applyBorder="1" applyAlignment="1">
      <alignment/>
    </xf>
    <xf numFmtId="173" fontId="4" fillId="0" borderId="54" xfId="0" applyNumberFormat="1" applyFont="1" applyBorder="1" applyAlignment="1">
      <alignment/>
    </xf>
    <xf numFmtId="173" fontId="4" fillId="0" borderId="55" xfId="0" applyNumberFormat="1" applyFont="1" applyBorder="1" applyAlignment="1">
      <alignment/>
    </xf>
    <xf numFmtId="173" fontId="4" fillId="0" borderId="56" xfId="0" applyNumberFormat="1" applyFont="1" applyBorder="1" applyAlignment="1">
      <alignment/>
    </xf>
    <xf numFmtId="173" fontId="4" fillId="0" borderId="57" xfId="0" applyNumberFormat="1" applyFont="1" applyBorder="1" applyAlignment="1">
      <alignment/>
    </xf>
    <xf numFmtId="173" fontId="4" fillId="0" borderId="12" xfId="0" applyNumberFormat="1" applyFont="1" applyBorder="1" applyAlignment="1">
      <alignment/>
    </xf>
    <xf numFmtId="173" fontId="4" fillId="0" borderId="58" xfId="0" applyNumberFormat="1" applyFont="1" applyBorder="1" applyAlignment="1">
      <alignment/>
    </xf>
    <xf numFmtId="173" fontId="4" fillId="0" borderId="48" xfId="0" applyNumberFormat="1" applyFont="1" applyBorder="1" applyAlignment="1">
      <alignment horizontal="right"/>
    </xf>
    <xf numFmtId="172" fontId="9" fillId="0" borderId="0" xfId="0" applyNumberFormat="1" applyFont="1" applyBorder="1" applyAlignment="1">
      <alignment/>
    </xf>
    <xf numFmtId="172" fontId="0" fillId="0" borderId="0" xfId="0" applyNumberFormat="1" applyFont="1" applyBorder="1" applyAlignment="1">
      <alignment/>
    </xf>
    <xf numFmtId="172" fontId="1" fillId="0" borderId="40" xfId="0" applyNumberFormat="1" applyFont="1" applyBorder="1" applyAlignment="1">
      <alignment horizontal="center"/>
    </xf>
    <xf numFmtId="172" fontId="1" fillId="0" borderId="32" xfId="0" applyNumberFormat="1" applyFont="1" applyBorder="1" applyAlignment="1">
      <alignment horizontal="center"/>
    </xf>
    <xf numFmtId="172" fontId="1" fillId="0" borderId="11" xfId="0" applyNumberFormat="1" applyFont="1" applyBorder="1" applyAlignment="1">
      <alignment horizontal="center"/>
    </xf>
    <xf numFmtId="172" fontId="1" fillId="0" borderId="12" xfId="0" applyNumberFormat="1" applyFont="1" applyBorder="1" applyAlignment="1">
      <alignment horizontal="center"/>
    </xf>
    <xf numFmtId="172" fontId="1" fillId="0" borderId="10" xfId="0" applyNumberFormat="1" applyFont="1" applyBorder="1" applyAlignment="1">
      <alignment horizontal="center"/>
    </xf>
    <xf numFmtId="172" fontId="1" fillId="0" borderId="37" xfId="0" applyNumberFormat="1" applyFont="1" applyBorder="1" applyAlignment="1">
      <alignment horizontal="center"/>
    </xf>
    <xf numFmtId="173" fontId="4" fillId="0" borderId="59" xfId="0" applyNumberFormat="1"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173" fontId="4" fillId="0" borderId="60" xfId="0" applyNumberFormat="1" applyFont="1" applyBorder="1" applyAlignment="1">
      <alignment/>
    </xf>
    <xf numFmtId="172" fontId="7" fillId="0" borderId="10" xfId="0" applyNumberFormat="1" applyFont="1" applyBorder="1" applyAlignment="1">
      <alignment horizontal="center"/>
    </xf>
    <xf numFmtId="172" fontId="7" fillId="0" borderId="11" xfId="0" applyNumberFormat="1" applyFont="1" applyBorder="1" applyAlignment="1">
      <alignment horizontal="center"/>
    </xf>
    <xf numFmtId="172" fontId="7" fillId="0" borderId="12" xfId="0" applyNumberFormat="1" applyFont="1" applyBorder="1" applyAlignment="1">
      <alignment horizontal="center"/>
    </xf>
    <xf numFmtId="172" fontId="8" fillId="0" borderId="13" xfId="0" applyNumberFormat="1" applyFont="1" applyBorder="1" applyAlignment="1">
      <alignment horizontal="center"/>
    </xf>
    <xf numFmtId="172" fontId="8" fillId="0" borderId="0" xfId="0" applyNumberFormat="1" applyFont="1" applyBorder="1" applyAlignment="1">
      <alignment horizontal="center"/>
    </xf>
    <xf numFmtId="172" fontId="8" fillId="0" borderId="20" xfId="0" applyNumberFormat="1" applyFont="1" applyBorder="1" applyAlignment="1">
      <alignment horizontal="center"/>
    </xf>
    <xf numFmtId="0" fontId="10" fillId="0" borderId="17" xfId="0" applyFont="1" applyBorder="1" applyAlignment="1" quotePrefix="1">
      <alignment horizontal="center"/>
    </xf>
    <xf numFmtId="0" fontId="10" fillId="0" borderId="18" xfId="0" applyFont="1" applyBorder="1" applyAlignment="1">
      <alignment horizontal="center"/>
    </xf>
    <xf numFmtId="0" fontId="10" fillId="0" borderId="0" xfId="0" applyFont="1" applyBorder="1" applyAlignment="1">
      <alignment horizontal="center"/>
    </xf>
    <xf numFmtId="0" fontId="10" fillId="0" borderId="19" xfId="0" applyFont="1" applyBorder="1" applyAlignment="1">
      <alignment horizontal="center"/>
    </xf>
    <xf numFmtId="172" fontId="2" fillId="0" borderId="10" xfId="0" applyNumberFormat="1" applyFont="1" applyBorder="1" applyAlignment="1">
      <alignment horizontal="center"/>
    </xf>
    <xf numFmtId="172" fontId="2" fillId="0" borderId="11" xfId="0" applyNumberFormat="1" applyFont="1" applyBorder="1" applyAlignment="1">
      <alignment horizontal="center"/>
    </xf>
    <xf numFmtId="172" fontId="2" fillId="0" borderId="10" xfId="0" applyNumberFormat="1" applyFont="1" applyBorder="1" applyAlignment="1" quotePrefix="1">
      <alignment horizontal="center"/>
    </xf>
    <xf numFmtId="172" fontId="2" fillId="0" borderId="12" xfId="0" applyNumberFormat="1"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72" fontId="2" fillId="0" borderId="17" xfId="0" applyNumberFormat="1" applyFont="1" applyBorder="1" applyAlignment="1">
      <alignment horizontal="center"/>
    </xf>
    <xf numFmtId="172" fontId="2" fillId="0" borderId="18" xfId="0" applyNumberFormat="1" applyFont="1" applyBorder="1" applyAlignment="1">
      <alignment horizontal="center"/>
    </xf>
    <xf numFmtId="172" fontId="1" fillId="0" borderId="28" xfId="0" applyNumberFormat="1" applyFont="1" applyBorder="1" applyAlignment="1">
      <alignment horizontal="center"/>
    </xf>
    <xf numFmtId="172" fontId="1" fillId="0" borderId="29" xfId="0" applyNumberFormat="1" applyFont="1" applyBorder="1" applyAlignment="1">
      <alignment horizontal="center"/>
    </xf>
    <xf numFmtId="172" fontId="1" fillId="0" borderId="34" xfId="0" applyNumberFormat="1" applyFont="1" applyBorder="1" applyAlignment="1">
      <alignment horizontal="center"/>
    </xf>
    <xf numFmtId="172" fontId="2" fillId="0" borderId="28" xfId="0" applyNumberFormat="1" applyFont="1" applyBorder="1" applyAlignment="1">
      <alignment horizontal="center"/>
    </xf>
    <xf numFmtId="172" fontId="2" fillId="0" borderId="29" xfId="0" applyNumberFormat="1" applyFont="1" applyBorder="1" applyAlignment="1">
      <alignment horizontal="center"/>
    </xf>
    <xf numFmtId="172" fontId="2" fillId="0" borderId="34" xfId="0" applyNumberFormat="1" applyFont="1" applyBorder="1" applyAlignment="1">
      <alignment horizontal="center"/>
    </xf>
    <xf numFmtId="172" fontId="4" fillId="0" borderId="11" xfId="0" applyNumberFormat="1" applyFont="1" applyBorder="1" applyAlignment="1">
      <alignment horizontal="right"/>
    </xf>
    <xf numFmtId="172" fontId="4" fillId="0" borderId="12" xfId="0" applyNumberFormat="1" applyFont="1" applyBorder="1" applyAlignment="1">
      <alignment horizontal="right"/>
    </xf>
    <xf numFmtId="172" fontId="5" fillId="0" borderId="17" xfId="0" applyNumberFormat="1" applyFont="1" applyBorder="1" applyAlignment="1">
      <alignment horizontal="left"/>
    </xf>
    <xf numFmtId="172" fontId="5" fillId="0" borderId="18" xfId="0" applyNumberFormat="1" applyFont="1" applyBorder="1" applyAlignment="1">
      <alignment horizontal="left"/>
    </xf>
    <xf numFmtId="172" fontId="4" fillId="0" borderId="18" xfId="0" applyNumberFormat="1" applyFont="1" applyBorder="1" applyAlignment="1">
      <alignment horizontal="right"/>
    </xf>
    <xf numFmtId="172" fontId="4" fillId="0" borderId="19" xfId="0" applyNumberFormat="1" applyFont="1" applyBorder="1" applyAlignment="1">
      <alignment horizontal="right"/>
    </xf>
    <xf numFmtId="172" fontId="5" fillId="0" borderId="24" xfId="0" applyNumberFormat="1" applyFont="1" applyBorder="1" applyAlignment="1">
      <alignment horizontal="right"/>
    </xf>
    <xf numFmtId="172" fontId="5" fillId="0" borderId="31" xfId="0" applyNumberFormat="1" applyFont="1" applyBorder="1" applyAlignment="1">
      <alignment horizontal="right"/>
    </xf>
    <xf numFmtId="172" fontId="5" fillId="0" borderId="0" xfId="0" applyNumberFormat="1" applyFont="1" applyBorder="1" applyAlignment="1">
      <alignment horizontal="right"/>
    </xf>
    <xf numFmtId="172" fontId="5" fillId="0" borderId="32" xfId="0" applyNumberFormat="1" applyFont="1" applyBorder="1" applyAlignment="1">
      <alignment horizontal="right"/>
    </xf>
    <xf numFmtId="172" fontId="5" fillId="0" borderId="27" xfId="0" applyNumberFormat="1" applyFont="1" applyBorder="1" applyAlignment="1">
      <alignment horizontal="right"/>
    </xf>
    <xf numFmtId="172" fontId="5" fillId="0" borderId="33" xfId="0" applyNumberFormat="1" applyFont="1" applyBorder="1" applyAlignment="1">
      <alignment horizontal="right"/>
    </xf>
    <xf numFmtId="172" fontId="6" fillId="0" borderId="18" xfId="0" applyNumberFormat="1" applyFont="1" applyBorder="1" applyAlignment="1">
      <alignment horizontal="right"/>
    </xf>
    <xf numFmtId="172" fontId="2" fillId="0" borderId="29" xfId="0" applyNumberFormat="1" applyFont="1" applyBorder="1" applyAlignment="1" quotePrefix="1">
      <alignment horizontal="center"/>
    </xf>
    <xf numFmtId="172" fontId="6" fillId="0" borderId="11" xfId="0" applyNumberFormat="1" applyFont="1" applyBorder="1" applyAlignment="1">
      <alignment horizontal="right"/>
    </xf>
    <xf numFmtId="172" fontId="6" fillId="0" borderId="0" xfId="0" applyNumberFormat="1" applyFont="1" applyBorder="1" applyAlignment="1">
      <alignment horizontal="right"/>
    </xf>
    <xf numFmtId="0" fontId="5" fillId="0" borderId="23" xfId="0" applyFont="1" applyBorder="1" applyAlignment="1">
      <alignment horizontal="left"/>
    </xf>
    <xf numFmtId="0" fontId="5" fillId="0" borderId="24" xfId="0" applyFont="1" applyBorder="1" applyAlignment="1">
      <alignment horizontal="left"/>
    </xf>
    <xf numFmtId="0" fontId="5" fillId="0" borderId="61" xfId="0" applyFont="1" applyBorder="1" applyAlignment="1">
      <alignment horizontal="left"/>
    </xf>
    <xf numFmtId="172" fontId="5" fillId="0" borderId="26" xfId="0" applyNumberFormat="1" applyFont="1" applyBorder="1" applyAlignment="1">
      <alignment horizontal="left"/>
    </xf>
    <xf numFmtId="172" fontId="5" fillId="0" borderId="27" xfId="0" applyNumberFormat="1" applyFont="1" applyBorder="1" applyAlignment="1">
      <alignment horizontal="left"/>
    </xf>
    <xf numFmtId="172" fontId="5" fillId="0" borderId="62" xfId="0" applyNumberFormat="1" applyFont="1" applyBorder="1" applyAlignment="1">
      <alignment horizontal="left"/>
    </xf>
    <xf numFmtId="172" fontId="9" fillId="0" borderId="0" xfId="0" applyNumberFormat="1" applyFont="1" applyBorder="1" applyAlignment="1">
      <alignment horizontal="left"/>
    </xf>
    <xf numFmtId="172" fontId="0"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BB78"/>
  <sheetViews>
    <sheetView tabSelected="1" zoomScalePageLayoutView="0" workbookViewId="0" topLeftCell="A1">
      <selection activeCell="A14" sqref="A14"/>
    </sheetView>
  </sheetViews>
  <sheetFormatPr defaultColWidth="8.00390625" defaultRowHeight="12.75"/>
  <cols>
    <col min="1" max="1" width="3.7109375" style="108" customWidth="1"/>
    <col min="2" max="2" width="1.28515625" style="108" customWidth="1"/>
    <col min="3" max="3" width="1.1484375" style="108" customWidth="1"/>
    <col min="4" max="4" width="13.28125" style="108" customWidth="1"/>
    <col min="5" max="5" width="33.7109375" style="108" customWidth="1"/>
    <col min="6" max="6" width="13.28125" style="108" customWidth="1"/>
    <col min="7" max="7" width="6.8515625" style="108" customWidth="1"/>
    <col min="8" max="8" width="7.7109375" style="108" customWidth="1"/>
    <col min="9" max="9" width="13.28125" style="108" customWidth="1"/>
    <col min="10" max="10" width="7.57421875" style="108" customWidth="1"/>
    <col min="11" max="11" width="9.28125" style="108" customWidth="1"/>
    <col min="12" max="12" width="13.28125" style="108" customWidth="1"/>
    <col min="13" max="13" width="7.57421875" style="108" customWidth="1"/>
    <col min="14" max="14" width="9.28125" style="108" customWidth="1"/>
    <col min="15" max="15" width="13.28125" style="108" customWidth="1"/>
    <col min="16" max="16" width="7.57421875" style="108" customWidth="1"/>
    <col min="17" max="17" width="9.28125" style="108" customWidth="1"/>
    <col min="18" max="18" width="13.00390625" style="108" customWidth="1"/>
    <col min="19" max="19" width="7.57421875" style="108" customWidth="1"/>
    <col min="20" max="20" width="9.28125" style="108" customWidth="1"/>
    <col min="21" max="21" width="13.28125" style="108" customWidth="1"/>
    <col min="22" max="22" width="7.57421875" style="108" customWidth="1"/>
    <col min="23" max="23" width="9.28125" style="108" customWidth="1"/>
    <col min="24" max="24" width="13.28125" style="108" customWidth="1"/>
    <col min="25" max="25" width="7.57421875" style="108" customWidth="1"/>
    <col min="26" max="26" width="9.28125" style="108" customWidth="1"/>
    <col min="27" max="27" width="13.28125" style="108" customWidth="1"/>
    <col min="28" max="28" width="6.57421875" style="108" customWidth="1"/>
    <col min="29" max="29" width="7.7109375" style="108" customWidth="1"/>
    <col min="30" max="30" width="13.28125" style="108" customWidth="1"/>
    <col min="31" max="31" width="6.57421875" style="108" customWidth="1"/>
    <col min="32" max="32" width="7.7109375" style="108" customWidth="1"/>
    <col min="33" max="33" width="13.7109375" style="108" customWidth="1"/>
    <col min="34" max="34" width="6.57421875" style="108" customWidth="1"/>
    <col min="35" max="35" width="7.7109375" style="108" customWidth="1"/>
    <col min="36" max="36" width="13.57421875" style="108" customWidth="1"/>
    <col min="37" max="37" width="6.8515625" style="108" customWidth="1"/>
    <col min="38" max="38" width="7.7109375" style="108" customWidth="1"/>
    <col min="39" max="39" width="13.00390625" style="108" customWidth="1"/>
    <col min="40" max="40" width="6.8515625" style="108" customWidth="1"/>
    <col min="41" max="41" width="7.7109375" style="108" customWidth="1"/>
    <col min="42" max="42" width="14.421875" style="108" customWidth="1"/>
    <col min="43" max="44" width="9.8515625" style="108" customWidth="1"/>
    <col min="45" max="46" width="8.00390625" style="108" customWidth="1"/>
    <col min="47" max="47" width="31.8515625" style="108" customWidth="1"/>
    <col min="48" max="48" width="1.57421875" style="108" customWidth="1"/>
    <col min="49" max="49" width="4.8515625" style="108" customWidth="1"/>
    <col min="50" max="53" width="8.00390625" style="108" hidden="1" customWidth="1"/>
    <col min="54" max="16384" width="8.00390625" style="108" customWidth="1"/>
  </cols>
  <sheetData>
    <row r="1" ht="12.75"/>
    <row r="2" ht="12.75"/>
    <row r="3" ht="12.75"/>
    <row r="4" ht="12.75"/>
    <row r="5" ht="12.75"/>
    <row r="6" ht="13.5" thickBot="1"/>
    <row r="7" spans="1:54" ht="24" customHeight="1">
      <c r="A7" s="139" t="s">
        <v>60</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1"/>
      <c r="BB7" s="5"/>
    </row>
    <row r="8" spans="1:54" ht="26.25" customHeight="1">
      <c r="A8" s="142" t="s">
        <v>96</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4"/>
      <c r="BB8" s="5"/>
    </row>
    <row r="9" spans="1:54" ht="26.25" thickBot="1">
      <c r="A9" s="145" t="s">
        <v>61</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7"/>
      <c r="AQ9" s="147"/>
      <c r="AR9" s="147"/>
      <c r="AS9" s="146"/>
      <c r="AT9" s="146"/>
      <c r="AU9" s="146"/>
      <c r="AV9" s="146"/>
      <c r="AW9" s="146"/>
      <c r="AX9" s="146"/>
      <c r="AY9" s="146"/>
      <c r="AZ9" s="146"/>
      <c r="BA9" s="148"/>
      <c r="BB9" s="5"/>
    </row>
    <row r="10" spans="1:49" s="5" customFormat="1" ht="15.75">
      <c r="A10" s="1"/>
      <c r="B10" s="2"/>
      <c r="C10" s="3"/>
      <c r="D10" s="3"/>
      <c r="E10" s="3"/>
      <c r="F10" s="149" t="s">
        <v>47</v>
      </c>
      <c r="G10" s="150"/>
      <c r="H10" s="150"/>
      <c r="I10" s="149" t="s">
        <v>63</v>
      </c>
      <c r="J10" s="150"/>
      <c r="K10" s="150"/>
      <c r="L10" s="151" t="s">
        <v>64</v>
      </c>
      <c r="M10" s="150"/>
      <c r="N10" s="150"/>
      <c r="O10" s="151" t="s">
        <v>65</v>
      </c>
      <c r="P10" s="150"/>
      <c r="Q10" s="150"/>
      <c r="R10" s="151" t="s">
        <v>66</v>
      </c>
      <c r="S10" s="150"/>
      <c r="T10" s="150"/>
      <c r="U10" s="151" t="s">
        <v>67</v>
      </c>
      <c r="V10" s="150"/>
      <c r="W10" s="150"/>
      <c r="X10" s="151" t="s">
        <v>68</v>
      </c>
      <c r="Y10" s="150"/>
      <c r="Z10" s="150"/>
      <c r="AA10" s="151" t="s">
        <v>69</v>
      </c>
      <c r="AB10" s="150"/>
      <c r="AC10" s="150"/>
      <c r="AD10" s="151" t="s">
        <v>70</v>
      </c>
      <c r="AE10" s="150"/>
      <c r="AF10" s="150"/>
      <c r="AG10" s="151" t="s">
        <v>71</v>
      </c>
      <c r="AH10" s="150"/>
      <c r="AI10" s="150"/>
      <c r="AJ10" s="151" t="s">
        <v>72</v>
      </c>
      <c r="AK10" s="150"/>
      <c r="AL10" s="150"/>
      <c r="AM10" s="151" t="s">
        <v>73</v>
      </c>
      <c r="AN10" s="150"/>
      <c r="AO10" s="152"/>
      <c r="AP10" s="153" t="s">
        <v>62</v>
      </c>
      <c r="AQ10" s="154"/>
      <c r="AR10" s="155"/>
      <c r="AS10" s="3"/>
      <c r="AT10" s="3"/>
      <c r="AU10" s="3"/>
      <c r="AV10" s="3"/>
      <c r="AW10" s="4"/>
    </row>
    <row r="11" spans="1:49" s="5" customFormat="1" ht="16.5" thickBot="1">
      <c r="A11" s="6"/>
      <c r="B11" s="7"/>
      <c r="C11" s="8"/>
      <c r="D11" s="8"/>
      <c r="E11" s="8"/>
      <c r="F11" s="156"/>
      <c r="G11" s="157"/>
      <c r="H11" s="157"/>
      <c r="I11" s="156"/>
      <c r="J11" s="157"/>
      <c r="K11" s="157"/>
      <c r="L11" s="156"/>
      <c r="M11" s="157"/>
      <c r="N11" s="157"/>
      <c r="O11" s="156"/>
      <c r="P11" s="157"/>
      <c r="Q11" s="157"/>
      <c r="R11" s="156"/>
      <c r="S11" s="157"/>
      <c r="T11" s="157"/>
      <c r="U11" s="156"/>
      <c r="V11" s="157"/>
      <c r="W11" s="157"/>
      <c r="X11" s="156"/>
      <c r="Y11" s="157"/>
      <c r="Z11" s="157"/>
      <c r="AA11" s="156"/>
      <c r="AB11" s="157"/>
      <c r="AC11" s="157"/>
      <c r="AD11" s="156"/>
      <c r="AE11" s="157"/>
      <c r="AF11" s="157"/>
      <c r="AG11" s="156"/>
      <c r="AH11" s="157"/>
      <c r="AI11" s="157"/>
      <c r="AJ11" s="156"/>
      <c r="AK11" s="157"/>
      <c r="AL11" s="157"/>
      <c r="AM11" s="12"/>
      <c r="AN11" s="13"/>
      <c r="AO11" s="14"/>
      <c r="AP11" s="135"/>
      <c r="AQ11" s="136"/>
      <c r="AR11" s="137"/>
      <c r="AW11" s="15"/>
    </row>
    <row r="12" spans="1:49" s="5" customFormat="1" ht="15.75">
      <c r="A12" s="16"/>
      <c r="B12" s="17"/>
      <c r="C12" s="17"/>
      <c r="D12" s="17"/>
      <c r="E12" s="17"/>
      <c r="F12" s="9" t="s">
        <v>0</v>
      </c>
      <c r="G12" s="10" t="s">
        <v>1</v>
      </c>
      <c r="H12" s="11" t="s">
        <v>2</v>
      </c>
      <c r="I12" s="10" t="s">
        <v>0</v>
      </c>
      <c r="J12" s="10" t="s">
        <v>1</v>
      </c>
      <c r="K12" s="11" t="s">
        <v>2</v>
      </c>
      <c r="L12" s="10" t="s">
        <v>0</v>
      </c>
      <c r="M12" s="10" t="s">
        <v>1</v>
      </c>
      <c r="N12" s="11" t="s">
        <v>2</v>
      </c>
      <c r="O12" s="10" t="s">
        <v>0</v>
      </c>
      <c r="P12" s="10" t="s">
        <v>1</v>
      </c>
      <c r="Q12" s="11" t="s">
        <v>2</v>
      </c>
      <c r="R12" s="10" t="s">
        <v>0</v>
      </c>
      <c r="S12" s="10" t="s">
        <v>1</v>
      </c>
      <c r="T12" s="11" t="s">
        <v>2</v>
      </c>
      <c r="U12" s="10" t="s">
        <v>0</v>
      </c>
      <c r="V12" s="10" t="s">
        <v>1</v>
      </c>
      <c r="W12" s="11" t="s">
        <v>2</v>
      </c>
      <c r="X12" s="10" t="s">
        <v>0</v>
      </c>
      <c r="Y12" s="10" t="s">
        <v>1</v>
      </c>
      <c r="Z12" s="11" t="s">
        <v>2</v>
      </c>
      <c r="AA12" s="10" t="s">
        <v>0</v>
      </c>
      <c r="AB12" s="10" t="s">
        <v>1</v>
      </c>
      <c r="AC12" s="11" t="s">
        <v>2</v>
      </c>
      <c r="AD12" s="10" t="s">
        <v>0</v>
      </c>
      <c r="AE12" s="10" t="s">
        <v>1</v>
      </c>
      <c r="AF12" s="11" t="s">
        <v>2</v>
      </c>
      <c r="AG12" s="10" t="s">
        <v>0</v>
      </c>
      <c r="AH12" s="10" t="s">
        <v>1</v>
      </c>
      <c r="AI12" s="11" t="s">
        <v>2</v>
      </c>
      <c r="AJ12" s="10" t="s">
        <v>0</v>
      </c>
      <c r="AK12" s="10" t="s">
        <v>1</v>
      </c>
      <c r="AL12" s="11" t="s">
        <v>2</v>
      </c>
      <c r="AM12" s="10" t="s">
        <v>0</v>
      </c>
      <c r="AN12" s="10" t="s">
        <v>1</v>
      </c>
      <c r="AO12" s="11" t="s">
        <v>2</v>
      </c>
      <c r="AP12" s="128" t="s">
        <v>0</v>
      </c>
      <c r="AQ12" s="129" t="s">
        <v>1</v>
      </c>
      <c r="AR12" s="11" t="s">
        <v>2</v>
      </c>
      <c r="AW12" s="15"/>
    </row>
    <row r="13" spans="1:49" s="5" customFormat="1" ht="15.75" thickBot="1">
      <c r="A13" s="20"/>
      <c r="B13" s="21"/>
      <c r="C13" s="21"/>
      <c r="D13" s="21"/>
      <c r="E13" s="21"/>
      <c r="F13" s="133" t="s">
        <v>6</v>
      </c>
      <c r="G13" s="18" t="s">
        <v>3</v>
      </c>
      <c r="H13" s="22" t="s">
        <v>4</v>
      </c>
      <c r="I13" s="18" t="s">
        <v>6</v>
      </c>
      <c r="J13" s="18" t="s">
        <v>3</v>
      </c>
      <c r="K13" s="22" t="s">
        <v>4</v>
      </c>
      <c r="L13" s="18" t="s">
        <v>6</v>
      </c>
      <c r="M13" s="18" t="s">
        <v>3</v>
      </c>
      <c r="N13" s="22" t="s">
        <v>4</v>
      </c>
      <c r="O13" s="18" t="s">
        <v>6</v>
      </c>
      <c r="P13" s="18" t="s">
        <v>3</v>
      </c>
      <c r="Q13" s="22" t="s">
        <v>4</v>
      </c>
      <c r="R13" s="18" t="s">
        <v>6</v>
      </c>
      <c r="S13" s="18" t="s">
        <v>3</v>
      </c>
      <c r="T13" s="22" t="s">
        <v>4</v>
      </c>
      <c r="U13" s="18" t="s">
        <v>6</v>
      </c>
      <c r="V13" s="18" t="s">
        <v>3</v>
      </c>
      <c r="W13" s="22" t="s">
        <v>4</v>
      </c>
      <c r="X13" s="18" t="s">
        <v>6</v>
      </c>
      <c r="Y13" s="18" t="s">
        <v>3</v>
      </c>
      <c r="Z13" s="22" t="s">
        <v>4</v>
      </c>
      <c r="AA13" s="18" t="s">
        <v>6</v>
      </c>
      <c r="AB13" s="18" t="s">
        <v>3</v>
      </c>
      <c r="AC13" s="22" t="s">
        <v>4</v>
      </c>
      <c r="AD13" s="18" t="s">
        <v>6</v>
      </c>
      <c r="AE13" s="18" t="s">
        <v>3</v>
      </c>
      <c r="AF13" s="22" t="s">
        <v>4</v>
      </c>
      <c r="AG13" s="18" t="s">
        <v>6</v>
      </c>
      <c r="AH13" s="18" t="s">
        <v>3</v>
      </c>
      <c r="AI13" s="22" t="s">
        <v>4</v>
      </c>
      <c r="AJ13" s="18" t="s">
        <v>6</v>
      </c>
      <c r="AK13" s="18" t="s">
        <v>3</v>
      </c>
      <c r="AL13" s="22" t="s">
        <v>4</v>
      </c>
      <c r="AM13" s="18" t="s">
        <v>6</v>
      </c>
      <c r="AN13" s="18" t="s">
        <v>3</v>
      </c>
      <c r="AO13" s="22" t="s">
        <v>4</v>
      </c>
      <c r="AP13" s="18" t="s">
        <v>6</v>
      </c>
      <c r="AQ13" s="18" t="s">
        <v>3</v>
      </c>
      <c r="AR13" s="19" t="s">
        <v>4</v>
      </c>
      <c r="AW13" s="15"/>
    </row>
    <row r="14" spans="1:49" s="5" customFormat="1" ht="16.5" thickBot="1">
      <c r="A14" s="132"/>
      <c r="B14" s="130"/>
      <c r="C14" s="130"/>
      <c r="D14" s="130"/>
      <c r="E14" s="131"/>
      <c r="F14" s="158"/>
      <c r="G14" s="159"/>
      <c r="H14" s="160"/>
      <c r="I14" s="158"/>
      <c r="J14" s="159"/>
      <c r="K14" s="160"/>
      <c r="L14" s="158"/>
      <c r="M14" s="159"/>
      <c r="N14" s="160"/>
      <c r="O14" s="158"/>
      <c r="P14" s="159"/>
      <c r="Q14" s="160"/>
      <c r="R14" s="158"/>
      <c r="S14" s="159"/>
      <c r="T14" s="160"/>
      <c r="U14" s="158"/>
      <c r="V14" s="159"/>
      <c r="W14" s="160"/>
      <c r="X14" s="158"/>
      <c r="Y14" s="159"/>
      <c r="Z14" s="160"/>
      <c r="AA14" s="158"/>
      <c r="AB14" s="159"/>
      <c r="AC14" s="160"/>
      <c r="AD14" s="158"/>
      <c r="AE14" s="159"/>
      <c r="AF14" s="160"/>
      <c r="AG14" s="158"/>
      <c r="AH14" s="159"/>
      <c r="AI14" s="160"/>
      <c r="AJ14" s="158"/>
      <c r="AK14" s="159"/>
      <c r="AL14" s="160"/>
      <c r="AM14" s="158"/>
      <c r="AN14" s="159"/>
      <c r="AO14" s="160"/>
      <c r="AP14" s="161" t="s">
        <v>5</v>
      </c>
      <c r="AQ14" s="162"/>
      <c r="AR14" s="163"/>
      <c r="AW14" s="23"/>
    </row>
    <row r="15" spans="1:49" s="5" customFormat="1" ht="21" thickBot="1">
      <c r="A15" s="26" t="s">
        <v>89</v>
      </c>
      <c r="B15" s="27"/>
      <c r="C15" s="27"/>
      <c r="D15" s="27"/>
      <c r="E15" s="27"/>
      <c r="F15" s="106">
        <v>67.791</v>
      </c>
      <c r="G15" s="80">
        <v>5.547</v>
      </c>
      <c r="H15" s="109">
        <f>SUM(F15:G15)</f>
        <v>73.338</v>
      </c>
      <c r="I15" s="106">
        <v>72.01</v>
      </c>
      <c r="J15" s="80">
        <v>7.2</v>
      </c>
      <c r="K15" s="109">
        <f>SUM(I15:J15)</f>
        <v>79.21000000000001</v>
      </c>
      <c r="L15" s="106">
        <v>106.6</v>
      </c>
      <c r="M15" s="80">
        <v>10.3</v>
      </c>
      <c r="N15" s="109">
        <f>SUM(L15:M15)</f>
        <v>116.89999999999999</v>
      </c>
      <c r="O15" s="106">
        <v>116.208</v>
      </c>
      <c r="P15" s="80">
        <v>13.9</v>
      </c>
      <c r="Q15" s="109">
        <f>SUM(O15:P15)</f>
        <v>130.108</v>
      </c>
      <c r="R15" s="106">
        <v>109.8</v>
      </c>
      <c r="S15" s="80">
        <v>14.4</v>
      </c>
      <c r="T15" s="109">
        <f>SUM(R15:S15)</f>
        <v>124.2</v>
      </c>
      <c r="U15" s="80">
        <v>96.2</v>
      </c>
      <c r="V15" s="80">
        <v>16.2</v>
      </c>
      <c r="W15" s="109">
        <f>SUM(U15:V15)</f>
        <v>112.4</v>
      </c>
      <c r="X15" s="80">
        <v>90.9</v>
      </c>
      <c r="Y15" s="80">
        <v>13.2</v>
      </c>
      <c r="Z15" s="109">
        <f>SUM(X15:Y15)</f>
        <v>104.10000000000001</v>
      </c>
      <c r="AA15" s="80">
        <v>72.9</v>
      </c>
      <c r="AB15" s="80">
        <v>9.6</v>
      </c>
      <c r="AC15" s="109">
        <f>SUM(AA15:AB15)</f>
        <v>82.5</v>
      </c>
      <c r="AD15" s="80">
        <v>63</v>
      </c>
      <c r="AE15" s="80">
        <v>6.8</v>
      </c>
      <c r="AF15" s="109">
        <f>SUM(AD15:AE15)</f>
        <v>69.8</v>
      </c>
      <c r="AG15" s="80">
        <v>58.1</v>
      </c>
      <c r="AH15" s="80">
        <v>5.3</v>
      </c>
      <c r="AI15" s="109">
        <f>SUM(AG15:AH15)</f>
        <v>63.4</v>
      </c>
      <c r="AJ15" s="80">
        <v>52.3</v>
      </c>
      <c r="AK15" s="80">
        <v>4</v>
      </c>
      <c r="AL15" s="109">
        <f>SUM(AJ15:AK15)</f>
        <v>56.3</v>
      </c>
      <c r="AM15" s="80">
        <v>35.8</v>
      </c>
      <c r="AN15" s="80">
        <v>2.6</v>
      </c>
      <c r="AO15" s="109">
        <f>SUM(AM15:AN15)</f>
        <v>38.4</v>
      </c>
      <c r="AP15" s="106">
        <v>67.8</v>
      </c>
      <c r="AQ15" s="80">
        <v>5.5</v>
      </c>
      <c r="AR15" s="110">
        <f>+SUM(AP15:AQ15)</f>
        <v>73.3</v>
      </c>
      <c r="AS15" s="50"/>
      <c r="AT15" s="50"/>
      <c r="AU15" s="50"/>
      <c r="AV15" s="51" t="s">
        <v>55</v>
      </c>
      <c r="AW15" s="52"/>
    </row>
    <row r="16" spans="1:49" s="5" customFormat="1" ht="21" thickBot="1">
      <c r="A16" s="26"/>
      <c r="B16" s="27"/>
      <c r="C16" s="27"/>
      <c r="D16" s="27"/>
      <c r="E16" s="27"/>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62" t="s">
        <v>74</v>
      </c>
      <c r="AQ16" s="162"/>
      <c r="AR16" s="162"/>
      <c r="AS16" s="53"/>
      <c r="AT16" s="53"/>
      <c r="AU16" s="53"/>
      <c r="AV16" s="53"/>
      <c r="AW16" s="54"/>
    </row>
    <row r="17" spans="1:49" s="5" customFormat="1" ht="21" thickBot="1">
      <c r="A17" s="26" t="s">
        <v>93</v>
      </c>
      <c r="B17" s="27"/>
      <c r="C17" s="27"/>
      <c r="D17" s="27"/>
      <c r="E17" s="27"/>
      <c r="F17" s="106">
        <f>SUM(F18:F19)</f>
        <v>28</v>
      </c>
      <c r="G17" s="81">
        <f>SUM(G18:G19)</f>
        <v>4.4</v>
      </c>
      <c r="H17" s="111">
        <f>SUM(F17:G17)</f>
        <v>32.4</v>
      </c>
      <c r="I17" s="106">
        <f>SUM(I18:I19)</f>
        <v>62.2</v>
      </c>
      <c r="J17" s="81">
        <f>SUM(J18:J19)</f>
        <v>6.561</v>
      </c>
      <c r="K17" s="111">
        <f>SUM(I17:J17)</f>
        <v>68.761</v>
      </c>
      <c r="L17" s="106">
        <f>SUM(L18:L19)</f>
        <v>32.4</v>
      </c>
      <c r="M17" s="81">
        <f>SUM(M18:M19)</f>
        <v>5.8</v>
      </c>
      <c r="N17" s="111">
        <f>SUM(L17:M17)</f>
        <v>38.199999999999996</v>
      </c>
      <c r="O17" s="106">
        <f>SUM(O18:O19)</f>
        <v>10.6</v>
      </c>
      <c r="P17" s="81">
        <f>SUM(P18:P19)</f>
        <v>2.008</v>
      </c>
      <c r="Q17" s="111">
        <f>SUM(O17:P17)</f>
        <v>12.608</v>
      </c>
      <c r="R17" s="106">
        <f>SUM(R18:R19)</f>
        <v>9.362</v>
      </c>
      <c r="S17" s="81">
        <f>SUM(S18:S19)</f>
        <v>6.245</v>
      </c>
      <c r="T17" s="111">
        <f>SUM(R17:S17)</f>
        <v>15.607</v>
      </c>
      <c r="U17" s="81">
        <f>SUM(U18:U19)</f>
        <v>4.104</v>
      </c>
      <c r="V17" s="81">
        <f>SUM(V18:V19)</f>
        <v>7.573</v>
      </c>
      <c r="W17" s="111">
        <f>SUM(U17:V17)</f>
        <v>11.677</v>
      </c>
      <c r="X17" s="81">
        <f>SUM(X18:X19)</f>
        <v>1.5</v>
      </c>
      <c r="Y17" s="81">
        <f>SUM(Y18:Y19)</f>
        <v>0.453</v>
      </c>
      <c r="Z17" s="111">
        <f>SUM(X17:Y17)</f>
        <v>1.953</v>
      </c>
      <c r="AA17" s="81">
        <f>SUM(AA18:AA19)</f>
        <v>14.5</v>
      </c>
      <c r="AB17" s="81">
        <f>SUM(AB18:AB19)</f>
        <v>0.19</v>
      </c>
      <c r="AC17" s="111">
        <f>SUM(AA17:AB17)</f>
        <v>14.69</v>
      </c>
      <c r="AD17" s="81">
        <f>SUM(AD18:AD19)</f>
        <v>11.049</v>
      </c>
      <c r="AE17" s="81">
        <f>SUM(AE18:AE19)</f>
        <v>0.1</v>
      </c>
      <c r="AF17" s="111">
        <f>SUM(AD17:AE17)</f>
        <v>11.149</v>
      </c>
      <c r="AG17" s="81">
        <f>SUM(AG18:AG19)</f>
        <v>15.674999999999999</v>
      </c>
      <c r="AH17" s="81">
        <f>SUM(AH18:AH19)</f>
        <v>0</v>
      </c>
      <c r="AI17" s="111">
        <f>SUM(AG17:AH17)</f>
        <v>15.674999999999999</v>
      </c>
      <c r="AJ17" s="81">
        <f>SUM(AJ18:AJ19)</f>
        <v>4.4</v>
      </c>
      <c r="AK17" s="81">
        <f>SUM(AK18:AK19)</f>
        <v>0</v>
      </c>
      <c r="AL17" s="111">
        <f>SUM(AJ17:AK17)</f>
        <v>4.4</v>
      </c>
      <c r="AM17" s="81">
        <f>SUM(AM18:AM19)</f>
        <v>3.4</v>
      </c>
      <c r="AN17" s="81">
        <f>SUM(AN18:AN19)</f>
        <v>0.2</v>
      </c>
      <c r="AO17" s="111">
        <f>SUM(AM17:AN17)</f>
        <v>3.6</v>
      </c>
      <c r="AP17" s="82">
        <f>SUM(AP18:AP19)</f>
        <v>197.19</v>
      </c>
      <c r="AQ17" s="81">
        <v>33.6</v>
      </c>
      <c r="AR17" s="111">
        <v>230.8</v>
      </c>
      <c r="AS17" s="55"/>
      <c r="AT17" s="55"/>
      <c r="AU17" s="55"/>
      <c r="AV17" s="55" t="s">
        <v>86</v>
      </c>
      <c r="AW17" s="54"/>
    </row>
    <row r="18" spans="1:49" s="5" customFormat="1" ht="20.25">
      <c r="A18" s="26"/>
      <c r="B18" s="28" t="s">
        <v>85</v>
      </c>
      <c r="C18" s="25"/>
      <c r="D18" s="25"/>
      <c r="E18" s="25"/>
      <c r="F18" s="82">
        <v>28</v>
      </c>
      <c r="G18" s="81">
        <v>4.4</v>
      </c>
      <c r="H18" s="111">
        <f>SUM(F18:G18)</f>
        <v>32.4</v>
      </c>
      <c r="I18" s="81">
        <v>62.2</v>
      </c>
      <c r="J18" s="81">
        <v>6.561</v>
      </c>
      <c r="K18" s="111">
        <f>SUM(I18:J18)</f>
        <v>68.761</v>
      </c>
      <c r="L18" s="82">
        <v>32.4</v>
      </c>
      <c r="M18" s="81">
        <v>5.8</v>
      </c>
      <c r="N18" s="111">
        <f>M18+L18</f>
        <v>38.199999999999996</v>
      </c>
      <c r="O18" s="82">
        <v>10.6</v>
      </c>
      <c r="P18" s="81">
        <v>2.008</v>
      </c>
      <c r="Q18" s="111">
        <f>SUM(O18:P18)</f>
        <v>12.608</v>
      </c>
      <c r="R18" s="82">
        <v>4.4</v>
      </c>
      <c r="S18" s="81">
        <v>0.545</v>
      </c>
      <c r="T18" s="111">
        <f>SUM(R18:S18)</f>
        <v>4.945</v>
      </c>
      <c r="U18" s="81">
        <v>4</v>
      </c>
      <c r="V18" s="81">
        <v>1.798</v>
      </c>
      <c r="W18" s="111">
        <f>SUM(U18:V18)</f>
        <v>5.798</v>
      </c>
      <c r="X18" s="81">
        <v>1.5</v>
      </c>
      <c r="Y18" s="81">
        <v>0.453</v>
      </c>
      <c r="Z18" s="111">
        <f>SUM(X18:Y18)</f>
        <v>1.953</v>
      </c>
      <c r="AA18" s="81">
        <v>3.1</v>
      </c>
      <c r="AB18" s="81">
        <v>0.19</v>
      </c>
      <c r="AC18" s="111">
        <f>SUM(AA18:AB18)</f>
        <v>3.29</v>
      </c>
      <c r="AD18" s="81">
        <v>3</v>
      </c>
      <c r="AE18" s="81">
        <v>0.1</v>
      </c>
      <c r="AF18" s="111">
        <f>SUM(AD18:AE18)</f>
        <v>3.1</v>
      </c>
      <c r="AG18" s="81">
        <v>1.7</v>
      </c>
      <c r="AH18" s="81">
        <v>0</v>
      </c>
      <c r="AI18" s="111">
        <f>SUM(AG18:AH18)</f>
        <v>1.7</v>
      </c>
      <c r="AJ18" s="81">
        <v>1.4</v>
      </c>
      <c r="AK18" s="81">
        <v>0</v>
      </c>
      <c r="AL18" s="111">
        <f>SUM(AJ18:AK18)</f>
        <v>1.4</v>
      </c>
      <c r="AM18" s="81">
        <v>3.4</v>
      </c>
      <c r="AN18" s="81">
        <v>0.2</v>
      </c>
      <c r="AO18" s="111">
        <f>SUM(AM18:AN18)</f>
        <v>3.6</v>
      </c>
      <c r="AP18" s="103">
        <f aca="true" t="shared" si="0" ref="AP18:AR19">AM18+AJ18+AG18+AD18+AA18+X18+U18+R18+O18+L18+I18+F18</f>
        <v>155.7</v>
      </c>
      <c r="AQ18" s="99">
        <f t="shared" si="0"/>
        <v>22.055</v>
      </c>
      <c r="AR18" s="111">
        <f t="shared" si="0"/>
        <v>177.755</v>
      </c>
      <c r="AS18" s="164" t="s">
        <v>56</v>
      </c>
      <c r="AT18" s="164"/>
      <c r="AU18" s="164"/>
      <c r="AV18" s="165"/>
      <c r="AW18" s="54"/>
    </row>
    <row r="19" spans="1:49" s="5" customFormat="1" ht="21" thickBot="1">
      <c r="A19" s="26"/>
      <c r="B19" s="166" t="s">
        <v>7</v>
      </c>
      <c r="C19" s="167"/>
      <c r="D19" s="167"/>
      <c r="E19" s="29"/>
      <c r="F19" s="83">
        <v>0</v>
      </c>
      <c r="G19" s="84">
        <v>0</v>
      </c>
      <c r="H19" s="114">
        <f>SUM(F19:G19)</f>
        <v>0</v>
      </c>
      <c r="I19" s="84">
        <v>0</v>
      </c>
      <c r="J19" s="84">
        <v>0</v>
      </c>
      <c r="K19" s="114">
        <f>SUM(I19:J19)</f>
        <v>0</v>
      </c>
      <c r="L19" s="83">
        <v>0</v>
      </c>
      <c r="M19" s="84">
        <v>0</v>
      </c>
      <c r="N19" s="114">
        <f>L19</f>
        <v>0</v>
      </c>
      <c r="O19" s="83">
        <v>0</v>
      </c>
      <c r="P19" s="84">
        <v>0</v>
      </c>
      <c r="Q19" s="114">
        <f>SUM(O19:P19)</f>
        <v>0</v>
      </c>
      <c r="R19" s="83">
        <v>4.962</v>
      </c>
      <c r="S19" s="84">
        <v>5.7</v>
      </c>
      <c r="T19" s="114">
        <f>SUM(R19:S19)</f>
        <v>10.661999999999999</v>
      </c>
      <c r="U19" s="84">
        <v>0.104</v>
      </c>
      <c r="V19" s="84">
        <v>5.775</v>
      </c>
      <c r="W19" s="114">
        <f>SUM(U19:V19)</f>
        <v>5.8790000000000004</v>
      </c>
      <c r="X19" s="84">
        <v>0</v>
      </c>
      <c r="Y19" s="84">
        <v>0</v>
      </c>
      <c r="Z19" s="114">
        <f>SUM(X19:Y19)</f>
        <v>0</v>
      </c>
      <c r="AA19" s="84">
        <v>11.4</v>
      </c>
      <c r="AB19" s="84">
        <v>0</v>
      </c>
      <c r="AC19" s="114">
        <f>SUM(AA19:AB19)</f>
        <v>11.4</v>
      </c>
      <c r="AD19" s="84">
        <v>8.049</v>
      </c>
      <c r="AE19" s="84">
        <v>0</v>
      </c>
      <c r="AF19" s="114">
        <f>SUM(AD19:AE19)</f>
        <v>8.049</v>
      </c>
      <c r="AG19" s="84">
        <v>13.975</v>
      </c>
      <c r="AH19" s="84">
        <v>0</v>
      </c>
      <c r="AI19" s="114">
        <f>SUM(AG19:AH19)</f>
        <v>13.975</v>
      </c>
      <c r="AJ19" s="84">
        <v>3</v>
      </c>
      <c r="AK19" s="84">
        <v>0</v>
      </c>
      <c r="AL19" s="114">
        <f>SUM(AJ19:AK19)</f>
        <v>3</v>
      </c>
      <c r="AM19" s="84">
        <v>0</v>
      </c>
      <c r="AN19" s="84">
        <v>0</v>
      </c>
      <c r="AO19" s="114">
        <f>SUM(AM19:AN19)</f>
        <v>0</v>
      </c>
      <c r="AP19" s="115">
        <f t="shared" si="0"/>
        <v>41.489999999999995</v>
      </c>
      <c r="AQ19" s="97">
        <f t="shared" si="0"/>
        <v>11.475000000000001</v>
      </c>
      <c r="AR19" s="114">
        <f t="shared" si="0"/>
        <v>52.964999999999996</v>
      </c>
      <c r="AS19" s="168" t="s">
        <v>41</v>
      </c>
      <c r="AT19" s="168"/>
      <c r="AU19" s="168"/>
      <c r="AV19" s="169"/>
      <c r="AW19" s="54"/>
    </row>
    <row r="20" spans="1:49" s="5" customFormat="1" ht="21" thickBot="1">
      <c r="A20" s="26"/>
      <c r="B20" s="27"/>
      <c r="C20" s="27"/>
      <c r="D20" s="27"/>
      <c r="E20" s="27"/>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S20" s="53"/>
      <c r="AT20" s="53"/>
      <c r="AU20" s="53"/>
      <c r="AV20" s="53"/>
      <c r="AW20" s="54"/>
    </row>
    <row r="21" spans="1:49" s="5" customFormat="1" ht="21" thickBot="1">
      <c r="A21" s="26" t="s">
        <v>84</v>
      </c>
      <c r="B21" s="27"/>
      <c r="C21" s="27"/>
      <c r="D21" s="27"/>
      <c r="E21" s="27"/>
      <c r="F21" s="106">
        <f aca="true" t="shared" si="1" ref="F21:AO21">F22+F27+F31</f>
        <v>25.200000000000003</v>
      </c>
      <c r="G21" s="106">
        <f t="shared" si="1"/>
        <v>2.5</v>
      </c>
      <c r="H21" s="106">
        <f t="shared" si="1"/>
        <v>27.7</v>
      </c>
      <c r="I21" s="106">
        <f t="shared" si="1"/>
        <v>25.199999999999996</v>
      </c>
      <c r="J21" s="106">
        <f t="shared" si="1"/>
        <v>3.211</v>
      </c>
      <c r="K21" s="106">
        <f t="shared" si="1"/>
        <v>28.411</v>
      </c>
      <c r="L21" s="106">
        <f t="shared" si="1"/>
        <v>19</v>
      </c>
      <c r="M21" s="106">
        <f t="shared" si="1"/>
        <v>2.3000000000000003</v>
      </c>
      <c r="N21" s="106">
        <f t="shared" si="1"/>
        <v>21.299999999999997</v>
      </c>
      <c r="O21" s="106">
        <f t="shared" si="1"/>
        <v>15.700000000000001</v>
      </c>
      <c r="P21" s="106">
        <f t="shared" si="1"/>
        <v>1.8</v>
      </c>
      <c r="Q21" s="106">
        <f t="shared" si="1"/>
        <v>17.500000000000004</v>
      </c>
      <c r="R21" s="106">
        <f>R22+R27+R31</f>
        <v>19</v>
      </c>
      <c r="S21" s="106">
        <f t="shared" si="1"/>
        <v>2.2</v>
      </c>
      <c r="T21" s="106">
        <f t="shared" si="1"/>
        <v>21.2</v>
      </c>
      <c r="U21" s="106">
        <f t="shared" si="1"/>
        <v>16.3</v>
      </c>
      <c r="V21" s="106">
        <f>V22+V27</f>
        <v>1.9000000000000001</v>
      </c>
      <c r="W21" s="106">
        <f t="shared" si="1"/>
        <v>18.2</v>
      </c>
      <c r="X21" s="106">
        <f t="shared" si="1"/>
        <v>19.599999999999998</v>
      </c>
      <c r="Y21" s="106">
        <f t="shared" si="1"/>
        <v>1.4000000000000001</v>
      </c>
      <c r="Z21" s="106">
        <f t="shared" si="1"/>
        <v>20.999999999999996</v>
      </c>
      <c r="AA21" s="106">
        <f t="shared" si="1"/>
        <v>18.7</v>
      </c>
      <c r="AB21" s="106">
        <f t="shared" si="1"/>
        <v>1.9</v>
      </c>
      <c r="AC21" s="106">
        <f t="shared" si="1"/>
        <v>20.599999999999998</v>
      </c>
      <c r="AD21" s="106">
        <f t="shared" si="1"/>
        <v>14.500000000000002</v>
      </c>
      <c r="AE21" s="106">
        <f t="shared" si="1"/>
        <v>1.2</v>
      </c>
      <c r="AF21" s="106">
        <f t="shared" si="1"/>
        <v>15.700000000000001</v>
      </c>
      <c r="AG21" s="106">
        <f>AG22+AG27+AG31</f>
        <v>17</v>
      </c>
      <c r="AH21" s="106">
        <f t="shared" si="1"/>
        <v>0.8</v>
      </c>
      <c r="AI21" s="106">
        <f t="shared" si="1"/>
        <v>17.8</v>
      </c>
      <c r="AJ21" s="106">
        <f>AJ22+AJ27+AJ31</f>
        <v>15.200000000000001</v>
      </c>
      <c r="AK21" s="106">
        <f t="shared" si="1"/>
        <v>1.1</v>
      </c>
      <c r="AL21" s="106">
        <f t="shared" si="1"/>
        <v>16.3</v>
      </c>
      <c r="AM21" s="106">
        <f t="shared" si="1"/>
        <v>16.700000000000003</v>
      </c>
      <c r="AN21" s="106">
        <f t="shared" si="1"/>
        <v>1.4000000000000001</v>
      </c>
      <c r="AO21" s="106">
        <f t="shared" si="1"/>
        <v>18.100000000000005</v>
      </c>
      <c r="AP21" s="106">
        <f>AP22+AP27+AP31</f>
        <v>222.1</v>
      </c>
      <c r="AQ21" s="106">
        <f>AQ22+AQ27+AQ31</f>
        <v>21.711000000000002</v>
      </c>
      <c r="AR21" s="134">
        <f>AR22+AR27+AR31</f>
        <v>243.811</v>
      </c>
      <c r="AS21" s="55"/>
      <c r="AT21" s="55"/>
      <c r="AU21" s="55"/>
      <c r="AV21" s="55" t="s">
        <v>27</v>
      </c>
      <c r="AW21" s="54"/>
    </row>
    <row r="22" spans="1:49" s="5" customFormat="1" ht="20.25">
      <c r="A22" s="26"/>
      <c r="B22" s="30" t="s">
        <v>8</v>
      </c>
      <c r="C22" s="25"/>
      <c r="D22" s="25"/>
      <c r="E22" s="25"/>
      <c r="F22" s="82">
        <f>SUM(F23:F26)</f>
        <v>16.200000000000003</v>
      </c>
      <c r="G22" s="81">
        <f>SUM(G23:G26)</f>
        <v>1.4000000000000001</v>
      </c>
      <c r="H22" s="111">
        <f aca="true" t="shared" si="2" ref="H22:H30">SUM(F22:G22)</f>
        <v>17.6</v>
      </c>
      <c r="I22" s="82">
        <f>SUM(I23:I26)</f>
        <v>15.899999999999999</v>
      </c>
      <c r="J22" s="81">
        <f>SUM(J23:J26)</f>
        <v>2.311</v>
      </c>
      <c r="K22" s="111">
        <f aca="true" t="shared" si="3" ref="K22:K30">SUM(I22:J22)</f>
        <v>18.211</v>
      </c>
      <c r="L22" s="82">
        <f>SUM(L23:L26)</f>
        <v>12.5</v>
      </c>
      <c r="M22" s="81">
        <f>SUM(M23:M26)</f>
        <v>1.4000000000000001</v>
      </c>
      <c r="N22" s="111">
        <f aca="true" t="shared" si="4" ref="N22:N30">SUM(L22:M22)</f>
        <v>13.9</v>
      </c>
      <c r="O22" s="82">
        <f>SUM(O23:O26)</f>
        <v>10.700000000000001</v>
      </c>
      <c r="P22" s="81">
        <f>SUM(P23:P26)</f>
        <v>1.3</v>
      </c>
      <c r="Q22" s="111">
        <f aca="true" t="shared" si="5" ref="Q22:Q30">SUM(O22:P22)</f>
        <v>12.000000000000002</v>
      </c>
      <c r="R22" s="82">
        <f>SUM(R23:R26)</f>
        <v>13.5</v>
      </c>
      <c r="S22" s="81">
        <f>SUM(S23:S26)</f>
        <v>2</v>
      </c>
      <c r="T22" s="111">
        <f aca="true" t="shared" si="6" ref="T22:T30">SUM(R22:S22)</f>
        <v>15.5</v>
      </c>
      <c r="U22" s="82">
        <f>SUM(U23:U26)</f>
        <v>12.3</v>
      </c>
      <c r="V22" s="81">
        <f>SUM(V23:V26)</f>
        <v>1.8</v>
      </c>
      <c r="W22" s="111">
        <f aca="true" t="shared" si="7" ref="W22:W30">SUM(U22:V22)</f>
        <v>14.100000000000001</v>
      </c>
      <c r="X22" s="82">
        <f>SUM(X23:X26)</f>
        <v>15.6</v>
      </c>
      <c r="Y22" s="81">
        <f>SUM(Y23:Y26)</f>
        <v>1.3</v>
      </c>
      <c r="Z22" s="111">
        <f aca="true" t="shared" si="8" ref="Z22:Z30">SUM(X22:Y22)</f>
        <v>16.9</v>
      </c>
      <c r="AA22" s="82">
        <f>SUM(AA23:AA26)</f>
        <v>13.399999999999999</v>
      </c>
      <c r="AB22" s="81">
        <f>SUM(AB23:AB26)</f>
        <v>1.5</v>
      </c>
      <c r="AC22" s="111">
        <f aca="true" t="shared" si="9" ref="AC22:AC30">SUM(AA22:AB22)</f>
        <v>14.899999999999999</v>
      </c>
      <c r="AD22" s="82">
        <f>SUM(AD23:AD26)</f>
        <v>11.4</v>
      </c>
      <c r="AE22" s="81">
        <f>SUM(AE23:AE26)</f>
        <v>1.2</v>
      </c>
      <c r="AF22" s="111">
        <f aca="true" t="shared" si="10" ref="AF22:AF30">SUM(AD22:AE22)</f>
        <v>12.6</v>
      </c>
      <c r="AG22" s="82">
        <f>SUM(AG23:AG26)</f>
        <v>11.299999999999999</v>
      </c>
      <c r="AH22" s="81">
        <f>SUM(AH23:AH26)</f>
        <v>0.8</v>
      </c>
      <c r="AI22" s="111">
        <f aca="true" t="shared" si="11" ref="AI22:AI30">SUM(AG22:AH22)</f>
        <v>12.1</v>
      </c>
      <c r="AJ22" s="82">
        <f>AJ23+AJ24+AJ25+AJ26</f>
        <v>11.200000000000001</v>
      </c>
      <c r="AK22" s="81">
        <f>SUM(AK23:AK26)</f>
        <v>1.1</v>
      </c>
      <c r="AL22" s="111">
        <f aca="true" t="shared" si="12" ref="AL22:AL30">SUM(AJ22:AK22)</f>
        <v>12.3</v>
      </c>
      <c r="AM22" s="82">
        <f>SUM(AM23:AM26)</f>
        <v>12.500000000000002</v>
      </c>
      <c r="AN22" s="81">
        <f>SUM(AN23:AN26)</f>
        <v>1.3</v>
      </c>
      <c r="AO22" s="111">
        <f aca="true" t="shared" si="13" ref="AO22:AO30">SUM(AM22:AN22)</f>
        <v>13.800000000000002</v>
      </c>
      <c r="AP22" s="82">
        <f>SUM(AP23:AP26)</f>
        <v>156.5</v>
      </c>
      <c r="AQ22" s="99">
        <f>SUM(AQ23:AQ26)</f>
        <v>17.411</v>
      </c>
      <c r="AR22" s="111">
        <f>SUM(AP22:AQ22)</f>
        <v>173.911</v>
      </c>
      <c r="AS22" s="56"/>
      <c r="AT22" s="56"/>
      <c r="AU22" s="56"/>
      <c r="AV22" s="56" t="s">
        <v>28</v>
      </c>
      <c r="AW22" s="59"/>
    </row>
    <row r="23" spans="1:49" s="5" customFormat="1" ht="20.25">
      <c r="A23" s="26"/>
      <c r="B23" s="31"/>
      <c r="C23" s="32" t="s">
        <v>9</v>
      </c>
      <c r="D23" s="33"/>
      <c r="E23" s="33"/>
      <c r="F23" s="85">
        <v>0.6</v>
      </c>
      <c r="G23" s="86">
        <v>1.1</v>
      </c>
      <c r="H23" s="117">
        <f t="shared" si="2"/>
        <v>1.7000000000000002</v>
      </c>
      <c r="I23" s="86">
        <v>1.9</v>
      </c>
      <c r="J23" s="86">
        <v>2.3</v>
      </c>
      <c r="K23" s="117">
        <f t="shared" si="3"/>
        <v>4.199999999999999</v>
      </c>
      <c r="L23" s="87">
        <v>0.9</v>
      </c>
      <c r="M23" s="86">
        <v>1.3</v>
      </c>
      <c r="N23" s="117">
        <f t="shared" si="4"/>
        <v>2.2</v>
      </c>
      <c r="O23" s="87">
        <v>0.5</v>
      </c>
      <c r="P23" s="86">
        <v>1.3</v>
      </c>
      <c r="Q23" s="117">
        <f t="shared" si="5"/>
        <v>1.8</v>
      </c>
      <c r="R23" s="87">
        <v>0.6</v>
      </c>
      <c r="S23" s="86">
        <v>2</v>
      </c>
      <c r="T23" s="117">
        <f t="shared" si="6"/>
        <v>2.6</v>
      </c>
      <c r="U23" s="86">
        <v>1</v>
      </c>
      <c r="V23" s="86">
        <v>1.8</v>
      </c>
      <c r="W23" s="117">
        <f t="shared" si="7"/>
        <v>2.8</v>
      </c>
      <c r="X23" s="86">
        <v>1</v>
      </c>
      <c r="Y23" s="86">
        <v>1.3</v>
      </c>
      <c r="Z23" s="117">
        <f t="shared" si="8"/>
        <v>2.3</v>
      </c>
      <c r="AA23" s="86">
        <v>0.9</v>
      </c>
      <c r="AB23" s="86">
        <v>1.4</v>
      </c>
      <c r="AC23" s="117">
        <f t="shared" si="9"/>
        <v>2.3</v>
      </c>
      <c r="AD23" s="86">
        <v>1</v>
      </c>
      <c r="AE23" s="86">
        <v>1.2</v>
      </c>
      <c r="AF23" s="117">
        <f t="shared" si="10"/>
        <v>2.2</v>
      </c>
      <c r="AG23" s="86">
        <v>1.4</v>
      </c>
      <c r="AH23" s="86">
        <v>0.8</v>
      </c>
      <c r="AI23" s="117">
        <f t="shared" si="11"/>
        <v>2.2</v>
      </c>
      <c r="AJ23" s="86">
        <v>1</v>
      </c>
      <c r="AK23" s="86">
        <v>1.1</v>
      </c>
      <c r="AL23" s="117">
        <f t="shared" si="12"/>
        <v>2.1</v>
      </c>
      <c r="AM23" s="86">
        <v>0.9</v>
      </c>
      <c r="AN23" s="86">
        <v>1</v>
      </c>
      <c r="AO23" s="117">
        <f t="shared" si="13"/>
        <v>1.9</v>
      </c>
      <c r="AP23" s="85">
        <f aca="true" t="shared" si="14" ref="AP23:AR26">AM23+AJ23+AG23+AD23+AA23+X23+U23+R23+O23+L23+I23+F23</f>
        <v>11.700000000000001</v>
      </c>
      <c r="AQ23" s="87">
        <f t="shared" si="14"/>
        <v>16.6</v>
      </c>
      <c r="AR23" s="117">
        <f t="shared" si="14"/>
        <v>28.3</v>
      </c>
      <c r="AS23" s="60"/>
      <c r="AT23" s="60"/>
      <c r="AU23" s="61" t="s">
        <v>29</v>
      </c>
      <c r="AV23" s="62"/>
      <c r="AW23" s="54"/>
    </row>
    <row r="24" spans="1:49" s="5" customFormat="1" ht="20.25">
      <c r="A24" s="26"/>
      <c r="B24" s="31"/>
      <c r="C24" s="34" t="s">
        <v>10</v>
      </c>
      <c r="D24" s="27"/>
      <c r="E24" s="27"/>
      <c r="F24" s="88">
        <v>10.8</v>
      </c>
      <c r="G24" s="89">
        <v>0.3</v>
      </c>
      <c r="H24" s="118">
        <f t="shared" si="2"/>
        <v>11.100000000000001</v>
      </c>
      <c r="I24" s="89">
        <v>7.8</v>
      </c>
      <c r="J24" s="89">
        <v>0.011</v>
      </c>
      <c r="K24" s="118">
        <f t="shared" si="3"/>
        <v>7.811</v>
      </c>
      <c r="L24" s="90">
        <v>8.1</v>
      </c>
      <c r="M24" s="91">
        <v>0.1</v>
      </c>
      <c r="N24" s="105">
        <f t="shared" si="4"/>
        <v>8.2</v>
      </c>
      <c r="O24" s="89">
        <v>6.4</v>
      </c>
      <c r="P24" s="89">
        <v>0</v>
      </c>
      <c r="Q24" s="118">
        <f t="shared" si="5"/>
        <v>6.4</v>
      </c>
      <c r="R24" s="90">
        <v>7.5</v>
      </c>
      <c r="S24" s="89">
        <v>0</v>
      </c>
      <c r="T24" s="118">
        <f t="shared" si="6"/>
        <v>7.5</v>
      </c>
      <c r="U24" s="89">
        <v>6</v>
      </c>
      <c r="V24" s="89">
        <v>0</v>
      </c>
      <c r="W24" s="118">
        <f t="shared" si="7"/>
        <v>6</v>
      </c>
      <c r="X24" s="89">
        <v>9.2</v>
      </c>
      <c r="Y24" s="89">
        <v>0</v>
      </c>
      <c r="Z24" s="118">
        <f t="shared" si="8"/>
        <v>9.2</v>
      </c>
      <c r="AA24" s="89">
        <v>7</v>
      </c>
      <c r="AB24" s="89">
        <v>0.1</v>
      </c>
      <c r="AC24" s="118">
        <f t="shared" si="9"/>
        <v>7.1</v>
      </c>
      <c r="AD24" s="89">
        <v>5</v>
      </c>
      <c r="AE24" s="89">
        <v>0</v>
      </c>
      <c r="AF24" s="118">
        <f t="shared" si="10"/>
        <v>5</v>
      </c>
      <c r="AG24" s="89">
        <v>5.8</v>
      </c>
      <c r="AH24" s="89">
        <v>0</v>
      </c>
      <c r="AI24" s="118">
        <f t="shared" si="11"/>
        <v>5.8</v>
      </c>
      <c r="AJ24" s="89">
        <v>5.8</v>
      </c>
      <c r="AK24" s="89">
        <v>0</v>
      </c>
      <c r="AL24" s="118">
        <f t="shared" si="12"/>
        <v>5.8</v>
      </c>
      <c r="AM24" s="89">
        <v>5.7</v>
      </c>
      <c r="AN24" s="89">
        <v>0.3</v>
      </c>
      <c r="AO24" s="118">
        <f t="shared" si="13"/>
        <v>6</v>
      </c>
      <c r="AP24" s="88">
        <f t="shared" si="14"/>
        <v>85.1</v>
      </c>
      <c r="AQ24" s="90">
        <f t="shared" si="14"/>
        <v>0.8109999999999999</v>
      </c>
      <c r="AR24" s="105">
        <f t="shared" si="14"/>
        <v>85.911</v>
      </c>
      <c r="AS24" s="53"/>
      <c r="AT24" s="53"/>
      <c r="AU24" s="63" t="s">
        <v>30</v>
      </c>
      <c r="AV24" s="62"/>
      <c r="AW24" s="54"/>
    </row>
    <row r="25" spans="1:49" s="5" customFormat="1" ht="20.25">
      <c r="A25" s="26"/>
      <c r="B25" s="31"/>
      <c r="C25" s="34" t="s">
        <v>11</v>
      </c>
      <c r="D25" s="27"/>
      <c r="E25" s="27"/>
      <c r="F25" s="88">
        <v>4.2</v>
      </c>
      <c r="G25" s="89">
        <v>0</v>
      </c>
      <c r="H25" s="118">
        <f t="shared" si="2"/>
        <v>4.2</v>
      </c>
      <c r="I25" s="89">
        <v>5.7</v>
      </c>
      <c r="J25" s="89">
        <v>0</v>
      </c>
      <c r="K25" s="118">
        <f t="shared" si="3"/>
        <v>5.7</v>
      </c>
      <c r="L25" s="90">
        <v>3</v>
      </c>
      <c r="M25" s="91">
        <v>0</v>
      </c>
      <c r="N25" s="105">
        <f t="shared" si="4"/>
        <v>3</v>
      </c>
      <c r="O25" s="89">
        <v>3.2</v>
      </c>
      <c r="P25" s="89">
        <v>0</v>
      </c>
      <c r="Q25" s="118">
        <f t="shared" si="5"/>
        <v>3.2</v>
      </c>
      <c r="R25" s="90">
        <v>5</v>
      </c>
      <c r="S25" s="89">
        <v>0</v>
      </c>
      <c r="T25" s="118">
        <f t="shared" si="6"/>
        <v>5</v>
      </c>
      <c r="U25" s="89">
        <v>5</v>
      </c>
      <c r="V25" s="89">
        <v>0</v>
      </c>
      <c r="W25" s="118">
        <f t="shared" si="7"/>
        <v>5</v>
      </c>
      <c r="X25" s="89">
        <v>5</v>
      </c>
      <c r="Y25" s="89">
        <v>0</v>
      </c>
      <c r="Z25" s="118">
        <f t="shared" si="8"/>
        <v>5</v>
      </c>
      <c r="AA25" s="89">
        <v>5.3</v>
      </c>
      <c r="AB25" s="89">
        <v>0</v>
      </c>
      <c r="AC25" s="118">
        <f t="shared" si="9"/>
        <v>5.3</v>
      </c>
      <c r="AD25" s="89">
        <v>4.9</v>
      </c>
      <c r="AE25" s="89">
        <v>0</v>
      </c>
      <c r="AF25" s="118">
        <f t="shared" si="10"/>
        <v>4.9</v>
      </c>
      <c r="AG25" s="89">
        <v>3.7</v>
      </c>
      <c r="AH25" s="89">
        <v>0</v>
      </c>
      <c r="AI25" s="118">
        <f t="shared" si="11"/>
        <v>3.7</v>
      </c>
      <c r="AJ25" s="89">
        <v>4</v>
      </c>
      <c r="AK25" s="89">
        <v>0</v>
      </c>
      <c r="AL25" s="118">
        <f t="shared" si="12"/>
        <v>4</v>
      </c>
      <c r="AM25" s="89">
        <v>5.5</v>
      </c>
      <c r="AN25" s="89">
        <v>0</v>
      </c>
      <c r="AO25" s="118">
        <f t="shared" si="13"/>
        <v>5.5</v>
      </c>
      <c r="AP25" s="88">
        <f t="shared" si="14"/>
        <v>54.500000000000014</v>
      </c>
      <c r="AQ25" s="90">
        <f t="shared" si="14"/>
        <v>0</v>
      </c>
      <c r="AR25" s="105">
        <f t="shared" si="14"/>
        <v>54.500000000000014</v>
      </c>
      <c r="AS25" s="53"/>
      <c r="AT25" s="53"/>
      <c r="AU25" s="63" t="s">
        <v>31</v>
      </c>
      <c r="AV25" s="62"/>
      <c r="AW25" s="54"/>
    </row>
    <row r="26" spans="1:49" s="5" customFormat="1" ht="20.25">
      <c r="A26" s="26"/>
      <c r="B26" s="31"/>
      <c r="C26" s="35" t="s">
        <v>12</v>
      </c>
      <c r="D26" s="36"/>
      <c r="E26" s="36"/>
      <c r="F26" s="92">
        <v>0.6</v>
      </c>
      <c r="G26" s="93">
        <v>0</v>
      </c>
      <c r="H26" s="119">
        <f t="shared" si="2"/>
        <v>0.6</v>
      </c>
      <c r="I26" s="93">
        <v>0.5</v>
      </c>
      <c r="J26" s="93">
        <v>0</v>
      </c>
      <c r="K26" s="119">
        <f t="shared" si="3"/>
        <v>0.5</v>
      </c>
      <c r="L26" s="94">
        <v>0.5</v>
      </c>
      <c r="M26" s="95">
        <v>0</v>
      </c>
      <c r="N26" s="119">
        <f t="shared" si="4"/>
        <v>0.5</v>
      </c>
      <c r="O26" s="93">
        <v>0.6</v>
      </c>
      <c r="P26" s="93">
        <v>0</v>
      </c>
      <c r="Q26" s="119">
        <f t="shared" si="5"/>
        <v>0.6</v>
      </c>
      <c r="R26" s="94">
        <v>0.4</v>
      </c>
      <c r="S26" s="93">
        <v>0</v>
      </c>
      <c r="T26" s="119">
        <f t="shared" si="6"/>
        <v>0.4</v>
      </c>
      <c r="U26" s="93">
        <v>0.3</v>
      </c>
      <c r="V26" s="93">
        <v>0</v>
      </c>
      <c r="W26" s="119">
        <f t="shared" si="7"/>
        <v>0.3</v>
      </c>
      <c r="X26" s="93">
        <v>0.4</v>
      </c>
      <c r="Y26" s="93">
        <v>0</v>
      </c>
      <c r="Z26" s="119">
        <f t="shared" si="8"/>
        <v>0.4</v>
      </c>
      <c r="AA26" s="93">
        <v>0.2</v>
      </c>
      <c r="AB26" s="93">
        <v>0</v>
      </c>
      <c r="AC26" s="119">
        <f t="shared" si="9"/>
        <v>0.2</v>
      </c>
      <c r="AD26" s="93">
        <v>0.5</v>
      </c>
      <c r="AE26" s="93">
        <v>0</v>
      </c>
      <c r="AF26" s="119">
        <f t="shared" si="10"/>
        <v>0.5</v>
      </c>
      <c r="AG26" s="93">
        <v>0.4</v>
      </c>
      <c r="AH26" s="93">
        <v>0</v>
      </c>
      <c r="AI26" s="119">
        <f t="shared" si="11"/>
        <v>0.4</v>
      </c>
      <c r="AJ26" s="93">
        <v>0.4</v>
      </c>
      <c r="AK26" s="93">
        <v>0</v>
      </c>
      <c r="AL26" s="119">
        <f t="shared" si="12"/>
        <v>0.4</v>
      </c>
      <c r="AM26" s="93">
        <v>0.4</v>
      </c>
      <c r="AN26" s="93">
        <v>0</v>
      </c>
      <c r="AO26" s="119">
        <f t="shared" si="13"/>
        <v>0.4</v>
      </c>
      <c r="AP26" s="92">
        <f t="shared" si="14"/>
        <v>5.199999999999999</v>
      </c>
      <c r="AQ26" s="94">
        <f t="shared" si="14"/>
        <v>0</v>
      </c>
      <c r="AR26" s="119">
        <f t="shared" si="14"/>
        <v>5.199999999999999</v>
      </c>
      <c r="AS26" s="64"/>
      <c r="AT26" s="64"/>
      <c r="AU26" s="65" t="s">
        <v>32</v>
      </c>
      <c r="AV26" s="62"/>
      <c r="AW26" s="54"/>
    </row>
    <row r="27" spans="1:49" s="5" customFormat="1" ht="20.25">
      <c r="A27" s="26"/>
      <c r="B27" s="31" t="s">
        <v>13</v>
      </c>
      <c r="C27" s="37"/>
      <c r="D27" s="27"/>
      <c r="E27" s="27"/>
      <c r="F27" s="88">
        <f>SUM(F28:F30)</f>
        <v>5.699999999999999</v>
      </c>
      <c r="G27" s="89">
        <f>SUM(G28:G30)</f>
        <v>1.1</v>
      </c>
      <c r="H27" s="105">
        <f t="shared" si="2"/>
        <v>6.799999999999999</v>
      </c>
      <c r="I27" s="90">
        <f>SUM(I28:I30)</f>
        <v>4.2</v>
      </c>
      <c r="J27" s="89">
        <f>SUM(J28:J30)</f>
        <v>0.9</v>
      </c>
      <c r="K27" s="105">
        <f t="shared" si="3"/>
        <v>5.1000000000000005</v>
      </c>
      <c r="L27" s="90">
        <f>SUM(L28:L30)</f>
        <v>3.0999999999999996</v>
      </c>
      <c r="M27" s="89">
        <f>SUM(M28:M30)</f>
        <v>0.9</v>
      </c>
      <c r="N27" s="105">
        <f t="shared" si="4"/>
        <v>3.9999999999999996</v>
      </c>
      <c r="O27" s="90">
        <f>SUM(O28:O30)</f>
        <v>2.4</v>
      </c>
      <c r="P27" s="90">
        <f>SUM(P28:P30)</f>
        <v>0.5</v>
      </c>
      <c r="Q27" s="105">
        <f t="shared" si="5"/>
        <v>2.9</v>
      </c>
      <c r="R27" s="90">
        <f>SUM(R28:R30)</f>
        <v>2.3</v>
      </c>
      <c r="S27" s="89">
        <f>SUM(S28:S30)</f>
        <v>0.2</v>
      </c>
      <c r="T27" s="105">
        <f t="shared" si="6"/>
        <v>2.5</v>
      </c>
      <c r="U27" s="89">
        <f>SUM(U28:U30)</f>
        <v>2.1</v>
      </c>
      <c r="V27" s="89">
        <f>SUM(V28:V30)</f>
        <v>0.1</v>
      </c>
      <c r="W27" s="105">
        <f t="shared" si="7"/>
        <v>2.2</v>
      </c>
      <c r="X27" s="89">
        <f>SUM(X28:X30)</f>
        <v>2.1</v>
      </c>
      <c r="Y27" s="89">
        <f>SUM(Y28:Y30)</f>
        <v>0.1</v>
      </c>
      <c r="Z27" s="105">
        <f t="shared" si="8"/>
        <v>2.2</v>
      </c>
      <c r="AA27" s="89">
        <f>SUM(AA28:AA30)</f>
        <v>2.3</v>
      </c>
      <c r="AB27" s="89">
        <f>SUM(AB28:AB30)</f>
        <v>0.4</v>
      </c>
      <c r="AC27" s="105">
        <f t="shared" si="9"/>
        <v>2.6999999999999997</v>
      </c>
      <c r="AD27" s="89">
        <f>SUM(AD28:AD30)</f>
        <v>1.3</v>
      </c>
      <c r="AE27" s="89">
        <f>SUM(AE28:AE30)</f>
        <v>0</v>
      </c>
      <c r="AF27" s="105">
        <f t="shared" si="10"/>
        <v>1.3</v>
      </c>
      <c r="AG27" s="89">
        <f>SUM(AG28:AG30)</f>
        <v>2.2</v>
      </c>
      <c r="AH27" s="89">
        <f>SUM(AH28:AH30)</f>
        <v>0</v>
      </c>
      <c r="AI27" s="105">
        <f t="shared" si="11"/>
        <v>2.2</v>
      </c>
      <c r="AJ27" s="89">
        <f>SUM(AJ28:AJ30)</f>
        <v>2</v>
      </c>
      <c r="AK27" s="89">
        <f>SUM(AK28:AK30)</f>
        <v>0</v>
      </c>
      <c r="AL27" s="105">
        <f t="shared" si="12"/>
        <v>2</v>
      </c>
      <c r="AM27" s="89">
        <f>SUM(AM28:AM30)</f>
        <v>2.4</v>
      </c>
      <c r="AN27" s="89">
        <f>SUM(AN28:AN30)</f>
        <v>0.1</v>
      </c>
      <c r="AO27" s="105">
        <f t="shared" si="13"/>
        <v>2.5</v>
      </c>
      <c r="AP27" s="138">
        <f>SUM(AP28:AP30)</f>
        <v>32.1</v>
      </c>
      <c r="AQ27" s="89">
        <f>SUM(AQ28:AQ30)</f>
        <v>4.3</v>
      </c>
      <c r="AR27" s="119">
        <f>SUM(AP27:AQ27)</f>
        <v>36.4</v>
      </c>
      <c r="AS27" s="53"/>
      <c r="AT27" s="53"/>
      <c r="AU27" s="53"/>
      <c r="AV27" s="66" t="s">
        <v>33</v>
      </c>
      <c r="AW27" s="54"/>
    </row>
    <row r="28" spans="1:49" s="5" customFormat="1" ht="20.25">
      <c r="A28" s="26"/>
      <c r="B28" s="31"/>
      <c r="C28" s="32" t="s">
        <v>14</v>
      </c>
      <c r="D28" s="33"/>
      <c r="E28" s="33"/>
      <c r="F28" s="85">
        <v>0.3</v>
      </c>
      <c r="G28" s="86">
        <v>0</v>
      </c>
      <c r="H28" s="117">
        <f t="shared" si="2"/>
        <v>0.3</v>
      </c>
      <c r="I28" s="86">
        <v>0.9</v>
      </c>
      <c r="J28" s="86">
        <v>0</v>
      </c>
      <c r="K28" s="117">
        <f t="shared" si="3"/>
        <v>0.9</v>
      </c>
      <c r="L28" s="87">
        <v>0.5</v>
      </c>
      <c r="M28" s="86">
        <v>0</v>
      </c>
      <c r="N28" s="117">
        <f t="shared" si="4"/>
        <v>0.5</v>
      </c>
      <c r="O28" s="87">
        <v>0.6</v>
      </c>
      <c r="P28" s="86">
        <v>0</v>
      </c>
      <c r="Q28" s="117">
        <f t="shared" si="5"/>
        <v>0.6</v>
      </c>
      <c r="R28" s="87">
        <v>0.1</v>
      </c>
      <c r="S28" s="86">
        <v>0</v>
      </c>
      <c r="T28" s="117">
        <f t="shared" si="6"/>
        <v>0.1</v>
      </c>
      <c r="U28" s="86">
        <v>0.3</v>
      </c>
      <c r="V28" s="86">
        <v>0</v>
      </c>
      <c r="W28" s="117">
        <f t="shared" si="7"/>
        <v>0.3</v>
      </c>
      <c r="X28" s="86">
        <v>0.1</v>
      </c>
      <c r="Y28" s="86">
        <v>0</v>
      </c>
      <c r="Z28" s="117">
        <f t="shared" si="8"/>
        <v>0.1</v>
      </c>
      <c r="AA28" s="86">
        <v>0.1</v>
      </c>
      <c r="AB28" s="86">
        <v>0</v>
      </c>
      <c r="AC28" s="117">
        <f t="shared" si="9"/>
        <v>0.1</v>
      </c>
      <c r="AD28" s="86">
        <v>0.1</v>
      </c>
      <c r="AE28" s="86">
        <v>0</v>
      </c>
      <c r="AF28" s="117">
        <f t="shared" si="10"/>
        <v>0.1</v>
      </c>
      <c r="AG28" s="86">
        <v>0.2</v>
      </c>
      <c r="AH28" s="86">
        <v>0</v>
      </c>
      <c r="AI28" s="117">
        <f t="shared" si="11"/>
        <v>0.2</v>
      </c>
      <c r="AJ28" s="86">
        <v>0.1</v>
      </c>
      <c r="AK28" s="86">
        <v>0</v>
      </c>
      <c r="AL28" s="117">
        <f t="shared" si="12"/>
        <v>0.1</v>
      </c>
      <c r="AM28" s="86">
        <v>0.2</v>
      </c>
      <c r="AN28" s="86">
        <v>0</v>
      </c>
      <c r="AO28" s="117">
        <f t="shared" si="13"/>
        <v>0.2</v>
      </c>
      <c r="AP28" s="85">
        <f aca="true" t="shared" si="15" ref="AP28:AR33">AM28+AJ28+AG28+AD28+AA28+X28+U28+R28+O28+L28+I28+F28</f>
        <v>3.4999999999999996</v>
      </c>
      <c r="AQ28" s="87">
        <f t="shared" si="15"/>
        <v>0</v>
      </c>
      <c r="AR28" s="117">
        <f t="shared" si="15"/>
        <v>3.4999999999999996</v>
      </c>
      <c r="AS28" s="170" t="s">
        <v>34</v>
      </c>
      <c r="AT28" s="170"/>
      <c r="AU28" s="171"/>
      <c r="AV28" s="66"/>
      <c r="AW28" s="54"/>
    </row>
    <row r="29" spans="1:49" s="5" customFormat="1" ht="20.25">
      <c r="A29" s="26"/>
      <c r="B29" s="31"/>
      <c r="C29" s="34" t="s">
        <v>15</v>
      </c>
      <c r="D29" s="27"/>
      <c r="E29" s="27"/>
      <c r="F29" s="88">
        <v>4.8</v>
      </c>
      <c r="G29" s="89">
        <v>0.1</v>
      </c>
      <c r="H29" s="105">
        <f t="shared" si="2"/>
        <v>4.8999999999999995</v>
      </c>
      <c r="I29" s="89">
        <v>1.6</v>
      </c>
      <c r="J29" s="89">
        <v>0</v>
      </c>
      <c r="K29" s="105">
        <f t="shared" si="3"/>
        <v>1.6</v>
      </c>
      <c r="L29" s="90">
        <v>0.7</v>
      </c>
      <c r="M29" s="89">
        <v>0.1</v>
      </c>
      <c r="N29" s="105">
        <f t="shared" si="4"/>
        <v>0.7999999999999999</v>
      </c>
      <c r="O29" s="90">
        <v>0.9</v>
      </c>
      <c r="P29" s="89">
        <v>0</v>
      </c>
      <c r="Q29" s="105">
        <f t="shared" si="5"/>
        <v>0.9</v>
      </c>
      <c r="R29" s="90">
        <v>0.9</v>
      </c>
      <c r="S29" s="89">
        <v>0</v>
      </c>
      <c r="T29" s="105">
        <f>R29+S29</f>
        <v>0.9</v>
      </c>
      <c r="U29" s="89">
        <v>0.9</v>
      </c>
      <c r="V29" s="89">
        <v>0</v>
      </c>
      <c r="W29" s="105">
        <f t="shared" si="7"/>
        <v>0.9</v>
      </c>
      <c r="X29" s="89">
        <v>1</v>
      </c>
      <c r="Y29" s="89">
        <v>0</v>
      </c>
      <c r="Z29" s="105">
        <f t="shared" si="8"/>
        <v>1</v>
      </c>
      <c r="AA29" s="89">
        <v>0.9</v>
      </c>
      <c r="AB29" s="89">
        <v>0</v>
      </c>
      <c r="AC29" s="105">
        <f t="shared" si="9"/>
        <v>0.9</v>
      </c>
      <c r="AD29" s="89">
        <v>0.4</v>
      </c>
      <c r="AE29" s="89">
        <v>0</v>
      </c>
      <c r="AF29" s="105">
        <f t="shared" si="10"/>
        <v>0.4</v>
      </c>
      <c r="AG29" s="89">
        <v>0.8</v>
      </c>
      <c r="AH29" s="89">
        <v>0</v>
      </c>
      <c r="AI29" s="105">
        <f t="shared" si="11"/>
        <v>0.8</v>
      </c>
      <c r="AJ29" s="89">
        <v>0.7</v>
      </c>
      <c r="AK29" s="89">
        <v>0</v>
      </c>
      <c r="AL29" s="105">
        <f>AJ29</f>
        <v>0.7</v>
      </c>
      <c r="AM29" s="89">
        <v>0.5</v>
      </c>
      <c r="AN29" s="89">
        <v>0</v>
      </c>
      <c r="AO29" s="105">
        <f t="shared" si="13"/>
        <v>0.5</v>
      </c>
      <c r="AP29" s="88">
        <f t="shared" si="15"/>
        <v>14.100000000000001</v>
      </c>
      <c r="AQ29" s="90">
        <f t="shared" si="15"/>
        <v>0.2</v>
      </c>
      <c r="AR29" s="105">
        <f t="shared" si="15"/>
        <v>14.3</v>
      </c>
      <c r="AS29" s="172" t="s">
        <v>35</v>
      </c>
      <c r="AT29" s="172"/>
      <c r="AU29" s="173"/>
      <c r="AV29" s="62"/>
      <c r="AW29" s="54"/>
    </row>
    <row r="30" spans="1:49" s="5" customFormat="1" ht="20.25">
      <c r="A30" s="26"/>
      <c r="B30" s="31"/>
      <c r="C30" s="35" t="s">
        <v>16</v>
      </c>
      <c r="D30" s="36"/>
      <c r="E30" s="36"/>
      <c r="F30" s="92">
        <v>0.6</v>
      </c>
      <c r="G30" s="93">
        <v>1</v>
      </c>
      <c r="H30" s="119">
        <f t="shared" si="2"/>
        <v>1.6</v>
      </c>
      <c r="I30" s="93">
        <v>1.7</v>
      </c>
      <c r="J30" s="93">
        <v>0.9</v>
      </c>
      <c r="K30" s="119">
        <f t="shared" si="3"/>
        <v>2.6</v>
      </c>
      <c r="L30" s="94">
        <v>1.9</v>
      </c>
      <c r="M30" s="93">
        <v>0.8</v>
      </c>
      <c r="N30" s="119">
        <f t="shared" si="4"/>
        <v>2.7</v>
      </c>
      <c r="O30" s="94">
        <v>0.9</v>
      </c>
      <c r="P30" s="93">
        <v>0.5</v>
      </c>
      <c r="Q30" s="119">
        <f t="shared" si="5"/>
        <v>1.4</v>
      </c>
      <c r="R30" s="94">
        <v>1.3</v>
      </c>
      <c r="S30" s="93">
        <v>0.2</v>
      </c>
      <c r="T30" s="119">
        <f t="shared" si="6"/>
        <v>1.5</v>
      </c>
      <c r="U30" s="93">
        <v>0.9</v>
      </c>
      <c r="V30" s="93">
        <v>0.1</v>
      </c>
      <c r="W30" s="119">
        <f t="shared" si="7"/>
        <v>1</v>
      </c>
      <c r="X30" s="93">
        <v>1</v>
      </c>
      <c r="Y30" s="93">
        <v>0.1</v>
      </c>
      <c r="Z30" s="119">
        <f t="shared" si="8"/>
        <v>1.1</v>
      </c>
      <c r="AA30" s="93">
        <v>1.3</v>
      </c>
      <c r="AB30" s="93">
        <v>0.4</v>
      </c>
      <c r="AC30" s="119">
        <f t="shared" si="9"/>
        <v>1.7000000000000002</v>
      </c>
      <c r="AD30" s="93">
        <v>0.8</v>
      </c>
      <c r="AE30" s="93">
        <v>0</v>
      </c>
      <c r="AF30" s="119">
        <f t="shared" si="10"/>
        <v>0.8</v>
      </c>
      <c r="AG30" s="93">
        <v>1.2</v>
      </c>
      <c r="AH30" s="93">
        <v>0</v>
      </c>
      <c r="AI30" s="119">
        <f t="shared" si="11"/>
        <v>1.2</v>
      </c>
      <c r="AJ30" s="93">
        <v>1.2</v>
      </c>
      <c r="AK30" s="93">
        <v>0</v>
      </c>
      <c r="AL30" s="119">
        <f t="shared" si="12"/>
        <v>1.2</v>
      </c>
      <c r="AM30" s="92">
        <v>1.7</v>
      </c>
      <c r="AN30" s="93">
        <v>0.1</v>
      </c>
      <c r="AO30" s="119">
        <f t="shared" si="13"/>
        <v>1.8</v>
      </c>
      <c r="AP30" s="92">
        <f t="shared" si="15"/>
        <v>14.5</v>
      </c>
      <c r="AQ30" s="94">
        <f t="shared" si="15"/>
        <v>4.1</v>
      </c>
      <c r="AR30" s="119">
        <f t="shared" si="15"/>
        <v>18.600000000000005</v>
      </c>
      <c r="AS30" s="174" t="s">
        <v>36</v>
      </c>
      <c r="AT30" s="174"/>
      <c r="AU30" s="175"/>
      <c r="AV30" s="62"/>
      <c r="AW30" s="54"/>
    </row>
    <row r="31" spans="1:49" s="5" customFormat="1" ht="21" thickBot="1">
      <c r="A31" s="31"/>
      <c r="B31" s="40" t="s">
        <v>83</v>
      </c>
      <c r="C31" s="38"/>
      <c r="D31" s="75"/>
      <c r="E31" s="75"/>
      <c r="F31" s="83">
        <v>3.3</v>
      </c>
      <c r="G31" s="96">
        <v>0</v>
      </c>
      <c r="H31" s="114">
        <f>SUM(F31:G31)</f>
        <v>3.3</v>
      </c>
      <c r="I31" s="84">
        <v>5.1</v>
      </c>
      <c r="J31" s="97">
        <v>0</v>
      </c>
      <c r="K31" s="114">
        <f>SUM(I31:J31)</f>
        <v>5.1</v>
      </c>
      <c r="L31" s="83">
        <v>3.4</v>
      </c>
      <c r="M31" s="97">
        <v>0</v>
      </c>
      <c r="N31" s="114">
        <f>SUM(L31:M31)</f>
        <v>3.4</v>
      </c>
      <c r="O31" s="83">
        <v>2.6</v>
      </c>
      <c r="P31" s="97">
        <v>0</v>
      </c>
      <c r="Q31" s="114">
        <f>SUM(O31:P31)</f>
        <v>2.6</v>
      </c>
      <c r="R31" s="83">
        <v>3.2</v>
      </c>
      <c r="S31" s="97">
        <v>0</v>
      </c>
      <c r="T31" s="114">
        <f>SUM(R31:S31)</f>
        <v>3.2</v>
      </c>
      <c r="U31" s="84">
        <v>1.9</v>
      </c>
      <c r="V31" s="97">
        <v>0</v>
      </c>
      <c r="W31" s="114">
        <f>SUM(U31:V31)</f>
        <v>1.9</v>
      </c>
      <c r="X31" s="84">
        <v>1.9</v>
      </c>
      <c r="Y31" s="97">
        <v>0</v>
      </c>
      <c r="Z31" s="114">
        <f>SUM(X31:Y31)</f>
        <v>1.9</v>
      </c>
      <c r="AA31" s="84">
        <v>3</v>
      </c>
      <c r="AB31" s="97">
        <v>0</v>
      </c>
      <c r="AC31" s="114">
        <f>SUM(AA31:AB31)</f>
        <v>3</v>
      </c>
      <c r="AD31" s="84">
        <v>1.8</v>
      </c>
      <c r="AE31" s="97">
        <v>0</v>
      </c>
      <c r="AF31" s="114">
        <f>SUM(AD31:AE31)</f>
        <v>1.8</v>
      </c>
      <c r="AG31" s="84">
        <v>3.5</v>
      </c>
      <c r="AH31" s="97">
        <v>0</v>
      </c>
      <c r="AI31" s="114">
        <f>SUM(AG31:AH31)</f>
        <v>3.5</v>
      </c>
      <c r="AJ31" s="84">
        <v>2</v>
      </c>
      <c r="AK31" s="97">
        <v>0</v>
      </c>
      <c r="AL31" s="114">
        <f>SUM(AJ31:AK31)</f>
        <v>2</v>
      </c>
      <c r="AM31" s="84">
        <v>1.8</v>
      </c>
      <c r="AN31" s="97">
        <v>0</v>
      </c>
      <c r="AO31" s="114">
        <f>SUM(AM31:AN31)</f>
        <v>1.8</v>
      </c>
      <c r="AP31" s="120">
        <f t="shared" si="15"/>
        <v>33.5</v>
      </c>
      <c r="AQ31" s="116">
        <f t="shared" si="15"/>
        <v>0</v>
      </c>
      <c r="AR31" s="121">
        <f t="shared" si="15"/>
        <v>33.5</v>
      </c>
      <c r="AS31" s="57"/>
      <c r="AT31" s="57"/>
      <c r="AU31" s="57" t="s">
        <v>94</v>
      </c>
      <c r="AV31" s="58"/>
      <c r="AW31" s="54"/>
    </row>
    <row r="32" spans="1:49" s="5" customFormat="1" ht="9" customHeight="1" thickBot="1">
      <c r="A32" s="26"/>
      <c r="B32" s="27"/>
      <c r="C32" s="27"/>
      <c r="D32" s="27"/>
      <c r="E32" s="27"/>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53"/>
      <c r="AT32" s="53"/>
      <c r="AU32" s="53"/>
      <c r="AV32" s="53"/>
      <c r="AW32" s="54"/>
    </row>
    <row r="33" spans="1:49" s="5" customFormat="1" ht="21" thickBot="1">
      <c r="A33" s="26" t="s">
        <v>17</v>
      </c>
      <c r="B33" s="27"/>
      <c r="C33" s="27"/>
      <c r="D33" s="27"/>
      <c r="E33" s="27"/>
      <c r="F33" s="106">
        <f aca="true" t="shared" si="16" ref="F33:AO33">F34+F35+F36</f>
        <v>-1.4000000000000001</v>
      </c>
      <c r="G33" s="106">
        <f t="shared" si="16"/>
        <v>0.2</v>
      </c>
      <c r="H33" s="106">
        <f t="shared" si="16"/>
        <v>-1.2</v>
      </c>
      <c r="I33" s="106">
        <f t="shared" si="16"/>
        <v>2.4</v>
      </c>
      <c r="J33" s="106">
        <f t="shared" si="16"/>
        <v>0.3</v>
      </c>
      <c r="K33" s="106">
        <f t="shared" si="16"/>
        <v>2.7</v>
      </c>
      <c r="L33" s="106">
        <f t="shared" si="16"/>
        <v>3.8000000000000003</v>
      </c>
      <c r="M33" s="106">
        <f t="shared" si="16"/>
        <v>-0.1</v>
      </c>
      <c r="N33" s="106">
        <f t="shared" si="16"/>
        <v>3.7</v>
      </c>
      <c r="O33" s="106">
        <f t="shared" si="16"/>
        <v>1.2999999999999998</v>
      </c>
      <c r="P33" s="106">
        <f t="shared" si="16"/>
        <v>-0.30000000000000004</v>
      </c>
      <c r="Q33" s="106">
        <f t="shared" si="16"/>
        <v>0.9999999999999999</v>
      </c>
      <c r="R33" s="106">
        <f t="shared" si="16"/>
        <v>4</v>
      </c>
      <c r="S33" s="106">
        <f t="shared" si="16"/>
        <v>2.2</v>
      </c>
      <c r="T33" s="106">
        <f t="shared" si="16"/>
        <v>6.2</v>
      </c>
      <c r="U33" s="106">
        <f t="shared" si="16"/>
        <v>-6.899999999999999</v>
      </c>
      <c r="V33" s="106">
        <f t="shared" si="16"/>
        <v>8.700000000000001</v>
      </c>
      <c r="W33" s="106">
        <f t="shared" si="16"/>
        <v>1.8000000000000012</v>
      </c>
      <c r="X33" s="106">
        <f t="shared" si="16"/>
        <v>-0.09999999999999992</v>
      </c>
      <c r="Y33" s="106">
        <f t="shared" si="16"/>
        <v>2.7</v>
      </c>
      <c r="Z33" s="106">
        <f t="shared" si="16"/>
        <v>2.6</v>
      </c>
      <c r="AA33" s="106">
        <f t="shared" si="16"/>
        <v>5.7</v>
      </c>
      <c r="AB33" s="106">
        <f t="shared" si="16"/>
        <v>1.1</v>
      </c>
      <c r="AC33" s="106">
        <f t="shared" si="16"/>
        <v>6.8</v>
      </c>
      <c r="AD33" s="106">
        <f t="shared" si="16"/>
        <v>1.4</v>
      </c>
      <c r="AE33" s="106">
        <f t="shared" si="16"/>
        <v>0.4</v>
      </c>
      <c r="AF33" s="106">
        <f t="shared" si="16"/>
        <v>1.8</v>
      </c>
      <c r="AG33" s="106">
        <f>AG34+AG35+AG36</f>
        <v>4.5</v>
      </c>
      <c r="AH33" s="106">
        <f t="shared" si="16"/>
        <v>0.5</v>
      </c>
      <c r="AI33" s="106">
        <f t="shared" si="16"/>
        <v>5</v>
      </c>
      <c r="AJ33" s="106">
        <f t="shared" si="16"/>
        <v>5.7</v>
      </c>
      <c r="AK33" s="106">
        <f t="shared" si="16"/>
        <v>0.30000000000000004</v>
      </c>
      <c r="AL33" s="106">
        <f t="shared" si="16"/>
        <v>6</v>
      </c>
      <c r="AM33" s="106">
        <f t="shared" si="16"/>
        <v>2.2</v>
      </c>
      <c r="AN33" s="106">
        <f t="shared" si="16"/>
        <v>-0.2</v>
      </c>
      <c r="AO33" s="106">
        <f t="shared" si="16"/>
        <v>2</v>
      </c>
      <c r="AP33" s="134">
        <f t="shared" si="15"/>
        <v>22.6</v>
      </c>
      <c r="AQ33" s="134">
        <v>15.8</v>
      </c>
      <c r="AR33" s="134">
        <f t="shared" si="15"/>
        <v>38.400000000000006</v>
      </c>
      <c r="AS33" s="53"/>
      <c r="AT33" s="176" t="s">
        <v>37</v>
      </c>
      <c r="AU33" s="176"/>
      <c r="AV33" s="176"/>
      <c r="AW33" s="54"/>
    </row>
    <row r="34" spans="1:49" s="5" customFormat="1" ht="20.25">
      <c r="A34" s="31"/>
      <c r="B34" s="30" t="s">
        <v>18</v>
      </c>
      <c r="C34" s="25"/>
      <c r="D34" s="25"/>
      <c r="E34" s="25"/>
      <c r="F34" s="82">
        <v>1.9</v>
      </c>
      <c r="G34" s="98">
        <v>0.1</v>
      </c>
      <c r="H34" s="105">
        <f>SUM(F34:G34)</f>
        <v>2</v>
      </c>
      <c r="I34" s="81">
        <v>1.7</v>
      </c>
      <c r="J34" s="99">
        <v>0</v>
      </c>
      <c r="K34" s="105">
        <f>SUM(I34:J34)</f>
        <v>1.7</v>
      </c>
      <c r="L34" s="82">
        <v>1.6</v>
      </c>
      <c r="M34" s="99">
        <v>0</v>
      </c>
      <c r="N34" s="105">
        <f>SUM(L34:M34)</f>
        <v>1.6</v>
      </c>
      <c r="O34" s="82">
        <v>2.8</v>
      </c>
      <c r="P34" s="99">
        <v>0</v>
      </c>
      <c r="Q34" s="105">
        <f>SUM(O34:P34)</f>
        <v>2.8</v>
      </c>
      <c r="R34" s="82">
        <v>1.7</v>
      </c>
      <c r="S34" s="99">
        <v>0</v>
      </c>
      <c r="T34" s="105">
        <f>SUM(R34:S34)</f>
        <v>1.7</v>
      </c>
      <c r="U34" s="81">
        <v>3.4</v>
      </c>
      <c r="V34" s="99">
        <v>0</v>
      </c>
      <c r="W34" s="105">
        <f>SUM(U34:V34)</f>
        <v>3.4</v>
      </c>
      <c r="X34" s="81">
        <v>1</v>
      </c>
      <c r="Y34" s="99">
        <v>0</v>
      </c>
      <c r="Z34" s="105">
        <f>SUM(X34:Y34)</f>
        <v>1</v>
      </c>
      <c r="AA34" s="81">
        <v>4</v>
      </c>
      <c r="AB34" s="99">
        <v>0</v>
      </c>
      <c r="AC34" s="105">
        <f>AB34+AA34</f>
        <v>4</v>
      </c>
      <c r="AD34" s="81">
        <v>1.5</v>
      </c>
      <c r="AE34" s="99">
        <v>0</v>
      </c>
      <c r="AF34" s="105">
        <f>SUM(AD34:AE34)</f>
        <v>1.5</v>
      </c>
      <c r="AG34" s="81">
        <v>1.5</v>
      </c>
      <c r="AH34" s="99">
        <v>0</v>
      </c>
      <c r="AI34" s="105">
        <f>SUM(AG34:AH34)</f>
        <v>1.5</v>
      </c>
      <c r="AJ34" s="81">
        <v>1</v>
      </c>
      <c r="AK34" s="99">
        <v>0</v>
      </c>
      <c r="AL34" s="105">
        <f>SUM(AJ34:AK34)</f>
        <v>1</v>
      </c>
      <c r="AM34" s="81">
        <v>1.3</v>
      </c>
      <c r="AN34" s="99">
        <v>0</v>
      </c>
      <c r="AO34" s="111">
        <f>SUM(AM34:AN34)</f>
        <v>1.3</v>
      </c>
      <c r="AP34" s="88">
        <f aca="true" t="shared" si="17" ref="AP34:AR36">AM34+AJ34+AG34+AD34+AA34+X34+U34+R34+O34+L34+I34+F34</f>
        <v>23.4</v>
      </c>
      <c r="AQ34" s="87">
        <v>0.1</v>
      </c>
      <c r="AR34" s="117">
        <f t="shared" si="17"/>
        <v>23.5</v>
      </c>
      <c r="AS34" s="164" t="s">
        <v>38</v>
      </c>
      <c r="AT34" s="164"/>
      <c r="AU34" s="164"/>
      <c r="AV34" s="165"/>
      <c r="AW34" s="54"/>
    </row>
    <row r="35" spans="1:49" s="5" customFormat="1" ht="20.25">
      <c r="A35" s="31"/>
      <c r="B35" s="31" t="s">
        <v>19</v>
      </c>
      <c r="C35" s="27"/>
      <c r="D35" s="27"/>
      <c r="E35" s="27"/>
      <c r="F35" s="88">
        <v>-3</v>
      </c>
      <c r="G35" s="90">
        <v>0</v>
      </c>
      <c r="H35" s="105">
        <f>SUM(F35:G35)</f>
        <v>-3</v>
      </c>
      <c r="I35" s="89">
        <v>0.8</v>
      </c>
      <c r="J35" s="90">
        <v>-0.3</v>
      </c>
      <c r="K35" s="105">
        <f>SUM(I35:J35)</f>
        <v>0.5</v>
      </c>
      <c r="L35" s="88">
        <v>2.2</v>
      </c>
      <c r="M35" s="90">
        <v>-0.1</v>
      </c>
      <c r="N35" s="105">
        <f>SUM(L35:M35)</f>
        <v>2.1</v>
      </c>
      <c r="O35" s="88">
        <v>-1.7</v>
      </c>
      <c r="P35" s="90">
        <v>-0.2</v>
      </c>
      <c r="Q35" s="105">
        <f>SUM(O35:P35)</f>
        <v>-1.9</v>
      </c>
      <c r="R35" s="88">
        <v>1.3</v>
      </c>
      <c r="S35" s="90">
        <v>2.9</v>
      </c>
      <c r="T35" s="105">
        <f>SUM(R35:S35)</f>
        <v>4.2</v>
      </c>
      <c r="U35" s="89">
        <v>-10.2</v>
      </c>
      <c r="V35" s="90">
        <v>9.4</v>
      </c>
      <c r="W35" s="105">
        <f>SUM(U35:V35)</f>
        <v>-0.7999999999999989</v>
      </c>
      <c r="X35" s="89">
        <v>-1.4</v>
      </c>
      <c r="Y35" s="90">
        <v>3</v>
      </c>
      <c r="Z35" s="105">
        <f>SUM(X35:Y35)</f>
        <v>1.6</v>
      </c>
      <c r="AA35" s="89">
        <v>2</v>
      </c>
      <c r="AB35" s="90">
        <v>0.8</v>
      </c>
      <c r="AC35" s="105">
        <f>AB35+AA35</f>
        <v>2.8</v>
      </c>
      <c r="AD35" s="89">
        <v>-0.3</v>
      </c>
      <c r="AE35" s="90">
        <v>0.4</v>
      </c>
      <c r="AF35" s="105">
        <f>SUM(AD35:AE35)</f>
        <v>0.10000000000000003</v>
      </c>
      <c r="AG35" s="89">
        <v>2.4</v>
      </c>
      <c r="AH35" s="90">
        <v>0.5</v>
      </c>
      <c r="AI35" s="105">
        <f>SUM(AG35:AH35)</f>
        <v>2.9</v>
      </c>
      <c r="AJ35" s="89">
        <v>5.7</v>
      </c>
      <c r="AK35" s="89">
        <v>0.4</v>
      </c>
      <c r="AL35" s="105">
        <f>SUM(AJ35:AK35)</f>
        <v>6.1000000000000005</v>
      </c>
      <c r="AM35" s="89">
        <v>0.4</v>
      </c>
      <c r="AN35" s="90">
        <v>-0.2</v>
      </c>
      <c r="AO35" s="105">
        <f>SUM(AM35:AN35)</f>
        <v>0.2</v>
      </c>
      <c r="AP35" s="88">
        <f t="shared" si="17"/>
        <v>-1.8</v>
      </c>
      <c r="AQ35" s="90">
        <f t="shared" si="17"/>
        <v>16.599999999999998</v>
      </c>
      <c r="AR35" s="105">
        <f t="shared" si="17"/>
        <v>14.8</v>
      </c>
      <c r="AS35" s="53"/>
      <c r="AT35" s="53"/>
      <c r="AU35" s="27"/>
      <c r="AV35" s="66" t="s">
        <v>39</v>
      </c>
      <c r="AW35" s="54"/>
    </row>
    <row r="36" spans="1:49" s="5" customFormat="1" ht="21" thickBot="1">
      <c r="A36" s="31"/>
      <c r="B36" s="40" t="s">
        <v>59</v>
      </c>
      <c r="C36" s="38"/>
      <c r="D36" s="38"/>
      <c r="E36" s="38"/>
      <c r="F36" s="83">
        <v>-0.3</v>
      </c>
      <c r="G36" s="97">
        <v>0.1</v>
      </c>
      <c r="H36" s="114">
        <f>SUM(F36:G36)</f>
        <v>-0.19999999999999998</v>
      </c>
      <c r="I36" s="83">
        <v>-0.1</v>
      </c>
      <c r="J36" s="97">
        <v>0.6</v>
      </c>
      <c r="K36" s="114">
        <f>SUM(I36:J36)</f>
        <v>0.5</v>
      </c>
      <c r="L36" s="83">
        <v>0</v>
      </c>
      <c r="M36" s="97">
        <v>0</v>
      </c>
      <c r="N36" s="114">
        <f>SUM(L36:M36)</f>
        <v>0</v>
      </c>
      <c r="O36" s="83">
        <v>0.2</v>
      </c>
      <c r="P36" s="97">
        <v>-0.1</v>
      </c>
      <c r="Q36" s="114">
        <f>SUM(O36:P36)</f>
        <v>0.1</v>
      </c>
      <c r="R36" s="83">
        <v>1</v>
      </c>
      <c r="S36" s="97">
        <v>-0.7</v>
      </c>
      <c r="T36" s="114">
        <f>SUM(R36:S36)</f>
        <v>0.30000000000000004</v>
      </c>
      <c r="U36" s="83">
        <v>-0.1</v>
      </c>
      <c r="V36" s="97">
        <v>-0.7</v>
      </c>
      <c r="W36" s="114">
        <f>SUM(U36:V36)</f>
        <v>-0.7999999999999999</v>
      </c>
      <c r="X36" s="83">
        <v>0.3</v>
      </c>
      <c r="Y36" s="97">
        <v>-0.3</v>
      </c>
      <c r="Z36" s="114">
        <f>SUM(X36:Y36)</f>
        <v>0</v>
      </c>
      <c r="AA36" s="83">
        <v>-0.3</v>
      </c>
      <c r="AB36" s="97">
        <v>0.3</v>
      </c>
      <c r="AC36" s="114">
        <f>AB36+AA36</f>
        <v>0</v>
      </c>
      <c r="AD36" s="83">
        <v>0.2</v>
      </c>
      <c r="AE36" s="97">
        <v>0</v>
      </c>
      <c r="AF36" s="114">
        <f>SUM(AD36:AE36)</f>
        <v>0.2</v>
      </c>
      <c r="AG36" s="83">
        <v>0.6</v>
      </c>
      <c r="AH36" s="97">
        <v>0</v>
      </c>
      <c r="AI36" s="114">
        <f>SUM(AG36:AH36)</f>
        <v>0.6</v>
      </c>
      <c r="AJ36" s="84">
        <v>-1</v>
      </c>
      <c r="AK36" s="97">
        <v>-0.1</v>
      </c>
      <c r="AL36" s="114">
        <f>SUM(AJ36:AK36)</f>
        <v>-1.1</v>
      </c>
      <c r="AM36" s="84">
        <v>0.5</v>
      </c>
      <c r="AN36" s="97">
        <v>0</v>
      </c>
      <c r="AO36" s="114">
        <f>SUM(AM36:AN36)</f>
        <v>0.5</v>
      </c>
      <c r="AP36" s="83">
        <f t="shared" si="17"/>
        <v>0.9999999999999998</v>
      </c>
      <c r="AQ36" s="97">
        <f t="shared" si="17"/>
        <v>-0.9</v>
      </c>
      <c r="AR36" s="114">
        <f t="shared" si="17"/>
        <v>0.09999999999999995</v>
      </c>
      <c r="AS36" s="168" t="s">
        <v>57</v>
      </c>
      <c r="AT36" s="168"/>
      <c r="AU36" s="168"/>
      <c r="AV36" s="169"/>
      <c r="AW36" s="54"/>
    </row>
    <row r="37" spans="1:49" s="5" customFormat="1" ht="21" thickBot="1">
      <c r="A37" s="39"/>
      <c r="B37" s="27"/>
      <c r="C37" s="27"/>
      <c r="D37" s="27"/>
      <c r="E37" s="27"/>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1"/>
      <c r="AQ37" s="101"/>
      <c r="AR37" s="101"/>
      <c r="AS37" s="56"/>
      <c r="AT37" s="56"/>
      <c r="AU37" s="56"/>
      <c r="AV37" s="50"/>
      <c r="AW37" s="79"/>
    </row>
    <row r="38" spans="1:53" s="5" customFormat="1" ht="21" thickBot="1">
      <c r="A38" s="41" t="s">
        <v>82</v>
      </c>
      <c r="B38" s="42"/>
      <c r="C38" s="42"/>
      <c r="D38" s="42"/>
      <c r="E38" s="42"/>
      <c r="F38" s="106">
        <f>(F15+F17)-(F21+F33)</f>
        <v>71.99099999999999</v>
      </c>
      <c r="G38" s="122">
        <f>G15+G17-G21-G33</f>
        <v>7.246999999999999</v>
      </c>
      <c r="H38" s="110">
        <f>SUM(F38:G38)</f>
        <v>79.23799999999999</v>
      </c>
      <c r="I38" s="82">
        <f>(I15+I17)-(I21+I33)</f>
        <v>106.61000000000001</v>
      </c>
      <c r="J38" s="99">
        <f>(J15+J17)-(J21+J33)</f>
        <v>10.25</v>
      </c>
      <c r="K38" s="123">
        <f>SUM(I38:J38)</f>
        <v>116.86000000000001</v>
      </c>
      <c r="L38" s="106">
        <f>(L15+L17)-(L21+L33)</f>
        <v>116.2</v>
      </c>
      <c r="M38" s="122">
        <f>(M15+M17)-(M21+M33)</f>
        <v>13.900000000000002</v>
      </c>
      <c r="N38" s="110">
        <f>SUM(L38:M38)</f>
        <v>130.1</v>
      </c>
      <c r="O38" s="106">
        <f>(O15+O17)-(O21+O33)</f>
        <v>109.80799999999999</v>
      </c>
      <c r="P38" s="122">
        <f>(P15+P17)-(P21+P33)</f>
        <v>14.408000000000001</v>
      </c>
      <c r="Q38" s="110">
        <f>P38+O38</f>
        <v>124.216</v>
      </c>
      <c r="R38" s="106">
        <f>(R15+R17)-(R21+R33)</f>
        <v>96.16199999999999</v>
      </c>
      <c r="S38" s="122">
        <f>(S15+S17)-(S21+S33)</f>
        <v>16.244999999999997</v>
      </c>
      <c r="T38" s="110">
        <f>S38+R38</f>
        <v>112.40699999999998</v>
      </c>
      <c r="U38" s="102">
        <f>(U15+U17)-(U21+U33)</f>
        <v>90.904</v>
      </c>
      <c r="V38" s="122">
        <f>(V15+V17)-(V21+V33)</f>
        <v>13.172999999999998</v>
      </c>
      <c r="W38" s="110">
        <f>SUM(U38:V38)</f>
        <v>104.077</v>
      </c>
      <c r="X38" s="102">
        <f>(X15+X17)-(X21+X33)</f>
        <v>72.9</v>
      </c>
      <c r="Y38" s="122">
        <f>Y15+Y17-Y21-Y33</f>
        <v>9.552999999999997</v>
      </c>
      <c r="Z38" s="110">
        <f aca="true" t="shared" si="18" ref="Z38:AO38">Z15+Z17-Z21-Z33</f>
        <v>82.45300000000002</v>
      </c>
      <c r="AA38" s="110">
        <f t="shared" si="18"/>
        <v>63</v>
      </c>
      <c r="AB38" s="110">
        <f t="shared" si="18"/>
        <v>6.789999999999999</v>
      </c>
      <c r="AC38" s="110">
        <f t="shared" si="18"/>
        <v>69.79</v>
      </c>
      <c r="AD38" s="110">
        <f t="shared" si="18"/>
        <v>58.14900000000001</v>
      </c>
      <c r="AE38" s="110">
        <f t="shared" si="18"/>
        <v>5.299999999999999</v>
      </c>
      <c r="AF38" s="110">
        <f t="shared" si="18"/>
        <v>63.449</v>
      </c>
      <c r="AG38" s="110">
        <f>AG15+AG17-AG21-AG33</f>
        <v>52.275000000000006</v>
      </c>
      <c r="AH38" s="110">
        <f>AH15+AH17-AH21-AH33</f>
        <v>4</v>
      </c>
      <c r="AI38" s="110">
        <v>56.3</v>
      </c>
      <c r="AJ38" s="110">
        <f t="shared" si="18"/>
        <v>35.79999999999999</v>
      </c>
      <c r="AK38" s="110">
        <f t="shared" si="18"/>
        <v>2.5999999999999996</v>
      </c>
      <c r="AL38" s="110">
        <f t="shared" si="18"/>
        <v>38.39999999999999</v>
      </c>
      <c r="AM38" s="110">
        <f t="shared" si="18"/>
        <v>20.299999999999994</v>
      </c>
      <c r="AN38" s="110">
        <f t="shared" si="18"/>
        <v>1.6</v>
      </c>
      <c r="AO38" s="110">
        <f t="shared" si="18"/>
        <v>21.899999999999995</v>
      </c>
      <c r="AP38" s="106">
        <f>AP15+AP17-AP21-AP33</f>
        <v>20.290000000000013</v>
      </c>
      <c r="AQ38" s="122">
        <f>AQ15+AQ17-AQ21-AQ33</f>
        <v>1.5889999999999986</v>
      </c>
      <c r="AR38" s="110">
        <f>AP38+AQ38</f>
        <v>21.879000000000012</v>
      </c>
      <c r="AS38" s="68"/>
      <c r="AT38" s="68"/>
      <c r="AU38" s="68"/>
      <c r="AV38" s="69"/>
      <c r="AW38" s="70" t="s">
        <v>40</v>
      </c>
      <c r="AX38" s="53"/>
      <c r="AY38" s="53"/>
      <c r="AZ38" s="71"/>
      <c r="BA38" s="70" t="s">
        <v>40</v>
      </c>
    </row>
    <row r="39" spans="1:53" s="5" customFormat="1" ht="21" thickBot="1">
      <c r="A39" s="43" t="s">
        <v>91</v>
      </c>
      <c r="B39" s="27"/>
      <c r="C39" s="25"/>
      <c r="D39" s="25"/>
      <c r="E39" s="25"/>
      <c r="F39" s="162" t="s">
        <v>48</v>
      </c>
      <c r="G39" s="162"/>
      <c r="H39" s="162"/>
      <c r="I39" s="162" t="s">
        <v>79</v>
      </c>
      <c r="J39" s="162"/>
      <c r="K39" s="162"/>
      <c r="L39" s="162" t="s">
        <v>49</v>
      </c>
      <c r="M39" s="162"/>
      <c r="N39" s="162"/>
      <c r="O39" s="162" t="s">
        <v>50</v>
      </c>
      <c r="P39" s="162"/>
      <c r="Q39" s="162"/>
      <c r="R39" s="162" t="s">
        <v>51</v>
      </c>
      <c r="S39" s="162"/>
      <c r="T39" s="162"/>
      <c r="U39" s="162" t="s">
        <v>78</v>
      </c>
      <c r="V39" s="162"/>
      <c r="W39" s="162"/>
      <c r="X39" s="162" t="s">
        <v>77</v>
      </c>
      <c r="Y39" s="162"/>
      <c r="Z39" s="162"/>
      <c r="AA39" s="150" t="s">
        <v>52</v>
      </c>
      <c r="AB39" s="150"/>
      <c r="AC39" s="150"/>
      <c r="AD39" s="162" t="s">
        <v>76</v>
      </c>
      <c r="AE39" s="162"/>
      <c r="AF39" s="162"/>
      <c r="AG39" s="162" t="s">
        <v>53</v>
      </c>
      <c r="AH39" s="162"/>
      <c r="AI39" s="162"/>
      <c r="AJ39" s="162" t="s">
        <v>54</v>
      </c>
      <c r="AK39" s="162"/>
      <c r="AL39" s="162"/>
      <c r="AM39" s="177" t="s">
        <v>75</v>
      </c>
      <c r="AN39" s="162"/>
      <c r="AO39" s="162"/>
      <c r="AP39" s="177" t="s">
        <v>75</v>
      </c>
      <c r="AQ39" s="162"/>
      <c r="AR39" s="162"/>
      <c r="AS39" s="178" t="s">
        <v>42</v>
      </c>
      <c r="AT39" s="178"/>
      <c r="AU39" s="178"/>
      <c r="AV39" s="178"/>
      <c r="AW39" s="54"/>
      <c r="AX39" s="71"/>
      <c r="AY39" s="71"/>
      <c r="AZ39" s="71"/>
      <c r="BA39" s="54"/>
    </row>
    <row r="40" spans="1:53" s="5" customFormat="1" ht="20.25">
      <c r="A40" s="44" t="s">
        <v>20</v>
      </c>
      <c r="B40" s="45"/>
      <c r="C40" s="45"/>
      <c r="D40" s="45"/>
      <c r="E40" s="76"/>
      <c r="F40" s="81">
        <f>F41+F42</f>
        <v>71.988</v>
      </c>
      <c r="G40" s="81">
        <f>G41+G42</f>
        <v>7.231</v>
      </c>
      <c r="H40" s="111">
        <f>SUM(F40:G40)</f>
        <v>79.219</v>
      </c>
      <c r="I40" s="81">
        <f>I41+I42</f>
        <v>106.62700000000001</v>
      </c>
      <c r="J40" s="81">
        <f>J41+J42</f>
        <v>10.288</v>
      </c>
      <c r="K40" s="113">
        <f>SUM(I40:J40)</f>
        <v>116.915</v>
      </c>
      <c r="L40" s="82">
        <f>L41+L42</f>
        <v>116.208</v>
      </c>
      <c r="M40" s="81">
        <f>M41+M42</f>
        <v>13.854</v>
      </c>
      <c r="N40" s="111">
        <f>SUM(L40:M40)</f>
        <v>130.062</v>
      </c>
      <c r="O40" s="103">
        <f>O41+O42</f>
        <v>109.821</v>
      </c>
      <c r="P40" s="104">
        <f>P41+P42</f>
        <v>14.353</v>
      </c>
      <c r="Q40" s="81">
        <f>P40+O40</f>
        <v>124.17399999999999</v>
      </c>
      <c r="R40" s="82">
        <f>R41+R42</f>
        <v>96.2</v>
      </c>
      <c r="S40" s="81">
        <f>S41+S42</f>
        <v>16.245</v>
      </c>
      <c r="T40" s="111">
        <f>SUM(R40:S40)</f>
        <v>112.44500000000001</v>
      </c>
      <c r="U40" s="81">
        <f>U41+U42</f>
        <v>90.904</v>
      </c>
      <c r="V40" s="81">
        <f>V41+V42</f>
        <v>13.172999999999998</v>
      </c>
      <c r="W40" s="111">
        <f>SUM(U40:V40)</f>
        <v>104.077</v>
      </c>
      <c r="X40" s="81">
        <f>X41+X42</f>
        <v>72.9</v>
      </c>
      <c r="Y40" s="81">
        <f>Y41+Y42</f>
        <v>9.623</v>
      </c>
      <c r="Z40" s="124">
        <f>Y40+X40</f>
        <v>82.52300000000001</v>
      </c>
      <c r="AA40" s="112">
        <f>AA41+AA42</f>
        <v>63</v>
      </c>
      <c r="AB40" s="104">
        <f>AB41+AB42</f>
        <v>6.808</v>
      </c>
      <c r="AC40" s="113">
        <f>AA40+AB40</f>
        <v>69.80799999999999</v>
      </c>
      <c r="AD40" s="81">
        <f aca="true" t="shared" si="19" ref="AD40:AO40">AD41+AD42</f>
        <v>58.08</v>
      </c>
      <c r="AE40" s="81">
        <f t="shared" si="19"/>
        <v>5.255</v>
      </c>
      <c r="AF40" s="111">
        <f t="shared" si="19"/>
        <v>63.400000000000006</v>
      </c>
      <c r="AG40" s="81">
        <f t="shared" si="19"/>
        <v>52.3</v>
      </c>
      <c r="AH40" s="81">
        <f t="shared" si="19"/>
        <v>4</v>
      </c>
      <c r="AI40" s="111">
        <f t="shared" si="19"/>
        <v>56.3</v>
      </c>
      <c r="AJ40" s="81">
        <f t="shared" si="19"/>
        <v>35.8</v>
      </c>
      <c r="AK40" s="81">
        <f t="shared" si="19"/>
        <v>2.5999999999999996</v>
      </c>
      <c r="AL40" s="111">
        <f t="shared" si="19"/>
        <v>38.400000000000006</v>
      </c>
      <c r="AM40" s="81">
        <f t="shared" si="19"/>
        <v>20.3</v>
      </c>
      <c r="AN40" s="81">
        <f t="shared" si="19"/>
        <v>1.6</v>
      </c>
      <c r="AO40" s="111">
        <f t="shared" si="19"/>
        <v>21.900000000000002</v>
      </c>
      <c r="AP40" s="81">
        <f>AP41+AP42</f>
        <v>20.3</v>
      </c>
      <c r="AQ40" s="81">
        <f>AQ41+AQ42</f>
        <v>1.6</v>
      </c>
      <c r="AR40" s="111">
        <f>AP40+AQ40</f>
        <v>21.900000000000002</v>
      </c>
      <c r="AS40" s="179" t="s">
        <v>43</v>
      </c>
      <c r="AT40" s="179"/>
      <c r="AU40" s="179"/>
      <c r="AV40" s="179"/>
      <c r="AW40" s="54"/>
      <c r="AX40" s="71"/>
      <c r="AY40" s="71"/>
      <c r="AZ40" s="71"/>
      <c r="BA40" s="54"/>
    </row>
    <row r="41" spans="1:53" s="5" customFormat="1" ht="20.25">
      <c r="A41" s="44"/>
      <c r="B41" s="46"/>
      <c r="C41" s="180" t="s">
        <v>21</v>
      </c>
      <c r="D41" s="181"/>
      <c r="E41" s="182"/>
      <c r="F41" s="86">
        <v>26.2</v>
      </c>
      <c r="G41" s="86">
        <v>4.9</v>
      </c>
      <c r="H41" s="117">
        <f>SUM(F41:G41)</f>
        <v>31.1</v>
      </c>
      <c r="I41" s="86">
        <v>41.7</v>
      </c>
      <c r="J41" s="86">
        <v>7</v>
      </c>
      <c r="K41" s="117">
        <f>SUM(I41:J41)</f>
        <v>48.7</v>
      </c>
      <c r="L41" s="85">
        <v>40.098</v>
      </c>
      <c r="M41" s="86">
        <v>10</v>
      </c>
      <c r="N41" s="117">
        <f>M41+L41</f>
        <v>50.098</v>
      </c>
      <c r="O41" s="85">
        <v>37.1</v>
      </c>
      <c r="P41" s="86">
        <v>10.9</v>
      </c>
      <c r="Q41" s="117">
        <f>SUM(O41:P41)</f>
        <v>48</v>
      </c>
      <c r="R41" s="85">
        <v>31.3</v>
      </c>
      <c r="S41" s="86">
        <v>13.4</v>
      </c>
      <c r="T41" s="117">
        <f>SUM(R41:S41)</f>
        <v>44.7</v>
      </c>
      <c r="U41" s="86">
        <f>U38-U42</f>
        <v>26.474999999999994</v>
      </c>
      <c r="V41" s="86">
        <f>V38-V42</f>
        <v>10.661999999999999</v>
      </c>
      <c r="W41" s="117">
        <v>37.2</v>
      </c>
      <c r="X41" s="86">
        <f>X38-X42</f>
        <v>20.24300000000001</v>
      </c>
      <c r="Y41" s="86">
        <v>8.2</v>
      </c>
      <c r="Z41" s="117">
        <f>SUM(X41:Y41)</f>
        <v>28.44300000000001</v>
      </c>
      <c r="AA41" s="89">
        <f>AA38-AA42</f>
        <v>19.266</v>
      </c>
      <c r="AB41" s="89">
        <v>6.3</v>
      </c>
      <c r="AC41" s="105">
        <f>AB41+AA41</f>
        <v>25.566</v>
      </c>
      <c r="AD41" s="86">
        <v>24.1</v>
      </c>
      <c r="AE41" s="86">
        <v>4.8</v>
      </c>
      <c r="AF41" s="117">
        <f>SUM(AD41:AE41)</f>
        <v>28.900000000000002</v>
      </c>
      <c r="AG41" s="86">
        <v>25.8</v>
      </c>
      <c r="AH41" s="86">
        <v>3.6</v>
      </c>
      <c r="AI41" s="117">
        <f>SUM(AG41:AH41)</f>
        <v>29.400000000000002</v>
      </c>
      <c r="AJ41" s="86">
        <v>13.2</v>
      </c>
      <c r="AK41" s="86">
        <v>2.3</v>
      </c>
      <c r="AL41" s="117">
        <f>SUM(AJ41:AK41)</f>
        <v>15.5</v>
      </c>
      <c r="AM41" s="86">
        <v>8.9</v>
      </c>
      <c r="AN41" s="86">
        <v>1.3</v>
      </c>
      <c r="AO41" s="117">
        <f>SUM(AM41:AN41)</f>
        <v>10.200000000000001</v>
      </c>
      <c r="AP41" s="85">
        <v>8.9</v>
      </c>
      <c r="AQ41" s="86">
        <v>1.3</v>
      </c>
      <c r="AR41" s="117">
        <f>SUM(AP41:AQ41)</f>
        <v>10.200000000000001</v>
      </c>
      <c r="AS41" s="170" t="s">
        <v>44</v>
      </c>
      <c r="AT41" s="170"/>
      <c r="AU41" s="171"/>
      <c r="AV41" s="53"/>
      <c r="AW41" s="54"/>
      <c r="AX41" s="67"/>
      <c r="AY41" s="67"/>
      <c r="AZ41" s="53"/>
      <c r="BA41" s="54"/>
    </row>
    <row r="42" spans="1:53" s="5" customFormat="1" ht="21" thickBot="1">
      <c r="A42" s="44"/>
      <c r="B42" s="47"/>
      <c r="C42" s="183" t="s">
        <v>81</v>
      </c>
      <c r="D42" s="184"/>
      <c r="E42" s="185"/>
      <c r="F42" s="83">
        <v>45.788</v>
      </c>
      <c r="G42" s="97">
        <v>2.331</v>
      </c>
      <c r="H42" s="114">
        <f>SUM(F42:G42)</f>
        <v>48.119</v>
      </c>
      <c r="I42" s="84">
        <v>64.927</v>
      </c>
      <c r="J42" s="97">
        <v>3.288</v>
      </c>
      <c r="K42" s="105">
        <f>SUM(I42:J42)</f>
        <v>68.215</v>
      </c>
      <c r="L42" s="83">
        <v>76.11</v>
      </c>
      <c r="M42" s="89">
        <v>3.854</v>
      </c>
      <c r="N42" s="105">
        <f>M42+L42</f>
        <v>79.964</v>
      </c>
      <c r="O42" s="83">
        <v>72.721</v>
      </c>
      <c r="P42" s="89">
        <v>3.453</v>
      </c>
      <c r="Q42" s="105">
        <f>SUM(O42:P42)</f>
        <v>76.174</v>
      </c>
      <c r="R42" s="88">
        <v>64.9</v>
      </c>
      <c r="S42" s="89">
        <v>2.845</v>
      </c>
      <c r="T42" s="105">
        <f>SUM(R42:S42)</f>
        <v>67.745</v>
      </c>
      <c r="U42" s="89">
        <v>64.429</v>
      </c>
      <c r="V42" s="89">
        <v>2.511</v>
      </c>
      <c r="W42" s="105">
        <f>SUM(U42:V42)</f>
        <v>66.94</v>
      </c>
      <c r="X42" s="89">
        <v>52.657</v>
      </c>
      <c r="Y42" s="89">
        <v>1.423</v>
      </c>
      <c r="Z42" s="105">
        <f>SUM(X42:Y42)</f>
        <v>54.08</v>
      </c>
      <c r="AA42" s="89">
        <v>43.734</v>
      </c>
      <c r="AB42" s="89">
        <v>0.508</v>
      </c>
      <c r="AC42" s="105">
        <f>SUM(AA42:AB42)</f>
        <v>44.242000000000004</v>
      </c>
      <c r="AD42" s="89">
        <v>33.98</v>
      </c>
      <c r="AE42" s="89">
        <v>0.455</v>
      </c>
      <c r="AF42" s="105">
        <v>34.5</v>
      </c>
      <c r="AG42" s="89">
        <v>26.5</v>
      </c>
      <c r="AH42" s="89">
        <v>0.4</v>
      </c>
      <c r="AI42" s="105">
        <f>SUM(AG42:AH42)</f>
        <v>26.9</v>
      </c>
      <c r="AJ42" s="89">
        <v>22.6</v>
      </c>
      <c r="AK42" s="89">
        <v>0.3</v>
      </c>
      <c r="AL42" s="105">
        <f>SUM(AJ42:AK42)</f>
        <v>22.900000000000002</v>
      </c>
      <c r="AM42" s="89">
        <v>11.4</v>
      </c>
      <c r="AN42" s="89">
        <v>0.3</v>
      </c>
      <c r="AO42" s="105">
        <f>SUM(AM42:AN42)</f>
        <v>11.700000000000001</v>
      </c>
      <c r="AP42" s="88">
        <v>11.4</v>
      </c>
      <c r="AQ42" s="89">
        <v>0.3</v>
      </c>
      <c r="AR42" s="105">
        <f>SUM(AP42:AQ42)</f>
        <v>11.700000000000001</v>
      </c>
      <c r="AS42" s="174" t="s">
        <v>45</v>
      </c>
      <c r="AT42" s="174"/>
      <c r="AU42" s="175"/>
      <c r="AV42" s="53"/>
      <c r="AW42" s="54"/>
      <c r="AX42" s="67"/>
      <c r="AY42" s="67"/>
      <c r="AZ42" s="53"/>
      <c r="BA42" s="54"/>
    </row>
    <row r="43" spans="1:53" s="5" customFormat="1" ht="21" thickBot="1">
      <c r="A43" s="44" t="s">
        <v>90</v>
      </c>
      <c r="B43" s="47"/>
      <c r="C43" s="47"/>
      <c r="D43" s="47"/>
      <c r="E43" s="77"/>
      <c r="F43" s="84">
        <v>4.101</v>
      </c>
      <c r="G43" s="84">
        <v>1.384</v>
      </c>
      <c r="H43" s="114">
        <f>SUM(F43:G43)</f>
        <v>5.484999999999999</v>
      </c>
      <c r="I43" s="84">
        <v>6.755</v>
      </c>
      <c r="J43" s="84">
        <v>2.515</v>
      </c>
      <c r="K43" s="109">
        <f>SUM(I43:J43)</f>
        <v>9.27</v>
      </c>
      <c r="L43" s="106">
        <v>11.32</v>
      </c>
      <c r="M43" s="80">
        <v>2.534</v>
      </c>
      <c r="N43" s="109">
        <f>L43+M43</f>
        <v>13.854</v>
      </c>
      <c r="O43" s="106">
        <v>5.578</v>
      </c>
      <c r="P43" s="80">
        <v>1.48</v>
      </c>
      <c r="Q43" s="109">
        <f>P43+O43</f>
        <v>7.058</v>
      </c>
      <c r="R43" s="106">
        <v>10.562</v>
      </c>
      <c r="S43" s="80">
        <v>5.413</v>
      </c>
      <c r="T43" s="109">
        <f>SUM(R43:S43)</f>
        <v>15.975</v>
      </c>
      <c r="U43" s="80">
        <v>9.388</v>
      </c>
      <c r="V43" s="80">
        <v>3.119</v>
      </c>
      <c r="W43" s="109">
        <f>SUM(U43:V43)</f>
        <v>12.507</v>
      </c>
      <c r="X43" s="80">
        <v>5.9</v>
      </c>
      <c r="Y43" s="80">
        <v>2.692</v>
      </c>
      <c r="Z43" s="109">
        <f>SUM(X43:Y43)</f>
        <v>8.592</v>
      </c>
      <c r="AA43" s="80">
        <v>3.994</v>
      </c>
      <c r="AB43" s="80">
        <v>2.203</v>
      </c>
      <c r="AC43" s="109">
        <f>SUM(AA43:AB43)</f>
        <v>6.197</v>
      </c>
      <c r="AD43" s="80">
        <v>4.084</v>
      </c>
      <c r="AE43" s="80">
        <v>3.536</v>
      </c>
      <c r="AF43" s="109">
        <f>SUM(AD43:AE43)</f>
        <v>7.619999999999999</v>
      </c>
      <c r="AG43" s="80">
        <v>2.675</v>
      </c>
      <c r="AH43" s="80">
        <v>2.02</v>
      </c>
      <c r="AI43" s="109">
        <f>SUM(AG43:AH43)</f>
        <v>4.695</v>
      </c>
      <c r="AJ43" s="80">
        <v>1.7</v>
      </c>
      <c r="AK43" s="80">
        <v>1.686</v>
      </c>
      <c r="AL43" s="109">
        <f>SUM(AJ43:AK43)</f>
        <v>3.386</v>
      </c>
      <c r="AM43" s="107">
        <v>1.2</v>
      </c>
      <c r="AN43" s="107">
        <v>1.3</v>
      </c>
      <c r="AO43" s="125">
        <f>SUM(AM43:AN43)</f>
        <v>2.5</v>
      </c>
      <c r="AP43" s="106">
        <v>1.2</v>
      </c>
      <c r="AQ43" s="80">
        <v>1.3</v>
      </c>
      <c r="AR43" s="109">
        <f>AQ43+AP43</f>
        <v>2.5</v>
      </c>
      <c r="AS43" s="53"/>
      <c r="AT43" s="53"/>
      <c r="AU43" s="53"/>
      <c r="AV43" s="72"/>
      <c r="AW43" s="73" t="s">
        <v>87</v>
      </c>
      <c r="AX43" s="53"/>
      <c r="AY43" s="53"/>
      <c r="AZ43" s="71"/>
      <c r="BA43" s="73" t="s">
        <v>58</v>
      </c>
    </row>
    <row r="44" spans="1:53" s="5" customFormat="1" ht="21" thickBot="1">
      <c r="A44" s="48" t="s">
        <v>80</v>
      </c>
      <c r="B44" s="49"/>
      <c r="C44" s="49"/>
      <c r="D44" s="49"/>
      <c r="E44" s="78"/>
      <c r="F44" s="106">
        <f>+F40+F43</f>
        <v>76.089</v>
      </c>
      <c r="G44" s="122">
        <f>+G40+G43</f>
        <v>8.615</v>
      </c>
      <c r="H44" s="109">
        <f>SUM(F44:G44)</f>
        <v>84.704</v>
      </c>
      <c r="I44" s="106">
        <f>+I40+I43</f>
        <v>113.382</v>
      </c>
      <c r="J44" s="122">
        <f>+J40+J43</f>
        <v>12.803</v>
      </c>
      <c r="K44" s="109">
        <f>SUM(I44:J44)</f>
        <v>126.185</v>
      </c>
      <c r="L44" s="106">
        <f>L43+L40</f>
        <v>127.52799999999999</v>
      </c>
      <c r="M44" s="122">
        <f>M43+M40</f>
        <v>16.387999999999998</v>
      </c>
      <c r="N44" s="109">
        <f>N43+N40</f>
        <v>143.916</v>
      </c>
      <c r="O44" s="106">
        <f>+O40+O43</f>
        <v>115.399</v>
      </c>
      <c r="P44" s="122">
        <f>+P40+P43</f>
        <v>15.833</v>
      </c>
      <c r="Q44" s="109">
        <f>SUM(O44:P44)</f>
        <v>131.232</v>
      </c>
      <c r="R44" s="106">
        <f>+R40+R43</f>
        <v>106.762</v>
      </c>
      <c r="S44" s="122">
        <f>+S40+S43</f>
        <v>21.658</v>
      </c>
      <c r="T44" s="109">
        <f>SUM(R44:S44)</f>
        <v>128.42000000000002</v>
      </c>
      <c r="U44" s="106">
        <f>+U40+U43</f>
        <v>100.292</v>
      </c>
      <c r="V44" s="122">
        <f>+V40+V43</f>
        <v>16.291999999999998</v>
      </c>
      <c r="W44" s="109">
        <f>SUM(U44:V44)</f>
        <v>116.584</v>
      </c>
      <c r="X44" s="106">
        <f>+X40+X43</f>
        <v>78.80000000000001</v>
      </c>
      <c r="Y44" s="122">
        <f>+Y40+Y43</f>
        <v>12.315</v>
      </c>
      <c r="Z44" s="109">
        <f>SUM(X44:Y44)</f>
        <v>91.11500000000001</v>
      </c>
      <c r="AA44" s="106">
        <f>+AA40+AA43</f>
        <v>66.994</v>
      </c>
      <c r="AB44" s="122">
        <f>+AB40+AB43</f>
        <v>9.011</v>
      </c>
      <c r="AC44" s="109">
        <f>SUM(AA44:AB44)</f>
        <v>76.005</v>
      </c>
      <c r="AD44" s="106">
        <f>+AD40+AD43</f>
        <v>62.164</v>
      </c>
      <c r="AE44" s="122">
        <f>+AE40+AE43</f>
        <v>8.791</v>
      </c>
      <c r="AF44" s="109">
        <f>SUM(AD44:AE44)</f>
        <v>70.955</v>
      </c>
      <c r="AG44" s="106">
        <f>+AG40+AG43</f>
        <v>54.974999999999994</v>
      </c>
      <c r="AH44" s="122">
        <f>+AH40+AH43</f>
        <v>6.02</v>
      </c>
      <c r="AI44" s="109">
        <f>SUM(AG44:AH44)</f>
        <v>60.99499999999999</v>
      </c>
      <c r="AJ44" s="106">
        <f>+AJ40+AJ43</f>
        <v>37.5</v>
      </c>
      <c r="AK44" s="122">
        <f>+AK40+AK43</f>
        <v>4.286</v>
      </c>
      <c r="AL44" s="109">
        <f>SUM(AJ44:AK44)</f>
        <v>41.786</v>
      </c>
      <c r="AM44" s="106">
        <f>+AM40+AM43</f>
        <v>21.5</v>
      </c>
      <c r="AN44" s="122">
        <f>+AN40+AN43</f>
        <v>2.9000000000000004</v>
      </c>
      <c r="AO44" s="109">
        <f>SUM(AM44:AN44)</f>
        <v>24.4</v>
      </c>
      <c r="AP44" s="80">
        <f>+AP40+AP43</f>
        <v>21.5</v>
      </c>
      <c r="AQ44" s="122">
        <f>+AQ40+AQ43</f>
        <v>2.9000000000000004</v>
      </c>
      <c r="AR44" s="109">
        <f>SUM(AP44:AQ44)</f>
        <v>24.4</v>
      </c>
      <c r="AS44" s="57"/>
      <c r="AT44" s="57"/>
      <c r="AU44" s="57"/>
      <c r="AV44" s="55"/>
      <c r="AW44" s="74" t="s">
        <v>88</v>
      </c>
      <c r="AX44" s="53"/>
      <c r="AY44" s="53"/>
      <c r="AZ44" s="71"/>
      <c r="BA44" s="74" t="s">
        <v>46</v>
      </c>
    </row>
    <row r="45" s="24" customFormat="1" ht="12.75" customHeight="1"/>
    <row r="46" spans="1:38" s="126" customFormat="1" ht="21.75" customHeight="1">
      <c r="A46" s="186" t="s">
        <v>95</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row>
    <row r="47" spans="1:38" s="126" customFormat="1" ht="21" customHeight="1">
      <c r="A47" s="186" t="s">
        <v>22</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row>
    <row r="48" spans="1:28" s="126" customFormat="1" ht="19.5" customHeight="1">
      <c r="A48" s="186" t="s">
        <v>23</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row>
    <row r="49" spans="1:36" s="126" customFormat="1" ht="21.75" customHeight="1">
      <c r="A49" s="186" t="s">
        <v>24</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row>
    <row r="50" spans="1:40" s="126" customFormat="1" ht="20.25" customHeight="1">
      <c r="A50" s="186" t="s">
        <v>25</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row>
    <row r="51" spans="1:28" s="126" customFormat="1" ht="21.75" customHeight="1">
      <c r="A51" s="186" t="s">
        <v>26</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row>
    <row r="52" spans="1:28" s="126" customFormat="1" ht="20.25" customHeight="1">
      <c r="A52" s="186" t="s">
        <v>92</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row>
    <row r="53" spans="1:28" s="126" customFormat="1" ht="20.2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row>
    <row r="54" spans="1:40" ht="12.75">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J54" s="127"/>
      <c r="AK54" s="127"/>
      <c r="AL54" s="127"/>
      <c r="AM54" s="127"/>
      <c r="AN54" s="127"/>
    </row>
    <row r="55" spans="1:40" ht="12.75">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J55" s="127"/>
      <c r="AK55" s="127"/>
      <c r="AL55" s="127"/>
      <c r="AM55" s="127"/>
      <c r="AN55" s="127"/>
    </row>
    <row r="56" spans="1:40" ht="12.75">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J56" s="127"/>
      <c r="AK56" s="127"/>
      <c r="AL56" s="127"/>
      <c r="AM56" s="127"/>
      <c r="AN56" s="127"/>
    </row>
    <row r="57" spans="1:40" ht="12.75">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J57" s="127"/>
      <c r="AK57" s="127"/>
      <c r="AL57" s="127"/>
      <c r="AM57" s="127"/>
      <c r="AN57" s="127"/>
    </row>
    <row r="58" spans="1:40" ht="12.75">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J58" s="127"/>
      <c r="AK58" s="127"/>
      <c r="AL58" s="127"/>
      <c r="AM58" s="127"/>
      <c r="AN58" s="127"/>
    </row>
    <row r="59" spans="1:40" ht="12.75">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J59" s="127"/>
      <c r="AK59" s="127"/>
      <c r="AL59" s="127"/>
      <c r="AM59" s="127"/>
      <c r="AN59" s="127"/>
    </row>
    <row r="78" spans="1:4" ht="12.75">
      <c r="A78" s="187"/>
      <c r="B78" s="187"/>
      <c r="C78" s="187"/>
      <c r="D78" s="187"/>
    </row>
  </sheetData>
  <sheetProtection/>
  <mergeCells count="78">
    <mergeCell ref="A78:D78"/>
    <mergeCell ref="A48:AB48"/>
    <mergeCell ref="A49:AJ49"/>
    <mergeCell ref="A50:AN50"/>
    <mergeCell ref="A51:AB51"/>
    <mergeCell ref="C42:E42"/>
    <mergeCell ref="AS42:AU42"/>
    <mergeCell ref="A46:AL46"/>
    <mergeCell ref="A47:AL47"/>
    <mergeCell ref="A52:AB52"/>
    <mergeCell ref="A53:AB53"/>
    <mergeCell ref="AP39:AR39"/>
    <mergeCell ref="AS39:AV39"/>
    <mergeCell ref="AS40:AV40"/>
    <mergeCell ref="C41:E41"/>
    <mergeCell ref="AS41:AU41"/>
    <mergeCell ref="AD39:AF39"/>
    <mergeCell ref="AG39:AI39"/>
    <mergeCell ref="AJ39:AL39"/>
    <mergeCell ref="AM39:AO39"/>
    <mergeCell ref="R39:T39"/>
    <mergeCell ref="U39:W39"/>
    <mergeCell ref="X39:Z39"/>
    <mergeCell ref="AA39:AC39"/>
    <mergeCell ref="F39:H39"/>
    <mergeCell ref="I39:K39"/>
    <mergeCell ref="L39:N39"/>
    <mergeCell ref="O39:Q39"/>
    <mergeCell ref="AS28:AU28"/>
    <mergeCell ref="AS29:AU29"/>
    <mergeCell ref="AS30:AU30"/>
    <mergeCell ref="AT33:AV33"/>
    <mergeCell ref="AS34:AV34"/>
    <mergeCell ref="AS36:AV36"/>
    <mergeCell ref="AM14:AO14"/>
    <mergeCell ref="AP14:AR14"/>
    <mergeCell ref="AP16:AR16"/>
    <mergeCell ref="AS18:AV18"/>
    <mergeCell ref="B19:D19"/>
    <mergeCell ref="AS19:AV19"/>
    <mergeCell ref="U14:W14"/>
    <mergeCell ref="X14:Z14"/>
    <mergeCell ref="AA14:AC14"/>
    <mergeCell ref="AD14:AF14"/>
    <mergeCell ref="AG14:AI14"/>
    <mergeCell ref="AJ14:AL14"/>
    <mergeCell ref="X11:Z11"/>
    <mergeCell ref="AA11:AC11"/>
    <mergeCell ref="AD11:AF11"/>
    <mergeCell ref="AG11:AI11"/>
    <mergeCell ref="AJ11:AL11"/>
    <mergeCell ref="F14:H14"/>
    <mergeCell ref="I14:K14"/>
    <mergeCell ref="L14:N14"/>
    <mergeCell ref="O14:Q14"/>
    <mergeCell ref="R14:T14"/>
    <mergeCell ref="F11:H11"/>
    <mergeCell ref="I11:K11"/>
    <mergeCell ref="L11:N11"/>
    <mergeCell ref="O11:Q11"/>
    <mergeCell ref="R11:T11"/>
    <mergeCell ref="U11:W11"/>
    <mergeCell ref="AA10:AC10"/>
    <mergeCell ref="AD10:AF10"/>
    <mergeCell ref="AG10:AI10"/>
    <mergeCell ref="AJ10:AL10"/>
    <mergeCell ref="AM10:AO10"/>
    <mergeCell ref="AP10:AR10"/>
    <mergeCell ref="A7:BA7"/>
    <mergeCell ref="A8:BA8"/>
    <mergeCell ref="A9:BA9"/>
    <mergeCell ref="F10:H10"/>
    <mergeCell ref="I10:K10"/>
    <mergeCell ref="L10:N10"/>
    <mergeCell ref="O10:Q10"/>
    <mergeCell ref="R10:T10"/>
    <mergeCell ref="U10:W10"/>
    <mergeCell ref="X10:Z10"/>
  </mergeCells>
  <printOptions/>
  <pageMargins left="0.2" right="0.22" top="0.5" bottom="0.54" header="0.5" footer="0.5"/>
  <pageSetup fitToHeight="1" fitToWidth="1" horizontalDpi="600" verticalDpi="600" orientation="landscape" paperSize="8" scale="42" r:id="rId3"/>
  <legacyDrawing r:id="rId2"/>
  <oleObjects>
    <oleObject progId="" shapeId="33607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SAGIS</dc:creator>
  <cp:keywords/>
  <dc:description/>
  <cp:lastModifiedBy>Lynette Steyn</cp:lastModifiedBy>
  <cp:lastPrinted>2000-07-11T12:22:04Z</cp:lastPrinted>
  <dcterms:created xsi:type="dcterms:W3CDTF">2000-04-03T11:44:41Z</dcterms:created>
  <dcterms:modified xsi:type="dcterms:W3CDTF">2014-10-06T13:06:35Z</dcterms:modified>
  <cp:category/>
  <cp:version/>
  <cp:contentType/>
  <cp:contentStatus/>
</cp:coreProperties>
</file>