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Mei 05" sheetId="1" r:id="rId1"/>
  </sheets>
  <definedNames/>
  <calcPr fullCalcOnLoad="1"/>
</workbook>
</file>

<file path=xl/sharedStrings.xml><?xml version="1.0" encoding="utf-8"?>
<sst xmlns="http://schemas.openxmlformats.org/spreadsheetml/2006/main" count="135" uniqueCount="111">
  <si>
    <t>'000t</t>
  </si>
  <si>
    <t>%</t>
  </si>
  <si>
    <t>White</t>
  </si>
  <si>
    <t>Yellow</t>
  </si>
  <si>
    <t>Total</t>
  </si>
  <si>
    <t>Wit</t>
  </si>
  <si>
    <t>Geel</t>
  </si>
  <si>
    <t>Totaal</t>
  </si>
  <si>
    <t>(b) Acquisition</t>
  </si>
  <si>
    <t>(b) Verkryging</t>
  </si>
  <si>
    <t>(c) Utilisation</t>
  </si>
  <si>
    <t>(c) Aanwending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</si>
  <si>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</si>
  <si>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</si>
  <si>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</si>
  <si>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</si>
  <si>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</si>
  <si>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</si>
  <si>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</si>
  <si>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</si>
  <si>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</si>
  <si>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</si>
  <si>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</si>
  <si>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</si>
  <si>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</si>
  <si>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</si>
  <si>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</si>
  <si>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Monthly announcement of information/Maandelikse bekendmaking van inligting (1)</t>
  </si>
  <si>
    <t>Imports destined for RSA</t>
  </si>
  <si>
    <t xml:space="preserve"> Invoere bestem vir RSA</t>
  </si>
  <si>
    <t>Processed for the local market:</t>
  </si>
  <si>
    <t>Verwerk vir die binnelandse mark:</t>
  </si>
  <si>
    <t>(a) Beginvoorraad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</si>
  <si>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</si>
  <si>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</si>
  <si>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</si>
  <si>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</si>
  <si>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</si>
  <si>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</si>
  <si>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</si>
  <si>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</si>
  <si>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</si>
  <si>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</si>
  <si>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</si>
  <si>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</si>
  <si>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</si>
  <si>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</si>
  <si>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>Netto versendings(+)/ontvangstes(-) (8)</t>
  </si>
  <si>
    <t>Preliminary/Voorlopig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</si>
  <si>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</si>
  <si>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</si>
  <si>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</si>
  <si>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</si>
  <si>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</si>
  <si>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</si>
  <si>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</si>
  <si>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(d) RSA Uitvoere (5)</t>
  </si>
  <si>
    <t>Produkte (ii)</t>
  </si>
  <si>
    <t>(g) Voorraad geberg by: (6)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</si>
  <si>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</si>
  <si>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</si>
  <si>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 xml:space="preserve">Surplus(-)/Deficit(+) </t>
  </si>
  <si>
    <t xml:space="preserve">Net dispatches(+)/receipts(-) </t>
  </si>
  <si>
    <t>Products (ii)</t>
  </si>
  <si>
    <t>(d) RSA Exports (5)</t>
  </si>
  <si>
    <t xml:space="preserve">(f) Unutilised stock (a+b-c-d-e) </t>
  </si>
  <si>
    <t>May/Mei 2004</t>
  </si>
  <si>
    <t>1 May/Mei 2004</t>
  </si>
  <si>
    <t>(h) Imports destined for exports not</t>
  </si>
  <si>
    <t>included in the above information</t>
  </si>
  <si>
    <t>Opening stock</t>
  </si>
  <si>
    <t>Imported</t>
  </si>
  <si>
    <t>Exported - Whole maize</t>
  </si>
  <si>
    <t xml:space="preserve">(h) Invoere bestem vir uitvoere nie  </t>
  </si>
  <si>
    <t xml:space="preserve">    ingesluit in inligting hierbo nie  </t>
  </si>
  <si>
    <t>Beginvoorraad</t>
  </si>
  <si>
    <t>Ingevoer</t>
  </si>
  <si>
    <t>Uitgevoer - Heelmielies</t>
  </si>
  <si>
    <t>31 May/Mei 2004</t>
  </si>
  <si>
    <t>White/Wit</t>
  </si>
  <si>
    <t>Yellow/Geel</t>
  </si>
  <si>
    <t>SMI-062005</t>
  </si>
  <si>
    <t xml:space="preserve">   2005/2006 Year (May - Apr) / 2005/2006 Jaar (Mei - Apr) (2)</t>
  </si>
  <si>
    <t>May/Mei 2005</t>
  </si>
  <si>
    <t>1 May/Mei 2005</t>
  </si>
  <si>
    <t>31 May/Mei 2005</t>
  </si>
  <si>
    <t xml:space="preserve"> April 2005</t>
  </si>
  <si>
    <t>May 2005</t>
  </si>
  <si>
    <t>Maart 2005  (Op versoek van die bedryf.)</t>
  </si>
  <si>
    <t>April 2005</t>
  </si>
  <si>
    <t>Mei 2005</t>
  </si>
  <si>
    <t>Exported - Products</t>
  </si>
  <si>
    <t>Closing Stock</t>
  </si>
  <si>
    <t>Uitgevoer - Produkte</t>
  </si>
  <si>
    <t>Eindvoorraad</t>
  </si>
  <si>
    <t xml:space="preserve">Surplus(-)/Tekort(+) </t>
  </si>
  <si>
    <t>Voorraad surplus(-)/tekort(+)</t>
  </si>
  <si>
    <t>Stock surplus(-)/deficit(+)</t>
  </si>
  <si>
    <t>Heelmielies</t>
  </si>
  <si>
    <t>March 2005 (On request of the industry.)</t>
  </si>
  <si>
    <t>Producer deliveries directly from farms. (Includes a portion of the production of developing sector - the balance</t>
  </si>
  <si>
    <t xml:space="preserve"> will not necessarily be included here.)</t>
  </si>
  <si>
    <t xml:space="preserve">Produsentelewerings direk vanaf plase. (Ingesluit 'n deel van die opkomende sektor - die balans sal nie  </t>
  </si>
  <si>
    <t>noodwendig hier ingesluit word nie.)</t>
  </si>
  <si>
    <t xml:space="preserve">     17 693</t>
  </si>
  <si>
    <t xml:space="preserve"> </t>
  </si>
  <si>
    <t xml:space="preserve">   251 578</t>
  </si>
  <si>
    <t>53 237</t>
  </si>
  <si>
    <t>104 445</t>
  </si>
  <si>
    <t>588 560</t>
  </si>
  <si>
    <t xml:space="preserve">     37 027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</si>
</sst>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0.000"/>
    <numFmt numFmtId="166" formatCode="#,##0.0"/>
    <numFmt numFmtId="167" formatCode="#,##0.000"/>
  </numFmts>
  <fonts count="16">
    <font>
      <sz val="10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6"/>
      <name val="Arial Narrow"/>
      <family val="2"/>
    </font>
    <font>
      <i/>
      <sz val="24"/>
      <name val="Arial Narrow"/>
      <family val="2"/>
    </font>
    <font>
      <sz val="24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 Narrow"/>
      <family val="2"/>
    </font>
    <font>
      <sz val="15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quotePrefix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right"/>
    </xf>
    <xf numFmtId="0" fontId="11" fillId="0" borderId="4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12" fillId="0" borderId="9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15" xfId="0" applyNumberFormat="1" applyFont="1" applyFill="1" applyBorder="1" applyAlignment="1">
      <alignment horizontal="right" vertical="center"/>
    </xf>
    <xf numFmtId="1" fontId="8" fillId="0" borderId="16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 quotePrefix="1">
      <alignment horizontal="left" vertical="center"/>
    </xf>
    <xf numFmtId="1" fontId="8" fillId="0" borderId="1" xfId="0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 quotePrefix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" fontId="8" fillId="0" borderId="1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 quotePrefix="1">
      <alignment horizontal="center" vertical="center"/>
    </xf>
    <xf numFmtId="164" fontId="8" fillId="0" borderId="22" xfId="0" applyNumberFormat="1" applyFont="1" applyFill="1" applyBorder="1" applyAlignment="1" quotePrefix="1">
      <alignment horizontal="center" vertical="center"/>
    </xf>
    <xf numFmtId="164" fontId="8" fillId="0" borderId="23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2" fillId="0" borderId="24" xfId="0" applyFont="1" applyFill="1" applyBorder="1" applyAlignment="1" quotePrefix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" fontId="8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11" xfId="0" applyNumberFormat="1" applyFont="1" applyFill="1" applyBorder="1" applyAlignment="1">
      <alignment horizontal="center"/>
    </xf>
    <xf numFmtId="17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0" xfId="0" applyFont="1" applyFill="1" applyBorder="1" applyAlignment="1" quotePrefix="1">
      <alignment horizontal="center"/>
    </xf>
    <xf numFmtId="17" fontId="8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2" fillId="0" borderId="37" xfId="0" applyFont="1" applyFill="1" applyBorder="1" applyAlignment="1" quotePrefix="1">
      <alignment horizontal="left" vertical="center"/>
    </xf>
    <xf numFmtId="1" fontId="8" fillId="0" borderId="42" xfId="0" applyNumberFormat="1" applyFont="1" applyFill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8" xfId="0" applyFont="1" applyFill="1" applyBorder="1" applyAlignment="1" quotePrefix="1">
      <alignment horizontal="left" vertical="center"/>
    </xf>
    <xf numFmtId="1" fontId="8" fillId="0" borderId="27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64" fontId="8" fillId="0" borderId="38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left" vertical="center"/>
    </xf>
    <xf numFmtId="164" fontId="8" fillId="0" borderId="48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" fontId="8" fillId="0" borderId="9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right" vertical="center"/>
    </xf>
    <xf numFmtId="0" fontId="7" fillId="0" borderId="38" xfId="0" applyFont="1" applyFill="1" applyBorder="1" applyAlignment="1" quotePrefix="1">
      <alignment horizontal="left" vertical="center"/>
    </xf>
    <xf numFmtId="1" fontId="8" fillId="0" borderId="4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1" fontId="8" fillId="0" borderId="5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45" xfId="0" applyFont="1" applyFill="1" applyBorder="1" applyAlignment="1" quotePrefix="1">
      <alignment vertical="center"/>
    </xf>
    <xf numFmtId="0" fontId="7" fillId="0" borderId="44" xfId="0" applyFont="1" applyFill="1" applyBorder="1" applyAlignment="1">
      <alignment horizontal="left"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53" xfId="0" applyNumberFormat="1" applyFont="1" applyFill="1" applyBorder="1" applyAlignment="1">
      <alignment vertical="center"/>
    </xf>
    <xf numFmtId="164" fontId="8" fillId="0" borderId="48" xfId="0" applyNumberFormat="1" applyFont="1" applyFill="1" applyBorder="1" applyAlignment="1" quotePrefix="1">
      <alignment horizontal="center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center"/>
    </xf>
    <xf numFmtId="1" fontId="8" fillId="0" borderId="54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55" xfId="0" applyNumberFormat="1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17" xfId="0" applyFont="1" applyFill="1" applyBorder="1" applyAlignment="1" quotePrefix="1">
      <alignment horizontal="right"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8" xfId="0" applyFont="1" applyFill="1" applyBorder="1" applyAlignment="1" quotePrefix="1">
      <alignment vertical="center"/>
    </xf>
    <xf numFmtId="1" fontId="8" fillId="0" borderId="3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8" fillId="0" borderId="37" xfId="0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4" fontId="8" fillId="0" borderId="37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" fontId="4" fillId="0" borderId="3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" fontId="8" fillId="0" borderId="56" xfId="0" applyNumberFormat="1" applyFont="1" applyFill="1" applyBorder="1" applyAlignment="1" quotePrefix="1">
      <alignment horizontal="center" vertical="center"/>
    </xf>
    <xf numFmtId="17" fontId="8" fillId="0" borderId="32" xfId="0" applyNumberFormat="1" applyFont="1" applyFill="1" applyBorder="1" applyAlignment="1">
      <alignment horizontal="center" vertical="center"/>
    </xf>
    <xf numFmtId="17" fontId="8" fillId="0" borderId="3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3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quotePrefix="1">
      <alignment horizontal="center"/>
    </xf>
    <xf numFmtId="0" fontId="13" fillId="0" borderId="4" xfId="0" applyFont="1" applyFill="1" applyBorder="1" applyAlignment="1" quotePrefix="1">
      <alignment horizontal="center"/>
    </xf>
    <xf numFmtId="0" fontId="13" fillId="0" borderId="5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" fontId="8" fillId="0" borderId="56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 quotePrefix="1">
      <alignment horizontal="center" vertical="center"/>
    </xf>
    <xf numFmtId="49" fontId="8" fillId="0" borderId="32" xfId="0" applyNumberFormat="1" applyFont="1" applyFill="1" applyBorder="1" applyAlignment="1" quotePrefix="1">
      <alignment horizontal="center" vertical="center"/>
    </xf>
    <xf numFmtId="49" fontId="8" fillId="0" borderId="36" xfId="0" applyNumberFormat="1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1</xdr:row>
      <xdr:rowOff>171450</xdr:rowOff>
    </xdr:from>
    <xdr:to>
      <xdr:col>2</xdr:col>
      <xdr:colOff>4152900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90550"/>
          <a:ext cx="31623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101"/>
  <sheetViews>
    <sheetView tabSelected="1" zoomScale="50" zoomScaleNormal="50" workbookViewId="0" topLeftCell="A1">
      <selection activeCell="F57" sqref="F57"/>
    </sheetView>
  </sheetViews>
  <sheetFormatPr defaultColWidth="9.140625" defaultRowHeight="12.75"/>
  <cols>
    <col min="1" max="2" width="4.7109375" style="5" customWidth="1"/>
    <col min="3" max="3" width="90.8515625" style="5" customWidth="1"/>
    <col min="4" max="6" width="28.7109375" style="5" customWidth="1"/>
    <col min="7" max="7" width="20.7109375" style="5" customWidth="1"/>
    <col min="8" max="10" width="28.7109375" style="5" customWidth="1"/>
    <col min="11" max="11" width="89.57421875" style="5" customWidth="1"/>
    <col min="12" max="12" width="4.7109375" style="5" customWidth="1"/>
    <col min="13" max="13" width="4.7109375" style="4" customWidth="1"/>
    <col min="14" max="14" width="4.421875" style="4" customWidth="1"/>
    <col min="15" max="165" width="7.8515625" style="4" customWidth="1"/>
    <col min="166" max="16384" width="7.8515625" style="5" customWidth="1"/>
  </cols>
  <sheetData>
    <row r="1" spans="1:16" ht="33" customHeight="1">
      <c r="A1" s="219"/>
      <c r="B1" s="220"/>
      <c r="C1" s="221"/>
      <c r="D1" s="253" t="s">
        <v>49</v>
      </c>
      <c r="E1" s="254"/>
      <c r="F1" s="254"/>
      <c r="G1" s="254"/>
      <c r="H1" s="254"/>
      <c r="I1" s="254"/>
      <c r="J1" s="255"/>
      <c r="K1" s="236" t="s">
        <v>81</v>
      </c>
      <c r="L1" s="237"/>
      <c r="M1" s="238"/>
      <c r="N1" s="6"/>
      <c r="O1" s="6"/>
      <c r="P1" s="6"/>
    </row>
    <row r="2" spans="1:165" s="3" customFormat="1" ht="33" customHeight="1">
      <c r="A2" s="222"/>
      <c r="B2" s="223"/>
      <c r="C2" s="224"/>
      <c r="D2" s="232" t="s">
        <v>27</v>
      </c>
      <c r="E2" s="233"/>
      <c r="F2" s="233"/>
      <c r="G2" s="233"/>
      <c r="H2" s="233"/>
      <c r="I2" s="233"/>
      <c r="J2" s="234"/>
      <c r="K2" s="239"/>
      <c r="L2" s="240"/>
      <c r="M2" s="24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</row>
    <row r="3" spans="1:165" s="3" customFormat="1" ht="33" customHeight="1">
      <c r="A3" s="222"/>
      <c r="B3" s="223"/>
      <c r="C3" s="224"/>
      <c r="D3" s="232" t="s">
        <v>82</v>
      </c>
      <c r="E3" s="233"/>
      <c r="F3" s="233"/>
      <c r="G3" s="233"/>
      <c r="H3" s="233"/>
      <c r="I3" s="233"/>
      <c r="J3" s="234"/>
      <c r="K3" s="239"/>
      <c r="L3" s="240"/>
      <c r="M3" s="24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</row>
    <row r="4" spans="1:165" s="3" customFormat="1" ht="28.5" customHeight="1" thickBot="1">
      <c r="A4" s="222"/>
      <c r="B4" s="223"/>
      <c r="C4" s="224"/>
      <c r="D4" s="229" t="s">
        <v>0</v>
      </c>
      <c r="E4" s="230"/>
      <c r="F4" s="230"/>
      <c r="G4" s="230"/>
      <c r="H4" s="230"/>
      <c r="I4" s="230"/>
      <c r="J4" s="231"/>
      <c r="K4" s="239"/>
      <c r="L4" s="240"/>
      <c r="M4" s="24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</row>
    <row r="5" spans="1:165" s="78" customFormat="1" ht="31.5" customHeight="1">
      <c r="A5" s="222"/>
      <c r="B5" s="223"/>
      <c r="C5" s="224"/>
      <c r="D5" s="235" t="s">
        <v>83</v>
      </c>
      <c r="E5" s="235"/>
      <c r="F5" s="235"/>
      <c r="G5" s="76"/>
      <c r="H5" s="246" t="s">
        <v>66</v>
      </c>
      <c r="I5" s="235"/>
      <c r="J5" s="247"/>
      <c r="K5" s="242">
        <v>38530</v>
      </c>
      <c r="L5" s="240"/>
      <c r="M5" s="241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</row>
    <row r="6" spans="1:165" s="78" customFormat="1" ht="31.5" customHeight="1" thickBot="1">
      <c r="A6" s="222"/>
      <c r="B6" s="223"/>
      <c r="C6" s="224"/>
      <c r="D6" s="214" t="s">
        <v>48</v>
      </c>
      <c r="E6" s="214"/>
      <c r="F6" s="214"/>
      <c r="G6" s="79" t="s">
        <v>1</v>
      </c>
      <c r="H6" s="213"/>
      <c r="I6" s="214"/>
      <c r="J6" s="215"/>
      <c r="K6" s="239"/>
      <c r="L6" s="240"/>
      <c r="M6" s="241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</row>
    <row r="7" spans="1:165" s="30" customFormat="1" ht="31.5" customHeight="1">
      <c r="A7" s="222"/>
      <c r="B7" s="223"/>
      <c r="C7" s="224"/>
      <c r="D7" s="80" t="s">
        <v>2</v>
      </c>
      <c r="E7" s="80" t="s">
        <v>3</v>
      </c>
      <c r="F7" s="81" t="s">
        <v>4</v>
      </c>
      <c r="G7" s="82" t="s">
        <v>42</v>
      </c>
      <c r="H7" s="83" t="s">
        <v>2</v>
      </c>
      <c r="I7" s="80" t="s">
        <v>3</v>
      </c>
      <c r="J7" s="81" t="s">
        <v>4</v>
      </c>
      <c r="K7" s="239"/>
      <c r="L7" s="240"/>
      <c r="M7" s="241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</row>
    <row r="8" spans="1:165" s="30" customFormat="1" ht="31.5" customHeight="1" thickBot="1">
      <c r="A8" s="225"/>
      <c r="B8" s="226"/>
      <c r="C8" s="227"/>
      <c r="D8" s="84" t="s">
        <v>5</v>
      </c>
      <c r="E8" s="85" t="s">
        <v>6</v>
      </c>
      <c r="F8" s="86" t="s">
        <v>7</v>
      </c>
      <c r="G8" s="87"/>
      <c r="H8" s="88" t="s">
        <v>5</v>
      </c>
      <c r="I8" s="85" t="s">
        <v>6</v>
      </c>
      <c r="J8" s="86" t="s">
        <v>7</v>
      </c>
      <c r="K8" s="243"/>
      <c r="L8" s="244"/>
      <c r="M8" s="24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</row>
    <row r="9" spans="1:165" s="30" customFormat="1" ht="10.5" customHeight="1" thickBot="1">
      <c r="A9" s="89"/>
      <c r="B9" s="89"/>
      <c r="C9" s="89"/>
      <c r="D9" s="90"/>
      <c r="E9" s="91"/>
      <c r="F9" s="92"/>
      <c r="G9" s="91"/>
      <c r="H9" s="90"/>
      <c r="I9" s="91"/>
      <c r="J9" s="91"/>
      <c r="K9" s="89"/>
      <c r="L9" s="8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</row>
    <row r="10" spans="1:165" s="10" customFormat="1" ht="33" customHeight="1" thickBot="1">
      <c r="A10" s="71"/>
      <c r="B10" s="60"/>
      <c r="C10" s="60"/>
      <c r="D10" s="216" t="s">
        <v>84</v>
      </c>
      <c r="E10" s="217"/>
      <c r="F10" s="217"/>
      <c r="G10" s="72"/>
      <c r="H10" s="216" t="s">
        <v>67</v>
      </c>
      <c r="I10" s="217"/>
      <c r="J10" s="218"/>
      <c r="K10" s="60"/>
      <c r="L10" s="60"/>
      <c r="M10" s="7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</row>
    <row r="11" spans="1:165" s="10" customFormat="1" ht="33" customHeight="1" thickBot="1">
      <c r="A11" s="70" t="s">
        <v>35</v>
      </c>
      <c r="B11" s="94"/>
      <c r="C11" s="94"/>
      <c r="D11" s="95">
        <v>2402</v>
      </c>
      <c r="E11" s="96">
        <v>746</v>
      </c>
      <c r="F11" s="97">
        <f>SUM(D11:E11)</f>
        <v>3148</v>
      </c>
      <c r="G11" s="98">
        <f>ROUND(F11-J11,2)/J11*100</f>
        <v>19.96951219512195</v>
      </c>
      <c r="H11" s="95">
        <v>2123</v>
      </c>
      <c r="I11" s="96">
        <v>501</v>
      </c>
      <c r="J11" s="99">
        <f>SUM(H11:I11)</f>
        <v>2624</v>
      </c>
      <c r="K11" s="100"/>
      <c r="M11" s="62" t="s">
        <v>32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</row>
    <row r="12" spans="1:165" s="75" customFormat="1" ht="33" customHeight="1" thickBot="1">
      <c r="A12" s="101"/>
      <c r="B12" s="74"/>
      <c r="C12" s="74"/>
      <c r="D12" s="228"/>
      <c r="E12" s="228"/>
      <c r="F12" s="228"/>
      <c r="G12" s="102"/>
      <c r="H12" s="252"/>
      <c r="I12" s="252"/>
      <c r="J12" s="252"/>
      <c r="K12" s="103"/>
      <c r="L12" s="103"/>
      <c r="M12" s="10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</row>
    <row r="13" spans="1:165" s="10" customFormat="1" ht="33" customHeight="1" thickBot="1">
      <c r="A13" s="70" t="s">
        <v>8</v>
      </c>
      <c r="B13" s="105"/>
      <c r="C13" s="105"/>
      <c r="D13" s="95">
        <f>D14+D15</f>
        <v>252</v>
      </c>
      <c r="E13" s="106">
        <f>E14+E15</f>
        <v>589</v>
      </c>
      <c r="F13" s="97">
        <f>SUM(D13:E13)</f>
        <v>841</v>
      </c>
      <c r="G13" s="107" t="s">
        <v>26</v>
      </c>
      <c r="H13" s="95">
        <f>H14+H15</f>
        <v>313</v>
      </c>
      <c r="I13" s="106">
        <f>I14+I15</f>
        <v>592</v>
      </c>
      <c r="J13" s="108">
        <f>SUM(H13:I13)</f>
        <v>905</v>
      </c>
      <c r="K13" s="100"/>
      <c r="L13" s="100"/>
      <c r="M13" s="62" t="s">
        <v>9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10" customFormat="1" ht="33" customHeight="1">
      <c r="A14" s="70"/>
      <c r="B14" s="33" t="s">
        <v>54</v>
      </c>
      <c r="C14" s="109"/>
      <c r="D14" s="110">
        <v>252</v>
      </c>
      <c r="E14" s="111">
        <v>589</v>
      </c>
      <c r="F14" s="108">
        <f>SUM(D14:E14)</f>
        <v>841</v>
      </c>
      <c r="G14" s="112">
        <f>ROUND(F14-J14,2)/J14*100</f>
        <v>2.3114355231143553</v>
      </c>
      <c r="H14" s="110">
        <v>313</v>
      </c>
      <c r="I14" s="111">
        <v>509</v>
      </c>
      <c r="J14" s="108">
        <f>SUM(H14:I14)</f>
        <v>822</v>
      </c>
      <c r="K14" s="113"/>
      <c r="L14" s="35" t="s">
        <v>55</v>
      </c>
      <c r="M14" s="3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</row>
    <row r="15" spans="1:165" s="10" customFormat="1" ht="33" customHeight="1" thickBot="1">
      <c r="A15" s="70"/>
      <c r="B15" s="114" t="s">
        <v>28</v>
      </c>
      <c r="C15" s="115"/>
      <c r="D15" s="116">
        <v>0</v>
      </c>
      <c r="E15" s="117">
        <v>0</v>
      </c>
      <c r="F15" s="118">
        <f>SUM(D15:E15)</f>
        <v>0</v>
      </c>
      <c r="G15" s="119" t="s">
        <v>26</v>
      </c>
      <c r="H15" s="116">
        <v>0</v>
      </c>
      <c r="I15" s="117">
        <v>83</v>
      </c>
      <c r="J15" s="118">
        <f>SUM(H15:I15)</f>
        <v>83</v>
      </c>
      <c r="K15" s="120"/>
      <c r="L15" s="37" t="s">
        <v>29</v>
      </c>
      <c r="M15" s="3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</row>
    <row r="16" spans="1:165" s="75" customFormat="1" ht="9" customHeight="1" thickBot="1">
      <c r="A16" s="101"/>
      <c r="B16" s="74"/>
      <c r="C16" s="74"/>
      <c r="D16" s="121"/>
      <c r="E16" s="121"/>
      <c r="F16" s="121"/>
      <c r="G16" s="122"/>
      <c r="H16" s="122"/>
      <c r="I16" s="122"/>
      <c r="J16" s="122"/>
      <c r="K16" s="103"/>
      <c r="L16" s="103"/>
      <c r="M16" s="10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</row>
    <row r="17" spans="1:165" s="10" customFormat="1" ht="33" customHeight="1" thickBot="1">
      <c r="A17" s="70" t="s">
        <v>10</v>
      </c>
      <c r="B17" s="123"/>
      <c r="C17" s="105"/>
      <c r="D17" s="95">
        <f>SUM(D19:D23)</f>
        <v>450</v>
      </c>
      <c r="E17" s="124">
        <f>SUM(E19:E23)</f>
        <v>229</v>
      </c>
      <c r="F17" s="99">
        <f>SUM(D17:E17)</f>
        <v>679</v>
      </c>
      <c r="G17" s="125">
        <f>ROUND((F17-J17)/(J17)*(100),2)</f>
        <v>5.76</v>
      </c>
      <c r="H17" s="95">
        <f>SUM(H19:H23)</f>
        <v>388</v>
      </c>
      <c r="I17" s="124">
        <f>SUM(I19:I23)</f>
        <v>254</v>
      </c>
      <c r="J17" s="99">
        <f>SUM(H17:I17)</f>
        <v>642</v>
      </c>
      <c r="K17" s="100"/>
      <c r="L17" s="100"/>
      <c r="M17" s="62" t="s">
        <v>11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</row>
    <row r="18" spans="1:165" s="10" customFormat="1" ht="33" customHeight="1">
      <c r="A18" s="70"/>
      <c r="B18" s="126" t="s">
        <v>30</v>
      </c>
      <c r="C18" s="127"/>
      <c r="D18" s="110">
        <f>SUM(D19:D21)</f>
        <v>430</v>
      </c>
      <c r="E18" s="111">
        <f>SUM(E19:E21)</f>
        <v>205</v>
      </c>
      <c r="F18" s="128">
        <f>SUM(D18:E18)</f>
        <v>635</v>
      </c>
      <c r="G18" s="112">
        <f aca="true" t="shared" si="0" ref="G18:G23">ROUND(F18-J18,2)/J18*100</f>
        <v>4.269293924466338</v>
      </c>
      <c r="H18" s="110">
        <f>SUM(H19:H21)</f>
        <v>372</v>
      </c>
      <c r="I18" s="111">
        <f>SUM(I19:I21)</f>
        <v>237</v>
      </c>
      <c r="J18" s="128">
        <f>SUM(H18:I18)</f>
        <v>609</v>
      </c>
      <c r="K18" s="129"/>
      <c r="L18" s="36" t="s">
        <v>31</v>
      </c>
      <c r="M18" s="6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</row>
    <row r="19" spans="1:165" s="10" customFormat="1" ht="33" customHeight="1">
      <c r="A19" s="70"/>
      <c r="B19" s="130"/>
      <c r="C19" s="33" t="s">
        <v>12</v>
      </c>
      <c r="D19" s="131">
        <v>311</v>
      </c>
      <c r="E19" s="132">
        <v>23</v>
      </c>
      <c r="F19" s="133">
        <f>SUM(D19:E19)</f>
        <v>334</v>
      </c>
      <c r="G19" s="134">
        <f t="shared" si="0"/>
        <v>3.7267080745341614</v>
      </c>
      <c r="H19" s="131">
        <v>300</v>
      </c>
      <c r="I19" s="132">
        <v>22</v>
      </c>
      <c r="J19" s="133">
        <f>SUM(H19:I19)</f>
        <v>322</v>
      </c>
      <c r="K19" s="35" t="s">
        <v>36</v>
      </c>
      <c r="L19" s="135"/>
      <c r="M19" s="3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</row>
    <row r="20" spans="1:165" s="10" customFormat="1" ht="33" customHeight="1">
      <c r="A20" s="70"/>
      <c r="B20" s="136"/>
      <c r="C20" s="137" t="s">
        <v>13</v>
      </c>
      <c r="D20" s="138">
        <v>111</v>
      </c>
      <c r="E20" s="139">
        <v>180</v>
      </c>
      <c r="F20" s="140">
        <f>SUM(D20:E20)</f>
        <v>291</v>
      </c>
      <c r="G20" s="141">
        <f t="shared" si="0"/>
        <v>4.301075268817205</v>
      </c>
      <c r="H20" s="138">
        <v>64</v>
      </c>
      <c r="I20" s="139">
        <v>215</v>
      </c>
      <c r="J20" s="140">
        <f>SUM(H20:I20)</f>
        <v>279</v>
      </c>
      <c r="K20" s="142" t="s">
        <v>14</v>
      </c>
      <c r="L20" s="135"/>
      <c r="M20" s="3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</row>
    <row r="21" spans="1:165" s="10" customFormat="1" ht="33" customHeight="1">
      <c r="A21" s="70"/>
      <c r="B21" s="136"/>
      <c r="C21" s="143" t="s">
        <v>15</v>
      </c>
      <c r="D21" s="144">
        <v>8</v>
      </c>
      <c r="E21" s="145">
        <v>2</v>
      </c>
      <c r="F21" s="146">
        <f>E21+D21</f>
        <v>10</v>
      </c>
      <c r="G21" s="141">
        <f t="shared" si="0"/>
        <v>25</v>
      </c>
      <c r="H21" s="144">
        <v>8</v>
      </c>
      <c r="I21" s="145">
        <v>0</v>
      </c>
      <c r="J21" s="146">
        <f>I21+H21</f>
        <v>8</v>
      </c>
      <c r="K21" s="37" t="s">
        <v>16</v>
      </c>
      <c r="L21" s="147"/>
      <c r="M21" s="3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</row>
    <row r="22" spans="1:165" s="10" customFormat="1" ht="33" customHeight="1">
      <c r="A22" s="70"/>
      <c r="B22" s="148" t="s">
        <v>17</v>
      </c>
      <c r="C22" s="8"/>
      <c r="D22" s="138">
        <v>11</v>
      </c>
      <c r="E22" s="139">
        <v>13</v>
      </c>
      <c r="F22" s="140">
        <f>SUM(D22:E22)</f>
        <v>24</v>
      </c>
      <c r="G22" s="149">
        <f t="shared" si="0"/>
        <v>71.42857142857143</v>
      </c>
      <c r="H22" s="138">
        <v>8</v>
      </c>
      <c r="I22" s="139">
        <v>6</v>
      </c>
      <c r="J22" s="140">
        <f>SUM(H22:I22)</f>
        <v>14</v>
      </c>
      <c r="K22" s="63"/>
      <c r="L22" s="147" t="s">
        <v>33</v>
      </c>
      <c r="M22" s="3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</row>
    <row r="23" spans="1:165" s="10" customFormat="1" ht="33" customHeight="1" thickBot="1">
      <c r="A23" s="70"/>
      <c r="B23" s="150" t="s">
        <v>18</v>
      </c>
      <c r="C23" s="151"/>
      <c r="D23" s="116">
        <v>9</v>
      </c>
      <c r="E23" s="152">
        <v>11</v>
      </c>
      <c r="F23" s="153">
        <f>SUM(D23:E23)</f>
        <v>20</v>
      </c>
      <c r="G23" s="154">
        <f t="shared" si="0"/>
        <v>5.263157894736842</v>
      </c>
      <c r="H23" s="116">
        <v>8</v>
      </c>
      <c r="I23" s="152">
        <v>11</v>
      </c>
      <c r="J23" s="153">
        <f>SUM(H23:I23)</f>
        <v>19</v>
      </c>
      <c r="K23" s="155"/>
      <c r="L23" s="156" t="s">
        <v>19</v>
      </c>
      <c r="M23" s="3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</row>
    <row r="24" spans="1:165" s="75" customFormat="1" ht="9" customHeight="1" thickBot="1">
      <c r="A24" s="101"/>
      <c r="B24" s="157"/>
      <c r="C24" s="157"/>
      <c r="D24" s="121"/>
      <c r="E24" s="121"/>
      <c r="F24" s="121"/>
      <c r="G24" s="122"/>
      <c r="H24" s="122"/>
      <c r="I24" s="122"/>
      <c r="J24" s="122"/>
      <c r="K24" s="158"/>
      <c r="L24" s="158"/>
      <c r="M24" s="159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</row>
    <row r="25" spans="1:13" s="13" customFormat="1" ht="33" customHeight="1" thickBot="1">
      <c r="A25" s="70" t="s">
        <v>64</v>
      </c>
      <c r="B25" s="94"/>
      <c r="C25" s="94"/>
      <c r="D25" s="160">
        <f>SUM(D26+D29)</f>
        <v>144</v>
      </c>
      <c r="E25" s="161">
        <f>SUM(E26+E29)</f>
        <v>51</v>
      </c>
      <c r="F25" s="128">
        <f>SUM(D25:E25)</f>
        <v>195</v>
      </c>
      <c r="G25" s="107" t="s">
        <v>26</v>
      </c>
      <c r="H25" s="160">
        <f>SUM(H26+H29)</f>
        <v>47</v>
      </c>
      <c r="I25" s="161">
        <f>SUM(I26+I29)</f>
        <v>4</v>
      </c>
      <c r="J25" s="128">
        <f>SUM(H25:I25)</f>
        <v>51</v>
      </c>
      <c r="K25" s="100"/>
      <c r="L25" s="100"/>
      <c r="M25" s="162" t="s">
        <v>56</v>
      </c>
    </row>
    <row r="26" spans="1:165" s="10" customFormat="1" ht="33" customHeight="1">
      <c r="A26" s="70"/>
      <c r="B26" s="126" t="s">
        <v>63</v>
      </c>
      <c r="C26" s="163"/>
      <c r="D26" s="160">
        <f>SUM(D27:D28)</f>
        <v>4</v>
      </c>
      <c r="E26" s="164">
        <f>SUM(E27:E28)</f>
        <v>5</v>
      </c>
      <c r="F26" s="108">
        <f aca="true" t="shared" si="1" ref="F26:F31">SUM(D26:E26)</f>
        <v>9</v>
      </c>
      <c r="G26" s="165" t="s">
        <v>26</v>
      </c>
      <c r="H26" s="166">
        <f>SUM(H27:H28)</f>
        <v>2</v>
      </c>
      <c r="I26" s="111">
        <f>SUM(I27:I28)</f>
        <v>4</v>
      </c>
      <c r="J26" s="108">
        <f aca="true" t="shared" si="2" ref="J26:J31">SUM(H26:I26)</f>
        <v>6</v>
      </c>
      <c r="K26" s="167"/>
      <c r="L26" s="36" t="s">
        <v>57</v>
      </c>
      <c r="M26" s="6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</row>
    <row r="27" spans="1:165" s="10" customFormat="1" ht="33" customHeight="1">
      <c r="A27" s="70"/>
      <c r="B27" s="168"/>
      <c r="C27" s="169" t="s">
        <v>37</v>
      </c>
      <c r="D27" s="170">
        <v>4</v>
      </c>
      <c r="E27" s="171">
        <v>1</v>
      </c>
      <c r="F27" s="172">
        <f t="shared" si="1"/>
        <v>5</v>
      </c>
      <c r="G27" s="173" t="s">
        <v>26</v>
      </c>
      <c r="H27" s="170">
        <v>2</v>
      </c>
      <c r="I27" s="171">
        <v>2</v>
      </c>
      <c r="J27" s="172">
        <f t="shared" si="2"/>
        <v>4</v>
      </c>
      <c r="K27" s="174" t="s">
        <v>39</v>
      </c>
      <c r="L27" s="142"/>
      <c r="M27" s="34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</row>
    <row r="28" spans="1:165" s="10" customFormat="1" ht="33" customHeight="1">
      <c r="A28" s="70"/>
      <c r="B28" s="168"/>
      <c r="C28" s="175" t="s">
        <v>38</v>
      </c>
      <c r="D28" s="176">
        <v>0</v>
      </c>
      <c r="E28" s="177">
        <v>4</v>
      </c>
      <c r="F28" s="178">
        <f t="shared" si="1"/>
        <v>4</v>
      </c>
      <c r="G28" s="58" t="s">
        <v>26</v>
      </c>
      <c r="H28" s="176">
        <v>0</v>
      </c>
      <c r="I28" s="177">
        <v>2</v>
      </c>
      <c r="J28" s="178">
        <f t="shared" si="2"/>
        <v>2</v>
      </c>
      <c r="K28" s="179" t="s">
        <v>40</v>
      </c>
      <c r="L28" s="180"/>
      <c r="M28" s="3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</row>
    <row r="29" spans="1:165" s="10" customFormat="1" ht="33" customHeight="1">
      <c r="A29" s="70"/>
      <c r="B29" s="148" t="s">
        <v>41</v>
      </c>
      <c r="C29" s="19"/>
      <c r="D29" s="181">
        <f>SUM(D30:D31)</f>
        <v>140</v>
      </c>
      <c r="E29" s="182">
        <f>SUM(E30:E31)</f>
        <v>46</v>
      </c>
      <c r="F29" s="183">
        <f t="shared" si="1"/>
        <v>186</v>
      </c>
      <c r="G29" s="173" t="s">
        <v>26</v>
      </c>
      <c r="H29" s="181">
        <f>SUM(H30:H31)</f>
        <v>45</v>
      </c>
      <c r="I29" s="182">
        <f>SUM(I30:I31)</f>
        <v>0</v>
      </c>
      <c r="J29" s="183">
        <f t="shared" si="2"/>
        <v>45</v>
      </c>
      <c r="K29" s="184"/>
      <c r="L29" s="147" t="s">
        <v>98</v>
      </c>
      <c r="M29" s="3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</row>
    <row r="30" spans="1:165" s="10" customFormat="1" ht="33" customHeight="1">
      <c r="A30" s="70"/>
      <c r="B30" s="168"/>
      <c r="C30" s="169" t="s">
        <v>43</v>
      </c>
      <c r="D30" s="170">
        <v>108</v>
      </c>
      <c r="E30" s="171">
        <v>4</v>
      </c>
      <c r="F30" s="172">
        <f t="shared" si="1"/>
        <v>112</v>
      </c>
      <c r="G30" s="173" t="s">
        <v>26</v>
      </c>
      <c r="H30" s="170">
        <v>45</v>
      </c>
      <c r="I30" s="171">
        <v>0</v>
      </c>
      <c r="J30" s="172">
        <f t="shared" si="2"/>
        <v>45</v>
      </c>
      <c r="K30" s="174" t="s">
        <v>45</v>
      </c>
      <c r="L30" s="180"/>
      <c r="M30" s="34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</row>
    <row r="31" spans="1:165" s="10" customFormat="1" ht="33" customHeight="1" thickBot="1">
      <c r="A31" s="70"/>
      <c r="B31" s="185"/>
      <c r="C31" s="175" t="s">
        <v>44</v>
      </c>
      <c r="D31" s="186">
        <v>32</v>
      </c>
      <c r="E31" s="117">
        <v>42</v>
      </c>
      <c r="F31" s="153">
        <f t="shared" si="1"/>
        <v>74</v>
      </c>
      <c r="G31" s="187" t="s">
        <v>26</v>
      </c>
      <c r="H31" s="186">
        <v>0</v>
      </c>
      <c r="I31" s="117">
        <v>0</v>
      </c>
      <c r="J31" s="153">
        <f t="shared" si="2"/>
        <v>0</v>
      </c>
      <c r="K31" s="179" t="s">
        <v>46</v>
      </c>
      <c r="L31" s="188"/>
      <c r="M31" s="34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</row>
    <row r="32" spans="1:165" s="75" customFormat="1" ht="9" customHeight="1" thickBot="1">
      <c r="A32" s="101"/>
      <c r="B32" s="189"/>
      <c r="C32" s="189"/>
      <c r="D32" s="121"/>
      <c r="E32" s="121"/>
      <c r="F32" s="121"/>
      <c r="G32" s="122"/>
      <c r="H32" s="122"/>
      <c r="I32" s="122"/>
      <c r="J32" s="122"/>
      <c r="K32" s="103"/>
      <c r="L32" s="103"/>
      <c r="M32" s="10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</row>
    <row r="33" spans="1:165" s="10" customFormat="1" ht="33" customHeight="1" thickBot="1">
      <c r="A33" s="43" t="s">
        <v>20</v>
      </c>
      <c r="B33" s="94"/>
      <c r="C33" s="94"/>
      <c r="D33" s="95">
        <f aca="true" t="shared" si="3" ref="D33:J33">SUM(D34:D35)</f>
        <v>-4</v>
      </c>
      <c r="E33" s="124">
        <f t="shared" si="3"/>
        <v>1</v>
      </c>
      <c r="F33" s="97">
        <f t="shared" si="3"/>
        <v>-3</v>
      </c>
      <c r="G33" s="190" t="s">
        <v>26</v>
      </c>
      <c r="H33" s="96">
        <f t="shared" si="3"/>
        <v>-2</v>
      </c>
      <c r="I33" s="124">
        <f t="shared" si="3"/>
        <v>2</v>
      </c>
      <c r="J33" s="97">
        <f t="shared" si="3"/>
        <v>0</v>
      </c>
      <c r="K33" s="100"/>
      <c r="L33" s="100"/>
      <c r="M33" s="62" t="s">
        <v>21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</row>
    <row r="34" spans="1:165" s="10" customFormat="1" ht="33" customHeight="1">
      <c r="A34" s="70"/>
      <c r="B34" s="33" t="s">
        <v>62</v>
      </c>
      <c r="C34" s="109"/>
      <c r="D34" s="138">
        <v>0</v>
      </c>
      <c r="E34" s="139">
        <v>2</v>
      </c>
      <c r="F34" s="108">
        <f>SUM(D34:E34)</f>
        <v>2</v>
      </c>
      <c r="G34" s="107" t="s">
        <v>26</v>
      </c>
      <c r="H34" s="138">
        <v>1</v>
      </c>
      <c r="I34" s="139">
        <v>2</v>
      </c>
      <c r="J34" s="108">
        <f>SUM(H34:I34)</f>
        <v>3</v>
      </c>
      <c r="K34" s="113"/>
      <c r="L34" s="35" t="s">
        <v>47</v>
      </c>
      <c r="M34" s="3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</row>
    <row r="35" spans="1:165" s="10" customFormat="1" ht="33" customHeight="1" thickBot="1">
      <c r="A35" s="70"/>
      <c r="B35" s="143" t="s">
        <v>61</v>
      </c>
      <c r="C35" s="191"/>
      <c r="D35" s="116">
        <v>-4</v>
      </c>
      <c r="E35" s="117">
        <v>-1</v>
      </c>
      <c r="F35" s="118">
        <f>SUM(D35:E35)</f>
        <v>-5</v>
      </c>
      <c r="G35" s="119" t="s">
        <v>26</v>
      </c>
      <c r="H35" s="116">
        <v>-3</v>
      </c>
      <c r="I35" s="117">
        <v>0</v>
      </c>
      <c r="J35" s="118">
        <f>SUM(H35:I35)</f>
        <v>-3</v>
      </c>
      <c r="K35" s="120"/>
      <c r="L35" s="37" t="s">
        <v>95</v>
      </c>
      <c r="M35" s="3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</row>
    <row r="36" spans="1:165" s="10" customFormat="1" ht="9" customHeight="1" thickBot="1">
      <c r="A36" s="70"/>
      <c r="B36" s="19"/>
      <c r="C36" s="13"/>
      <c r="D36" s="192"/>
      <c r="E36" s="192"/>
      <c r="F36" s="192"/>
      <c r="G36" s="193"/>
      <c r="H36" s="192"/>
      <c r="I36" s="192"/>
      <c r="J36" s="192"/>
      <c r="K36" s="14"/>
      <c r="L36" s="14"/>
      <c r="M36" s="34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</row>
    <row r="37" spans="1:165" s="10" customFormat="1" ht="33" customHeight="1" thickBot="1">
      <c r="A37" s="70"/>
      <c r="B37" s="13"/>
      <c r="C37" s="13"/>
      <c r="D37" s="256" t="s">
        <v>85</v>
      </c>
      <c r="E37" s="257"/>
      <c r="F37" s="258"/>
      <c r="G37" s="93"/>
      <c r="H37" s="249" t="s">
        <v>78</v>
      </c>
      <c r="I37" s="250"/>
      <c r="J37" s="251"/>
      <c r="K37" s="63"/>
      <c r="L37" s="63"/>
      <c r="M37" s="3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</row>
    <row r="38" spans="1:165" s="10" customFormat="1" ht="33" customHeight="1" thickBot="1">
      <c r="A38" s="194" t="s">
        <v>65</v>
      </c>
      <c r="B38" s="195"/>
      <c r="C38" s="195"/>
      <c r="D38" s="196">
        <f>D11+D13-D17-D25-D33</f>
        <v>2064</v>
      </c>
      <c r="E38" s="124">
        <f>E11+E13-E17-E25-E33</f>
        <v>1054</v>
      </c>
      <c r="F38" s="99">
        <f>SUM(D38:E38)</f>
        <v>3118</v>
      </c>
      <c r="G38" s="197">
        <f>ROUND(F38-J38,2)/J38*100</f>
        <v>9.94358251057828</v>
      </c>
      <c r="H38" s="196">
        <f>H11+H13-H17-H25-H33</f>
        <v>2003</v>
      </c>
      <c r="I38" s="124">
        <f>I11+I13-I17-I25-I33</f>
        <v>833</v>
      </c>
      <c r="J38" s="99">
        <f>SUM(H38:I38)</f>
        <v>2836</v>
      </c>
      <c r="K38" s="198"/>
      <c r="L38" s="198"/>
      <c r="M38" s="199" t="s">
        <v>59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</row>
    <row r="39" spans="1:165" s="75" customFormat="1" ht="9" customHeight="1" thickBot="1">
      <c r="A39" s="200"/>
      <c r="B39" s="201"/>
      <c r="C39" s="201"/>
      <c r="D39" s="212"/>
      <c r="E39" s="212"/>
      <c r="F39" s="212"/>
      <c r="G39" s="102"/>
      <c r="H39" s="212"/>
      <c r="I39" s="212"/>
      <c r="J39" s="212"/>
      <c r="K39" s="248"/>
      <c r="L39" s="248"/>
      <c r="M39" s="10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</row>
    <row r="40" spans="1:165" s="10" customFormat="1" ht="33" customHeight="1" thickBot="1">
      <c r="A40" s="43" t="s">
        <v>60</v>
      </c>
      <c r="B40" s="94"/>
      <c r="C40" s="94"/>
      <c r="D40" s="196">
        <f>SUM(D41:D42)</f>
        <v>2064</v>
      </c>
      <c r="E40" s="124">
        <f>SUM(E41:E42)</f>
        <v>1054</v>
      </c>
      <c r="F40" s="97">
        <f>SUM(F41:F42)</f>
        <v>3118</v>
      </c>
      <c r="G40" s="125">
        <f>ROUND(F40-J40,2)/J40*100</f>
        <v>9.94358251057828</v>
      </c>
      <c r="H40" s="196">
        <f>SUM(H41:H42)</f>
        <v>2003</v>
      </c>
      <c r="I40" s="124">
        <f>SUM(I41:I42)</f>
        <v>833</v>
      </c>
      <c r="J40" s="97">
        <f>SUM(H40:I40)</f>
        <v>2836</v>
      </c>
      <c r="K40" s="100"/>
      <c r="L40" s="100"/>
      <c r="M40" s="62" t="s">
        <v>58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</row>
    <row r="41" spans="1:165" s="10" customFormat="1" ht="33" customHeight="1">
      <c r="A41" s="202"/>
      <c r="B41" s="33" t="s">
        <v>22</v>
      </c>
      <c r="C41" s="109"/>
      <c r="D41" s="110">
        <v>1871</v>
      </c>
      <c r="E41" s="139">
        <v>912</v>
      </c>
      <c r="F41" s="108">
        <f>SUM(D41:E41)</f>
        <v>2783</v>
      </c>
      <c r="G41" s="112">
        <f>ROUND(F41-J41,2)/J41*100</f>
        <v>13.824130879345603</v>
      </c>
      <c r="H41" s="139">
        <v>1770</v>
      </c>
      <c r="I41" s="139">
        <v>675</v>
      </c>
      <c r="J41" s="108">
        <f>SUM(H41:I41)</f>
        <v>2445</v>
      </c>
      <c r="K41" s="113"/>
      <c r="L41" s="35" t="s">
        <v>23</v>
      </c>
      <c r="M41" s="3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</row>
    <row r="42" spans="1:165" s="10" customFormat="1" ht="33" customHeight="1" thickBot="1">
      <c r="A42" s="202"/>
      <c r="B42" s="143" t="s">
        <v>24</v>
      </c>
      <c r="C42" s="191"/>
      <c r="D42" s="116">
        <v>193</v>
      </c>
      <c r="E42" s="152">
        <v>142</v>
      </c>
      <c r="F42" s="118">
        <f>SUM(D42:E42)</f>
        <v>335</v>
      </c>
      <c r="G42" s="203">
        <f>ROUND(F42-J42,2)/J42*100</f>
        <v>-14.322250639386189</v>
      </c>
      <c r="H42" s="116">
        <v>233</v>
      </c>
      <c r="I42" s="152">
        <v>158</v>
      </c>
      <c r="J42" s="118">
        <f>SUM(H42:I42)</f>
        <v>391</v>
      </c>
      <c r="K42" s="120"/>
      <c r="L42" s="37" t="s">
        <v>25</v>
      </c>
      <c r="M42" s="3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</row>
    <row r="43" spans="1:165" s="75" customFormat="1" ht="9" customHeight="1" thickBot="1">
      <c r="A43" s="204"/>
      <c r="B43" s="205"/>
      <c r="C43" s="205"/>
      <c r="D43" s="206"/>
      <c r="E43" s="206"/>
      <c r="F43" s="206"/>
      <c r="G43" s="206"/>
      <c r="H43" s="206"/>
      <c r="I43" s="206"/>
      <c r="J43" s="206"/>
      <c r="K43" s="207"/>
      <c r="L43" s="207"/>
      <c r="M43" s="208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</row>
    <row r="44" spans="1:165" s="210" customFormat="1" ht="33" customHeight="1">
      <c r="A44" s="38" t="s">
        <v>68</v>
      </c>
      <c r="B44" s="39"/>
      <c r="C44" s="39"/>
      <c r="D44" s="40"/>
      <c r="E44" s="41"/>
      <c r="F44" s="42"/>
      <c r="G44" s="55"/>
      <c r="H44" s="40"/>
      <c r="I44" s="41"/>
      <c r="J44" s="42"/>
      <c r="K44" s="60"/>
      <c r="L44" s="60"/>
      <c r="M44" s="61" t="s">
        <v>73</v>
      </c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</row>
    <row r="45" spans="1:165" s="210" customFormat="1" ht="33" customHeight="1">
      <c r="A45" s="43" t="s">
        <v>69</v>
      </c>
      <c r="B45" s="8"/>
      <c r="C45" s="8"/>
      <c r="D45" s="44"/>
      <c r="E45" s="45"/>
      <c r="F45" s="46"/>
      <c r="G45" s="56"/>
      <c r="H45" s="44"/>
      <c r="I45" s="45"/>
      <c r="J45" s="46"/>
      <c r="K45" s="13"/>
      <c r="L45" s="13"/>
      <c r="M45" s="62" t="s">
        <v>74</v>
      </c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</row>
    <row r="46" spans="1:165" s="210" customFormat="1" ht="33" customHeight="1">
      <c r="A46" s="47"/>
      <c r="B46" s="8" t="s">
        <v>70</v>
      </c>
      <c r="C46" s="8"/>
      <c r="D46" s="48">
        <v>0</v>
      </c>
      <c r="E46" s="45">
        <v>3</v>
      </c>
      <c r="F46" s="49">
        <f>SUM(D46:E46)</f>
        <v>3</v>
      </c>
      <c r="G46" s="57" t="s">
        <v>26</v>
      </c>
      <c r="H46" s="48">
        <v>16</v>
      </c>
      <c r="I46" s="45">
        <v>0</v>
      </c>
      <c r="J46" s="46">
        <f>SUM(H46:I46)</f>
        <v>16</v>
      </c>
      <c r="K46" s="13"/>
      <c r="L46" s="63" t="s">
        <v>75</v>
      </c>
      <c r="M46" s="34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</row>
    <row r="47" spans="1:165" s="210" customFormat="1" ht="33" customHeight="1">
      <c r="A47" s="47"/>
      <c r="B47" s="8" t="s">
        <v>71</v>
      </c>
      <c r="C47" s="8"/>
      <c r="D47" s="48">
        <v>0</v>
      </c>
      <c r="E47" s="45">
        <v>0</v>
      </c>
      <c r="F47" s="49">
        <f>SUM(D47:E47)</f>
        <v>0</v>
      </c>
      <c r="G47" s="57" t="s">
        <v>26</v>
      </c>
      <c r="H47" s="48">
        <v>0</v>
      </c>
      <c r="I47" s="45">
        <v>0</v>
      </c>
      <c r="J47" s="46">
        <f>SUM(H47:I47)</f>
        <v>0</v>
      </c>
      <c r="K47" s="13"/>
      <c r="L47" s="63" t="s">
        <v>76</v>
      </c>
      <c r="M47" s="34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</row>
    <row r="48" spans="1:165" s="210" customFormat="1" ht="33" customHeight="1">
      <c r="A48" s="47"/>
      <c r="B48" s="8" t="s">
        <v>72</v>
      </c>
      <c r="C48" s="8"/>
      <c r="D48" s="48">
        <v>0</v>
      </c>
      <c r="E48" s="45">
        <v>1</v>
      </c>
      <c r="F48" s="49">
        <f>SUM(D48:E48)</f>
        <v>1</v>
      </c>
      <c r="G48" s="57" t="s">
        <v>26</v>
      </c>
      <c r="H48" s="48">
        <v>6</v>
      </c>
      <c r="I48" s="45">
        <v>0</v>
      </c>
      <c r="J48" s="46">
        <f>SUM(H48:I48)</f>
        <v>6</v>
      </c>
      <c r="K48" s="13"/>
      <c r="L48" s="63" t="s">
        <v>77</v>
      </c>
      <c r="M48" s="34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</row>
    <row r="49" spans="1:165" s="210" customFormat="1" ht="33" customHeight="1">
      <c r="A49" s="47"/>
      <c r="B49" s="8" t="s">
        <v>91</v>
      </c>
      <c r="C49" s="8"/>
      <c r="D49" s="48">
        <v>0</v>
      </c>
      <c r="E49" s="45">
        <v>0</v>
      </c>
      <c r="F49" s="49">
        <v>0</v>
      </c>
      <c r="G49" s="57" t="s">
        <v>26</v>
      </c>
      <c r="H49" s="48">
        <v>0</v>
      </c>
      <c r="I49" s="45">
        <v>0</v>
      </c>
      <c r="J49" s="46">
        <v>0</v>
      </c>
      <c r="K49" s="13"/>
      <c r="L49" s="63" t="s">
        <v>93</v>
      </c>
      <c r="M49" s="34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</row>
    <row r="50" spans="1:165" s="210" customFormat="1" ht="33" customHeight="1">
      <c r="A50" s="47"/>
      <c r="B50" s="8" t="s">
        <v>97</v>
      </c>
      <c r="C50" s="8"/>
      <c r="D50" s="48">
        <v>0</v>
      </c>
      <c r="E50" s="50">
        <v>0</v>
      </c>
      <c r="F50" s="49">
        <f>SUM(D50:E50)</f>
        <v>0</v>
      </c>
      <c r="G50" s="58" t="s">
        <v>26</v>
      </c>
      <c r="H50" s="48">
        <v>0</v>
      </c>
      <c r="I50" s="50">
        <v>0</v>
      </c>
      <c r="J50" s="46">
        <f>SUM(H50:I50)</f>
        <v>0</v>
      </c>
      <c r="K50" s="13"/>
      <c r="L50" s="63" t="s">
        <v>96</v>
      </c>
      <c r="M50" s="34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</row>
    <row r="51" spans="1:165" s="210" customFormat="1" ht="33" customHeight="1" thickBot="1">
      <c r="A51" s="51"/>
      <c r="B51" s="52" t="s">
        <v>92</v>
      </c>
      <c r="C51" s="52"/>
      <c r="D51" s="53">
        <f>D46+D47-D48-D50</f>
        <v>0</v>
      </c>
      <c r="E51" s="54">
        <f>E46+E47-E48-E50</f>
        <v>2</v>
      </c>
      <c r="F51" s="54">
        <f>SUM(D51:E51)</f>
        <v>2</v>
      </c>
      <c r="G51" s="59" t="s">
        <v>26</v>
      </c>
      <c r="H51" s="53">
        <f>H46+H47-H48-H50</f>
        <v>10</v>
      </c>
      <c r="I51" s="54">
        <f>I46+I47-I48-I50</f>
        <v>0</v>
      </c>
      <c r="J51" s="67">
        <f>SUM(H51:I51)</f>
        <v>10</v>
      </c>
      <c r="K51" s="64"/>
      <c r="L51" s="65" t="s">
        <v>94</v>
      </c>
      <c r="M51" s="66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</row>
    <row r="52" spans="1:20" s="10" customFormat="1" ht="33" customHeight="1">
      <c r="A52" s="7" t="s">
        <v>100</v>
      </c>
      <c r="B52" s="8"/>
      <c r="C52" s="8"/>
      <c r="D52" s="9"/>
      <c r="E52" s="9"/>
      <c r="F52" s="9"/>
      <c r="G52" s="11" t="s">
        <v>50</v>
      </c>
      <c r="H52" s="9"/>
      <c r="K52" s="11"/>
      <c r="L52" s="11"/>
      <c r="M52" s="15" t="s">
        <v>102</v>
      </c>
      <c r="N52" s="12"/>
      <c r="O52" s="12"/>
      <c r="P52" s="12"/>
      <c r="Q52" s="13"/>
      <c r="R52" s="14"/>
      <c r="S52" s="13"/>
      <c r="T52" s="13"/>
    </row>
    <row r="53" spans="1:20" s="10" customFormat="1" ht="33" customHeight="1">
      <c r="A53" s="7" t="s">
        <v>101</v>
      </c>
      <c r="B53" s="8"/>
      <c r="C53" s="8"/>
      <c r="D53" s="9"/>
      <c r="F53" s="68" t="s">
        <v>79</v>
      </c>
      <c r="H53" s="69" t="s">
        <v>80</v>
      </c>
      <c r="I53" s="69"/>
      <c r="J53" s="16"/>
      <c r="M53" s="15" t="s">
        <v>103</v>
      </c>
      <c r="N53" s="12"/>
      <c r="O53" s="12"/>
      <c r="P53" s="12"/>
      <c r="Q53" s="13"/>
      <c r="R53" s="14"/>
      <c r="S53" s="13"/>
      <c r="T53" s="13"/>
    </row>
    <row r="54" spans="1:20" s="10" customFormat="1" ht="33" customHeight="1">
      <c r="A54" s="7"/>
      <c r="B54" s="8"/>
      <c r="C54" s="8"/>
      <c r="D54" s="9"/>
      <c r="F54" s="211" t="s">
        <v>34</v>
      </c>
      <c r="G54" s="211"/>
      <c r="H54" s="211" t="s">
        <v>34</v>
      </c>
      <c r="I54" s="69"/>
      <c r="J54" s="16"/>
      <c r="M54" s="15"/>
      <c r="N54" s="12"/>
      <c r="O54" s="12"/>
      <c r="P54" s="12"/>
      <c r="Q54" s="13"/>
      <c r="R54" s="14"/>
      <c r="S54" s="13"/>
      <c r="T54" s="13"/>
    </row>
    <row r="55" spans="1:20" s="10" customFormat="1" ht="33" customHeight="1">
      <c r="A55" s="7"/>
      <c r="B55" s="8"/>
      <c r="C55" s="8"/>
      <c r="E55" s="17" t="s">
        <v>99</v>
      </c>
      <c r="F55" s="18" t="s">
        <v>104</v>
      </c>
      <c r="H55" s="12" t="s">
        <v>107</v>
      </c>
      <c r="I55" s="19" t="s">
        <v>88</v>
      </c>
      <c r="M55" s="34"/>
      <c r="N55" s="12"/>
      <c r="O55" s="12"/>
      <c r="P55" s="12"/>
      <c r="Q55" s="13"/>
      <c r="R55" s="14"/>
      <c r="S55" s="19"/>
      <c r="T55" s="13"/>
    </row>
    <row r="56" spans="1:20" s="10" customFormat="1" ht="33" customHeight="1">
      <c r="A56" s="20"/>
      <c r="B56" s="8"/>
      <c r="C56" s="8"/>
      <c r="E56" s="17" t="s">
        <v>86</v>
      </c>
      <c r="F56" s="18" t="s">
        <v>110</v>
      </c>
      <c r="H56" s="12" t="s">
        <v>108</v>
      </c>
      <c r="I56" s="21" t="s">
        <v>89</v>
      </c>
      <c r="M56" s="34"/>
      <c r="N56" s="12"/>
      <c r="O56" s="12"/>
      <c r="P56" s="12"/>
      <c r="Q56" s="13"/>
      <c r="R56" s="14"/>
      <c r="S56" s="19"/>
      <c r="T56" s="13"/>
    </row>
    <row r="57" spans="1:20" s="10" customFormat="1" ht="33" customHeight="1">
      <c r="A57" s="20"/>
      <c r="B57" s="8"/>
      <c r="C57" s="8"/>
      <c r="E57" s="17" t="s">
        <v>87</v>
      </c>
      <c r="F57" s="18" t="s">
        <v>106</v>
      </c>
      <c r="H57" s="12" t="s">
        <v>109</v>
      </c>
      <c r="I57" s="22" t="s">
        <v>90</v>
      </c>
      <c r="M57" s="34"/>
      <c r="N57" s="12"/>
      <c r="O57" s="12"/>
      <c r="P57" s="12"/>
      <c r="Q57" s="13"/>
      <c r="R57" s="14"/>
      <c r="S57" s="19"/>
      <c r="T57" s="13"/>
    </row>
    <row r="58" spans="1:20" s="10" customFormat="1" ht="33" customHeight="1">
      <c r="A58" s="23" t="s">
        <v>51</v>
      </c>
      <c r="B58" s="8"/>
      <c r="C58" s="8"/>
      <c r="D58" s="12"/>
      <c r="E58" s="12"/>
      <c r="F58" s="12" t="s">
        <v>105</v>
      </c>
      <c r="G58" s="11" t="s">
        <v>52</v>
      </c>
      <c r="H58" s="12"/>
      <c r="K58" s="11"/>
      <c r="L58" s="12"/>
      <c r="M58" s="15" t="s">
        <v>53</v>
      </c>
      <c r="N58" s="12"/>
      <c r="O58" s="12"/>
      <c r="P58" s="12"/>
      <c r="Q58" s="13"/>
      <c r="R58" s="14"/>
      <c r="S58" s="13"/>
      <c r="T58" s="13"/>
    </row>
    <row r="59" spans="1:168" s="30" customFormat="1" ht="9" customHeight="1" thickBot="1">
      <c r="A59" s="24"/>
      <c r="B59" s="25"/>
      <c r="C59" s="26"/>
      <c r="D59" s="26"/>
      <c r="E59" s="26"/>
      <c r="F59" s="26"/>
      <c r="G59" s="26"/>
      <c r="H59" s="27"/>
      <c r="I59" s="28"/>
      <c r="J59" s="26"/>
      <c r="K59" s="27"/>
      <c r="L59" s="26"/>
      <c r="M59" s="32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66:250" s="4" customFormat="1" ht="12.75"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</row>
    <row r="66" spans="166:250" s="4" customFormat="1" ht="12.75"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</row>
    <row r="67" spans="166:250" s="4" customFormat="1" ht="12.75"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</row>
    <row r="68" spans="166:250" s="4" customFormat="1" ht="12.75"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</row>
    <row r="69" spans="166:250" s="4" customFormat="1" ht="12.75"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</row>
    <row r="70" spans="166:250" s="4" customFormat="1" ht="12.75"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</row>
    <row r="71" spans="166:250" s="4" customFormat="1" ht="12.75"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</row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pans="4:8" s="4" customFormat="1" ht="12.75">
      <c r="D1101" s="5"/>
      <c r="E1101" s="5"/>
      <c r="F1101" s="5"/>
      <c r="G1101" s="5"/>
      <c r="H1101" s="5"/>
    </row>
  </sheetData>
  <mergeCells count="20">
    <mergeCell ref="K1:M4"/>
    <mergeCell ref="K5:M8"/>
    <mergeCell ref="H5:J5"/>
    <mergeCell ref="K39:L39"/>
    <mergeCell ref="H37:J37"/>
    <mergeCell ref="H12:J12"/>
    <mergeCell ref="D3:J3"/>
    <mergeCell ref="D39:F39"/>
    <mergeCell ref="D1:J1"/>
    <mergeCell ref="D37:F37"/>
    <mergeCell ref="H39:J39"/>
    <mergeCell ref="H6:J6"/>
    <mergeCell ref="H10:J10"/>
    <mergeCell ref="A1:C8"/>
    <mergeCell ref="D12:F12"/>
    <mergeCell ref="D10:F10"/>
    <mergeCell ref="D6:F6"/>
    <mergeCell ref="D4:J4"/>
    <mergeCell ref="D2:J2"/>
    <mergeCell ref="D5:F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Ronelle Buitendag</cp:lastModifiedBy>
  <cp:lastPrinted>2005-06-24T08:18:41Z</cp:lastPrinted>
  <dcterms:created xsi:type="dcterms:W3CDTF">2002-02-15T09:17:36Z</dcterms:created>
  <dcterms:modified xsi:type="dcterms:W3CDTF">2005-06-27T06:59:09Z</dcterms:modified>
  <cp:category/>
  <cp:version/>
  <cp:contentType/>
  <cp:contentStatus/>
</cp:coreProperties>
</file>