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apr 2004" sheetId="1" r:id="rId1"/>
  </sheets>
  <definedNames/>
  <calcPr fullCalcOnLoad="1"/>
</workbook>
</file>

<file path=xl/sharedStrings.xml><?xml version="1.0" encoding="utf-8"?>
<sst xmlns="http://schemas.openxmlformats.org/spreadsheetml/2006/main" count="165" uniqueCount="123">
  <si>
    <t>Progressive/Progressief</t>
  </si>
  <si>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</si>
  <si>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</si>
  <si>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</si>
  <si>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</si>
  <si>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</si>
  <si>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</si>
  <si>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</si>
  <si>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</si>
  <si>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</si>
  <si>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</si>
  <si>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</si>
  <si>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</si>
  <si>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</si>
  <si>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</si>
  <si>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</si>
  <si>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</si>
  <si>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</si>
  <si>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</si>
  <si>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Storers, traders</t>
  </si>
  <si>
    <t>Opbergers, handelaars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</si>
  <si>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</si>
  <si>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</si>
  <si>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</si>
  <si>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</si>
  <si>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</si>
  <si>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</si>
  <si>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</si>
  <si>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</si>
  <si>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</si>
  <si>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</si>
  <si>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</si>
  <si>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</si>
  <si>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</si>
  <si>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</si>
  <si>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</si>
  <si>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</si>
  <si>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</si>
  <si>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</si>
  <si>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</si>
  <si>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</si>
  <si>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</si>
  <si>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>1 May/Mei 2002</t>
  </si>
  <si>
    <t>(h) Imports destined for exports not</t>
  </si>
  <si>
    <t>included in the above information</t>
  </si>
  <si>
    <t>Opening stock</t>
  </si>
  <si>
    <t>Beginvoorraad</t>
  </si>
  <si>
    <t>Imported</t>
  </si>
  <si>
    <t>Ingevoer</t>
  </si>
  <si>
    <t>Stock</t>
  </si>
  <si>
    <t>Voorraad</t>
  </si>
  <si>
    <t xml:space="preserve">Net dispatches(+)/receipts(-) </t>
  </si>
  <si>
    <t>1 May/Mei 2003</t>
  </si>
  <si>
    <t>Netto versendings(+)/ontvangstes(-)</t>
  </si>
  <si>
    <t xml:space="preserve">(f) Unutilised stock (a+b-c-d-e) </t>
  </si>
  <si>
    <t>Uitgevoer - Heelmielies</t>
  </si>
  <si>
    <t>Produkte</t>
  </si>
  <si>
    <t>291 697</t>
  </si>
  <si>
    <t>224 367</t>
  </si>
  <si>
    <t>'000 t</t>
  </si>
  <si>
    <t>159 073</t>
  </si>
  <si>
    <t>87 904</t>
  </si>
  <si>
    <t>Heelmielies</t>
  </si>
  <si>
    <t>Mar/Mrt 2004</t>
  </si>
  <si>
    <t>1 Mar/Mrt 2004</t>
  </si>
  <si>
    <t>31 Mar/Mrt 2004</t>
  </si>
  <si>
    <t>Exported - Whole maize</t>
  </si>
  <si>
    <t>Apr 2004</t>
  </si>
  <si>
    <t>May/Mei 2003 - Apr 2004</t>
  </si>
  <si>
    <t>May/Mei 2002 - Apr 2003</t>
  </si>
  <si>
    <t>1 Apr 2004</t>
  </si>
  <si>
    <t>Prog May/Mei 2003 - Apr 2004</t>
  </si>
  <si>
    <t>Prog May/Mei 2002 - Apr 2003</t>
  </si>
  <si>
    <t>30 Apr 2004</t>
  </si>
  <si>
    <t>30 Apr 2003</t>
  </si>
  <si>
    <t xml:space="preserve">  MAIZE / MIELIES</t>
  </si>
  <si>
    <t>SMI-062004</t>
  </si>
  <si>
    <t>Monthly announcement of information / Maandelikse bekendmaking van inligting (1)</t>
  </si>
  <si>
    <t xml:space="preserve">   2003/2004 Year (May - Apr) FINAL / 2003/2004 Jaar (Mei - Apr) FINAAL (2)</t>
  </si>
  <si>
    <t>Final/Finaal</t>
  </si>
  <si>
    <t xml:space="preserve">(a) Beginvoorraad </t>
  </si>
  <si>
    <t xml:space="preserve">(b) Verkryging </t>
  </si>
  <si>
    <t>Deliveries directly from farms (i)</t>
  </si>
  <si>
    <t>Lewerings direk vanaf plase (i)</t>
  </si>
  <si>
    <t xml:space="preserve">(c) Aanwending </t>
  </si>
  <si>
    <t>(d) RSA Exports (5)</t>
  </si>
  <si>
    <t xml:space="preserve">(d) RSA Uitvoere (5) </t>
  </si>
  <si>
    <t>Products (ii)</t>
  </si>
  <si>
    <t>Produkte (ii)</t>
  </si>
  <si>
    <t xml:space="preserve">(e) Diverse </t>
  </si>
  <si>
    <t xml:space="preserve">Surplus(-)/Deficit(+)  (iii) </t>
  </si>
  <si>
    <t xml:space="preserve">Surplus(-)/Tekort(+) (iii)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</si>
  <si>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 b-c-d-e) </t>
    </r>
  </si>
  <si>
    <t>(g) Stock stored at: (6)</t>
  </si>
  <si>
    <t xml:space="preserve">(g) Voorraad geberg by: (6) </t>
  </si>
  <si>
    <t xml:space="preserve">(h) Invoere bestem vir uitvoere nie  </t>
  </si>
  <si>
    <t xml:space="preserve">    ingesluit in inligting hierbo nie  </t>
  </si>
  <si>
    <t xml:space="preserve">              Products</t>
  </si>
  <si>
    <t>Stock surplus(-)/deficit(+) (iii)</t>
  </si>
  <si>
    <t>Voorraad surplus(-)/tekort(+) (iii)</t>
  </si>
  <si>
    <t>Includes a portion of the production of developing sector - the balance will not necessarily be included here.</t>
  </si>
  <si>
    <t>(i)</t>
  </si>
  <si>
    <t xml:space="preserve">Ingesluit 'n deel van die opkomende sektor - die balans sal nie noodwendig hier ingesluit word nie. </t>
  </si>
  <si>
    <t>Producer deliveries directly from farms.</t>
  </si>
  <si>
    <t>White /Wit</t>
  </si>
  <si>
    <t>Yellow /Geel</t>
  </si>
  <si>
    <t xml:space="preserve">Produsentelewerings direk vanaf plase. </t>
  </si>
  <si>
    <t>March 2003 (On request of the industry)</t>
  </si>
  <si>
    <t>Maart 2003  (Op versoek van die bedryf.)</t>
  </si>
  <si>
    <t xml:space="preserve"> April 2003</t>
  </si>
  <si>
    <t>April 2003</t>
  </si>
  <si>
    <t>May 2003 - April 2004</t>
  </si>
  <si>
    <t>5 844 996</t>
  </si>
  <si>
    <t>2 564 312</t>
  </si>
  <si>
    <t>Mei 2003 - April 2004</t>
  </si>
  <si>
    <t>Maize equivalent.</t>
  </si>
  <si>
    <t>(ii)</t>
  </si>
  <si>
    <t>Mielie ekwivalent.</t>
  </si>
  <si>
    <t xml:space="preserve">Maize imported during the previous season for exports which was damaged and therefore utilised locally </t>
  </si>
  <si>
    <t>(iii)</t>
  </si>
  <si>
    <t xml:space="preserve">Mielies wat  in die vorige seisoen ingevoer is vir uitvoere, wat as gevolg van  beskadiging  </t>
  </si>
  <si>
    <t>during 2003/2004 season.</t>
  </si>
  <si>
    <t xml:space="preserve">gedurende die 2003/2004-seisoen  binnelands aangewend is.  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</si>
</sst>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</numFmts>
  <fonts count="12">
    <font>
      <sz val="10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 Narrow"/>
      <family val="2"/>
    </font>
    <font>
      <sz val="15"/>
      <name val="Arial Narrow"/>
      <family val="2"/>
    </font>
    <font>
      <b/>
      <sz val="15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17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 quotePrefix="1">
      <alignment horizontal="center" vertical="center"/>
    </xf>
    <xf numFmtId="1" fontId="5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" fontId="5" fillId="0" borderId="6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left" vertical="center"/>
    </xf>
    <xf numFmtId="172" fontId="5" fillId="0" borderId="2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72" fontId="5" fillId="0" borderId="25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" fontId="5" fillId="0" borderId="34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2" fontId="5" fillId="0" borderId="40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1" fontId="5" fillId="0" borderId="4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7" fillId="0" borderId="25" xfId="0" applyFont="1" applyFill="1" applyBorder="1" applyAlignment="1" quotePrefix="1">
      <alignment horizontal="left" vertical="center"/>
    </xf>
    <xf numFmtId="1" fontId="5" fillId="0" borderId="42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 quotePrefix="1">
      <alignment horizontal="center" vertical="center"/>
    </xf>
    <xf numFmtId="1" fontId="5" fillId="0" borderId="43" xfId="0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35" xfId="0" applyFont="1" applyFill="1" applyBorder="1" applyAlignment="1" quotePrefix="1">
      <alignment vertical="center"/>
    </xf>
    <xf numFmtId="0" fontId="7" fillId="0" borderId="33" xfId="0" applyFont="1" applyFill="1" applyBorder="1" applyAlignment="1">
      <alignment horizontal="left" vertical="center"/>
    </xf>
    <xf numFmtId="1" fontId="5" fillId="0" borderId="44" xfId="0" applyNumberFormat="1" applyFont="1" applyFill="1" applyBorder="1" applyAlignment="1">
      <alignment vertical="center"/>
    </xf>
    <xf numFmtId="1" fontId="5" fillId="0" borderId="45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 quotePrefix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1" fontId="5" fillId="0" borderId="47" xfId="0" applyNumberFormat="1" applyFont="1" applyFill="1" applyBorder="1" applyAlignment="1">
      <alignment vertical="center"/>
    </xf>
    <xf numFmtId="1" fontId="5" fillId="0" borderId="48" xfId="0" applyNumberFormat="1" applyFont="1" applyFill="1" applyBorder="1" applyAlignment="1">
      <alignment vertical="center"/>
    </xf>
    <xf numFmtId="1" fontId="5" fillId="0" borderId="49" xfId="0" applyNumberFormat="1" applyFont="1" applyFill="1" applyBorder="1" applyAlignment="1">
      <alignment vertical="center"/>
    </xf>
    <xf numFmtId="1" fontId="5" fillId="0" borderId="50" xfId="0" applyNumberFormat="1" applyFont="1" applyFill="1" applyBorder="1" applyAlignment="1" quotePrefix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4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48" xfId="0" applyFont="1" applyFill="1" applyBorder="1" applyAlignment="1" quotePrefix="1">
      <alignment vertical="center"/>
    </xf>
    <xf numFmtId="1" fontId="5" fillId="0" borderId="5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 quotePrefix="1">
      <alignment horizontal="center" vertical="center"/>
    </xf>
    <xf numFmtId="0" fontId="7" fillId="0" borderId="48" xfId="0" applyFont="1" applyFill="1" applyBorder="1" applyAlignment="1" quotePrefix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1" fontId="5" fillId="0" borderId="52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2" fontId="5" fillId="0" borderId="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72" fontId="5" fillId="0" borderId="2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right" vertical="center"/>
    </xf>
    <xf numFmtId="1" fontId="5" fillId="0" borderId="41" xfId="0" applyNumberFormat="1" applyFont="1" applyFill="1" applyBorder="1" applyAlignment="1">
      <alignment horizontal="right" vertical="center"/>
    </xf>
    <xf numFmtId="1" fontId="5" fillId="0" borderId="2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right" vertical="center"/>
    </xf>
    <xf numFmtId="1" fontId="5" fillId="0" borderId="36" xfId="0" applyNumberFormat="1" applyFont="1" applyFill="1" applyBorder="1" applyAlignment="1">
      <alignment horizontal="right" vertical="center"/>
    </xf>
    <xf numFmtId="1" fontId="5" fillId="0" borderId="31" xfId="0" applyNumberFormat="1" applyFont="1" applyFill="1" applyBorder="1" applyAlignment="1">
      <alignment horizontal="right" vertical="center"/>
    </xf>
    <xf numFmtId="1" fontId="5" fillId="0" borderId="37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left" vertical="center"/>
    </xf>
    <xf numFmtId="1" fontId="5" fillId="0" borderId="16" xfId="0" applyNumberFormat="1" applyFont="1" applyFill="1" applyBorder="1" applyAlignment="1">
      <alignment horizontal="right" vertical="center"/>
    </xf>
    <xf numFmtId="1" fontId="5" fillId="0" borderId="34" xfId="0" applyNumberFormat="1" applyFont="1" applyFill="1" applyBorder="1" applyAlignment="1">
      <alignment horizontal="right" vertical="center"/>
    </xf>
    <xf numFmtId="172" fontId="5" fillId="0" borderId="2" xfId="0" applyNumberFormat="1" applyFont="1" applyFill="1" applyBorder="1" applyAlignment="1" quotePrefix="1">
      <alignment horizontal="center" vertical="center"/>
    </xf>
    <xf numFmtId="1" fontId="5" fillId="0" borderId="48" xfId="0" applyNumberFormat="1" applyFont="1" applyFill="1" applyBorder="1" applyAlignment="1">
      <alignment horizontal="right" vertical="center"/>
    </xf>
    <xf numFmtId="172" fontId="5" fillId="0" borderId="50" xfId="0" applyNumberFormat="1" applyFont="1" applyFill="1" applyBorder="1" applyAlignment="1" quotePrefix="1">
      <alignment horizontal="center" vertical="center"/>
    </xf>
    <xf numFmtId="0" fontId="5" fillId="0" borderId="51" xfId="0" applyFont="1" applyFill="1" applyBorder="1" applyAlignment="1" quotePrefix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53" xfId="0" applyNumberFormat="1" applyFont="1" applyFill="1" applyBorder="1" applyAlignment="1">
      <alignment horizontal="right" vertical="center"/>
    </xf>
    <xf numFmtId="1" fontId="5" fillId="0" borderId="54" xfId="0" applyNumberFormat="1" applyFont="1" applyFill="1" applyBorder="1" applyAlignment="1">
      <alignment horizontal="right" vertical="center"/>
    </xf>
    <xf numFmtId="172" fontId="5" fillId="0" borderId="55" xfId="0" applyNumberFormat="1" applyFont="1" applyFill="1" applyBorder="1" applyAlignment="1" quotePrefix="1">
      <alignment horizontal="center" vertical="center"/>
    </xf>
    <xf numFmtId="1" fontId="5" fillId="0" borderId="5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" fontId="7" fillId="0" borderId="16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 quotePrefix="1">
      <alignment horizontal="right" vertical="center"/>
    </xf>
    <xf numFmtId="172" fontId="9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49" fontId="10" fillId="0" borderId="51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 quotePrefix="1">
      <alignment horizontal="left"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quotePrefix="1">
      <alignment horizontal="left"/>
    </xf>
    <xf numFmtId="49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" fontId="10" fillId="0" borderId="0" xfId="0" applyNumberFormat="1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10" fillId="0" borderId="0" xfId="0" applyNumberFormat="1" applyFont="1" applyFill="1" applyAlignment="1" quotePrefix="1">
      <alignment horizontal="left"/>
    </xf>
    <xf numFmtId="49" fontId="4" fillId="0" borderId="0" xfId="0" applyNumberFormat="1" applyFont="1" applyFill="1" applyAlignment="1" quotePrefix="1">
      <alignment horizontal="left"/>
    </xf>
    <xf numFmtId="0" fontId="5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 quotePrefix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quotePrefix="1">
      <alignment horizontal="center" vertical="center"/>
    </xf>
    <xf numFmtId="17" fontId="5" fillId="0" borderId="52" xfId="0" applyNumberFormat="1" applyFont="1" applyFill="1" applyBorder="1" applyAlignment="1" quotePrefix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/>
    </xf>
    <xf numFmtId="17" fontId="5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51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5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285750</xdr:rowOff>
    </xdr:from>
    <xdr:to>
      <xdr:col>2</xdr:col>
      <xdr:colOff>2647950</xdr:colOff>
      <xdr:row>5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0"/>
          <a:ext cx="2743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114300</xdr:rowOff>
    </xdr:from>
    <xdr:to>
      <xdr:col>20</xdr:col>
      <xdr:colOff>0</xdr:colOff>
      <xdr:row>6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17625" y="55245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146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4.57421875" style="195" customWidth="1"/>
    <col min="2" max="2" width="3.421875" style="195" customWidth="1"/>
    <col min="3" max="3" width="56.7109375" style="195" customWidth="1"/>
    <col min="4" max="9" width="19.7109375" style="195" customWidth="1"/>
    <col min="10" max="12" width="20.28125" style="195" customWidth="1"/>
    <col min="13" max="13" width="19.7109375" style="195" customWidth="1"/>
    <col min="14" max="16" width="20.28125" style="195" customWidth="1"/>
    <col min="17" max="17" width="65.140625" style="195" customWidth="1"/>
    <col min="18" max="18" width="3.421875" style="195" customWidth="1"/>
    <col min="19" max="20" width="3.8515625" style="198" customWidth="1"/>
    <col min="21" max="96" width="7.8515625" style="198" customWidth="1"/>
    <col min="97" max="16384" width="7.8515625" style="195" customWidth="1"/>
  </cols>
  <sheetData>
    <row r="1" spans="1:96" s="2" customFormat="1" ht="34.5" customHeight="1">
      <c r="A1" s="224"/>
      <c r="B1" s="225"/>
      <c r="C1" s="226"/>
      <c r="D1" s="233" t="s">
        <v>75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  <c r="Q1" s="206" t="s">
        <v>76</v>
      </c>
      <c r="R1" s="207"/>
      <c r="S1" s="208"/>
      <c r="T1" s="20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s="2" customFormat="1" ht="33" customHeight="1">
      <c r="A2" s="227"/>
      <c r="B2" s="228"/>
      <c r="C2" s="229"/>
      <c r="D2" s="239" t="s">
        <v>77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36"/>
      <c r="R2" s="237"/>
      <c r="S2" s="238"/>
      <c r="T2" s="20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2" customFormat="1" ht="33" customHeight="1">
      <c r="A3" s="227"/>
      <c r="B3" s="228"/>
      <c r="C3" s="229"/>
      <c r="D3" s="239" t="s">
        <v>78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6"/>
      <c r="R3" s="237"/>
      <c r="S3" s="238"/>
      <c r="T3" s="20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s="2" customFormat="1" ht="28.5" customHeight="1" thickBot="1">
      <c r="A4" s="227"/>
      <c r="B4" s="228"/>
      <c r="C4" s="229"/>
      <c r="D4" s="242" t="s">
        <v>59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/>
      <c r="R4" s="237"/>
      <c r="S4" s="238"/>
      <c r="T4" s="20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s="5" customFormat="1" ht="30" customHeight="1">
      <c r="A5" s="227"/>
      <c r="B5" s="228"/>
      <c r="C5" s="229"/>
      <c r="D5" s="251" t="s">
        <v>63</v>
      </c>
      <c r="E5" s="252"/>
      <c r="F5" s="253"/>
      <c r="G5" s="254" t="s">
        <v>67</v>
      </c>
      <c r="H5" s="252"/>
      <c r="I5" s="253"/>
      <c r="J5" s="255" t="s">
        <v>0</v>
      </c>
      <c r="K5" s="256"/>
      <c r="L5" s="256"/>
      <c r="M5" s="3"/>
      <c r="N5" s="255" t="s">
        <v>0</v>
      </c>
      <c r="O5" s="256"/>
      <c r="P5" s="257"/>
      <c r="Q5" s="245">
        <v>38166</v>
      </c>
      <c r="R5" s="246"/>
      <c r="S5" s="247"/>
      <c r="T5" s="20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s="5" customFormat="1" ht="30" customHeight="1" thickBot="1">
      <c r="A6" s="227"/>
      <c r="B6" s="228"/>
      <c r="C6" s="229"/>
      <c r="D6" s="214"/>
      <c r="E6" s="215"/>
      <c r="F6" s="216"/>
      <c r="G6" s="214" t="s">
        <v>79</v>
      </c>
      <c r="H6" s="215"/>
      <c r="I6" s="216"/>
      <c r="J6" s="214" t="s">
        <v>68</v>
      </c>
      <c r="K6" s="215"/>
      <c r="L6" s="215"/>
      <c r="M6" s="6" t="s">
        <v>1</v>
      </c>
      <c r="N6" s="214" t="s">
        <v>69</v>
      </c>
      <c r="O6" s="215"/>
      <c r="P6" s="216"/>
      <c r="Q6" s="245"/>
      <c r="R6" s="246"/>
      <c r="S6" s="247"/>
      <c r="T6" s="20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s="5" customFormat="1" ht="27" customHeight="1">
      <c r="A7" s="227"/>
      <c r="B7" s="228"/>
      <c r="C7" s="229"/>
      <c r="D7" s="7" t="s">
        <v>2</v>
      </c>
      <c r="E7" s="8" t="s">
        <v>3</v>
      </c>
      <c r="F7" s="9" t="s">
        <v>4</v>
      </c>
      <c r="G7" s="7" t="s">
        <v>2</v>
      </c>
      <c r="H7" s="8" t="s">
        <v>3</v>
      </c>
      <c r="I7" s="9" t="s">
        <v>4</v>
      </c>
      <c r="J7" s="7" t="s">
        <v>2</v>
      </c>
      <c r="K7" s="8" t="s">
        <v>3</v>
      </c>
      <c r="L7" s="9" t="s">
        <v>4</v>
      </c>
      <c r="M7" s="10" t="s">
        <v>37</v>
      </c>
      <c r="N7" s="7" t="s">
        <v>2</v>
      </c>
      <c r="O7" s="8" t="s">
        <v>3</v>
      </c>
      <c r="P7" s="9" t="s">
        <v>4</v>
      </c>
      <c r="Q7" s="245"/>
      <c r="R7" s="246"/>
      <c r="S7" s="247"/>
      <c r="T7" s="20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s="5" customFormat="1" ht="27" customHeight="1" thickBot="1">
      <c r="A8" s="230"/>
      <c r="B8" s="231"/>
      <c r="C8" s="232"/>
      <c r="D8" s="11" t="s">
        <v>5</v>
      </c>
      <c r="E8" s="12" t="s">
        <v>6</v>
      </c>
      <c r="F8" s="13" t="s">
        <v>7</v>
      </c>
      <c r="G8" s="11" t="s">
        <v>5</v>
      </c>
      <c r="H8" s="12" t="s">
        <v>6</v>
      </c>
      <c r="I8" s="13" t="s">
        <v>7</v>
      </c>
      <c r="J8" s="11" t="s">
        <v>5</v>
      </c>
      <c r="K8" s="12" t="s">
        <v>6</v>
      </c>
      <c r="L8" s="13" t="s">
        <v>7</v>
      </c>
      <c r="M8" s="14"/>
      <c r="N8" s="11" t="s">
        <v>5</v>
      </c>
      <c r="O8" s="12" t="s">
        <v>6</v>
      </c>
      <c r="P8" s="13" t="s">
        <v>7</v>
      </c>
      <c r="Q8" s="248"/>
      <c r="R8" s="249"/>
      <c r="S8" s="250"/>
      <c r="T8" s="20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s="5" customFormat="1" ht="9" customHeight="1" thickBot="1">
      <c r="A9" s="15"/>
      <c r="B9" s="15"/>
      <c r="C9" s="15"/>
      <c r="D9" s="16"/>
      <c r="E9" s="17"/>
      <c r="F9" s="17"/>
      <c r="G9" s="16"/>
      <c r="H9" s="17"/>
      <c r="I9" s="17"/>
      <c r="J9" s="16"/>
      <c r="K9" s="17"/>
      <c r="L9" s="18"/>
      <c r="M9" s="17"/>
      <c r="N9" s="16"/>
      <c r="O9" s="17"/>
      <c r="P9" s="17"/>
      <c r="Q9" s="15"/>
      <c r="R9" s="1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 s="5" customFormat="1" ht="30" customHeight="1" thickBot="1">
      <c r="A10" s="19"/>
      <c r="B10" s="20"/>
      <c r="C10" s="20"/>
      <c r="D10" s="217" t="s">
        <v>64</v>
      </c>
      <c r="E10" s="218"/>
      <c r="F10" s="219"/>
      <c r="G10" s="220" t="s">
        <v>70</v>
      </c>
      <c r="H10" s="218"/>
      <c r="I10" s="219"/>
      <c r="J10" s="221" t="s">
        <v>52</v>
      </c>
      <c r="K10" s="222"/>
      <c r="L10" s="222"/>
      <c r="M10" s="21"/>
      <c r="N10" s="221" t="s">
        <v>42</v>
      </c>
      <c r="O10" s="222"/>
      <c r="P10" s="223"/>
      <c r="Q10" s="20"/>
      <c r="R10" s="20"/>
      <c r="S10" s="2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s="5" customFormat="1" ht="27" customHeight="1" thickBot="1">
      <c r="A11" s="23" t="s">
        <v>30</v>
      </c>
      <c r="B11" s="24"/>
      <c r="C11" s="24"/>
      <c r="D11" s="25">
        <v>2853</v>
      </c>
      <c r="E11" s="26">
        <v>712</v>
      </c>
      <c r="F11" s="27">
        <f>SUM(D11:E11)</f>
        <v>3565</v>
      </c>
      <c r="G11" s="26">
        <v>2463</v>
      </c>
      <c r="H11" s="26">
        <f>E37</f>
        <v>601</v>
      </c>
      <c r="I11" s="27">
        <f>SUM(G11:H11)</f>
        <v>3064</v>
      </c>
      <c r="J11" s="25">
        <v>1718</v>
      </c>
      <c r="K11" s="26">
        <v>992</v>
      </c>
      <c r="L11" s="27">
        <f>SUM(J11:K11)</f>
        <v>2710</v>
      </c>
      <c r="M11" s="28">
        <f>ROUND(L11-P11,2)/P11*100</f>
        <v>125.4575707154742</v>
      </c>
      <c r="N11" s="25">
        <v>559</v>
      </c>
      <c r="O11" s="26">
        <v>643</v>
      </c>
      <c r="P11" s="29">
        <f>SUM(N11:O11)</f>
        <v>1202</v>
      </c>
      <c r="Q11" s="30"/>
      <c r="S11" s="31" t="s">
        <v>80</v>
      </c>
      <c r="T11" s="3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1:96" s="5" customFormat="1" ht="30" customHeight="1" thickBot="1">
      <c r="A12" s="23"/>
      <c r="B12" s="4"/>
      <c r="C12" s="4"/>
      <c r="D12" s="212"/>
      <c r="E12" s="212"/>
      <c r="F12" s="212"/>
      <c r="G12" s="212"/>
      <c r="H12" s="212"/>
      <c r="I12" s="212"/>
      <c r="J12" s="212" t="s">
        <v>71</v>
      </c>
      <c r="K12" s="212"/>
      <c r="L12" s="212"/>
      <c r="M12" s="32"/>
      <c r="N12" s="213" t="s">
        <v>72</v>
      </c>
      <c r="O12" s="213"/>
      <c r="P12" s="213"/>
      <c r="Q12" s="33"/>
      <c r="R12" s="33"/>
      <c r="S12" s="3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s="5" customFormat="1" ht="27" customHeight="1" thickBot="1">
      <c r="A13" s="23" t="s">
        <v>8</v>
      </c>
      <c r="B13" s="35"/>
      <c r="C13" s="35"/>
      <c r="D13" s="36">
        <f>SUM(D14:D15)</f>
        <v>56</v>
      </c>
      <c r="E13" s="37">
        <f>SUM(E14:E15)</f>
        <v>169</v>
      </c>
      <c r="F13" s="38">
        <f>SUM(D13:E13)</f>
        <v>225</v>
      </c>
      <c r="G13" s="36">
        <f>SUM(G14:G15)</f>
        <v>71</v>
      </c>
      <c r="H13" s="37">
        <f>SUM(H14:H15)</f>
        <v>172</v>
      </c>
      <c r="I13" s="38">
        <f>SUM(G13:H13)</f>
        <v>243</v>
      </c>
      <c r="J13" s="25">
        <f>J14+J15</f>
        <v>5878</v>
      </c>
      <c r="K13" s="39">
        <f>K14+K15</f>
        <v>2972</v>
      </c>
      <c r="L13" s="27">
        <f>SUM(J13:K13)</f>
        <v>8850</v>
      </c>
      <c r="M13" s="40" t="s">
        <v>23</v>
      </c>
      <c r="N13" s="25">
        <f>N14+N15</f>
        <v>5850</v>
      </c>
      <c r="O13" s="39">
        <f>O14+O15</f>
        <v>4385</v>
      </c>
      <c r="P13" s="41">
        <f>SUM(N13:O13)</f>
        <v>10235</v>
      </c>
      <c r="Q13" s="30"/>
      <c r="R13" s="30"/>
      <c r="S13" s="31" t="s">
        <v>81</v>
      </c>
      <c r="T13" s="30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96" s="5" customFormat="1" ht="27" customHeight="1">
      <c r="A14" s="23"/>
      <c r="B14" s="42" t="s">
        <v>82</v>
      </c>
      <c r="C14" s="43"/>
      <c r="D14" s="44">
        <v>46</v>
      </c>
      <c r="E14" s="45">
        <v>34</v>
      </c>
      <c r="F14" s="41">
        <f>SUM(D14:E14)</f>
        <v>80</v>
      </c>
      <c r="G14" s="44">
        <v>48</v>
      </c>
      <c r="H14" s="45">
        <v>74</v>
      </c>
      <c r="I14" s="41">
        <f>SUM(G14:H14)</f>
        <v>122</v>
      </c>
      <c r="J14" s="44">
        <v>5845</v>
      </c>
      <c r="K14" s="45">
        <v>2564</v>
      </c>
      <c r="L14" s="41">
        <f>SUM(J14:K14)</f>
        <v>8409</v>
      </c>
      <c r="M14" s="46">
        <f>ROUND(L14-P14,2)/P14*100</f>
        <v>-9.677765843179378</v>
      </c>
      <c r="N14" s="44">
        <v>5576</v>
      </c>
      <c r="O14" s="45">
        <v>3734</v>
      </c>
      <c r="P14" s="41">
        <f>SUM(N14:O14)</f>
        <v>9310</v>
      </c>
      <c r="Q14" s="47"/>
      <c r="R14" s="48" t="s">
        <v>83</v>
      </c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s="5" customFormat="1" ht="27" customHeight="1" thickBot="1">
      <c r="A15" s="23"/>
      <c r="B15" s="49" t="s">
        <v>24</v>
      </c>
      <c r="C15" s="50"/>
      <c r="D15" s="51">
        <v>10</v>
      </c>
      <c r="E15" s="52">
        <v>135</v>
      </c>
      <c r="F15" s="53">
        <f>SUM(D15:E15)</f>
        <v>145</v>
      </c>
      <c r="G15" s="51">
        <v>23</v>
      </c>
      <c r="H15" s="52">
        <v>98</v>
      </c>
      <c r="I15" s="53">
        <f>SUM(G15:H15)</f>
        <v>121</v>
      </c>
      <c r="J15" s="51">
        <v>33</v>
      </c>
      <c r="K15" s="54">
        <v>408</v>
      </c>
      <c r="L15" s="53">
        <f>SUM(J15:K15)</f>
        <v>441</v>
      </c>
      <c r="M15" s="55" t="s">
        <v>23</v>
      </c>
      <c r="N15" s="51">
        <v>274</v>
      </c>
      <c r="O15" s="54">
        <v>651</v>
      </c>
      <c r="P15" s="53">
        <f>SUM(N15:O15)</f>
        <v>925</v>
      </c>
      <c r="Q15" s="56"/>
      <c r="R15" s="57" t="s">
        <v>25</v>
      </c>
      <c r="S15" s="3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 s="5" customFormat="1" ht="12" customHeight="1" thickBot="1">
      <c r="A16" s="23"/>
      <c r="B16" s="4"/>
      <c r="C16" s="4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33"/>
      <c r="R16" s="33"/>
      <c r="S16" s="3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 s="5" customFormat="1" ht="27" customHeight="1" thickBot="1">
      <c r="A17" s="23" t="s">
        <v>9</v>
      </c>
      <c r="B17" s="59"/>
      <c r="C17" s="35"/>
      <c r="D17" s="25">
        <f>SUM(D19:D23)</f>
        <v>357</v>
      </c>
      <c r="E17" s="37">
        <f>SUM(E19:E23)</f>
        <v>270</v>
      </c>
      <c r="F17" s="29">
        <f>SUM(D17:E17)</f>
        <v>627</v>
      </c>
      <c r="G17" s="25">
        <f>SUM(G19:G23)</f>
        <v>356</v>
      </c>
      <c r="H17" s="37">
        <f>SUM(H19:H23)</f>
        <v>265</v>
      </c>
      <c r="I17" s="29">
        <f>SUM(G17:H17)</f>
        <v>621</v>
      </c>
      <c r="J17" s="25">
        <f>SUM(J19:J23)</f>
        <v>4432</v>
      </c>
      <c r="K17" s="37">
        <f>SUM(K19:K23)</f>
        <v>3334</v>
      </c>
      <c r="L17" s="29">
        <f>SUM(J17:K17)</f>
        <v>7766</v>
      </c>
      <c r="M17" s="60">
        <f>ROUND((L17-P17)/(P17)*(100),2)</f>
        <v>3.68</v>
      </c>
      <c r="N17" s="25">
        <f>SUM(N19:N23)</f>
        <v>3863</v>
      </c>
      <c r="O17" s="37">
        <f>SUM(O19:O23)</f>
        <v>3627</v>
      </c>
      <c r="P17" s="29">
        <f>SUM(N17:O17)</f>
        <v>7490</v>
      </c>
      <c r="Q17" s="30"/>
      <c r="R17" s="30"/>
      <c r="S17" s="31" t="s">
        <v>84</v>
      </c>
      <c r="T17" s="30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s="5" customFormat="1" ht="27" customHeight="1">
      <c r="A18" s="23"/>
      <c r="B18" s="61" t="s">
        <v>26</v>
      </c>
      <c r="C18" s="62"/>
      <c r="D18" s="44">
        <f>SUM(D19:D21)</f>
        <v>340</v>
      </c>
      <c r="E18" s="45">
        <f>SUM(E19:E21)</f>
        <v>246</v>
      </c>
      <c r="F18" s="38">
        <f>SUM(D18:E18)</f>
        <v>586</v>
      </c>
      <c r="G18" s="44">
        <f>SUM(G19:G21)</f>
        <v>335</v>
      </c>
      <c r="H18" s="45">
        <f>SUM(H19:H21)</f>
        <v>241</v>
      </c>
      <c r="I18" s="38">
        <f>SUM(G18:H18)</f>
        <v>576</v>
      </c>
      <c r="J18" s="44">
        <f>SUM(J19:J21)</f>
        <v>4212</v>
      </c>
      <c r="K18" s="45">
        <f>SUM(K19:K21)</f>
        <v>3031</v>
      </c>
      <c r="L18" s="38">
        <f>SUM(J18:K18)</f>
        <v>7243</v>
      </c>
      <c r="M18" s="46">
        <f aca="true" t="shared" si="0" ref="M18:M23">ROUND(L18-P18,2)/P18*100</f>
        <v>3.7233280824860375</v>
      </c>
      <c r="N18" s="44">
        <f>SUM(N19:N21)</f>
        <v>3679</v>
      </c>
      <c r="O18" s="45">
        <f>SUM(O19:O21)</f>
        <v>3304</v>
      </c>
      <c r="P18" s="38">
        <f>SUM(N18:O18)</f>
        <v>6983</v>
      </c>
      <c r="Q18" s="63"/>
      <c r="R18" s="64" t="s">
        <v>27</v>
      </c>
      <c r="S18" s="31"/>
      <c r="T18" s="3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s="5" customFormat="1" ht="27" customHeight="1">
      <c r="A19" s="23"/>
      <c r="B19" s="65"/>
      <c r="C19" s="42" t="s">
        <v>10</v>
      </c>
      <c r="D19" s="66">
        <v>266</v>
      </c>
      <c r="E19" s="67">
        <v>21</v>
      </c>
      <c r="F19" s="68">
        <f>SUM(D19:E19)</f>
        <v>287</v>
      </c>
      <c r="G19" s="66">
        <v>254</v>
      </c>
      <c r="H19" s="67">
        <v>19</v>
      </c>
      <c r="I19" s="68">
        <f>SUM(G19:H19)</f>
        <v>273</v>
      </c>
      <c r="J19" s="66">
        <v>3467</v>
      </c>
      <c r="K19" s="67">
        <v>245</v>
      </c>
      <c r="L19" s="68">
        <f>SUM(J19:K19)</f>
        <v>3712</v>
      </c>
      <c r="M19" s="69">
        <f t="shared" si="0"/>
        <v>0.10787486515641855</v>
      </c>
      <c r="N19" s="66">
        <v>3459</v>
      </c>
      <c r="O19" s="67">
        <v>249</v>
      </c>
      <c r="P19" s="68">
        <f>SUM(N19:O19)</f>
        <v>3708</v>
      </c>
      <c r="Q19" s="48" t="s">
        <v>31</v>
      </c>
      <c r="R19" s="70"/>
      <c r="S19" s="3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s="5" customFormat="1" ht="27" customHeight="1">
      <c r="A20" s="23"/>
      <c r="B20" s="71"/>
      <c r="C20" s="72" t="s">
        <v>11</v>
      </c>
      <c r="D20" s="73">
        <v>67</v>
      </c>
      <c r="E20" s="74">
        <v>225</v>
      </c>
      <c r="F20" s="75">
        <f>SUM(D20:E20)</f>
        <v>292</v>
      </c>
      <c r="G20" s="73">
        <v>74</v>
      </c>
      <c r="H20" s="74">
        <v>222</v>
      </c>
      <c r="I20" s="75">
        <f>SUM(G20:H20)</f>
        <v>296</v>
      </c>
      <c r="J20" s="73">
        <v>641</v>
      </c>
      <c r="K20" s="74">
        <v>2775</v>
      </c>
      <c r="L20" s="75">
        <f>SUM(J20:K20)</f>
        <v>3416</v>
      </c>
      <c r="M20" s="76">
        <f t="shared" si="0"/>
        <v>8.272583201267828</v>
      </c>
      <c r="N20" s="73">
        <v>105</v>
      </c>
      <c r="O20" s="74">
        <v>3050</v>
      </c>
      <c r="P20" s="75">
        <f>SUM(N20:O20)</f>
        <v>3155</v>
      </c>
      <c r="Q20" s="77" t="s">
        <v>12</v>
      </c>
      <c r="R20" s="70"/>
      <c r="S20" s="3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s="5" customFormat="1" ht="27" customHeight="1">
      <c r="A21" s="23"/>
      <c r="B21" s="71"/>
      <c r="C21" s="78" t="s">
        <v>13</v>
      </c>
      <c r="D21" s="79">
        <v>7</v>
      </c>
      <c r="E21" s="80">
        <v>0</v>
      </c>
      <c r="F21" s="81">
        <f>E21+D21</f>
        <v>7</v>
      </c>
      <c r="G21" s="79">
        <v>7</v>
      </c>
      <c r="H21" s="80">
        <v>0</v>
      </c>
      <c r="I21" s="81">
        <f>H21+G21</f>
        <v>7</v>
      </c>
      <c r="J21" s="79">
        <v>104</v>
      </c>
      <c r="K21" s="80">
        <v>11</v>
      </c>
      <c r="L21" s="81">
        <f>K21+J21</f>
        <v>115</v>
      </c>
      <c r="M21" s="76">
        <f t="shared" si="0"/>
        <v>-4.166666666666666</v>
      </c>
      <c r="N21" s="79">
        <v>115</v>
      </c>
      <c r="O21" s="80">
        <v>5</v>
      </c>
      <c r="P21" s="81">
        <f>O21+N21</f>
        <v>120</v>
      </c>
      <c r="Q21" s="57" t="s">
        <v>14</v>
      </c>
      <c r="R21" s="82"/>
      <c r="S21" s="3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s="5" customFormat="1" ht="27" customHeight="1">
      <c r="A22" s="23"/>
      <c r="B22" s="83" t="s">
        <v>15</v>
      </c>
      <c r="C22" s="84"/>
      <c r="D22" s="73">
        <v>10</v>
      </c>
      <c r="E22" s="74">
        <v>10</v>
      </c>
      <c r="F22" s="75">
        <f>SUM(D22:E22)</f>
        <v>20</v>
      </c>
      <c r="G22" s="73">
        <v>13</v>
      </c>
      <c r="H22" s="74">
        <v>13</v>
      </c>
      <c r="I22" s="75">
        <f>SUM(G22:H22)</f>
        <v>26</v>
      </c>
      <c r="J22" s="73">
        <v>144</v>
      </c>
      <c r="K22" s="74">
        <v>155</v>
      </c>
      <c r="L22" s="75">
        <f>SUM(J22:K22)</f>
        <v>299</v>
      </c>
      <c r="M22" s="85">
        <f t="shared" si="0"/>
        <v>-0.6644518272425249</v>
      </c>
      <c r="N22" s="73">
        <v>144</v>
      </c>
      <c r="O22" s="74">
        <v>157</v>
      </c>
      <c r="P22" s="75">
        <f>SUM(N22:O22)</f>
        <v>301</v>
      </c>
      <c r="Q22" s="33"/>
      <c r="R22" s="82" t="s">
        <v>28</v>
      </c>
      <c r="S22" s="3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s="5" customFormat="1" ht="27" customHeight="1" thickBot="1">
      <c r="A23" s="23"/>
      <c r="B23" s="86" t="s">
        <v>16</v>
      </c>
      <c r="C23" s="87"/>
      <c r="D23" s="51">
        <v>7</v>
      </c>
      <c r="E23" s="52">
        <v>14</v>
      </c>
      <c r="F23" s="88">
        <f>SUM(D23:E23)</f>
        <v>21</v>
      </c>
      <c r="G23" s="51">
        <v>8</v>
      </c>
      <c r="H23" s="52">
        <v>11</v>
      </c>
      <c r="I23" s="88">
        <f>SUM(G23:H23)</f>
        <v>19</v>
      </c>
      <c r="J23" s="51">
        <v>76</v>
      </c>
      <c r="K23" s="52">
        <v>148</v>
      </c>
      <c r="L23" s="88">
        <f>SUM(J23:K23)</f>
        <v>224</v>
      </c>
      <c r="M23" s="89">
        <f t="shared" si="0"/>
        <v>8.737864077669903</v>
      </c>
      <c r="N23" s="51">
        <v>40</v>
      </c>
      <c r="O23" s="52">
        <v>166</v>
      </c>
      <c r="P23" s="88">
        <f>SUM(N23:O23)</f>
        <v>206</v>
      </c>
      <c r="Q23" s="90"/>
      <c r="R23" s="91" t="s">
        <v>17</v>
      </c>
      <c r="S23" s="3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s="5" customFormat="1" ht="12" customHeight="1" thickBot="1">
      <c r="A24" s="23"/>
      <c r="B24" s="24"/>
      <c r="C24" s="2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0"/>
      <c r="R24" s="30"/>
      <c r="S24" s="31"/>
      <c r="T24" s="3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 s="5" customFormat="1" ht="27" customHeight="1" thickBot="1">
      <c r="A25" s="23" t="s">
        <v>85</v>
      </c>
      <c r="B25" s="24"/>
      <c r="C25" s="24"/>
      <c r="D25" s="36">
        <f>SUM(D26+D29)</f>
        <v>83</v>
      </c>
      <c r="E25" s="92">
        <f>SUM(E26+E29)</f>
        <v>4</v>
      </c>
      <c r="F25" s="38">
        <f>SUM(D25:E25)</f>
        <v>87</v>
      </c>
      <c r="G25" s="36">
        <f>SUM(G26+G29)</f>
        <v>63</v>
      </c>
      <c r="H25" s="92">
        <f>SUM(H26+H29)</f>
        <v>4</v>
      </c>
      <c r="I25" s="38">
        <f>SUM(G25:H25)</f>
        <v>67</v>
      </c>
      <c r="J25" s="36">
        <f>SUM(J26+J29)</f>
        <v>1069</v>
      </c>
      <c r="K25" s="92">
        <f>SUM(K26+K29)</f>
        <v>116</v>
      </c>
      <c r="L25" s="38">
        <f>SUM(J25:K25)</f>
        <v>1185</v>
      </c>
      <c r="M25" s="40" t="s">
        <v>23</v>
      </c>
      <c r="N25" s="36">
        <f>SUM(N26+N29)</f>
        <v>817</v>
      </c>
      <c r="O25" s="92">
        <f>SUM(O26+O29)</f>
        <v>371</v>
      </c>
      <c r="P25" s="38">
        <f>SUM(N25:O25)</f>
        <v>1188</v>
      </c>
      <c r="Q25" s="30"/>
      <c r="R25" s="30"/>
      <c r="S25" s="93" t="s">
        <v>86</v>
      </c>
      <c r="T25" s="3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s="5" customFormat="1" ht="27" customHeight="1">
      <c r="A26" s="23"/>
      <c r="B26" s="61" t="s">
        <v>87</v>
      </c>
      <c r="C26" s="94"/>
      <c r="D26" s="36">
        <f>SUM(D27:D28)</f>
        <v>3</v>
      </c>
      <c r="E26" s="92">
        <f>SUM(E27:E28)</f>
        <v>1</v>
      </c>
      <c r="F26" s="41">
        <f aca="true" t="shared" si="1" ref="F26:F31">SUM(D26:E26)</f>
        <v>4</v>
      </c>
      <c r="G26" s="92">
        <f>SUM(G27:G28)</f>
        <v>4</v>
      </c>
      <c r="H26" s="92">
        <f>SUM(H27:H28)</f>
        <v>1</v>
      </c>
      <c r="I26" s="41">
        <f aca="true" t="shared" si="2" ref="I26:I31">SUM(G26:H26)</f>
        <v>5</v>
      </c>
      <c r="J26" s="36">
        <f>SUM(J27:J28)</f>
        <v>65</v>
      </c>
      <c r="K26" s="95">
        <f>SUM(K27:K28)</f>
        <v>24</v>
      </c>
      <c r="L26" s="41">
        <f aca="true" t="shared" si="3" ref="L26:L31">SUM(J26:K26)</f>
        <v>89</v>
      </c>
      <c r="M26" s="96" t="s">
        <v>23</v>
      </c>
      <c r="N26" s="97">
        <f>SUM(N27:N28)</f>
        <v>73</v>
      </c>
      <c r="O26" s="45">
        <f>SUM(O27:O28)</f>
        <v>45</v>
      </c>
      <c r="P26" s="41">
        <f aca="true" t="shared" si="4" ref="P26:P31">SUM(N26:O26)</f>
        <v>118</v>
      </c>
      <c r="Q26" s="98"/>
      <c r="R26" s="64" t="s">
        <v>88</v>
      </c>
      <c r="S26" s="31"/>
      <c r="T26" s="30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s="5" customFormat="1" ht="27" customHeight="1">
      <c r="A27" s="23"/>
      <c r="B27" s="99"/>
      <c r="C27" s="100" t="s">
        <v>32</v>
      </c>
      <c r="D27" s="101">
        <v>0</v>
      </c>
      <c r="E27" s="102">
        <v>0</v>
      </c>
      <c r="F27" s="103">
        <f t="shared" si="1"/>
        <v>0</v>
      </c>
      <c r="G27" s="101">
        <v>1</v>
      </c>
      <c r="H27" s="102">
        <v>0</v>
      </c>
      <c r="I27" s="103">
        <f t="shared" si="2"/>
        <v>1</v>
      </c>
      <c r="J27" s="101">
        <v>22</v>
      </c>
      <c r="K27" s="102">
        <v>12</v>
      </c>
      <c r="L27" s="103">
        <f t="shared" si="3"/>
        <v>34</v>
      </c>
      <c r="M27" s="104" t="s">
        <v>23</v>
      </c>
      <c r="N27" s="101">
        <v>37</v>
      </c>
      <c r="O27" s="102">
        <v>24</v>
      </c>
      <c r="P27" s="103">
        <f t="shared" si="4"/>
        <v>61</v>
      </c>
      <c r="Q27" s="105" t="s">
        <v>34</v>
      </c>
      <c r="R27" s="77"/>
      <c r="S27" s="3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s="5" customFormat="1" ht="27" customHeight="1">
      <c r="A28" s="23"/>
      <c r="B28" s="99"/>
      <c r="C28" s="106" t="s">
        <v>33</v>
      </c>
      <c r="D28" s="107">
        <v>3</v>
      </c>
      <c r="E28" s="108">
        <v>1</v>
      </c>
      <c r="F28" s="109">
        <f t="shared" si="1"/>
        <v>4</v>
      </c>
      <c r="G28" s="107">
        <v>3</v>
      </c>
      <c r="H28" s="108">
        <v>1</v>
      </c>
      <c r="I28" s="109">
        <f t="shared" si="2"/>
        <v>4</v>
      </c>
      <c r="J28" s="107">
        <v>43</v>
      </c>
      <c r="K28" s="108">
        <v>12</v>
      </c>
      <c r="L28" s="109">
        <f t="shared" si="3"/>
        <v>55</v>
      </c>
      <c r="M28" s="110" t="s">
        <v>23</v>
      </c>
      <c r="N28" s="107">
        <v>36</v>
      </c>
      <c r="O28" s="108">
        <v>21</v>
      </c>
      <c r="P28" s="109">
        <f t="shared" si="4"/>
        <v>57</v>
      </c>
      <c r="Q28" s="111" t="s">
        <v>35</v>
      </c>
      <c r="R28" s="112"/>
      <c r="S28" s="3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s="5" customFormat="1" ht="27" customHeight="1">
      <c r="A29" s="23"/>
      <c r="B29" s="83" t="s">
        <v>36</v>
      </c>
      <c r="C29" s="113"/>
      <c r="D29" s="114">
        <f>SUM(D30:D31)</f>
        <v>80</v>
      </c>
      <c r="E29" s="115">
        <f>SUM(E30:E31)</f>
        <v>3</v>
      </c>
      <c r="F29" s="116">
        <f t="shared" si="1"/>
        <v>83</v>
      </c>
      <c r="G29" s="114">
        <f>SUM(G30:G31)</f>
        <v>59</v>
      </c>
      <c r="H29" s="115">
        <f>SUM(H30:H31)</f>
        <v>3</v>
      </c>
      <c r="I29" s="116">
        <f t="shared" si="2"/>
        <v>62</v>
      </c>
      <c r="J29" s="114">
        <f>SUM(J30:J31)</f>
        <v>1004</v>
      </c>
      <c r="K29" s="115">
        <f>SUM(K30:K31)</f>
        <v>92</v>
      </c>
      <c r="L29" s="116">
        <f t="shared" si="3"/>
        <v>1096</v>
      </c>
      <c r="M29" s="104" t="s">
        <v>23</v>
      </c>
      <c r="N29" s="114">
        <f>SUM(N30:N31)</f>
        <v>744</v>
      </c>
      <c r="O29" s="115">
        <f>SUM(O30:O31)</f>
        <v>326</v>
      </c>
      <c r="P29" s="116">
        <f t="shared" si="4"/>
        <v>1070</v>
      </c>
      <c r="Q29" s="117"/>
      <c r="R29" s="82" t="s">
        <v>62</v>
      </c>
      <c r="S29" s="3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s="5" customFormat="1" ht="27" customHeight="1">
      <c r="A30" s="23"/>
      <c r="B30" s="99"/>
      <c r="C30" s="100" t="s">
        <v>38</v>
      </c>
      <c r="D30" s="101">
        <v>68</v>
      </c>
      <c r="E30" s="102">
        <v>3</v>
      </c>
      <c r="F30" s="103">
        <f t="shared" si="1"/>
        <v>71</v>
      </c>
      <c r="G30" s="101">
        <v>58</v>
      </c>
      <c r="H30" s="102">
        <v>3</v>
      </c>
      <c r="I30" s="103">
        <f t="shared" si="2"/>
        <v>61</v>
      </c>
      <c r="J30" s="101">
        <v>881</v>
      </c>
      <c r="K30" s="102">
        <v>69</v>
      </c>
      <c r="L30" s="103">
        <f t="shared" si="3"/>
        <v>950</v>
      </c>
      <c r="M30" s="104" t="s">
        <v>23</v>
      </c>
      <c r="N30" s="101">
        <v>737</v>
      </c>
      <c r="O30" s="102">
        <v>296</v>
      </c>
      <c r="P30" s="103">
        <f t="shared" si="4"/>
        <v>1033</v>
      </c>
      <c r="Q30" s="105" t="s">
        <v>40</v>
      </c>
      <c r="R30" s="112"/>
      <c r="S30" s="3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s="5" customFormat="1" ht="27" customHeight="1" thickBot="1">
      <c r="A31" s="23"/>
      <c r="B31" s="118"/>
      <c r="C31" s="106" t="s">
        <v>39</v>
      </c>
      <c r="D31" s="119">
        <v>12</v>
      </c>
      <c r="E31" s="54">
        <v>0</v>
      </c>
      <c r="F31" s="88">
        <f t="shared" si="1"/>
        <v>12</v>
      </c>
      <c r="G31" s="119">
        <v>1</v>
      </c>
      <c r="H31" s="54">
        <v>0</v>
      </c>
      <c r="I31" s="88">
        <f t="shared" si="2"/>
        <v>1</v>
      </c>
      <c r="J31" s="119">
        <v>123</v>
      </c>
      <c r="K31" s="54">
        <v>23</v>
      </c>
      <c r="L31" s="88">
        <f t="shared" si="3"/>
        <v>146</v>
      </c>
      <c r="M31" s="120" t="s">
        <v>23</v>
      </c>
      <c r="N31" s="119">
        <v>7</v>
      </c>
      <c r="O31" s="54">
        <v>30</v>
      </c>
      <c r="P31" s="88">
        <f t="shared" si="4"/>
        <v>37</v>
      </c>
      <c r="Q31" s="111" t="s">
        <v>41</v>
      </c>
      <c r="R31" s="121"/>
      <c r="S31" s="3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s="5" customFormat="1" ht="12" customHeight="1" thickBot="1">
      <c r="A32" s="23"/>
      <c r="B32" s="84"/>
      <c r="C32" s="84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33"/>
      <c r="R32" s="33"/>
      <c r="S32" s="3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s="5" customFormat="1" ht="27" customHeight="1" thickBot="1">
      <c r="A33" s="122" t="s">
        <v>18</v>
      </c>
      <c r="B33" s="24"/>
      <c r="C33" s="24"/>
      <c r="D33" s="123">
        <f aca="true" t="shared" si="5" ref="D33:P33">SUM(D34:D35)</f>
        <v>6</v>
      </c>
      <c r="E33" s="37">
        <f t="shared" si="5"/>
        <v>6</v>
      </c>
      <c r="F33" s="29">
        <f t="shared" si="5"/>
        <v>12</v>
      </c>
      <c r="G33" s="37">
        <f t="shared" si="5"/>
        <v>-8</v>
      </c>
      <c r="H33" s="37">
        <f t="shared" si="5"/>
        <v>3</v>
      </c>
      <c r="I33" s="29">
        <f t="shared" si="5"/>
        <v>-5</v>
      </c>
      <c r="J33" s="37">
        <f t="shared" si="5"/>
        <v>-28</v>
      </c>
      <c r="K33" s="37">
        <f t="shared" si="5"/>
        <v>13</v>
      </c>
      <c r="L33" s="27">
        <f t="shared" si="5"/>
        <v>-15</v>
      </c>
      <c r="M33" s="124" t="s">
        <v>23</v>
      </c>
      <c r="N33" s="26">
        <f t="shared" si="5"/>
        <v>11</v>
      </c>
      <c r="O33" s="37">
        <f t="shared" si="5"/>
        <v>38</v>
      </c>
      <c r="P33" s="27">
        <f t="shared" si="5"/>
        <v>49</v>
      </c>
      <c r="Q33" s="30"/>
      <c r="R33" s="30"/>
      <c r="S33" s="31" t="s">
        <v>89</v>
      </c>
      <c r="T33" s="3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s="5" customFormat="1" ht="27" customHeight="1">
      <c r="A34" s="23"/>
      <c r="B34" s="42" t="s">
        <v>51</v>
      </c>
      <c r="C34" s="43"/>
      <c r="D34" s="73">
        <v>6</v>
      </c>
      <c r="E34" s="74">
        <v>4</v>
      </c>
      <c r="F34" s="41">
        <f>SUM(D34:E34)</f>
        <v>10</v>
      </c>
      <c r="G34" s="73">
        <v>0</v>
      </c>
      <c r="H34" s="74">
        <v>2</v>
      </c>
      <c r="I34" s="75">
        <f>SUM(G34:H34)</f>
        <v>2</v>
      </c>
      <c r="J34" s="73">
        <v>12</v>
      </c>
      <c r="K34" s="74">
        <v>13</v>
      </c>
      <c r="L34" s="41">
        <f>SUM(J34:K34)</f>
        <v>25</v>
      </c>
      <c r="M34" s="40" t="s">
        <v>23</v>
      </c>
      <c r="N34" s="73">
        <v>11</v>
      </c>
      <c r="O34" s="74">
        <v>24</v>
      </c>
      <c r="P34" s="41">
        <f>SUM(N34:O34)</f>
        <v>35</v>
      </c>
      <c r="Q34" s="47"/>
      <c r="R34" s="48" t="s">
        <v>53</v>
      </c>
      <c r="S34" s="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s="5" customFormat="1" ht="27" customHeight="1" thickBot="1">
      <c r="A35" s="23"/>
      <c r="B35" s="78" t="s">
        <v>90</v>
      </c>
      <c r="C35" s="125"/>
      <c r="D35" s="73">
        <v>0</v>
      </c>
      <c r="E35" s="74">
        <v>2</v>
      </c>
      <c r="F35" s="88">
        <f>SUM(D35:E35)</f>
        <v>2</v>
      </c>
      <c r="G35" s="73">
        <v>-8</v>
      </c>
      <c r="H35" s="74">
        <v>1</v>
      </c>
      <c r="I35" s="88">
        <f>SUM(G35:H35)</f>
        <v>-7</v>
      </c>
      <c r="J35" s="51">
        <v>-40</v>
      </c>
      <c r="K35" s="54">
        <v>0</v>
      </c>
      <c r="L35" s="53">
        <f>SUM(J35:K35)</f>
        <v>-40</v>
      </c>
      <c r="M35" s="55" t="s">
        <v>23</v>
      </c>
      <c r="N35" s="51">
        <v>0</v>
      </c>
      <c r="O35" s="54">
        <v>14</v>
      </c>
      <c r="P35" s="53">
        <f>SUM(N35:O35)</f>
        <v>14</v>
      </c>
      <c r="Q35" s="56"/>
      <c r="R35" s="57" t="s">
        <v>91</v>
      </c>
      <c r="S35" s="3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s="5" customFormat="1" ht="30" customHeight="1" thickBot="1">
      <c r="A36" s="23"/>
      <c r="B36" s="4"/>
      <c r="C36" s="4"/>
      <c r="D36" s="258" t="s">
        <v>65</v>
      </c>
      <c r="E36" s="212"/>
      <c r="F36" s="212"/>
      <c r="G36" s="258" t="s">
        <v>73</v>
      </c>
      <c r="H36" s="212"/>
      <c r="I36" s="212"/>
      <c r="J36" s="258" t="s">
        <v>73</v>
      </c>
      <c r="K36" s="212"/>
      <c r="L36" s="212"/>
      <c r="M36" s="212"/>
      <c r="N36" s="258" t="s">
        <v>74</v>
      </c>
      <c r="O36" s="212"/>
      <c r="P36" s="212"/>
      <c r="Q36" s="33"/>
      <c r="R36" s="33"/>
      <c r="S36" s="3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s="5" customFormat="1" ht="34.5" customHeight="1" thickBot="1">
      <c r="A37" s="126" t="s">
        <v>54</v>
      </c>
      <c r="B37" s="127"/>
      <c r="C37" s="127"/>
      <c r="D37" s="25">
        <f>D11+D13-D17-D25-D33</f>
        <v>2463</v>
      </c>
      <c r="E37" s="37">
        <f>E11+E13-E17-E25-E33</f>
        <v>601</v>
      </c>
      <c r="F37" s="29">
        <f>SUM(D37:E37)</f>
        <v>3064</v>
      </c>
      <c r="G37" s="25">
        <f>G11+G13-G17-G25-G33</f>
        <v>2123</v>
      </c>
      <c r="H37" s="37">
        <f>H11+H13-H17-H25-H33</f>
        <v>501</v>
      </c>
      <c r="I37" s="29">
        <f>SUM(G37:H37)</f>
        <v>2624</v>
      </c>
      <c r="J37" s="25">
        <f>J11+J13-J17-J25-J33</f>
        <v>2123</v>
      </c>
      <c r="K37" s="37">
        <f>K11+K13-K17-K25-K33</f>
        <v>501</v>
      </c>
      <c r="L37" s="29">
        <f>SUM(J37:K37)</f>
        <v>2624</v>
      </c>
      <c r="M37" s="128">
        <f>ROUND(L37-P37,2)/P37*100</f>
        <v>-3.1734317343173433</v>
      </c>
      <c r="N37" s="25">
        <f>N11+N13-N17-N25-N33</f>
        <v>1718</v>
      </c>
      <c r="O37" s="37">
        <f>O11+O13-O17-O25-O33</f>
        <v>992</v>
      </c>
      <c r="P37" s="29">
        <f>SUM(N37:O37)</f>
        <v>2710</v>
      </c>
      <c r="Q37" s="129"/>
      <c r="R37" s="129"/>
      <c r="S37" s="130" t="s">
        <v>92</v>
      </c>
      <c r="T37" s="30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s="5" customFormat="1" ht="9" customHeight="1" thickBot="1">
      <c r="A38" s="131"/>
      <c r="B38" s="20"/>
      <c r="C38" s="20"/>
      <c r="D38" s="58"/>
      <c r="E38" s="58"/>
      <c r="F38" s="58"/>
      <c r="G38" s="212"/>
      <c r="H38" s="212"/>
      <c r="I38" s="212"/>
      <c r="J38" s="212"/>
      <c r="K38" s="212"/>
      <c r="L38" s="212"/>
      <c r="M38" s="132"/>
      <c r="N38" s="212"/>
      <c r="O38" s="212"/>
      <c r="P38" s="212"/>
      <c r="Q38" s="259"/>
      <c r="R38" s="259"/>
      <c r="S38" s="3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s="5" customFormat="1" ht="31.5" customHeight="1" thickBot="1">
      <c r="A39" s="122" t="s">
        <v>93</v>
      </c>
      <c r="B39" s="24"/>
      <c r="C39" s="24"/>
      <c r="D39" s="123">
        <f aca="true" t="shared" si="6" ref="D39:L39">SUM(D40:D41)</f>
        <v>2463</v>
      </c>
      <c r="E39" s="37">
        <f t="shared" si="6"/>
        <v>601</v>
      </c>
      <c r="F39" s="26">
        <f t="shared" si="6"/>
        <v>3064</v>
      </c>
      <c r="G39" s="123">
        <f t="shared" si="6"/>
        <v>2123</v>
      </c>
      <c r="H39" s="37">
        <f t="shared" si="6"/>
        <v>501</v>
      </c>
      <c r="I39" s="26">
        <f t="shared" si="6"/>
        <v>2624</v>
      </c>
      <c r="J39" s="123">
        <f t="shared" si="6"/>
        <v>2123</v>
      </c>
      <c r="K39" s="37">
        <f t="shared" si="6"/>
        <v>501</v>
      </c>
      <c r="L39" s="27">
        <f t="shared" si="6"/>
        <v>2624</v>
      </c>
      <c r="M39" s="60">
        <f>ROUND(L39-P39,2)/P39*100</f>
        <v>-3.1734317343173433</v>
      </c>
      <c r="N39" s="123">
        <f>SUM(N40:N41)</f>
        <v>1718</v>
      </c>
      <c r="O39" s="37">
        <f>SUM(O40:O41)</f>
        <v>992</v>
      </c>
      <c r="P39" s="27">
        <f>SUM(N39:O39)</f>
        <v>2710</v>
      </c>
      <c r="Q39" s="30"/>
      <c r="R39" s="30"/>
      <c r="S39" s="31" t="s">
        <v>94</v>
      </c>
      <c r="T39" s="3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s="5" customFormat="1" ht="27" customHeight="1">
      <c r="A40" s="133"/>
      <c r="B40" s="42" t="s">
        <v>19</v>
      </c>
      <c r="C40" s="43"/>
      <c r="D40" s="44">
        <v>2224</v>
      </c>
      <c r="E40" s="74">
        <v>475</v>
      </c>
      <c r="F40" s="75">
        <f>SUM(D40:E40)</f>
        <v>2699</v>
      </c>
      <c r="G40" s="74">
        <v>1908</v>
      </c>
      <c r="H40" s="74">
        <v>386</v>
      </c>
      <c r="I40" s="75">
        <f>SUM(G40:H40)</f>
        <v>2294</v>
      </c>
      <c r="J40" s="74">
        <v>1908</v>
      </c>
      <c r="K40" s="74">
        <v>386</v>
      </c>
      <c r="L40" s="41">
        <f>SUM(J40:K40)</f>
        <v>2294</v>
      </c>
      <c r="M40" s="46">
        <f>ROUND(L40-P40,2)/P40*100</f>
        <v>-5.323978539001238</v>
      </c>
      <c r="N40" s="74">
        <v>1555</v>
      </c>
      <c r="O40" s="74">
        <v>868</v>
      </c>
      <c r="P40" s="41">
        <f>SUM(N40:O40)</f>
        <v>2423</v>
      </c>
      <c r="Q40" s="47"/>
      <c r="R40" s="48" t="s">
        <v>20</v>
      </c>
      <c r="S40" s="3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s="5" customFormat="1" ht="27" customHeight="1" thickBot="1">
      <c r="A41" s="133"/>
      <c r="B41" s="78" t="s">
        <v>21</v>
      </c>
      <c r="C41" s="125"/>
      <c r="D41" s="51">
        <v>239</v>
      </c>
      <c r="E41" s="52">
        <v>126</v>
      </c>
      <c r="F41" s="53">
        <f>SUM(D41:E41)</f>
        <v>365</v>
      </c>
      <c r="G41" s="52">
        <v>215</v>
      </c>
      <c r="H41" s="52">
        <v>115</v>
      </c>
      <c r="I41" s="53">
        <f>SUM(G41:H41)</f>
        <v>330</v>
      </c>
      <c r="J41" s="52">
        <v>215</v>
      </c>
      <c r="K41" s="52">
        <v>115</v>
      </c>
      <c r="L41" s="53">
        <f>SUM(J41:K41)</f>
        <v>330</v>
      </c>
      <c r="M41" s="134">
        <f>ROUND(L41-P41,2)/P41*100</f>
        <v>14.982578397212542</v>
      </c>
      <c r="N41" s="51">
        <v>163</v>
      </c>
      <c r="O41" s="52">
        <v>124</v>
      </c>
      <c r="P41" s="53">
        <f>SUM(N41:O41)</f>
        <v>287</v>
      </c>
      <c r="Q41" s="56"/>
      <c r="R41" s="57" t="s">
        <v>22</v>
      </c>
      <c r="S41" s="3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 s="5" customFormat="1" ht="12" customHeight="1" thickBot="1">
      <c r="A42" s="24"/>
      <c r="B42" s="24"/>
      <c r="C42" s="2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30"/>
      <c r="R42" s="30"/>
      <c r="S42" s="135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1:20" s="5" customFormat="1" ht="27" customHeight="1">
      <c r="A43" s="136" t="s">
        <v>43</v>
      </c>
      <c r="B43" s="137"/>
      <c r="C43" s="137"/>
      <c r="D43" s="138"/>
      <c r="E43" s="139"/>
      <c r="F43" s="140"/>
      <c r="G43" s="138"/>
      <c r="H43" s="139"/>
      <c r="I43" s="140"/>
      <c r="J43" s="138"/>
      <c r="K43" s="139"/>
      <c r="L43" s="140"/>
      <c r="M43" s="141"/>
      <c r="N43" s="138"/>
      <c r="O43" s="139"/>
      <c r="P43" s="140"/>
      <c r="Q43" s="20"/>
      <c r="R43" s="20"/>
      <c r="S43" s="142" t="s">
        <v>95</v>
      </c>
      <c r="T43" s="204"/>
    </row>
    <row r="44" spans="1:20" s="5" customFormat="1" ht="27" customHeight="1">
      <c r="A44" s="122" t="s">
        <v>44</v>
      </c>
      <c r="B44" s="84"/>
      <c r="C44" s="84"/>
      <c r="D44" s="143"/>
      <c r="E44" s="144"/>
      <c r="F44" s="145"/>
      <c r="G44" s="143"/>
      <c r="H44" s="144"/>
      <c r="I44" s="145"/>
      <c r="J44" s="143"/>
      <c r="K44" s="144"/>
      <c r="L44" s="145"/>
      <c r="M44" s="146"/>
      <c r="N44" s="143"/>
      <c r="O44" s="144"/>
      <c r="P44" s="145"/>
      <c r="Q44" s="4"/>
      <c r="R44" s="4"/>
      <c r="S44" s="31" t="s">
        <v>96</v>
      </c>
      <c r="T44" s="30"/>
    </row>
    <row r="45" spans="1:20" s="5" customFormat="1" ht="27" customHeight="1">
      <c r="A45" s="147"/>
      <c r="B45" s="84" t="s">
        <v>45</v>
      </c>
      <c r="C45" s="84"/>
      <c r="D45" s="148">
        <v>0</v>
      </c>
      <c r="E45" s="144">
        <v>0</v>
      </c>
      <c r="F45" s="149">
        <f>SUM(D45:E45)</f>
        <v>0</v>
      </c>
      <c r="G45" s="148">
        <v>27</v>
      </c>
      <c r="H45" s="144">
        <f>E50</f>
        <v>0</v>
      </c>
      <c r="I45" s="149">
        <f>SUM(G45:H45)</f>
        <v>27</v>
      </c>
      <c r="J45" s="148">
        <v>0</v>
      </c>
      <c r="K45" s="144">
        <v>41</v>
      </c>
      <c r="L45" s="149">
        <f>SUM(J45:K45)</f>
        <v>41</v>
      </c>
      <c r="M45" s="150" t="s">
        <v>23</v>
      </c>
      <c r="N45" s="148">
        <v>7</v>
      </c>
      <c r="O45" s="144">
        <v>1</v>
      </c>
      <c r="P45" s="145">
        <f>SUM(N45:O45)</f>
        <v>8</v>
      </c>
      <c r="Q45" s="4"/>
      <c r="R45" s="33" t="s">
        <v>46</v>
      </c>
      <c r="S45" s="34"/>
      <c r="T45" s="4"/>
    </row>
    <row r="46" spans="1:20" s="5" customFormat="1" ht="27" customHeight="1">
      <c r="A46" s="147"/>
      <c r="B46" s="84" t="s">
        <v>47</v>
      </c>
      <c r="C46" s="84"/>
      <c r="D46" s="148">
        <v>27</v>
      </c>
      <c r="E46" s="144">
        <v>0</v>
      </c>
      <c r="F46" s="149">
        <f>SUM(D46:E46)</f>
        <v>27</v>
      </c>
      <c r="G46" s="148">
        <v>0</v>
      </c>
      <c r="H46" s="144">
        <v>0</v>
      </c>
      <c r="I46" s="149">
        <f>SUM(G46:H46)</f>
        <v>0</v>
      </c>
      <c r="J46" s="148">
        <v>27</v>
      </c>
      <c r="K46" s="144">
        <v>0</v>
      </c>
      <c r="L46" s="149">
        <f>SUM(J46:K46)</f>
        <v>27</v>
      </c>
      <c r="M46" s="150" t="s">
        <v>23</v>
      </c>
      <c r="N46" s="148">
        <v>48</v>
      </c>
      <c r="O46" s="144">
        <v>292</v>
      </c>
      <c r="P46" s="145">
        <f>SUM(N46:O46)</f>
        <v>340</v>
      </c>
      <c r="Q46" s="4"/>
      <c r="R46" s="33" t="s">
        <v>48</v>
      </c>
      <c r="S46" s="34"/>
      <c r="T46" s="4"/>
    </row>
    <row r="47" spans="1:20" s="5" customFormat="1" ht="27" customHeight="1">
      <c r="A47" s="147"/>
      <c r="B47" s="84" t="s">
        <v>66</v>
      </c>
      <c r="C47" s="84"/>
      <c r="D47" s="148">
        <v>0</v>
      </c>
      <c r="E47" s="144">
        <v>0</v>
      </c>
      <c r="F47" s="149">
        <f>SUM(D47:E47)</f>
        <v>0</v>
      </c>
      <c r="G47" s="148">
        <v>11</v>
      </c>
      <c r="H47" s="144">
        <v>0</v>
      </c>
      <c r="I47" s="149">
        <f>SUM(G47:H47)</f>
        <v>11</v>
      </c>
      <c r="J47" s="148">
        <v>11</v>
      </c>
      <c r="K47" s="144">
        <v>19</v>
      </c>
      <c r="L47" s="149">
        <f>SUM(J47:K47)</f>
        <v>30</v>
      </c>
      <c r="M47" s="150" t="s">
        <v>23</v>
      </c>
      <c r="N47" s="148">
        <v>55</v>
      </c>
      <c r="O47" s="144">
        <v>236</v>
      </c>
      <c r="P47" s="145">
        <f>SUM(N47:O47)</f>
        <v>291</v>
      </c>
      <c r="Q47" s="4"/>
      <c r="R47" s="33" t="s">
        <v>55</v>
      </c>
      <c r="S47" s="34"/>
      <c r="T47" s="4"/>
    </row>
    <row r="48" spans="1:20" s="5" customFormat="1" ht="27" customHeight="1">
      <c r="A48" s="147"/>
      <c r="B48" s="84"/>
      <c r="C48" s="84" t="s">
        <v>97</v>
      </c>
      <c r="D48" s="148">
        <v>0</v>
      </c>
      <c r="E48" s="144">
        <v>0</v>
      </c>
      <c r="F48" s="149">
        <v>0</v>
      </c>
      <c r="G48" s="148">
        <v>0</v>
      </c>
      <c r="H48" s="144">
        <v>0</v>
      </c>
      <c r="I48" s="149">
        <v>0</v>
      </c>
      <c r="J48" s="148">
        <v>0</v>
      </c>
      <c r="K48" s="144">
        <v>0</v>
      </c>
      <c r="L48" s="149">
        <v>0</v>
      </c>
      <c r="M48" s="150" t="s">
        <v>23</v>
      </c>
      <c r="N48" s="148">
        <v>0</v>
      </c>
      <c r="O48" s="144">
        <v>15</v>
      </c>
      <c r="P48" s="145">
        <f>N48+O48</f>
        <v>15</v>
      </c>
      <c r="Q48" s="4"/>
      <c r="R48" s="33" t="s">
        <v>56</v>
      </c>
      <c r="S48" s="34"/>
      <c r="T48" s="4"/>
    </row>
    <row r="49" spans="1:20" s="5" customFormat="1" ht="27" customHeight="1">
      <c r="A49" s="147"/>
      <c r="B49" s="84" t="s">
        <v>98</v>
      </c>
      <c r="C49" s="84"/>
      <c r="D49" s="148">
        <v>0</v>
      </c>
      <c r="E49" s="151">
        <v>0</v>
      </c>
      <c r="F49" s="149">
        <f>SUM(D49:E49)</f>
        <v>0</v>
      </c>
      <c r="G49" s="148">
        <v>0</v>
      </c>
      <c r="H49" s="151">
        <v>0</v>
      </c>
      <c r="I49" s="149">
        <f>SUM(G49:H49)</f>
        <v>0</v>
      </c>
      <c r="J49" s="148">
        <v>0</v>
      </c>
      <c r="K49" s="151">
        <v>22</v>
      </c>
      <c r="L49" s="149">
        <f>SUM(J49:K49)</f>
        <v>22</v>
      </c>
      <c r="M49" s="152" t="s">
        <v>23</v>
      </c>
      <c r="N49" s="148">
        <v>0</v>
      </c>
      <c r="O49" s="151">
        <v>1</v>
      </c>
      <c r="P49" s="145">
        <f>SUM(N49:O49)</f>
        <v>1</v>
      </c>
      <c r="Q49" s="4"/>
      <c r="R49" s="33" t="s">
        <v>99</v>
      </c>
      <c r="S49" s="34"/>
      <c r="T49" s="4"/>
    </row>
    <row r="50" spans="1:20" s="5" customFormat="1" ht="27" customHeight="1" thickBot="1">
      <c r="A50" s="153"/>
      <c r="B50" s="154" t="s">
        <v>49</v>
      </c>
      <c r="C50" s="154"/>
      <c r="D50" s="155">
        <f>D45+D46-D47-D49</f>
        <v>27</v>
      </c>
      <c r="E50" s="156">
        <f>E45+E46-E47-E49</f>
        <v>0</v>
      </c>
      <c r="F50" s="156">
        <f>SUM(D50:E50)</f>
        <v>27</v>
      </c>
      <c r="G50" s="155">
        <f>G45+G46-G47-G49</f>
        <v>16</v>
      </c>
      <c r="H50" s="156">
        <f>H45+H46-H47-H49</f>
        <v>0</v>
      </c>
      <c r="I50" s="156">
        <f>SUM(G50:H50)</f>
        <v>16</v>
      </c>
      <c r="J50" s="155">
        <f>J45+J46-J47-J49</f>
        <v>16</v>
      </c>
      <c r="K50" s="156">
        <f>K45+K46-K47-K49</f>
        <v>0</v>
      </c>
      <c r="L50" s="156">
        <f>SUM(J50:K50)</f>
        <v>16</v>
      </c>
      <c r="M50" s="157" t="s">
        <v>23</v>
      </c>
      <c r="N50" s="155">
        <f>N45+N46-N47-N49</f>
        <v>0</v>
      </c>
      <c r="O50" s="156">
        <f>O45+O46-O47-O48-O49</f>
        <v>41</v>
      </c>
      <c r="P50" s="158">
        <f>SUM(N50:O50)</f>
        <v>41</v>
      </c>
      <c r="Q50" s="159"/>
      <c r="R50" s="160" t="s">
        <v>50</v>
      </c>
      <c r="S50" s="135"/>
      <c r="T50" s="4"/>
    </row>
    <row r="51" spans="1:20" s="5" customFormat="1" ht="27" customHeight="1">
      <c r="A51" s="161" t="s">
        <v>100</v>
      </c>
      <c r="B51" s="84"/>
      <c r="C51" s="84"/>
      <c r="D51" s="162"/>
      <c r="E51" s="162"/>
      <c r="F51" s="162"/>
      <c r="G51" s="162"/>
      <c r="H51" s="162"/>
      <c r="J51" s="210" t="s">
        <v>101</v>
      </c>
      <c r="K51" s="210"/>
      <c r="L51" s="163"/>
      <c r="M51" s="164"/>
      <c r="N51" s="165"/>
      <c r="O51" s="165"/>
      <c r="P51" s="165"/>
      <c r="Q51" s="4"/>
      <c r="R51" s="166"/>
      <c r="S51" s="167" t="s">
        <v>102</v>
      </c>
      <c r="T51" s="166"/>
    </row>
    <row r="52" spans="1:20" s="5" customFormat="1" ht="27" customHeight="1">
      <c r="A52" s="161" t="s">
        <v>103</v>
      </c>
      <c r="B52" s="84"/>
      <c r="C52" s="84"/>
      <c r="D52" s="162"/>
      <c r="E52" s="162"/>
      <c r="F52" s="162"/>
      <c r="G52" s="162"/>
      <c r="H52" s="162"/>
      <c r="I52" s="205" t="s">
        <v>104</v>
      </c>
      <c r="J52" s="205"/>
      <c r="K52" s="211" t="s">
        <v>105</v>
      </c>
      <c r="L52" s="211"/>
      <c r="M52" s="164"/>
      <c r="N52" s="165"/>
      <c r="O52" s="165"/>
      <c r="P52" s="165"/>
      <c r="Q52" s="4"/>
      <c r="R52" s="166"/>
      <c r="S52" s="167" t="s">
        <v>106</v>
      </c>
      <c r="T52" s="166"/>
    </row>
    <row r="53" spans="1:20" s="5" customFormat="1" ht="27" customHeight="1">
      <c r="A53" s="161"/>
      <c r="B53" s="84"/>
      <c r="C53" s="84"/>
      <c r="D53" s="162"/>
      <c r="E53" s="162"/>
      <c r="F53" s="162"/>
      <c r="H53" s="168" t="s">
        <v>107</v>
      </c>
      <c r="I53" s="165" t="s">
        <v>60</v>
      </c>
      <c r="J53" s="169" t="s">
        <v>29</v>
      </c>
      <c r="K53" s="165" t="s">
        <v>61</v>
      </c>
      <c r="L53" s="169" t="s">
        <v>29</v>
      </c>
      <c r="M53" s="113" t="s">
        <v>108</v>
      </c>
      <c r="N53" s="165"/>
      <c r="O53" s="165"/>
      <c r="P53" s="165"/>
      <c r="Q53" s="4"/>
      <c r="R53" s="166"/>
      <c r="S53" s="170"/>
      <c r="T53" s="113"/>
    </row>
    <row r="54" spans="1:20" s="5" customFormat="1" ht="27" customHeight="1">
      <c r="A54" s="171"/>
      <c r="B54" s="84"/>
      <c r="C54" s="84"/>
      <c r="E54" s="168"/>
      <c r="F54" s="168"/>
      <c r="H54" s="168" t="s">
        <v>109</v>
      </c>
      <c r="I54" s="165" t="s">
        <v>57</v>
      </c>
      <c r="J54" s="169" t="s">
        <v>29</v>
      </c>
      <c r="K54" s="165" t="s">
        <v>58</v>
      </c>
      <c r="L54" s="169" t="s">
        <v>29</v>
      </c>
      <c r="M54" s="172" t="s">
        <v>110</v>
      </c>
      <c r="N54" s="165"/>
      <c r="O54" s="165"/>
      <c r="P54" s="165"/>
      <c r="Q54" s="4"/>
      <c r="R54" s="166"/>
      <c r="S54" s="170"/>
      <c r="T54" s="113"/>
    </row>
    <row r="55" spans="1:20" s="5" customFormat="1" ht="27" customHeight="1">
      <c r="A55" s="171"/>
      <c r="B55" s="84"/>
      <c r="C55" s="84"/>
      <c r="D55" s="168"/>
      <c r="F55" s="168"/>
      <c r="H55" s="173" t="s">
        <v>111</v>
      </c>
      <c r="I55" s="165" t="s">
        <v>112</v>
      </c>
      <c r="J55" s="169" t="s">
        <v>29</v>
      </c>
      <c r="K55" s="165" t="s">
        <v>113</v>
      </c>
      <c r="L55" s="169" t="s">
        <v>29</v>
      </c>
      <c r="M55" s="174" t="s">
        <v>114</v>
      </c>
      <c r="N55" s="165"/>
      <c r="O55" s="165"/>
      <c r="P55" s="165"/>
      <c r="Q55" s="4"/>
      <c r="R55" s="166"/>
      <c r="S55" s="170"/>
      <c r="T55" s="113"/>
    </row>
    <row r="56" spans="1:20" s="5" customFormat="1" ht="27" customHeight="1">
      <c r="A56" s="175" t="s">
        <v>115</v>
      </c>
      <c r="B56" s="84"/>
      <c r="C56" s="84"/>
      <c r="D56" s="165"/>
      <c r="E56" s="165"/>
      <c r="F56" s="165"/>
      <c r="G56" s="165"/>
      <c r="H56" s="165"/>
      <c r="J56" s="209" t="s">
        <v>116</v>
      </c>
      <c r="K56" s="209"/>
      <c r="L56" s="165"/>
      <c r="M56" s="164"/>
      <c r="N56" s="165"/>
      <c r="O56" s="165"/>
      <c r="P56" s="165"/>
      <c r="Q56" s="4"/>
      <c r="R56" s="166"/>
      <c r="S56" s="167" t="s">
        <v>117</v>
      </c>
      <c r="T56" s="166"/>
    </row>
    <row r="57" spans="1:20" s="5" customFormat="1" ht="27" customHeight="1">
      <c r="A57" s="176" t="s">
        <v>118</v>
      </c>
      <c r="B57" s="84"/>
      <c r="C57" s="84"/>
      <c r="D57" s="165"/>
      <c r="E57" s="165"/>
      <c r="F57" s="165"/>
      <c r="G57" s="165"/>
      <c r="H57" s="165"/>
      <c r="J57" s="209" t="s">
        <v>119</v>
      </c>
      <c r="K57" s="209"/>
      <c r="L57" s="165"/>
      <c r="M57" s="164"/>
      <c r="N57" s="165"/>
      <c r="O57" s="165"/>
      <c r="P57" s="165"/>
      <c r="Q57" s="4"/>
      <c r="R57" s="166"/>
      <c r="S57" s="167" t="s">
        <v>120</v>
      </c>
      <c r="T57" s="166"/>
    </row>
    <row r="58" spans="1:20" s="5" customFormat="1" ht="27" customHeight="1">
      <c r="A58" s="161" t="s">
        <v>121</v>
      </c>
      <c r="B58" s="84"/>
      <c r="C58" s="84"/>
      <c r="D58" s="165"/>
      <c r="E58" s="165"/>
      <c r="F58" s="165"/>
      <c r="G58" s="165"/>
      <c r="H58" s="165"/>
      <c r="I58" s="165"/>
      <c r="J58" s="165"/>
      <c r="K58" s="165"/>
      <c r="L58" s="165"/>
      <c r="M58" s="164"/>
      <c r="N58" s="165"/>
      <c r="O58" s="165"/>
      <c r="P58" s="165"/>
      <c r="Q58" s="4"/>
      <c r="R58" s="33"/>
      <c r="S58" s="167" t="s">
        <v>122</v>
      </c>
      <c r="T58" s="166"/>
    </row>
    <row r="59" spans="1:96" s="184" customFormat="1" ht="9" customHeight="1" thickBot="1">
      <c r="A59" s="177"/>
      <c r="B59" s="178"/>
      <c r="C59" s="179"/>
      <c r="D59" s="179"/>
      <c r="E59" s="179"/>
      <c r="F59" s="179"/>
      <c r="G59" s="179"/>
      <c r="H59" s="180"/>
      <c r="I59" s="181"/>
      <c r="J59" s="179"/>
      <c r="K59" s="180"/>
      <c r="L59" s="179"/>
      <c r="M59" s="180"/>
      <c r="N59" s="179"/>
      <c r="O59" s="178"/>
      <c r="P59" s="178"/>
      <c r="Q59" s="178"/>
      <c r="R59" s="178"/>
      <c r="S59" s="182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</row>
    <row r="60" spans="1:96" s="184" customFormat="1" ht="21" customHeight="1">
      <c r="A60" s="185"/>
      <c r="C60" s="185"/>
      <c r="D60" s="185"/>
      <c r="E60" s="185"/>
      <c r="F60" s="185"/>
      <c r="I60" s="186"/>
      <c r="J60" s="186"/>
      <c r="K60" s="186"/>
      <c r="L60" s="186"/>
      <c r="M60" s="186"/>
      <c r="N60" s="186"/>
      <c r="O60" s="186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</row>
    <row r="61" spans="1:96" s="184" customFormat="1" ht="21" customHeight="1">
      <c r="A61" s="185"/>
      <c r="C61" s="185"/>
      <c r="D61" s="185"/>
      <c r="E61" s="185"/>
      <c r="F61" s="185"/>
      <c r="I61" s="186"/>
      <c r="J61" s="185"/>
      <c r="K61" s="186"/>
      <c r="L61" s="185"/>
      <c r="M61" s="185"/>
      <c r="N61" s="186"/>
      <c r="O61" s="185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</row>
    <row r="62" spans="1:96" s="184" customFormat="1" ht="21" customHeight="1">
      <c r="A62" s="187"/>
      <c r="B62" s="185"/>
      <c r="C62" s="185"/>
      <c r="D62" s="185"/>
      <c r="E62" s="185"/>
      <c r="F62" s="185"/>
      <c r="G62" s="187"/>
      <c r="H62" s="185"/>
      <c r="I62" s="186"/>
      <c r="J62" s="185"/>
      <c r="K62" s="186"/>
      <c r="L62" s="185"/>
      <c r="M62" s="185"/>
      <c r="N62" s="186"/>
      <c r="O62" s="185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</row>
    <row r="63" spans="1:18" s="184" customFormat="1" ht="21" customHeight="1">
      <c r="A63" s="188"/>
      <c r="B63" s="189"/>
      <c r="C63" s="185"/>
      <c r="D63" s="185"/>
      <c r="E63" s="185"/>
      <c r="F63" s="185"/>
      <c r="G63" s="185"/>
      <c r="H63" s="185"/>
      <c r="I63" s="186"/>
      <c r="J63" s="185"/>
      <c r="K63" s="186"/>
      <c r="L63" s="185"/>
      <c r="M63" s="185"/>
      <c r="N63" s="186"/>
      <c r="O63" s="185"/>
      <c r="P63" s="185"/>
      <c r="Q63" s="190"/>
      <c r="R63" s="190"/>
    </row>
    <row r="64" spans="1:18" s="184" customFormat="1" ht="21" customHeight="1">
      <c r="A64" s="187"/>
      <c r="B64" s="185"/>
      <c r="C64" s="185"/>
      <c r="D64" s="185"/>
      <c r="E64" s="185"/>
      <c r="F64" s="185"/>
      <c r="G64" s="185"/>
      <c r="H64" s="185"/>
      <c r="I64" s="191"/>
      <c r="J64" s="185"/>
      <c r="K64" s="185"/>
      <c r="L64" s="185"/>
      <c r="M64" s="185"/>
      <c r="N64" s="185"/>
      <c r="O64" s="185"/>
      <c r="P64" s="185"/>
      <c r="Q64" s="190"/>
      <c r="R64" s="190"/>
    </row>
    <row r="65" spans="1:18" s="184" customFormat="1" ht="21" customHeight="1">
      <c r="A65" s="188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90"/>
      <c r="R65" s="190"/>
    </row>
    <row r="66" spans="1:18" s="184" customFormat="1" ht="21" customHeight="1">
      <c r="A66" s="188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90"/>
      <c r="R66" s="190"/>
    </row>
    <row r="67" spans="1:96" ht="21" customHeight="1">
      <c r="A67" s="192"/>
      <c r="B67" s="184"/>
      <c r="C67" s="185"/>
      <c r="D67" s="185"/>
      <c r="E67" s="185"/>
      <c r="F67" s="185"/>
      <c r="G67" s="185"/>
      <c r="H67" s="185"/>
      <c r="I67" s="193"/>
      <c r="J67" s="193"/>
      <c r="K67" s="193"/>
      <c r="L67" s="193"/>
      <c r="M67" s="193"/>
      <c r="N67" s="193"/>
      <c r="O67" s="193"/>
      <c r="P67" s="193"/>
      <c r="Q67" s="194"/>
      <c r="R67" s="194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</row>
    <row r="68" spans="1:14" ht="21" customHeight="1">
      <c r="A68" s="187"/>
      <c r="B68" s="185"/>
      <c r="C68" s="196"/>
      <c r="D68" s="185"/>
      <c r="E68" s="185"/>
      <c r="F68" s="185"/>
      <c r="G68" s="185"/>
      <c r="H68" s="185"/>
      <c r="I68" s="193"/>
      <c r="J68" s="193"/>
      <c r="K68" s="193"/>
      <c r="L68" s="197"/>
      <c r="M68" s="193"/>
      <c r="N68" s="193"/>
    </row>
    <row r="69" spans="1:96" ht="21" customHeight="1">
      <c r="A69" s="199"/>
      <c r="B69" s="185"/>
      <c r="C69" s="184"/>
      <c r="D69" s="185"/>
      <c r="E69" s="185"/>
      <c r="F69" s="185"/>
      <c r="G69" s="185"/>
      <c r="H69" s="184"/>
      <c r="I69" s="184"/>
      <c r="J69" s="184"/>
      <c r="K69" s="184"/>
      <c r="L69" s="184"/>
      <c r="M69" s="184"/>
      <c r="N69" s="184"/>
      <c r="O69" s="193"/>
      <c r="P69" s="193"/>
      <c r="Q69" s="193"/>
      <c r="R69" s="193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</row>
    <row r="70" spans="1:96" ht="21" customHeight="1">
      <c r="A70" s="200"/>
      <c r="B70" s="189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</row>
    <row r="71" spans="1:18" ht="21" customHeight="1">
      <c r="A71" s="198"/>
      <c r="B71" s="193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18" ht="21" customHeight="1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</row>
    <row r="73" spans="1:18" ht="21" customHeight="1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</row>
    <row r="74" spans="1:18" ht="21" customHeight="1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</row>
    <row r="75" spans="1:18" ht="21" customHeight="1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</row>
    <row r="76" spans="1:18" ht="21" customHeight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</row>
    <row r="77" spans="1:18" ht="21" customHeight="1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</row>
    <row r="78" spans="1:18" ht="21" customHeight="1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</row>
    <row r="79" spans="1:18" ht="21" customHeight="1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18" ht="18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</row>
    <row r="81" spans="1:18" ht="18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</row>
    <row r="82" spans="1:18" ht="18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</row>
    <row r="83" spans="1:18" ht="18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</row>
    <row r="84" spans="1:18" ht="18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</row>
    <row r="85" spans="1:18" ht="18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</row>
    <row r="86" spans="1:18" ht="18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</row>
    <row r="87" spans="1:18" ht="18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</row>
    <row r="88" spans="1:18" ht="18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</row>
    <row r="89" spans="1:18" ht="18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</row>
    <row r="90" spans="1:18" ht="18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</row>
    <row r="91" spans="1:18" ht="18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</row>
    <row r="92" spans="1:18" ht="18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</row>
    <row r="93" spans="1:18" ht="18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</row>
    <row r="94" spans="1:18" ht="18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8" ht="18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</row>
    <row r="96" spans="1:18" ht="18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</row>
    <row r="97" spans="1:18" ht="18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</row>
    <row r="98" spans="1:18" ht="18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</row>
    <row r="99" spans="1:18" ht="18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</row>
    <row r="100" spans="1:18" ht="18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</row>
    <row r="101" spans="1:18" ht="18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</row>
    <row r="102" spans="1:18" ht="18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</row>
    <row r="103" spans="1:18" ht="18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</row>
    <row r="104" spans="1:18" ht="18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</row>
    <row r="105" spans="1:18" ht="18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</row>
    <row r="106" spans="1:18" ht="18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</row>
    <row r="107" spans="1:18" ht="18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</row>
    <row r="108" spans="1:18" ht="18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</row>
    <row r="109" spans="1:18" ht="18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</row>
    <row r="110" spans="97:181" s="198" customFormat="1" ht="18"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  <c r="FP110" s="195"/>
      <c r="FQ110" s="195"/>
      <c r="FR110" s="195"/>
      <c r="FS110" s="195"/>
      <c r="FT110" s="195"/>
      <c r="FU110" s="195"/>
      <c r="FV110" s="195"/>
      <c r="FW110" s="195"/>
      <c r="FX110" s="195"/>
      <c r="FY110" s="195"/>
    </row>
    <row r="111" spans="97:181" s="198" customFormat="1" ht="18"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</row>
    <row r="112" spans="97:181" s="198" customFormat="1" ht="18"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  <c r="FP112" s="195"/>
      <c r="FQ112" s="195"/>
      <c r="FR112" s="195"/>
      <c r="FS112" s="195"/>
      <c r="FT112" s="195"/>
      <c r="FU112" s="195"/>
      <c r="FV112" s="195"/>
      <c r="FW112" s="195"/>
      <c r="FX112" s="195"/>
      <c r="FY112" s="195"/>
    </row>
    <row r="113" spans="97:181" s="198" customFormat="1" ht="18"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  <c r="FP113" s="195"/>
      <c r="FQ113" s="195"/>
      <c r="FR113" s="195"/>
      <c r="FS113" s="195"/>
      <c r="FT113" s="195"/>
      <c r="FU113" s="195"/>
      <c r="FV113" s="195"/>
      <c r="FW113" s="195"/>
      <c r="FX113" s="195"/>
      <c r="FY113" s="195"/>
    </row>
    <row r="114" spans="97:181" s="198" customFormat="1" ht="18"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95"/>
      <c r="FT114" s="195"/>
      <c r="FU114" s="195"/>
      <c r="FV114" s="195"/>
      <c r="FW114" s="195"/>
      <c r="FX114" s="195"/>
      <c r="FY114" s="195"/>
    </row>
    <row r="115" spans="97:181" s="198" customFormat="1" ht="18"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  <c r="FP115" s="195"/>
      <c r="FQ115" s="195"/>
      <c r="FR115" s="195"/>
      <c r="FS115" s="195"/>
      <c r="FT115" s="195"/>
      <c r="FU115" s="195"/>
      <c r="FV115" s="195"/>
      <c r="FW115" s="195"/>
      <c r="FX115" s="195"/>
      <c r="FY115" s="195"/>
    </row>
    <row r="116" spans="97:181" s="198" customFormat="1" ht="18"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  <c r="FP116" s="195"/>
      <c r="FQ116" s="195"/>
      <c r="FR116" s="195"/>
      <c r="FS116" s="195"/>
      <c r="FT116" s="195"/>
      <c r="FU116" s="195"/>
      <c r="FV116" s="195"/>
      <c r="FW116" s="195"/>
      <c r="FX116" s="195"/>
      <c r="FY116" s="195"/>
    </row>
    <row r="117" s="198" customFormat="1" ht="18"/>
    <row r="118" s="198" customFormat="1" ht="18"/>
    <row r="119" s="198" customFormat="1" ht="18"/>
    <row r="120" s="198" customFormat="1" ht="18"/>
    <row r="121" s="198" customFormat="1" ht="18"/>
    <row r="122" s="198" customFormat="1" ht="18"/>
    <row r="123" s="198" customFormat="1" ht="18"/>
    <row r="124" s="198" customFormat="1" ht="18"/>
    <row r="125" s="198" customFormat="1" ht="18"/>
    <row r="126" s="198" customFormat="1" ht="18"/>
    <row r="127" s="198" customFormat="1" ht="18"/>
    <row r="128" s="198" customFormat="1" ht="18"/>
    <row r="129" s="198" customFormat="1" ht="18"/>
    <row r="130" s="198" customFormat="1" ht="18"/>
    <row r="131" s="198" customFormat="1" ht="18"/>
    <row r="132" s="198" customFormat="1" ht="18"/>
    <row r="133" s="198" customFormat="1" ht="18"/>
    <row r="134" s="198" customFormat="1" ht="18"/>
    <row r="135" s="198" customFormat="1" ht="18"/>
    <row r="136" s="198" customFormat="1" ht="18"/>
    <row r="137" s="198" customFormat="1" ht="18"/>
    <row r="138" s="198" customFormat="1" ht="18"/>
    <row r="139" s="198" customFormat="1" ht="18"/>
    <row r="140" s="198" customFormat="1" ht="18"/>
    <row r="141" s="198" customFormat="1" ht="18"/>
    <row r="142" s="198" customFormat="1" ht="18"/>
    <row r="143" s="198" customFormat="1" ht="18"/>
    <row r="144" s="198" customFormat="1" ht="18"/>
    <row r="145" s="198" customFormat="1" ht="18"/>
    <row r="146" s="198" customFormat="1" ht="18"/>
    <row r="147" s="198" customFormat="1" ht="18"/>
    <row r="148" s="198" customFormat="1" ht="18"/>
    <row r="149" s="198" customFormat="1" ht="18"/>
    <row r="150" s="198" customFormat="1" ht="18"/>
    <row r="151" s="198" customFormat="1" ht="18"/>
    <row r="152" s="198" customFormat="1" ht="18"/>
    <row r="153" s="198" customFormat="1" ht="18"/>
    <row r="154" s="198" customFormat="1" ht="18"/>
    <row r="155" s="198" customFormat="1" ht="18"/>
    <row r="156" s="198" customFormat="1" ht="18"/>
    <row r="157" s="198" customFormat="1" ht="18"/>
    <row r="158" s="198" customFormat="1" ht="18"/>
    <row r="159" s="198" customFormat="1" ht="18"/>
    <row r="160" s="198" customFormat="1" ht="18"/>
    <row r="161" s="198" customFormat="1" ht="18"/>
    <row r="162" s="198" customFormat="1" ht="18"/>
    <row r="163" s="198" customFormat="1" ht="18"/>
    <row r="164" s="198" customFormat="1" ht="18"/>
    <row r="165" s="198" customFormat="1" ht="18"/>
    <row r="166" s="198" customFormat="1" ht="18"/>
    <row r="167" s="198" customFormat="1" ht="18"/>
    <row r="168" s="198" customFormat="1" ht="18"/>
    <row r="169" s="198" customFormat="1" ht="18"/>
    <row r="170" s="198" customFormat="1" ht="18"/>
    <row r="171" s="198" customFormat="1" ht="18"/>
    <row r="172" s="198" customFormat="1" ht="18"/>
    <row r="173" s="198" customFormat="1" ht="18"/>
    <row r="174" s="198" customFormat="1" ht="18"/>
    <row r="175" s="198" customFormat="1" ht="18"/>
    <row r="176" s="198" customFormat="1" ht="18"/>
    <row r="177" s="198" customFormat="1" ht="18"/>
    <row r="178" s="198" customFormat="1" ht="18"/>
    <row r="179" s="198" customFormat="1" ht="18"/>
    <row r="180" s="198" customFormat="1" ht="18"/>
    <row r="181" s="198" customFormat="1" ht="18"/>
    <row r="182" s="198" customFormat="1" ht="18"/>
    <row r="183" s="198" customFormat="1" ht="18"/>
    <row r="184" s="198" customFormat="1" ht="18"/>
    <row r="185" s="198" customFormat="1" ht="18"/>
    <row r="186" s="198" customFormat="1" ht="18"/>
    <row r="187" s="198" customFormat="1" ht="18"/>
    <row r="188" s="198" customFormat="1" ht="18"/>
    <row r="189" s="198" customFormat="1" ht="18"/>
    <row r="190" s="198" customFormat="1" ht="18"/>
    <row r="191" s="198" customFormat="1" ht="18"/>
    <row r="192" s="198" customFormat="1" ht="18"/>
    <row r="193" s="198" customFormat="1" ht="18"/>
    <row r="194" s="198" customFormat="1" ht="18"/>
    <row r="195" s="198" customFormat="1" ht="18"/>
    <row r="196" s="198" customFormat="1" ht="18"/>
    <row r="197" s="198" customFormat="1" ht="18"/>
    <row r="198" s="198" customFormat="1" ht="18"/>
    <row r="199" s="198" customFormat="1" ht="18"/>
    <row r="200" s="198" customFormat="1" ht="18"/>
    <row r="201" s="198" customFormat="1" ht="18"/>
    <row r="202" s="198" customFormat="1" ht="18"/>
    <row r="203" s="198" customFormat="1" ht="18"/>
    <row r="204" s="198" customFormat="1" ht="18"/>
    <row r="205" s="198" customFormat="1" ht="18"/>
    <row r="206" s="198" customFormat="1" ht="18"/>
    <row r="207" s="198" customFormat="1" ht="18"/>
    <row r="208" s="198" customFormat="1" ht="18"/>
    <row r="209" s="198" customFormat="1" ht="18"/>
    <row r="210" s="198" customFormat="1" ht="18"/>
    <row r="211" s="198" customFormat="1" ht="18"/>
    <row r="212" s="198" customFormat="1" ht="18"/>
    <row r="213" s="198" customFormat="1" ht="18"/>
    <row r="214" s="198" customFormat="1" ht="18"/>
    <row r="215" s="198" customFormat="1" ht="18"/>
    <row r="216" s="198" customFormat="1" ht="18"/>
    <row r="217" s="198" customFormat="1" ht="18"/>
    <row r="218" s="198" customFormat="1" ht="18"/>
    <row r="219" s="198" customFormat="1" ht="18"/>
    <row r="220" s="198" customFormat="1" ht="18"/>
    <row r="221" s="198" customFormat="1" ht="18"/>
    <row r="222" s="198" customFormat="1" ht="18"/>
    <row r="223" s="198" customFormat="1" ht="18"/>
    <row r="224" s="198" customFormat="1" ht="18"/>
    <row r="225" s="198" customFormat="1" ht="18"/>
    <row r="226" s="198" customFormat="1" ht="18"/>
    <row r="227" s="198" customFormat="1" ht="18"/>
    <row r="228" s="198" customFormat="1" ht="18"/>
    <row r="229" s="198" customFormat="1" ht="18"/>
    <row r="230" s="198" customFormat="1" ht="18"/>
    <row r="231" s="198" customFormat="1" ht="18"/>
    <row r="232" s="198" customFormat="1" ht="18"/>
    <row r="233" s="198" customFormat="1" ht="18"/>
    <row r="234" s="198" customFormat="1" ht="18"/>
    <row r="235" s="198" customFormat="1" ht="18"/>
    <row r="236" s="198" customFormat="1" ht="18"/>
    <row r="237" s="198" customFormat="1" ht="18"/>
    <row r="238" s="198" customFormat="1" ht="18"/>
    <row r="239" s="198" customFormat="1" ht="18"/>
    <row r="240" s="198" customFormat="1" ht="18"/>
    <row r="241" s="198" customFormat="1" ht="18"/>
    <row r="242" s="198" customFormat="1" ht="18"/>
    <row r="243" s="198" customFormat="1" ht="18"/>
    <row r="244" s="198" customFormat="1" ht="18"/>
    <row r="245" s="198" customFormat="1" ht="18"/>
    <row r="246" s="198" customFormat="1" ht="18"/>
    <row r="247" s="198" customFormat="1" ht="18"/>
    <row r="248" s="198" customFormat="1" ht="18"/>
    <row r="249" s="198" customFormat="1" ht="18"/>
    <row r="250" s="198" customFormat="1" ht="18"/>
    <row r="251" s="198" customFormat="1" ht="18"/>
    <row r="252" s="198" customFormat="1" ht="18"/>
    <row r="253" s="198" customFormat="1" ht="18"/>
    <row r="254" s="198" customFormat="1" ht="18"/>
    <row r="255" s="198" customFormat="1" ht="18"/>
    <row r="256" s="198" customFormat="1" ht="18"/>
    <row r="257" s="198" customFormat="1" ht="18"/>
    <row r="258" s="198" customFormat="1" ht="18"/>
    <row r="259" s="198" customFormat="1" ht="18"/>
    <row r="260" s="198" customFormat="1" ht="18"/>
    <row r="261" s="198" customFormat="1" ht="18"/>
    <row r="262" s="198" customFormat="1" ht="18"/>
    <row r="263" s="198" customFormat="1" ht="18"/>
    <row r="264" s="198" customFormat="1" ht="18"/>
    <row r="265" s="198" customFormat="1" ht="18"/>
    <row r="266" s="198" customFormat="1" ht="18"/>
    <row r="267" s="198" customFormat="1" ht="18"/>
    <row r="268" s="198" customFormat="1" ht="18"/>
    <row r="269" s="198" customFormat="1" ht="18"/>
    <row r="270" s="198" customFormat="1" ht="18"/>
    <row r="271" s="198" customFormat="1" ht="18"/>
    <row r="272" s="198" customFormat="1" ht="18"/>
    <row r="273" s="198" customFormat="1" ht="18"/>
    <row r="274" s="198" customFormat="1" ht="18"/>
    <row r="275" s="198" customFormat="1" ht="18"/>
    <row r="276" s="198" customFormat="1" ht="18"/>
    <row r="277" s="198" customFormat="1" ht="18"/>
    <row r="278" s="198" customFormat="1" ht="18"/>
    <row r="279" s="198" customFormat="1" ht="18"/>
    <row r="280" s="198" customFormat="1" ht="18"/>
    <row r="281" s="198" customFormat="1" ht="18"/>
    <row r="282" s="198" customFormat="1" ht="18"/>
    <row r="283" s="198" customFormat="1" ht="18"/>
    <row r="284" s="198" customFormat="1" ht="18"/>
    <row r="285" s="198" customFormat="1" ht="18"/>
    <row r="286" s="198" customFormat="1" ht="18"/>
    <row r="287" s="198" customFormat="1" ht="18"/>
    <row r="288" s="198" customFormat="1" ht="18"/>
    <row r="289" s="198" customFormat="1" ht="18"/>
    <row r="290" s="198" customFormat="1" ht="18"/>
    <row r="291" s="198" customFormat="1" ht="18"/>
    <row r="292" s="198" customFormat="1" ht="18"/>
    <row r="293" s="198" customFormat="1" ht="18"/>
    <row r="294" s="198" customFormat="1" ht="18"/>
    <row r="295" s="198" customFormat="1" ht="18"/>
    <row r="296" s="198" customFormat="1" ht="18"/>
    <row r="297" s="198" customFormat="1" ht="18"/>
    <row r="298" s="198" customFormat="1" ht="18"/>
    <row r="299" s="198" customFormat="1" ht="18"/>
    <row r="300" s="198" customFormat="1" ht="18"/>
    <row r="301" s="198" customFormat="1" ht="18"/>
    <row r="302" s="198" customFormat="1" ht="18"/>
    <row r="303" s="198" customFormat="1" ht="18"/>
    <row r="304" s="198" customFormat="1" ht="18"/>
    <row r="305" s="198" customFormat="1" ht="18"/>
    <row r="306" s="198" customFormat="1" ht="18"/>
    <row r="307" s="198" customFormat="1" ht="18"/>
    <row r="308" s="198" customFormat="1" ht="18"/>
    <row r="309" s="198" customFormat="1" ht="18"/>
    <row r="310" s="198" customFormat="1" ht="18"/>
    <row r="311" s="198" customFormat="1" ht="18"/>
    <row r="312" s="198" customFormat="1" ht="18"/>
    <row r="313" s="198" customFormat="1" ht="18"/>
    <row r="314" s="198" customFormat="1" ht="18"/>
    <row r="315" s="198" customFormat="1" ht="18"/>
    <row r="316" s="198" customFormat="1" ht="18"/>
    <row r="317" s="198" customFormat="1" ht="18"/>
    <row r="318" s="198" customFormat="1" ht="18"/>
    <row r="319" s="198" customFormat="1" ht="18"/>
    <row r="320" s="198" customFormat="1" ht="18"/>
    <row r="321" s="198" customFormat="1" ht="18"/>
    <row r="322" s="198" customFormat="1" ht="18"/>
    <row r="323" s="198" customFormat="1" ht="18"/>
    <row r="324" s="198" customFormat="1" ht="18"/>
    <row r="325" s="198" customFormat="1" ht="18"/>
    <row r="326" s="198" customFormat="1" ht="18"/>
    <row r="327" s="198" customFormat="1" ht="18"/>
    <row r="328" s="198" customFormat="1" ht="18"/>
    <row r="329" s="198" customFormat="1" ht="18"/>
    <row r="330" s="198" customFormat="1" ht="18"/>
    <row r="331" s="198" customFormat="1" ht="18"/>
    <row r="332" s="198" customFormat="1" ht="18"/>
    <row r="333" s="198" customFormat="1" ht="18"/>
    <row r="334" s="198" customFormat="1" ht="18"/>
    <row r="335" s="198" customFormat="1" ht="18"/>
    <row r="336" s="198" customFormat="1" ht="18"/>
    <row r="337" s="198" customFormat="1" ht="18"/>
    <row r="338" s="198" customFormat="1" ht="18"/>
    <row r="339" s="198" customFormat="1" ht="18"/>
    <row r="340" s="198" customFormat="1" ht="18"/>
    <row r="341" s="198" customFormat="1" ht="18"/>
    <row r="342" s="198" customFormat="1" ht="18"/>
    <row r="343" s="198" customFormat="1" ht="18"/>
    <row r="344" s="198" customFormat="1" ht="18"/>
    <row r="345" s="198" customFormat="1" ht="18"/>
    <row r="346" s="198" customFormat="1" ht="18"/>
    <row r="347" s="198" customFormat="1" ht="18"/>
    <row r="348" s="198" customFormat="1" ht="18"/>
    <row r="349" s="198" customFormat="1" ht="18"/>
    <row r="350" s="198" customFormat="1" ht="18"/>
    <row r="351" s="198" customFormat="1" ht="18"/>
    <row r="352" s="198" customFormat="1" ht="18"/>
    <row r="353" s="198" customFormat="1" ht="18"/>
    <row r="354" s="198" customFormat="1" ht="18"/>
    <row r="355" s="198" customFormat="1" ht="18"/>
    <row r="356" s="198" customFormat="1" ht="18"/>
    <row r="357" s="198" customFormat="1" ht="18"/>
    <row r="358" s="198" customFormat="1" ht="18"/>
    <row r="359" s="198" customFormat="1" ht="18"/>
    <row r="360" s="198" customFormat="1" ht="18"/>
    <row r="361" s="198" customFormat="1" ht="18"/>
    <row r="362" s="198" customFormat="1" ht="18"/>
    <row r="363" s="198" customFormat="1" ht="18"/>
    <row r="364" s="198" customFormat="1" ht="18"/>
    <row r="365" s="198" customFormat="1" ht="18"/>
    <row r="366" s="198" customFormat="1" ht="18"/>
    <row r="367" s="198" customFormat="1" ht="18"/>
    <row r="368" s="198" customFormat="1" ht="18"/>
    <row r="369" s="198" customFormat="1" ht="18"/>
    <row r="370" s="198" customFormat="1" ht="18"/>
    <row r="371" s="198" customFormat="1" ht="18"/>
    <row r="372" s="198" customFormat="1" ht="18"/>
    <row r="373" s="198" customFormat="1" ht="18"/>
    <row r="374" s="198" customFormat="1" ht="18"/>
    <row r="375" s="198" customFormat="1" ht="18"/>
    <row r="376" s="198" customFormat="1" ht="18"/>
    <row r="377" s="198" customFormat="1" ht="18"/>
    <row r="378" s="198" customFormat="1" ht="18"/>
    <row r="379" s="198" customFormat="1" ht="18"/>
    <row r="380" s="198" customFormat="1" ht="18"/>
    <row r="381" s="198" customFormat="1" ht="18"/>
    <row r="382" s="198" customFormat="1" ht="18"/>
    <row r="383" s="198" customFormat="1" ht="18"/>
    <row r="384" s="198" customFormat="1" ht="18"/>
    <row r="385" s="198" customFormat="1" ht="18"/>
    <row r="386" s="198" customFormat="1" ht="18"/>
    <row r="387" s="198" customFormat="1" ht="18"/>
    <row r="388" s="198" customFormat="1" ht="18"/>
    <row r="389" s="198" customFormat="1" ht="18"/>
    <row r="390" s="198" customFormat="1" ht="18"/>
    <row r="391" s="198" customFormat="1" ht="18"/>
    <row r="392" s="198" customFormat="1" ht="18"/>
    <row r="393" s="198" customFormat="1" ht="18"/>
    <row r="394" s="198" customFormat="1" ht="18"/>
    <row r="395" s="198" customFormat="1" ht="18"/>
    <row r="396" s="198" customFormat="1" ht="18"/>
    <row r="397" s="198" customFormat="1" ht="18"/>
    <row r="398" s="198" customFormat="1" ht="18"/>
    <row r="399" s="198" customFormat="1" ht="18"/>
    <row r="400" s="198" customFormat="1" ht="18"/>
    <row r="401" s="198" customFormat="1" ht="18"/>
    <row r="402" s="198" customFormat="1" ht="18"/>
    <row r="403" s="198" customFormat="1" ht="18"/>
    <row r="404" s="198" customFormat="1" ht="18"/>
    <row r="405" s="198" customFormat="1" ht="18"/>
    <row r="406" s="198" customFormat="1" ht="18"/>
    <row r="407" s="198" customFormat="1" ht="18"/>
    <row r="408" s="198" customFormat="1" ht="18"/>
    <row r="409" s="198" customFormat="1" ht="18"/>
    <row r="410" s="198" customFormat="1" ht="18"/>
    <row r="411" s="198" customFormat="1" ht="18"/>
    <row r="412" s="198" customFormat="1" ht="18"/>
    <row r="413" s="198" customFormat="1" ht="18"/>
    <row r="414" s="198" customFormat="1" ht="18"/>
    <row r="415" s="198" customFormat="1" ht="18"/>
    <row r="416" s="198" customFormat="1" ht="18"/>
    <row r="417" s="198" customFormat="1" ht="18"/>
    <row r="418" s="198" customFormat="1" ht="18"/>
    <row r="419" s="198" customFormat="1" ht="18"/>
    <row r="420" s="198" customFormat="1" ht="18"/>
    <row r="421" s="198" customFormat="1" ht="18"/>
    <row r="422" s="198" customFormat="1" ht="18"/>
    <row r="423" s="198" customFormat="1" ht="18"/>
    <row r="424" s="198" customFormat="1" ht="18"/>
    <row r="425" s="198" customFormat="1" ht="18"/>
    <row r="426" s="198" customFormat="1" ht="18"/>
    <row r="427" s="198" customFormat="1" ht="18"/>
    <row r="428" s="198" customFormat="1" ht="18"/>
    <row r="429" s="198" customFormat="1" ht="18"/>
    <row r="430" s="198" customFormat="1" ht="18"/>
    <row r="431" s="198" customFormat="1" ht="18"/>
    <row r="432" s="198" customFormat="1" ht="18"/>
    <row r="433" s="198" customFormat="1" ht="18"/>
    <row r="434" s="198" customFormat="1" ht="18"/>
    <row r="435" s="198" customFormat="1" ht="18"/>
    <row r="436" s="198" customFormat="1" ht="18"/>
    <row r="437" s="198" customFormat="1" ht="18"/>
    <row r="438" s="198" customFormat="1" ht="18"/>
    <row r="439" s="198" customFormat="1" ht="18"/>
    <row r="440" s="198" customFormat="1" ht="18"/>
    <row r="441" s="198" customFormat="1" ht="18"/>
    <row r="442" s="198" customFormat="1" ht="18"/>
    <row r="443" s="198" customFormat="1" ht="18"/>
    <row r="444" s="198" customFormat="1" ht="18"/>
    <row r="445" s="198" customFormat="1" ht="18"/>
    <row r="446" s="198" customFormat="1" ht="18"/>
    <row r="447" s="198" customFormat="1" ht="18"/>
    <row r="448" s="198" customFormat="1" ht="18"/>
    <row r="449" s="198" customFormat="1" ht="18"/>
    <row r="450" s="198" customFormat="1" ht="18"/>
    <row r="451" s="198" customFormat="1" ht="18"/>
    <row r="452" s="198" customFormat="1" ht="18"/>
    <row r="453" s="198" customFormat="1" ht="18"/>
    <row r="454" s="198" customFormat="1" ht="18"/>
    <row r="455" s="198" customFormat="1" ht="18"/>
    <row r="456" s="198" customFormat="1" ht="18"/>
    <row r="457" s="198" customFormat="1" ht="18"/>
    <row r="458" s="198" customFormat="1" ht="18"/>
    <row r="459" s="198" customFormat="1" ht="18"/>
    <row r="460" s="198" customFormat="1" ht="18"/>
    <row r="461" s="198" customFormat="1" ht="18"/>
    <row r="462" s="198" customFormat="1" ht="18"/>
    <row r="463" s="198" customFormat="1" ht="18"/>
    <row r="464" s="198" customFormat="1" ht="18"/>
    <row r="465" s="198" customFormat="1" ht="18"/>
    <row r="466" s="198" customFormat="1" ht="18"/>
    <row r="467" s="198" customFormat="1" ht="18"/>
    <row r="468" s="198" customFormat="1" ht="18"/>
    <row r="469" s="198" customFormat="1" ht="18"/>
    <row r="470" s="198" customFormat="1" ht="18"/>
    <row r="471" s="198" customFormat="1" ht="18"/>
    <row r="472" s="198" customFormat="1" ht="18"/>
    <row r="473" s="198" customFormat="1" ht="18"/>
    <row r="474" s="198" customFormat="1" ht="18"/>
    <row r="475" s="198" customFormat="1" ht="18"/>
    <row r="476" s="198" customFormat="1" ht="18"/>
    <row r="477" s="198" customFormat="1" ht="18"/>
    <row r="478" s="198" customFormat="1" ht="18"/>
    <row r="479" s="198" customFormat="1" ht="18"/>
    <row r="480" s="198" customFormat="1" ht="18"/>
    <row r="481" s="198" customFormat="1" ht="18"/>
    <row r="482" s="198" customFormat="1" ht="18"/>
    <row r="483" s="198" customFormat="1" ht="18"/>
    <row r="484" s="198" customFormat="1" ht="18"/>
    <row r="485" s="198" customFormat="1" ht="18"/>
    <row r="486" s="198" customFormat="1" ht="18"/>
    <row r="487" s="198" customFormat="1" ht="18"/>
    <row r="488" s="198" customFormat="1" ht="18"/>
    <row r="489" s="198" customFormat="1" ht="18"/>
    <row r="490" s="198" customFormat="1" ht="18"/>
    <row r="491" s="198" customFormat="1" ht="18"/>
    <row r="492" s="198" customFormat="1" ht="18"/>
    <row r="493" s="198" customFormat="1" ht="18"/>
    <row r="494" s="198" customFormat="1" ht="18"/>
    <row r="495" s="198" customFormat="1" ht="18"/>
    <row r="496" s="198" customFormat="1" ht="18"/>
    <row r="497" s="198" customFormat="1" ht="18"/>
    <row r="498" s="198" customFormat="1" ht="18"/>
    <row r="499" s="198" customFormat="1" ht="18"/>
    <row r="500" s="198" customFormat="1" ht="18"/>
    <row r="501" s="198" customFormat="1" ht="18"/>
    <row r="502" s="198" customFormat="1" ht="18"/>
    <row r="503" s="198" customFormat="1" ht="18"/>
    <row r="504" s="198" customFormat="1" ht="18"/>
    <row r="505" s="198" customFormat="1" ht="18"/>
    <row r="506" s="198" customFormat="1" ht="18"/>
    <row r="507" s="198" customFormat="1" ht="18"/>
    <row r="508" s="198" customFormat="1" ht="18"/>
    <row r="509" s="198" customFormat="1" ht="18"/>
    <row r="510" s="198" customFormat="1" ht="18"/>
    <row r="511" s="198" customFormat="1" ht="18"/>
    <row r="512" s="198" customFormat="1" ht="18"/>
    <row r="513" s="198" customFormat="1" ht="18"/>
    <row r="514" s="198" customFormat="1" ht="18"/>
    <row r="515" s="198" customFormat="1" ht="18"/>
    <row r="516" s="198" customFormat="1" ht="18"/>
    <row r="517" s="198" customFormat="1" ht="18"/>
    <row r="518" s="198" customFormat="1" ht="18"/>
    <row r="519" s="198" customFormat="1" ht="18"/>
    <row r="520" s="198" customFormat="1" ht="18"/>
    <row r="521" s="198" customFormat="1" ht="18"/>
    <row r="522" s="198" customFormat="1" ht="18"/>
    <row r="523" s="198" customFormat="1" ht="18"/>
    <row r="524" s="198" customFormat="1" ht="18"/>
    <row r="525" s="198" customFormat="1" ht="18"/>
    <row r="526" s="198" customFormat="1" ht="18"/>
    <row r="527" s="198" customFormat="1" ht="18"/>
    <row r="528" s="198" customFormat="1" ht="18"/>
    <row r="529" s="198" customFormat="1" ht="18"/>
    <row r="530" s="198" customFormat="1" ht="18"/>
    <row r="531" s="198" customFormat="1" ht="18"/>
    <row r="532" s="198" customFormat="1" ht="18"/>
    <row r="533" s="198" customFormat="1" ht="18"/>
    <row r="534" s="198" customFormat="1" ht="18"/>
    <row r="535" s="198" customFormat="1" ht="18"/>
    <row r="536" s="198" customFormat="1" ht="18"/>
    <row r="537" s="198" customFormat="1" ht="18"/>
    <row r="538" s="198" customFormat="1" ht="18"/>
    <row r="539" s="198" customFormat="1" ht="18"/>
    <row r="540" s="198" customFormat="1" ht="18"/>
    <row r="541" s="198" customFormat="1" ht="18"/>
    <row r="542" s="198" customFormat="1" ht="18"/>
    <row r="543" s="198" customFormat="1" ht="18"/>
    <row r="544" s="198" customFormat="1" ht="18"/>
    <row r="545" s="198" customFormat="1" ht="18"/>
    <row r="546" s="198" customFormat="1" ht="18"/>
    <row r="547" s="198" customFormat="1" ht="18"/>
    <row r="548" s="198" customFormat="1" ht="18"/>
    <row r="549" s="198" customFormat="1" ht="18"/>
    <row r="550" s="198" customFormat="1" ht="18"/>
    <row r="551" s="198" customFormat="1" ht="18"/>
    <row r="552" s="198" customFormat="1" ht="18"/>
    <row r="553" s="198" customFormat="1" ht="18"/>
    <row r="554" s="198" customFormat="1" ht="18"/>
    <row r="555" s="198" customFormat="1" ht="18"/>
    <row r="556" s="198" customFormat="1" ht="18"/>
    <row r="557" s="198" customFormat="1" ht="18"/>
    <row r="558" s="198" customFormat="1" ht="18"/>
    <row r="559" s="198" customFormat="1" ht="18"/>
    <row r="560" s="198" customFormat="1" ht="18"/>
    <row r="561" s="198" customFormat="1" ht="18"/>
    <row r="562" s="198" customFormat="1" ht="18"/>
    <row r="563" s="198" customFormat="1" ht="18"/>
    <row r="564" s="198" customFormat="1" ht="18"/>
    <row r="565" s="198" customFormat="1" ht="18"/>
    <row r="566" s="198" customFormat="1" ht="18"/>
    <row r="567" s="198" customFormat="1" ht="18"/>
    <row r="568" s="198" customFormat="1" ht="18"/>
    <row r="569" s="198" customFormat="1" ht="18"/>
    <row r="570" s="198" customFormat="1" ht="18"/>
    <row r="571" s="198" customFormat="1" ht="18"/>
    <row r="572" s="198" customFormat="1" ht="18"/>
    <row r="573" s="198" customFormat="1" ht="18"/>
    <row r="574" s="198" customFormat="1" ht="18"/>
    <row r="575" s="198" customFormat="1" ht="18"/>
    <row r="576" s="198" customFormat="1" ht="18"/>
    <row r="577" s="198" customFormat="1" ht="18"/>
    <row r="578" s="198" customFormat="1" ht="18"/>
    <row r="579" s="198" customFormat="1" ht="18"/>
    <row r="580" s="198" customFormat="1" ht="18"/>
    <row r="581" s="198" customFormat="1" ht="18"/>
    <row r="582" s="198" customFormat="1" ht="18"/>
    <row r="583" s="198" customFormat="1" ht="18"/>
    <row r="584" s="198" customFormat="1" ht="18"/>
    <row r="585" s="198" customFormat="1" ht="18"/>
    <row r="586" s="198" customFormat="1" ht="18"/>
    <row r="587" s="198" customFormat="1" ht="18"/>
    <row r="588" s="198" customFormat="1" ht="18"/>
    <row r="589" s="198" customFormat="1" ht="18"/>
    <row r="590" s="198" customFormat="1" ht="18"/>
    <row r="591" s="198" customFormat="1" ht="18"/>
    <row r="592" s="198" customFormat="1" ht="18"/>
    <row r="593" s="198" customFormat="1" ht="18"/>
    <row r="594" s="198" customFormat="1" ht="18"/>
    <row r="595" s="198" customFormat="1" ht="18"/>
    <row r="596" s="198" customFormat="1" ht="18"/>
    <row r="597" s="198" customFormat="1" ht="18"/>
    <row r="598" s="198" customFormat="1" ht="18"/>
    <row r="599" s="198" customFormat="1" ht="18"/>
    <row r="600" s="198" customFormat="1" ht="18"/>
    <row r="601" s="198" customFormat="1" ht="18"/>
    <row r="602" s="198" customFormat="1" ht="18"/>
    <row r="603" s="198" customFormat="1" ht="18"/>
    <row r="604" s="198" customFormat="1" ht="18"/>
    <row r="605" s="198" customFormat="1" ht="18"/>
    <row r="606" s="198" customFormat="1" ht="18"/>
    <row r="607" s="198" customFormat="1" ht="18"/>
    <row r="608" s="198" customFormat="1" ht="18"/>
    <row r="609" s="198" customFormat="1" ht="18"/>
    <row r="610" s="198" customFormat="1" ht="18"/>
    <row r="611" s="198" customFormat="1" ht="18"/>
    <row r="612" s="198" customFormat="1" ht="18"/>
    <row r="613" s="198" customFormat="1" ht="18"/>
    <row r="614" s="198" customFormat="1" ht="18"/>
    <row r="615" s="198" customFormat="1" ht="18"/>
    <row r="616" s="198" customFormat="1" ht="18"/>
    <row r="617" s="198" customFormat="1" ht="18"/>
    <row r="618" s="198" customFormat="1" ht="18"/>
    <row r="619" s="198" customFormat="1" ht="18"/>
    <row r="620" s="198" customFormat="1" ht="18"/>
    <row r="621" s="198" customFormat="1" ht="18"/>
    <row r="622" s="198" customFormat="1" ht="18"/>
    <row r="623" s="198" customFormat="1" ht="18"/>
    <row r="624" s="198" customFormat="1" ht="18"/>
    <row r="625" s="198" customFormat="1" ht="18"/>
    <row r="626" s="198" customFormat="1" ht="18"/>
    <row r="627" s="198" customFormat="1" ht="18"/>
    <row r="628" s="198" customFormat="1" ht="18"/>
    <row r="629" s="198" customFormat="1" ht="18"/>
    <row r="630" s="198" customFormat="1" ht="18"/>
    <row r="631" s="198" customFormat="1" ht="18"/>
    <row r="632" s="198" customFormat="1" ht="18"/>
    <row r="633" s="198" customFormat="1" ht="18"/>
    <row r="634" s="198" customFormat="1" ht="18"/>
    <row r="635" s="198" customFormat="1" ht="18"/>
    <row r="636" s="198" customFormat="1" ht="18"/>
    <row r="637" s="198" customFormat="1" ht="18"/>
    <row r="638" s="198" customFormat="1" ht="18"/>
    <row r="639" s="198" customFormat="1" ht="18"/>
    <row r="640" s="198" customFormat="1" ht="18"/>
    <row r="641" s="198" customFormat="1" ht="18"/>
    <row r="642" s="198" customFormat="1" ht="18"/>
    <row r="643" s="198" customFormat="1" ht="18"/>
    <row r="644" s="198" customFormat="1" ht="18"/>
    <row r="645" s="198" customFormat="1" ht="18"/>
    <row r="646" s="198" customFormat="1" ht="18"/>
    <row r="647" s="198" customFormat="1" ht="18"/>
    <row r="648" s="198" customFormat="1" ht="18"/>
    <row r="649" s="198" customFormat="1" ht="18"/>
    <row r="650" s="198" customFormat="1" ht="18"/>
    <row r="651" s="198" customFormat="1" ht="18"/>
    <row r="652" s="198" customFormat="1" ht="18"/>
    <row r="653" s="198" customFormat="1" ht="18"/>
    <row r="654" s="198" customFormat="1" ht="18"/>
    <row r="655" s="198" customFormat="1" ht="18"/>
    <row r="656" s="198" customFormat="1" ht="18"/>
    <row r="657" s="198" customFormat="1" ht="18"/>
    <row r="658" s="198" customFormat="1" ht="18"/>
    <row r="659" s="198" customFormat="1" ht="18"/>
    <row r="660" s="198" customFormat="1" ht="18"/>
    <row r="661" s="198" customFormat="1" ht="18"/>
    <row r="662" s="198" customFormat="1" ht="18"/>
    <row r="663" s="198" customFormat="1" ht="18"/>
    <row r="664" s="198" customFormat="1" ht="18"/>
    <row r="665" s="198" customFormat="1" ht="18"/>
    <row r="666" s="198" customFormat="1" ht="18"/>
    <row r="667" s="198" customFormat="1" ht="18"/>
    <row r="668" s="198" customFormat="1" ht="18"/>
    <row r="669" s="198" customFormat="1" ht="18"/>
    <row r="670" s="198" customFormat="1" ht="18"/>
    <row r="671" s="198" customFormat="1" ht="18"/>
    <row r="672" s="198" customFormat="1" ht="18"/>
    <row r="673" s="198" customFormat="1" ht="18"/>
    <row r="674" s="198" customFormat="1" ht="18"/>
    <row r="675" s="198" customFormat="1" ht="18"/>
    <row r="676" s="198" customFormat="1" ht="18"/>
    <row r="677" s="198" customFormat="1" ht="18"/>
    <row r="678" s="198" customFormat="1" ht="18"/>
    <row r="679" s="198" customFormat="1" ht="18"/>
    <row r="680" s="198" customFormat="1" ht="18"/>
    <row r="681" s="198" customFormat="1" ht="18"/>
    <row r="682" s="198" customFormat="1" ht="18"/>
    <row r="683" s="198" customFormat="1" ht="18"/>
    <row r="684" s="198" customFormat="1" ht="18"/>
    <row r="685" s="198" customFormat="1" ht="18"/>
    <row r="686" s="198" customFormat="1" ht="18"/>
    <row r="687" s="198" customFormat="1" ht="18"/>
    <row r="688" s="198" customFormat="1" ht="18"/>
    <row r="689" s="198" customFormat="1" ht="18"/>
    <row r="690" s="198" customFormat="1" ht="18"/>
    <row r="691" s="198" customFormat="1" ht="18"/>
    <row r="692" s="198" customFormat="1" ht="18"/>
    <row r="693" s="198" customFormat="1" ht="18"/>
    <row r="694" s="198" customFormat="1" ht="18"/>
    <row r="695" s="198" customFormat="1" ht="18"/>
    <row r="696" s="198" customFormat="1" ht="18"/>
    <row r="697" s="198" customFormat="1" ht="18"/>
    <row r="698" s="198" customFormat="1" ht="18"/>
    <row r="699" s="198" customFormat="1" ht="18"/>
    <row r="700" s="198" customFormat="1" ht="18"/>
    <row r="701" s="198" customFormat="1" ht="18"/>
    <row r="702" s="198" customFormat="1" ht="18"/>
    <row r="703" s="198" customFormat="1" ht="18"/>
    <row r="704" s="198" customFormat="1" ht="18"/>
    <row r="705" s="198" customFormat="1" ht="18"/>
    <row r="706" s="198" customFormat="1" ht="18"/>
    <row r="707" s="198" customFormat="1" ht="18"/>
    <row r="708" s="198" customFormat="1" ht="18"/>
    <row r="709" s="198" customFormat="1" ht="18"/>
    <row r="710" s="198" customFormat="1" ht="18"/>
    <row r="711" s="198" customFormat="1" ht="18"/>
    <row r="712" s="198" customFormat="1" ht="18"/>
    <row r="713" s="198" customFormat="1" ht="18"/>
    <row r="714" s="198" customFormat="1" ht="18"/>
    <row r="715" s="198" customFormat="1" ht="18"/>
    <row r="716" s="198" customFormat="1" ht="18"/>
    <row r="717" s="198" customFormat="1" ht="18"/>
    <row r="718" s="198" customFormat="1" ht="18"/>
    <row r="719" s="198" customFormat="1" ht="18"/>
    <row r="720" s="198" customFormat="1" ht="18"/>
    <row r="721" s="198" customFormat="1" ht="18"/>
    <row r="722" s="198" customFormat="1" ht="18"/>
    <row r="723" s="198" customFormat="1" ht="18"/>
    <row r="724" s="198" customFormat="1" ht="18"/>
    <row r="725" s="198" customFormat="1" ht="18"/>
    <row r="726" s="198" customFormat="1" ht="18"/>
    <row r="727" s="198" customFormat="1" ht="18"/>
    <row r="728" s="198" customFormat="1" ht="18"/>
    <row r="729" s="198" customFormat="1" ht="18"/>
    <row r="730" s="198" customFormat="1" ht="18"/>
    <row r="731" s="198" customFormat="1" ht="18"/>
    <row r="732" s="198" customFormat="1" ht="18"/>
    <row r="733" s="198" customFormat="1" ht="18"/>
    <row r="734" s="198" customFormat="1" ht="18"/>
    <row r="735" s="198" customFormat="1" ht="18"/>
    <row r="736" s="198" customFormat="1" ht="18"/>
    <row r="737" s="198" customFormat="1" ht="18"/>
    <row r="738" s="198" customFormat="1" ht="18"/>
    <row r="739" s="198" customFormat="1" ht="18"/>
    <row r="740" s="198" customFormat="1" ht="18"/>
    <row r="741" s="198" customFormat="1" ht="18"/>
    <row r="742" s="198" customFormat="1" ht="18"/>
    <row r="743" s="198" customFormat="1" ht="18"/>
    <row r="744" s="198" customFormat="1" ht="18"/>
    <row r="745" s="198" customFormat="1" ht="18"/>
    <row r="746" s="198" customFormat="1" ht="18"/>
    <row r="747" s="198" customFormat="1" ht="18"/>
    <row r="748" s="198" customFormat="1" ht="18"/>
    <row r="749" s="198" customFormat="1" ht="18"/>
    <row r="750" s="198" customFormat="1" ht="18"/>
    <row r="751" s="198" customFormat="1" ht="18"/>
    <row r="752" s="198" customFormat="1" ht="18"/>
    <row r="753" s="198" customFormat="1" ht="18"/>
    <row r="754" s="198" customFormat="1" ht="18"/>
    <row r="755" s="198" customFormat="1" ht="18"/>
    <row r="756" s="198" customFormat="1" ht="18"/>
    <row r="757" s="198" customFormat="1" ht="18"/>
    <row r="758" s="198" customFormat="1" ht="18"/>
    <row r="759" s="198" customFormat="1" ht="18"/>
    <row r="760" s="198" customFormat="1" ht="18"/>
    <row r="761" s="198" customFormat="1" ht="18"/>
    <row r="762" s="198" customFormat="1" ht="18"/>
    <row r="763" s="198" customFormat="1" ht="18"/>
    <row r="764" s="198" customFormat="1" ht="18"/>
    <row r="765" s="198" customFormat="1" ht="18"/>
    <row r="766" s="198" customFormat="1" ht="18"/>
    <row r="767" s="198" customFormat="1" ht="18"/>
    <row r="768" s="198" customFormat="1" ht="18"/>
    <row r="769" s="198" customFormat="1" ht="18"/>
    <row r="770" s="198" customFormat="1" ht="18"/>
    <row r="771" s="198" customFormat="1" ht="18"/>
    <row r="772" s="198" customFormat="1" ht="18"/>
    <row r="773" s="198" customFormat="1" ht="18"/>
    <row r="774" s="198" customFormat="1" ht="18"/>
    <row r="775" s="198" customFormat="1" ht="18"/>
    <row r="776" s="198" customFormat="1" ht="18"/>
    <row r="777" s="198" customFormat="1" ht="18"/>
    <row r="778" s="198" customFormat="1" ht="18"/>
    <row r="779" s="198" customFormat="1" ht="18"/>
    <row r="780" s="198" customFormat="1" ht="18"/>
    <row r="781" s="198" customFormat="1" ht="18"/>
    <row r="782" s="198" customFormat="1" ht="18"/>
    <row r="783" s="198" customFormat="1" ht="18"/>
    <row r="784" s="198" customFormat="1" ht="18"/>
    <row r="785" s="198" customFormat="1" ht="18"/>
    <row r="786" s="198" customFormat="1" ht="18"/>
    <row r="787" s="198" customFormat="1" ht="18"/>
    <row r="788" s="198" customFormat="1" ht="18"/>
    <row r="789" s="198" customFormat="1" ht="18"/>
    <row r="790" s="198" customFormat="1" ht="18"/>
    <row r="791" s="198" customFormat="1" ht="18"/>
    <row r="792" s="198" customFormat="1" ht="18"/>
    <row r="793" s="198" customFormat="1" ht="18"/>
    <row r="794" s="198" customFormat="1" ht="18"/>
    <row r="795" s="198" customFormat="1" ht="18"/>
    <row r="796" s="198" customFormat="1" ht="18"/>
    <row r="797" s="198" customFormat="1" ht="18"/>
    <row r="798" s="198" customFormat="1" ht="18"/>
    <row r="799" s="198" customFormat="1" ht="18"/>
    <row r="800" s="198" customFormat="1" ht="18"/>
    <row r="801" s="198" customFormat="1" ht="18"/>
    <row r="802" s="198" customFormat="1" ht="18"/>
    <row r="803" s="198" customFormat="1" ht="18"/>
    <row r="804" s="198" customFormat="1" ht="18"/>
    <row r="805" s="198" customFormat="1" ht="18"/>
    <row r="806" s="198" customFormat="1" ht="18"/>
    <row r="807" s="198" customFormat="1" ht="18"/>
    <row r="808" s="198" customFormat="1" ht="18"/>
    <row r="809" s="198" customFormat="1" ht="18"/>
    <row r="810" s="198" customFormat="1" ht="18"/>
    <row r="811" s="198" customFormat="1" ht="18"/>
    <row r="812" s="198" customFormat="1" ht="18"/>
    <row r="813" s="198" customFormat="1" ht="18"/>
    <row r="814" s="198" customFormat="1" ht="18"/>
    <row r="815" s="198" customFormat="1" ht="18"/>
    <row r="816" s="198" customFormat="1" ht="18"/>
    <row r="817" s="198" customFormat="1" ht="18"/>
    <row r="818" s="198" customFormat="1" ht="18"/>
    <row r="819" s="198" customFormat="1" ht="18"/>
    <row r="820" s="198" customFormat="1" ht="18"/>
    <row r="821" s="198" customFormat="1" ht="18"/>
    <row r="822" s="198" customFormat="1" ht="18"/>
    <row r="823" s="198" customFormat="1" ht="18"/>
    <row r="824" s="198" customFormat="1" ht="18"/>
    <row r="825" s="198" customFormat="1" ht="18"/>
    <row r="826" s="198" customFormat="1" ht="18"/>
    <row r="827" s="198" customFormat="1" ht="18"/>
    <row r="828" s="198" customFormat="1" ht="18"/>
    <row r="829" s="198" customFormat="1" ht="18"/>
    <row r="830" s="198" customFormat="1" ht="18"/>
    <row r="831" s="198" customFormat="1" ht="18"/>
    <row r="832" s="198" customFormat="1" ht="18"/>
    <row r="833" s="198" customFormat="1" ht="18"/>
    <row r="834" s="198" customFormat="1" ht="18"/>
    <row r="835" s="198" customFormat="1" ht="18"/>
    <row r="836" s="198" customFormat="1" ht="18"/>
    <row r="837" s="198" customFormat="1" ht="18"/>
    <row r="838" s="198" customFormat="1" ht="18"/>
    <row r="839" s="198" customFormat="1" ht="18"/>
    <row r="840" s="198" customFormat="1" ht="18"/>
    <row r="841" s="198" customFormat="1" ht="18"/>
    <row r="842" s="198" customFormat="1" ht="18"/>
    <row r="843" s="198" customFormat="1" ht="18"/>
    <row r="844" s="198" customFormat="1" ht="18"/>
    <row r="845" s="198" customFormat="1" ht="18"/>
    <row r="846" s="198" customFormat="1" ht="18"/>
    <row r="847" s="198" customFormat="1" ht="18"/>
    <row r="848" s="198" customFormat="1" ht="18"/>
    <row r="849" s="198" customFormat="1" ht="18"/>
    <row r="850" s="198" customFormat="1" ht="18"/>
    <row r="851" s="198" customFormat="1" ht="18"/>
    <row r="852" s="198" customFormat="1" ht="18"/>
    <row r="853" s="198" customFormat="1" ht="18"/>
    <row r="854" s="198" customFormat="1" ht="18"/>
    <row r="855" s="198" customFormat="1" ht="18"/>
    <row r="856" s="198" customFormat="1" ht="18"/>
    <row r="857" s="198" customFormat="1" ht="18"/>
    <row r="858" s="198" customFormat="1" ht="18"/>
    <row r="859" s="198" customFormat="1" ht="18"/>
    <row r="860" s="198" customFormat="1" ht="18"/>
    <row r="861" s="198" customFormat="1" ht="18"/>
    <row r="862" s="198" customFormat="1" ht="18"/>
    <row r="863" s="198" customFormat="1" ht="18"/>
    <row r="864" s="198" customFormat="1" ht="18"/>
    <row r="865" s="198" customFormat="1" ht="18"/>
    <row r="866" s="198" customFormat="1" ht="18"/>
    <row r="867" s="198" customFormat="1" ht="18"/>
    <row r="868" s="198" customFormat="1" ht="18"/>
    <row r="869" s="198" customFormat="1" ht="18"/>
    <row r="870" s="198" customFormat="1" ht="18"/>
    <row r="871" s="198" customFormat="1" ht="18"/>
    <row r="872" s="198" customFormat="1" ht="18"/>
    <row r="873" s="198" customFormat="1" ht="18"/>
    <row r="874" s="198" customFormat="1" ht="18"/>
    <row r="875" s="198" customFormat="1" ht="18"/>
    <row r="876" s="198" customFormat="1" ht="18"/>
    <row r="877" s="198" customFormat="1" ht="18"/>
    <row r="878" s="198" customFormat="1" ht="18"/>
    <row r="879" s="198" customFormat="1" ht="18"/>
    <row r="880" s="198" customFormat="1" ht="18"/>
    <row r="881" s="198" customFormat="1" ht="18"/>
    <row r="882" s="198" customFormat="1" ht="18"/>
    <row r="883" s="198" customFormat="1" ht="18"/>
    <row r="884" s="198" customFormat="1" ht="18"/>
    <row r="885" s="198" customFormat="1" ht="18"/>
    <row r="886" s="198" customFormat="1" ht="18"/>
    <row r="887" s="198" customFormat="1" ht="18"/>
    <row r="888" s="198" customFormat="1" ht="18"/>
    <row r="889" s="198" customFormat="1" ht="18"/>
    <row r="890" s="198" customFormat="1" ht="18"/>
    <row r="891" s="198" customFormat="1" ht="18"/>
    <row r="892" s="198" customFormat="1" ht="18"/>
    <row r="893" s="198" customFormat="1" ht="18"/>
    <row r="894" s="198" customFormat="1" ht="18"/>
    <row r="895" s="198" customFormat="1" ht="18"/>
    <row r="896" s="198" customFormat="1" ht="18"/>
    <row r="897" s="198" customFormat="1" ht="18"/>
    <row r="898" s="198" customFormat="1" ht="18"/>
    <row r="899" s="198" customFormat="1" ht="18"/>
    <row r="900" s="198" customFormat="1" ht="18"/>
    <row r="901" s="198" customFormat="1" ht="18"/>
    <row r="902" s="198" customFormat="1" ht="18"/>
    <row r="903" s="198" customFormat="1" ht="18"/>
    <row r="904" s="198" customFormat="1" ht="18"/>
    <row r="905" s="198" customFormat="1" ht="18"/>
    <row r="906" s="198" customFormat="1" ht="18"/>
    <row r="907" s="198" customFormat="1" ht="18"/>
    <row r="908" s="198" customFormat="1" ht="18"/>
    <row r="909" s="198" customFormat="1" ht="18"/>
    <row r="910" s="198" customFormat="1" ht="18"/>
    <row r="911" s="198" customFormat="1" ht="18"/>
    <row r="912" s="198" customFormat="1" ht="18"/>
    <row r="913" s="198" customFormat="1" ht="18"/>
    <row r="914" s="198" customFormat="1" ht="18"/>
    <row r="915" s="198" customFormat="1" ht="18"/>
    <row r="916" s="198" customFormat="1" ht="18"/>
    <row r="917" s="198" customFormat="1" ht="18"/>
    <row r="918" s="198" customFormat="1" ht="18"/>
    <row r="919" s="198" customFormat="1" ht="18"/>
    <row r="920" s="198" customFormat="1" ht="18"/>
    <row r="921" s="198" customFormat="1" ht="18"/>
    <row r="922" s="198" customFormat="1" ht="18"/>
    <row r="923" s="198" customFormat="1" ht="18"/>
    <row r="924" s="198" customFormat="1" ht="18"/>
    <row r="925" s="198" customFormat="1" ht="18"/>
    <row r="926" s="198" customFormat="1" ht="18"/>
    <row r="927" s="198" customFormat="1" ht="18"/>
    <row r="928" s="198" customFormat="1" ht="18"/>
    <row r="929" s="198" customFormat="1" ht="18"/>
    <row r="930" s="198" customFormat="1" ht="18"/>
    <row r="931" s="198" customFormat="1" ht="18"/>
    <row r="932" s="198" customFormat="1" ht="18"/>
    <row r="933" s="198" customFormat="1" ht="18"/>
    <row r="934" s="198" customFormat="1" ht="18"/>
    <row r="935" s="198" customFormat="1" ht="18"/>
    <row r="936" s="198" customFormat="1" ht="18"/>
    <row r="937" s="198" customFormat="1" ht="18"/>
    <row r="938" s="198" customFormat="1" ht="18"/>
    <row r="939" s="198" customFormat="1" ht="18"/>
    <row r="940" s="198" customFormat="1" ht="18"/>
    <row r="941" s="198" customFormat="1" ht="18"/>
    <row r="942" s="198" customFormat="1" ht="18"/>
    <row r="943" s="198" customFormat="1" ht="18"/>
    <row r="944" s="198" customFormat="1" ht="18"/>
    <row r="945" s="198" customFormat="1" ht="18"/>
    <row r="946" s="198" customFormat="1" ht="18"/>
    <row r="947" s="198" customFormat="1" ht="18"/>
    <row r="948" s="198" customFormat="1" ht="18"/>
    <row r="949" s="198" customFormat="1" ht="18"/>
    <row r="950" s="198" customFormat="1" ht="18"/>
    <row r="951" s="198" customFormat="1" ht="18"/>
    <row r="952" s="198" customFormat="1" ht="18"/>
    <row r="953" s="198" customFormat="1" ht="18"/>
    <row r="954" s="198" customFormat="1" ht="18"/>
    <row r="955" s="198" customFormat="1" ht="18"/>
    <row r="956" s="198" customFormat="1" ht="18"/>
    <row r="957" s="198" customFormat="1" ht="18"/>
    <row r="958" s="198" customFormat="1" ht="18"/>
    <row r="959" s="198" customFormat="1" ht="18"/>
    <row r="960" s="198" customFormat="1" ht="18"/>
    <row r="961" s="198" customFormat="1" ht="18"/>
    <row r="962" s="198" customFormat="1" ht="18"/>
    <row r="963" s="198" customFormat="1" ht="18"/>
    <row r="964" s="198" customFormat="1" ht="18"/>
    <row r="965" s="198" customFormat="1" ht="18"/>
    <row r="966" s="198" customFormat="1" ht="18"/>
    <row r="967" s="198" customFormat="1" ht="18"/>
    <row r="968" s="198" customFormat="1" ht="18"/>
    <row r="969" s="198" customFormat="1" ht="18"/>
    <row r="970" s="198" customFormat="1" ht="18"/>
    <row r="971" s="198" customFormat="1" ht="18"/>
    <row r="972" s="198" customFormat="1" ht="18"/>
    <row r="973" s="198" customFormat="1" ht="18"/>
    <row r="974" s="198" customFormat="1" ht="18"/>
    <row r="975" s="198" customFormat="1" ht="18"/>
    <row r="976" s="198" customFormat="1" ht="18"/>
    <row r="977" s="198" customFormat="1" ht="18"/>
    <row r="978" s="198" customFormat="1" ht="18"/>
    <row r="979" s="198" customFormat="1" ht="18"/>
    <row r="980" s="198" customFormat="1" ht="18"/>
    <row r="981" s="198" customFormat="1" ht="18"/>
    <row r="982" s="198" customFormat="1" ht="18"/>
    <row r="983" s="198" customFormat="1" ht="18"/>
    <row r="984" s="198" customFormat="1" ht="18"/>
    <row r="985" s="198" customFormat="1" ht="18"/>
    <row r="986" s="198" customFormat="1" ht="18"/>
    <row r="987" s="198" customFormat="1" ht="18"/>
    <row r="988" s="198" customFormat="1" ht="18"/>
    <row r="989" s="198" customFormat="1" ht="18"/>
    <row r="990" s="198" customFormat="1" ht="18"/>
    <row r="991" s="198" customFormat="1" ht="18"/>
    <row r="992" s="198" customFormat="1" ht="18"/>
    <row r="993" s="198" customFormat="1" ht="18"/>
    <row r="994" s="198" customFormat="1" ht="18"/>
    <row r="995" s="198" customFormat="1" ht="18"/>
    <row r="996" s="198" customFormat="1" ht="18"/>
    <row r="997" s="198" customFormat="1" ht="18"/>
    <row r="998" s="198" customFormat="1" ht="18"/>
    <row r="999" s="198" customFormat="1" ht="18"/>
    <row r="1000" s="198" customFormat="1" ht="18"/>
    <row r="1001" s="198" customFormat="1" ht="18"/>
    <row r="1002" s="198" customFormat="1" ht="18"/>
    <row r="1003" s="198" customFormat="1" ht="18"/>
    <row r="1004" s="198" customFormat="1" ht="18"/>
    <row r="1005" s="198" customFormat="1" ht="18"/>
    <row r="1006" s="198" customFormat="1" ht="18"/>
    <row r="1007" s="198" customFormat="1" ht="18"/>
    <row r="1008" s="198" customFormat="1" ht="18"/>
    <row r="1009" s="198" customFormat="1" ht="18"/>
    <row r="1010" s="198" customFormat="1" ht="18"/>
    <row r="1011" s="198" customFormat="1" ht="18"/>
    <row r="1012" s="198" customFormat="1" ht="18"/>
    <row r="1013" s="198" customFormat="1" ht="18"/>
    <row r="1014" s="198" customFormat="1" ht="18"/>
    <row r="1015" s="198" customFormat="1" ht="18"/>
    <row r="1016" s="198" customFormat="1" ht="18"/>
    <row r="1017" s="198" customFormat="1" ht="18"/>
    <row r="1018" s="198" customFormat="1" ht="18"/>
    <row r="1019" s="198" customFormat="1" ht="18"/>
    <row r="1020" s="198" customFormat="1" ht="18"/>
    <row r="1021" s="198" customFormat="1" ht="18"/>
    <row r="1022" s="198" customFormat="1" ht="18"/>
    <row r="1023" s="198" customFormat="1" ht="18"/>
    <row r="1024" s="198" customFormat="1" ht="18"/>
    <row r="1025" s="198" customFormat="1" ht="18"/>
    <row r="1026" s="198" customFormat="1" ht="18"/>
    <row r="1027" s="198" customFormat="1" ht="18"/>
    <row r="1028" s="198" customFormat="1" ht="18"/>
    <row r="1029" s="198" customFormat="1" ht="18"/>
    <row r="1030" s="198" customFormat="1" ht="18"/>
    <row r="1031" s="198" customFormat="1" ht="18"/>
    <row r="1032" s="198" customFormat="1" ht="18"/>
    <row r="1033" s="198" customFormat="1" ht="18"/>
    <row r="1034" s="198" customFormat="1" ht="18"/>
    <row r="1035" s="198" customFormat="1" ht="18"/>
    <row r="1036" s="198" customFormat="1" ht="18"/>
    <row r="1037" s="198" customFormat="1" ht="18"/>
    <row r="1038" s="198" customFormat="1" ht="18"/>
    <row r="1039" s="198" customFormat="1" ht="18"/>
    <row r="1040" s="198" customFormat="1" ht="18"/>
    <row r="1041" s="198" customFormat="1" ht="18"/>
    <row r="1042" s="198" customFormat="1" ht="18"/>
    <row r="1043" s="198" customFormat="1" ht="18"/>
    <row r="1044" s="198" customFormat="1" ht="18"/>
    <row r="1045" s="198" customFormat="1" ht="18"/>
    <row r="1046" s="198" customFormat="1" ht="18"/>
    <row r="1047" s="198" customFormat="1" ht="18"/>
    <row r="1048" s="198" customFormat="1" ht="18"/>
    <row r="1049" s="198" customFormat="1" ht="18"/>
    <row r="1050" s="198" customFormat="1" ht="18"/>
    <row r="1051" s="198" customFormat="1" ht="18"/>
    <row r="1052" s="198" customFormat="1" ht="18"/>
    <row r="1053" s="198" customFormat="1" ht="18"/>
    <row r="1054" s="198" customFormat="1" ht="18"/>
    <row r="1055" s="198" customFormat="1" ht="18"/>
    <row r="1056" s="198" customFormat="1" ht="18"/>
    <row r="1057" s="198" customFormat="1" ht="18"/>
    <row r="1058" s="198" customFormat="1" ht="18"/>
    <row r="1059" s="198" customFormat="1" ht="18"/>
    <row r="1060" s="198" customFormat="1" ht="18"/>
    <row r="1061" s="198" customFormat="1" ht="18"/>
    <row r="1062" s="198" customFormat="1" ht="18"/>
    <row r="1063" s="198" customFormat="1" ht="18"/>
    <row r="1064" s="198" customFormat="1" ht="18"/>
    <row r="1065" s="198" customFormat="1" ht="18"/>
    <row r="1066" s="198" customFormat="1" ht="18"/>
    <row r="1067" s="198" customFormat="1" ht="18"/>
    <row r="1068" s="198" customFormat="1" ht="18"/>
    <row r="1069" s="198" customFormat="1" ht="18"/>
    <row r="1070" s="198" customFormat="1" ht="18"/>
    <row r="1071" s="198" customFormat="1" ht="18"/>
    <row r="1072" s="198" customFormat="1" ht="18"/>
    <row r="1073" s="198" customFormat="1" ht="18"/>
    <row r="1074" s="198" customFormat="1" ht="18"/>
    <row r="1075" s="198" customFormat="1" ht="18"/>
    <row r="1076" s="198" customFormat="1" ht="18"/>
    <row r="1077" s="198" customFormat="1" ht="18"/>
    <row r="1078" s="198" customFormat="1" ht="18"/>
    <row r="1079" s="198" customFormat="1" ht="18"/>
    <row r="1080" s="198" customFormat="1" ht="18"/>
    <row r="1081" s="198" customFormat="1" ht="18"/>
    <row r="1082" s="198" customFormat="1" ht="18"/>
    <row r="1083" s="198" customFormat="1" ht="18"/>
    <row r="1084" s="198" customFormat="1" ht="18"/>
    <row r="1085" s="198" customFormat="1" ht="18"/>
    <row r="1086" s="198" customFormat="1" ht="18"/>
    <row r="1087" s="198" customFormat="1" ht="18"/>
    <row r="1088" s="198" customFormat="1" ht="18"/>
    <row r="1089" s="198" customFormat="1" ht="18"/>
    <row r="1090" s="198" customFormat="1" ht="18"/>
    <row r="1091" s="198" customFormat="1" ht="18"/>
    <row r="1092" s="198" customFormat="1" ht="18"/>
    <row r="1093" s="198" customFormat="1" ht="18"/>
    <row r="1094" s="198" customFormat="1" ht="18"/>
    <row r="1095" s="198" customFormat="1" ht="18"/>
    <row r="1096" s="198" customFormat="1" ht="18"/>
    <row r="1097" s="198" customFormat="1" ht="18"/>
    <row r="1098" s="198" customFormat="1" ht="18"/>
    <row r="1099" s="198" customFormat="1" ht="18"/>
    <row r="1100" s="198" customFormat="1" ht="18"/>
    <row r="1101" s="198" customFormat="1" ht="18"/>
    <row r="1102" s="198" customFormat="1" ht="18"/>
    <row r="1103" s="198" customFormat="1" ht="18"/>
    <row r="1104" s="198" customFormat="1" ht="18"/>
    <row r="1105" s="198" customFormat="1" ht="18"/>
    <row r="1106" s="198" customFormat="1" ht="18"/>
    <row r="1107" s="198" customFormat="1" ht="18"/>
    <row r="1108" s="198" customFormat="1" ht="18"/>
    <row r="1109" s="198" customFormat="1" ht="18"/>
    <row r="1110" s="198" customFormat="1" ht="18"/>
    <row r="1111" s="198" customFormat="1" ht="18"/>
    <row r="1112" s="198" customFormat="1" ht="18"/>
    <row r="1113" s="198" customFormat="1" ht="18"/>
    <row r="1114" s="198" customFormat="1" ht="18"/>
    <row r="1115" s="198" customFormat="1" ht="18"/>
    <row r="1116" s="198" customFormat="1" ht="18"/>
    <row r="1117" s="198" customFormat="1" ht="18"/>
    <row r="1118" s="198" customFormat="1" ht="18"/>
    <row r="1119" s="198" customFormat="1" ht="18"/>
    <row r="1120" s="198" customFormat="1" ht="18"/>
    <row r="1121" s="198" customFormat="1" ht="18"/>
    <row r="1122" s="198" customFormat="1" ht="18"/>
    <row r="1123" s="198" customFormat="1" ht="18"/>
    <row r="1124" s="198" customFormat="1" ht="18"/>
    <row r="1125" s="198" customFormat="1" ht="18"/>
    <row r="1126" s="198" customFormat="1" ht="18"/>
    <row r="1127" s="198" customFormat="1" ht="18"/>
    <row r="1128" s="198" customFormat="1" ht="18"/>
    <row r="1129" s="198" customFormat="1" ht="18"/>
    <row r="1130" s="198" customFormat="1" ht="18"/>
    <row r="1131" s="198" customFormat="1" ht="18"/>
    <row r="1132" s="198" customFormat="1" ht="18"/>
    <row r="1133" s="198" customFormat="1" ht="18"/>
    <row r="1134" s="198" customFormat="1" ht="18"/>
    <row r="1135" s="198" customFormat="1" ht="18"/>
    <row r="1136" s="198" customFormat="1" ht="18"/>
    <row r="1137" s="198" customFormat="1" ht="18"/>
    <row r="1138" s="198" customFormat="1" ht="18"/>
    <row r="1139" s="198" customFormat="1" ht="18"/>
    <row r="1140" s="198" customFormat="1" ht="18"/>
    <row r="1141" s="198" customFormat="1" ht="18"/>
    <row r="1142" s="198" customFormat="1" ht="18"/>
    <row r="1143" s="198" customFormat="1" ht="18"/>
    <row r="1144" s="198" customFormat="1" ht="18"/>
    <row r="1145" s="198" customFormat="1" ht="18"/>
    <row r="1146" spans="8:14" s="198" customFormat="1" ht="18">
      <c r="H1146" s="195"/>
      <c r="I1146" s="195"/>
      <c r="J1146" s="195"/>
      <c r="K1146" s="195"/>
      <c r="L1146" s="195"/>
      <c r="M1146" s="195"/>
      <c r="N1146" s="195"/>
    </row>
  </sheetData>
  <mergeCells count="36">
    <mergeCell ref="G38:I38"/>
    <mergeCell ref="J38:L38"/>
    <mergeCell ref="N38:P38"/>
    <mergeCell ref="Q38:R38"/>
    <mergeCell ref="D36:F36"/>
    <mergeCell ref="G36:I36"/>
    <mergeCell ref="J36:M36"/>
    <mergeCell ref="N36:P36"/>
    <mergeCell ref="D5:F5"/>
    <mergeCell ref="G5:I5"/>
    <mergeCell ref="J5:L5"/>
    <mergeCell ref="N5:P5"/>
    <mergeCell ref="A1:C8"/>
    <mergeCell ref="D1:P1"/>
    <mergeCell ref="Q1:S4"/>
    <mergeCell ref="D2:P2"/>
    <mergeCell ref="D3:P3"/>
    <mergeCell ref="D4:P4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J57:K57"/>
    <mergeCell ref="J51:K51"/>
    <mergeCell ref="I52:J52"/>
    <mergeCell ref="K52:L52"/>
    <mergeCell ref="J56:K56"/>
  </mergeCells>
  <printOptions horizontalCentered="1"/>
  <pageMargins left="0.3937007874015748" right="0" top="0.6692913385826772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2004-06-28T07:05:14Z</cp:lastPrinted>
  <dcterms:created xsi:type="dcterms:W3CDTF">2002-02-15T09:17:36Z</dcterms:created>
  <dcterms:modified xsi:type="dcterms:W3CDTF">2004-06-28T07:06:06Z</dcterms:modified>
  <cp:category/>
  <cp:version/>
  <cp:contentType/>
  <cp:contentStatus/>
</cp:coreProperties>
</file>